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730" windowHeight="10170"/>
  </bookViews>
  <sheets>
    <sheet name="Kapuku" sheetId="4" r:id="rId1"/>
    <sheet name="Aktiv pasiv" sheetId="1" r:id="rId2"/>
    <sheet name="PASH" sheetId="5" r:id="rId3"/>
    <sheet name="PFP" sheetId="6" r:id="rId4"/>
    <sheet name="Sheet2" sheetId="2" r:id="rId5"/>
    <sheet name="Sheet3" sheetId="3" r:id="rId6"/>
  </sheets>
  <definedNames>
    <definedName name="_xlnm.Print_Area" localSheetId="1">'Aktiv pasiv'!$A$1:$E$108</definedName>
    <definedName name="_xlnm.Print_Area" localSheetId="3">PFP!$A$2:$I$33</definedName>
  </definedNames>
  <calcPr calcId="125725"/>
</workbook>
</file>

<file path=xl/calcChain.xml><?xml version="1.0" encoding="utf-8"?>
<calcChain xmlns="http://schemas.openxmlformats.org/spreadsheetml/2006/main">
  <c r="J656" i="4"/>
  <c r="I656"/>
  <c r="J640"/>
  <c r="I640"/>
  <c r="J636"/>
  <c r="I636"/>
  <c r="J630"/>
  <c r="J661" s="1"/>
  <c r="I630"/>
  <c r="I661" s="1"/>
  <c r="J580"/>
  <c r="J596" s="1"/>
  <c r="I580"/>
  <c r="I596" s="1"/>
  <c r="G195"/>
  <c r="G193" l="1"/>
  <c r="I550" l="1"/>
  <c r="I549"/>
  <c r="I548"/>
  <c r="I547"/>
  <c r="I546"/>
  <c r="I545"/>
  <c r="I544"/>
  <c r="I543"/>
  <c r="I542"/>
  <c r="A540"/>
  <c r="A541"/>
  <c r="A542" s="1"/>
  <c r="A543" s="1"/>
  <c r="A544" s="1"/>
  <c r="A545" s="1"/>
  <c r="A546" s="1"/>
  <c r="A547" s="1"/>
  <c r="A548" s="1"/>
  <c r="A549" s="1"/>
  <c r="A550" s="1"/>
  <c r="I540"/>
  <c r="I539"/>
  <c r="A539"/>
  <c r="I538"/>
  <c r="I537"/>
  <c r="A537"/>
  <c r="A538" s="1"/>
  <c r="H536"/>
  <c r="I535"/>
  <c r="A535"/>
  <c r="A536" s="1"/>
  <c r="I534"/>
  <c r="A534"/>
  <c r="I533"/>
  <c r="A533"/>
  <c r="I532"/>
  <c r="A532"/>
  <c r="I531"/>
  <c r="A531"/>
  <c r="H530"/>
  <c r="A530"/>
  <c r="L281" l="1"/>
  <c r="G240"/>
  <c r="G239"/>
  <c r="G134"/>
  <c r="I240" l="1"/>
  <c r="I239"/>
  <c r="I226"/>
  <c r="I191"/>
  <c r="I173"/>
  <c r="I179" s="1"/>
  <c r="I180" s="1"/>
  <c r="I152"/>
  <c r="I134"/>
  <c r="I138" s="1"/>
  <c r="I128"/>
  <c r="I131" s="1"/>
  <c r="I92"/>
  <c r="I98" s="1"/>
  <c r="I78"/>
  <c r="I71"/>
  <c r="H529"/>
  <c r="I478"/>
  <c r="I480"/>
  <c r="G457"/>
  <c r="G458"/>
  <c r="G459"/>
  <c r="G460"/>
  <c r="G461"/>
  <c r="G462"/>
  <c r="G456"/>
  <c r="G441"/>
  <c r="G442"/>
  <c r="G443"/>
  <c r="G444"/>
  <c r="G445"/>
  <c r="G440"/>
  <c r="G425"/>
  <c r="G426"/>
  <c r="G427"/>
  <c r="G428"/>
  <c r="G429"/>
  <c r="G424"/>
  <c r="I82" l="1"/>
  <c r="I99" s="1"/>
  <c r="I193"/>
  <c r="I195" s="1"/>
  <c r="I559"/>
  <c r="I139"/>
  <c r="I153" s="1"/>
  <c r="I482"/>
  <c r="I494" s="1"/>
  <c r="G173" l="1"/>
  <c r="G92"/>
  <c r="G98" s="1"/>
  <c r="G78"/>
  <c r="G71"/>
  <c r="G82" l="1"/>
  <c r="G99" s="1"/>
  <c r="G226"/>
  <c r="G128"/>
  <c r="G131" s="1"/>
  <c r="G138"/>
  <c r="G152"/>
  <c r="F465"/>
  <c r="E465"/>
  <c r="D465"/>
  <c r="G464"/>
  <c r="G463"/>
  <c r="F449"/>
  <c r="E449"/>
  <c r="D449"/>
  <c r="G448"/>
  <c r="G447"/>
  <c r="G446"/>
  <c r="F433"/>
  <c r="E433"/>
  <c r="D433"/>
  <c r="G432"/>
  <c r="G431"/>
  <c r="G430"/>
  <c r="G433" l="1"/>
  <c r="G449"/>
  <c r="G465"/>
  <c r="G139"/>
  <c r="G153" s="1"/>
  <c r="G191"/>
  <c r="L280" l="1"/>
  <c r="L275"/>
  <c r="L270"/>
  <c r="L271"/>
  <c r="L279"/>
  <c r="L273"/>
  <c r="L276"/>
  <c r="F272"/>
  <c r="G272"/>
  <c r="H272"/>
  <c r="I272"/>
  <c r="J272"/>
  <c r="K272"/>
  <c r="J277" l="1"/>
  <c r="I274"/>
  <c r="L274" s="1"/>
  <c r="G179"/>
  <c r="G180" s="1"/>
  <c r="K277" l="1"/>
  <c r="K282" s="1"/>
  <c r="I277"/>
  <c r="I282" s="1"/>
  <c r="F277"/>
  <c r="F282" s="1"/>
  <c r="G277"/>
  <c r="G282" s="1"/>
  <c r="H277"/>
  <c r="E272"/>
  <c r="L272" s="1"/>
  <c r="H282" l="1"/>
  <c r="E277"/>
  <c r="E282" s="1"/>
  <c r="L277" l="1"/>
  <c r="L278"/>
  <c r="J282" l="1"/>
  <c r="L282" s="1"/>
  <c r="D56" i="1" l="1"/>
  <c r="E56"/>
  <c r="D78"/>
  <c r="E78"/>
  <c r="D87"/>
  <c r="E87"/>
  <c r="D92"/>
  <c r="E92"/>
  <c r="D105"/>
  <c r="E105"/>
  <c r="D106"/>
  <c r="E106"/>
  <c r="H13" i="6"/>
  <c r="H34"/>
  <c r="G13"/>
  <c r="G30" s="1"/>
  <c r="E37" i="5"/>
  <c r="E34"/>
  <c r="G34" i="6"/>
  <c r="E12" i="5"/>
  <c r="E17" s="1"/>
  <c r="E18" s="1"/>
  <c r="E23" s="1"/>
  <c r="D34"/>
  <c r="D16"/>
  <c r="D12" l="1"/>
  <c r="D17" s="1"/>
  <c r="D18" s="1"/>
  <c r="D35" l="1"/>
  <c r="D23"/>
  <c r="D36"/>
  <c r="D37" l="1"/>
  <c r="H35"/>
</calcChain>
</file>

<file path=xl/sharedStrings.xml><?xml version="1.0" encoding="utf-8"?>
<sst xmlns="http://schemas.openxmlformats.org/spreadsheetml/2006/main" count="1157" uniqueCount="618">
  <si>
    <t xml:space="preserve"> </t>
  </si>
  <si>
    <t>AKTIVET</t>
  </si>
  <si>
    <t>AKTIVET AFATSHKURTERA</t>
  </si>
  <si>
    <t>Aktive monetare</t>
  </si>
  <si>
    <t>I</t>
  </si>
  <si>
    <t>Derivativet</t>
  </si>
  <si>
    <t>II</t>
  </si>
  <si>
    <t>Totali 2</t>
  </si>
  <si>
    <t>Totali 3</t>
  </si>
  <si>
    <t>Totali 4</t>
  </si>
  <si>
    <t>Shenime</t>
  </si>
  <si>
    <t>Aktive te tjera financiare afatshkurtra</t>
  </si>
  <si>
    <t>III</t>
  </si>
  <si>
    <t>IV</t>
  </si>
  <si>
    <t>Inventari</t>
  </si>
  <si>
    <t>Lendet e para</t>
  </si>
  <si>
    <t>Prodhim ne proces</t>
  </si>
  <si>
    <t>Produkte te gatshme</t>
  </si>
  <si>
    <t>Mallra per rishitje</t>
  </si>
  <si>
    <t>Parapagesa per furnizime</t>
  </si>
  <si>
    <t>Aktivet biologjike afatshkurtra</t>
  </si>
  <si>
    <t>Aktivet afatshkurtra te mbajtura per shitje</t>
  </si>
  <si>
    <t>Parapagimet dhe shpenzimet e shtyra</t>
  </si>
  <si>
    <t>TOTAL I AKTIVEVE AFATSHKURTRA (I)</t>
  </si>
  <si>
    <t>AKTIVET AFATGJATA</t>
  </si>
  <si>
    <t>Investimet financiare afatgjata</t>
  </si>
  <si>
    <t xml:space="preserve">Pjesmarrje te tjera ne njesi te kontrolluara       (vetem ne PF) </t>
  </si>
  <si>
    <t>Aksione dhe investime te tjera ne pjesmarrje</t>
  </si>
  <si>
    <t>Aksione dhe letra te tjera me vlere</t>
  </si>
  <si>
    <t>Llogari/Kerkesa te arketueshme afatgjata</t>
  </si>
  <si>
    <t>Totali 1</t>
  </si>
  <si>
    <t>Aktive afatgjata materiale</t>
  </si>
  <si>
    <t>Ndertesa</t>
  </si>
  <si>
    <t>Makineri dhe pajisje</t>
  </si>
  <si>
    <t>Aktive te tjera afatgjata materiale (me vl.kontab)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</si>
  <si>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</si>
  <si>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</si>
  <si>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</si>
  <si>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</si>
  <si>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</si>
  <si>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kapitali aksionar I papaguar</t>
  </si>
  <si>
    <t>Aktive te tjera afatgjata</t>
  </si>
  <si>
    <t>TOTALI I AKTIVEVE AFATGJATA (II)</t>
  </si>
  <si>
    <t>TOTALI I AKTIVEVE (I+II)</t>
  </si>
  <si>
    <t>DETYRIMET DHE KAPITALI</t>
  </si>
  <si>
    <t>DETYRIMET AFATSHKURTRA</t>
  </si>
  <si>
    <t>Huamarrjet</t>
  </si>
  <si>
    <t>Huate dhe obligacionet afatshkurtra</t>
  </si>
  <si>
    <t>Kthimet/ripagesat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</si>
  <si>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</si>
  <si>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</si>
  <si>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</si>
  <si>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</si>
  <si>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</si>
  <si>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</si>
  <si>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</si>
  <si>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Grantet dhe te ardhurat e shtyra</t>
  </si>
  <si>
    <t>Provizionet afatshkurtra</t>
  </si>
  <si>
    <t>TOTALI I DETYR.AFATSHKURTRA (I)</t>
  </si>
  <si>
    <t>DETYRIMET AFATGJATA</t>
  </si>
  <si>
    <t>Huat afatgjate</t>
  </si>
  <si>
    <t>Hua,bono dhe detyrime nga qera financiare</t>
  </si>
  <si>
    <t>Bonot e konvertueshme</t>
  </si>
  <si>
    <t>Huamarrje te tjera afatgjata</t>
  </si>
  <si>
    <t>Provizionet afatgjata</t>
  </si>
  <si>
    <t>TOTALI I DETYR.AFATGJATA (II)</t>
  </si>
  <si>
    <t>TOTALI I DETYRIMEVE</t>
  </si>
  <si>
    <t>KAPITALI</t>
  </si>
  <si>
    <t>Aksionet e pakices  (perdoret vetem ne pasqyrat financiare te konsoliduara)</t>
  </si>
  <si>
    <t>Kapitali aksioner</t>
  </si>
  <si>
    <t>Primi i aksionit</t>
  </si>
  <si>
    <t>Kapitali qe i perket aksionereve te shoqerise meme (perdoret vetem ne PF te konsoliduara)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</si>
  <si>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</si>
  <si>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</si>
  <si>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</si>
  <si>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</si>
  <si>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</si>
  <si>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</si>
  <si>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(III)</t>
  </si>
  <si>
    <t>TOTALI I DETYRIMEVE KAPITALIT (I,II,III)</t>
  </si>
  <si>
    <t>(Bazuar ne klasifikimin e Shpenzimeve sipas Natyres)</t>
  </si>
  <si>
    <t>Nr</t>
  </si>
  <si>
    <t>Pershkrimi i Elementeve</t>
  </si>
  <si>
    <t>Referencat  Nr llog</t>
  </si>
  <si>
    <t xml:space="preserve">Viti    2008 </t>
  </si>
  <si>
    <t>Viti    2007</t>
  </si>
  <si>
    <t>Shitje neto</t>
  </si>
  <si>
    <t>Te ardhurat nga shpenzimet financiare</t>
  </si>
  <si>
    <t>Te ardhurat dhe shpenzimet financiare nga investime te tjera financiare afatgjata</t>
  </si>
  <si>
    <t>Te ardhurat dhe shpenzimet  nga interesat</t>
  </si>
  <si>
    <t>Fitimet (humbjet) nga kursi i kembimit</t>
  </si>
  <si>
    <t>Te ardhura dhe shpenzime te tjera financiare</t>
  </si>
  <si>
    <t xml:space="preserve">Fitimi (humbja) para tatimit (9+/-13) </t>
  </si>
  <si>
    <t>Shpenzimet e tatimit mbi fitimin</t>
  </si>
  <si>
    <t>Elementet e pasqyrave te konsoliduaa</t>
  </si>
  <si>
    <t>Fitimi (humbja) neto e vitit financiar                                (14-15)</t>
  </si>
  <si>
    <t>Fitimi (humbja) bruto (1-2)</t>
  </si>
  <si>
    <t>Shpenzimet e shitjes</t>
  </si>
  <si>
    <t>Shpenzimet administrative</t>
  </si>
  <si>
    <t>Te ardhura te tjera nga veprimtarite e                   shfrytezimit</t>
  </si>
  <si>
    <t>Fitimi (humbja) nga veprimtarite e                          shfrytezimit</t>
  </si>
  <si>
    <t>Te ardhurat dhe shpenzimet financiare nga       pjesmarrjet</t>
  </si>
  <si>
    <t xml:space="preserve">Te ardhurat dhe shpenzimet financiare nga    njesite e kontrolluara </t>
  </si>
  <si>
    <t>Totali I te ardhurave dhe shpenzimeve                  financiare (11.1+/-11.2+/-11.3+/-11.4)</t>
  </si>
  <si>
    <t>Pasqyra e fluksit monetar - Metoda direkte</t>
  </si>
  <si>
    <t>Fluksi monetar nga veprimtarite e shfrytezimit</t>
  </si>
  <si>
    <t>Mjetet monetare (MM) te arketuara nga klientet</t>
  </si>
  <si>
    <t>MM te paguara ndaj furnitoreve dhe punonjesve</t>
  </si>
  <si>
    <t>MM te ardhura nga veprimtarite</t>
  </si>
  <si>
    <t>Interesi i paguar</t>
  </si>
  <si>
    <t>Tatim mbi fitimin I paguar</t>
  </si>
  <si>
    <t>MM neto nga veprimtarite e shfrytezimit</t>
  </si>
  <si>
    <t>Fluksi monetor nga veprimtarite investuese</t>
  </si>
  <si>
    <t>Blerja e aktiveve afatgjata materiale</t>
  </si>
  <si>
    <t>Te ardhurat nga shitja e pajisjeve</t>
  </si>
  <si>
    <t>Interesi i arketuar</t>
  </si>
  <si>
    <t>Devidendet e arketuar</t>
  </si>
  <si>
    <t>MM neto te perdorura ne veprimtarite investuese</t>
  </si>
  <si>
    <t>Fluksi monetar nga aktivet financiare</t>
  </si>
  <si>
    <t>Te ardhura nga emetimi I kapitalit aksionar</t>
  </si>
  <si>
    <t>Te ardhura nga huamarrje afatgjata</t>
  </si>
  <si>
    <t>Pagesa e detyrimeve te qerase financiare</t>
  </si>
  <si>
    <t>Devidende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</si>
  <si>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</si>
  <si>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</si>
  <si>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</si>
  <si>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</si>
  <si>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Pasqyra e fluksit monetar - Metoda indirekte</t>
  </si>
  <si>
    <t>Fitimi para tatimit</t>
  </si>
  <si>
    <t>Rregullime per:</t>
  </si>
  <si>
    <t xml:space="preserve">               Amortizim </t>
  </si>
  <si>
    <t xml:space="preserve">               Humbje nga kembimet valutore</t>
  </si>
  <si>
    <t xml:space="preserve">               Te ardhura nga investimet</t>
  </si>
  <si>
    <t xml:space="preserve">              Shpenzime per interesa</t>
  </si>
  <si>
    <t>Rritje/renie ne tepricen e kerkesave te arketueshme nga aktiviteti, si dhe kerkesave te arketueshme te tjera</t>
  </si>
  <si>
    <t>Rritje/renie ne tepricen inventarit</t>
  </si>
  <si>
    <t>Rritje/renie ne tepricen e detyrimeve, per tu paguar nga aktiviteti</t>
  </si>
  <si>
    <t>MM te perfituara nga aktiviteti</t>
  </si>
  <si>
    <t>Interesi I paguar</t>
  </si>
  <si>
    <t>Tatim mbi fitimin i paguar</t>
  </si>
  <si>
    <t>MM neto nga aktivitetet e shfrytezimit</t>
  </si>
  <si>
    <t>Fluksi monetar nga veprimtarite investuese</t>
  </si>
  <si>
    <t>Blerja e shoqerise se kontrolluar x minus parate e arketuar</t>
  </si>
  <si>
    <t>Blerja e njesise se kontrolluar x minus parate e Arketuar</t>
  </si>
  <si>
    <t>Te ardhura nga shitja e pajisjeve</t>
  </si>
  <si>
    <t>Interesi I arketuar</t>
  </si>
  <si>
    <t>MM neto e perdorur ne aktivitetet investuese</t>
  </si>
  <si>
    <t>Fluksi monetar nga veprimtarite financiare</t>
  </si>
  <si>
    <t>Te ardhura nga emetimi I kapitalit aksioner</t>
  </si>
  <si>
    <t>Te ardhura nga huamarrjet afatgjata</t>
  </si>
  <si>
    <t>Pagesat e detyrimeve te qerase financiare</t>
  </si>
  <si>
    <t>Devidendet e paguar</t>
  </si>
  <si>
    <t>MM neto e perdorur ne aktivitetet financiare</t>
  </si>
  <si>
    <t>Periudha raportuese</t>
  </si>
  <si>
    <t>Periudha meparshme</t>
  </si>
  <si>
    <t>Mjetet monetare (MM) te arketuara huate</t>
  </si>
  <si>
    <t>A.B.I.1</t>
  </si>
  <si>
    <t>A.B.I.2</t>
  </si>
  <si>
    <t>A.B.I.3</t>
  </si>
  <si>
    <t>A.B.I.4</t>
  </si>
  <si>
    <t>A.B.I.5</t>
  </si>
  <si>
    <t>A.B.I.6</t>
  </si>
  <si>
    <t>A.B.I.7</t>
  </si>
  <si>
    <t>A.B.I</t>
  </si>
  <si>
    <t>A.B.II</t>
  </si>
  <si>
    <t>A.B.II.1</t>
  </si>
  <si>
    <t>A.B.II.2</t>
  </si>
  <si>
    <t>A.B.II.3</t>
  </si>
  <si>
    <t>A.B.II.4</t>
  </si>
  <si>
    <t>A.B.II.5</t>
  </si>
  <si>
    <t>A.B.II.6</t>
  </si>
  <si>
    <t>P.B.I</t>
  </si>
  <si>
    <t>P.B.I.1</t>
  </si>
  <si>
    <t>P.B.I.2</t>
  </si>
  <si>
    <t>P.B.I.3</t>
  </si>
  <si>
    <t>P.B.I.4</t>
  </si>
  <si>
    <t>P.B.I.5</t>
  </si>
  <si>
    <t>P.B.II</t>
  </si>
  <si>
    <t>P.B.II.1</t>
  </si>
  <si>
    <t>P.B.II.2</t>
  </si>
  <si>
    <t>P.B.II.3</t>
  </si>
  <si>
    <t>P.B.II.4</t>
  </si>
  <si>
    <t>P.B.III</t>
  </si>
  <si>
    <t>P.B.III.1</t>
  </si>
  <si>
    <t>P.B.III.2</t>
  </si>
  <si>
    <t>P.B.III.3</t>
  </si>
  <si>
    <t>P.B.III.4</t>
  </si>
  <si>
    <t>P.B.III.5</t>
  </si>
  <si>
    <t>P.B.III.6</t>
  </si>
  <si>
    <t>P.B.III.7</t>
  </si>
  <si>
    <t>P.B.III.8</t>
  </si>
  <si>
    <t>P.B.III.9</t>
  </si>
  <si>
    <t>P.B.III.10</t>
  </si>
  <si>
    <t>Te pagueshme per sigurimet</t>
  </si>
  <si>
    <t xml:space="preserve"> - tvsh</t>
  </si>
  <si>
    <t xml:space="preserve"> - tatim fitimi</t>
  </si>
  <si>
    <t xml:space="preserve"> - tatim mbi te ardhurat nga punesimi</t>
  </si>
  <si>
    <t xml:space="preserve"> - tatim ne burim</t>
  </si>
  <si>
    <t>v</t>
  </si>
  <si>
    <t>VI</t>
  </si>
  <si>
    <t>P.A.SH.1</t>
  </si>
  <si>
    <t>Te ardhura te tjera nga veprimtarite e    shfrytezimit</t>
  </si>
  <si>
    <t>Ndryshimi ne inventarin e produkteve te gatshme dhe te prodhimit ne proces</t>
  </si>
  <si>
    <t>Materialet e konsumuara</t>
  </si>
  <si>
    <t>Kostot  e punes</t>
  </si>
  <si>
    <t>Amortizimi dhe zhvlersimet</t>
  </si>
  <si>
    <t>Shpenzime te tjera te shfrytezimit</t>
  </si>
  <si>
    <t>Totali I shpenzimeve    shuma (4-7)</t>
  </si>
  <si>
    <t xml:space="preserve"> - Pagat personelit</t>
  </si>
  <si>
    <t xml:space="preserve"> - Shpenzimet per sigurime shoqerore dhe shendetsore</t>
  </si>
  <si>
    <t>P.A.SH.2</t>
  </si>
  <si>
    <t>P.A.SH.3</t>
  </si>
  <si>
    <t>P.A.SH.4</t>
  </si>
  <si>
    <t>P.A.SH.5</t>
  </si>
  <si>
    <t>P.A.SH.6</t>
  </si>
  <si>
    <t>P.A.SH.7</t>
  </si>
  <si>
    <t>P.A.SH.8</t>
  </si>
  <si>
    <t>Toka (Pista)</t>
  </si>
  <si>
    <t xml:space="preserve">"Luani" shpk              Rregjistri tregtar  06.07.1993                  NIPTi  J 66703045 Q     </t>
  </si>
  <si>
    <t>Viti 2008</t>
  </si>
  <si>
    <t>Viti 2007</t>
  </si>
  <si>
    <t>A- PASQYRA E TE ARDHURAVE DHE SHPENZIMEVE</t>
  </si>
  <si>
    <t>Interesi i paguar + Shlyerje kredie</t>
  </si>
  <si>
    <t>P.A.SH</t>
  </si>
  <si>
    <t>P.A.SH.11.2</t>
  </si>
  <si>
    <t>P.A.SH.12</t>
  </si>
  <si>
    <t>P.A.SH.13</t>
  </si>
  <si>
    <t>P.A.SH.14</t>
  </si>
  <si>
    <t>P.A.SH.15</t>
  </si>
  <si>
    <t>Emertimi dhe Forma ligjore</t>
  </si>
  <si>
    <t>NIPT- i</t>
  </si>
  <si>
    <t>Adresa e Selise</t>
  </si>
  <si>
    <t>Data e krijimit</t>
  </si>
  <si>
    <t>Nr. Rregjistrit Tregetar</t>
  </si>
  <si>
    <t>Veprimtaria Kryesore</t>
  </si>
  <si>
    <t>LUANI SH.P.K</t>
  </si>
  <si>
    <t>PASQYRAT FINANCIARE</t>
  </si>
  <si>
    <t>( Ne zbatim te Standartit Kombetar te Kontabilitetit Nr. 2 dhe Ligjit nr. 9228, Date 29.04.2004</t>
  </si>
  <si>
    <t>"Per Kontabilitetin dhe Pasqyrat Financiare" )</t>
  </si>
  <si>
    <t>Pasqyrat Financiare jane individuale</t>
  </si>
  <si>
    <t>Po</t>
  </si>
  <si>
    <t>Pasqyrat Financiare jane te konsoliduara</t>
  </si>
  <si>
    <t>Jo</t>
  </si>
  <si>
    <t>Pasqyrat Financiare jane te shprehura ne</t>
  </si>
  <si>
    <t>lek</t>
  </si>
  <si>
    <t>Pasqyrat Financiare Jane te rrumbullakosura ne</t>
  </si>
  <si>
    <t>Periudha Kontabel e Pasqyrave Financiare</t>
  </si>
  <si>
    <t>BILANCI KONTABEL</t>
  </si>
  <si>
    <t xml:space="preserve">Periudha raportuese 01.01.2009 deri 31.12.2009  </t>
  </si>
  <si>
    <t>Monedha 000/lek</t>
  </si>
  <si>
    <t>Viti 2009</t>
  </si>
  <si>
    <t>1  Aktive monetare</t>
  </si>
  <si>
    <t>2  Derivative dhe aktive te mbajtura per tregtim</t>
  </si>
  <si>
    <t>3 Aktive te tjera financiare afatshkurtra</t>
  </si>
  <si>
    <t xml:space="preserve">   I Klient per mallra,produkte,sherbime</t>
  </si>
  <si>
    <t xml:space="preserve">   II Debitor,kreditor te tjere</t>
  </si>
  <si>
    <t xml:space="preserve">   III Tatimi mbi Fitimin</t>
  </si>
  <si>
    <t xml:space="preserve">   IV T.V.SH</t>
  </si>
  <si>
    <t xml:space="preserve">   V</t>
  </si>
  <si>
    <t>BILANCI KONTABËL</t>
  </si>
  <si>
    <t>Periudha</t>
  </si>
  <si>
    <t>Raportuese</t>
  </si>
  <si>
    <t>Paraardhese</t>
  </si>
  <si>
    <t>SHENIME</t>
  </si>
  <si>
    <t>A K T I V E T</t>
  </si>
  <si>
    <r>
      <rPr>
        <i/>
        <sz val="11"/>
        <color theme="1"/>
        <rFont val="Calibri"/>
        <family val="2"/>
        <scheme val="minor"/>
      </rPr>
      <t xml:space="preserve">   I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AKTIVE AFATSHKURTRA</t>
    </r>
  </si>
  <si>
    <t>Derivate dhe aktive te mbajtura per tregetim</t>
  </si>
  <si>
    <t>i     Klient per mallra, produkte dhe sherbime</t>
  </si>
  <si>
    <t>i  Lendet e para</t>
  </si>
  <si>
    <t>vi Parapagesat per furnizime</t>
  </si>
  <si>
    <t>Aktivet biologjike afatshkurtra te mbajtura per shitje</t>
  </si>
  <si>
    <t>TOTALI I AKTIVEVE AFATSHKURTRA (I)</t>
  </si>
  <si>
    <t>Aktivet afatgjata materiale</t>
  </si>
  <si>
    <t>ii   Ndertesa</t>
  </si>
  <si>
    <t xml:space="preserve">iii  Makineri e pajisje  </t>
  </si>
  <si>
    <t>iv  Aktive te tjera afatgjata materiale (me vl. Kontabel)</t>
  </si>
  <si>
    <t>Aktive biologjike afatgjata</t>
  </si>
  <si>
    <t>Aktive afatgjata jomateriale</t>
  </si>
  <si>
    <t>TOTALI AKTIVEVE AFATGJATA (II)</t>
  </si>
  <si>
    <t>Kapitali aksioner i papaguar</t>
  </si>
  <si>
    <t>TOTALI I AKTIVEVE AFATGJATA (I+II)</t>
  </si>
  <si>
    <t>A.B.II 6</t>
  </si>
  <si>
    <t>P A S I V E T   D H E  K A P I T A L I</t>
  </si>
  <si>
    <t>PASIVET AFATSHKURTRA</t>
  </si>
  <si>
    <t>i    Te pagueshme ndaj furnitoreve</t>
  </si>
  <si>
    <t>ii   Te pagueshme ndaj punonjesve</t>
  </si>
  <si>
    <t>iii  Detyrime ndaj sigurimeve</t>
  </si>
  <si>
    <t>iv  Detyrime tatimore</t>
  </si>
  <si>
    <t xml:space="preserve">                Per tatim fitim</t>
  </si>
  <si>
    <t xml:space="preserve">                Per T.V.SH</t>
  </si>
  <si>
    <t xml:space="preserve">                Per tatim mbi te ardhurat personale</t>
  </si>
  <si>
    <t>TOTALI I PASIVEVE AFATSHKURTRA (I)</t>
  </si>
  <si>
    <t>PASIVET AFATGJATA</t>
  </si>
  <si>
    <t>Huamarrje te tjera afatgjate</t>
  </si>
  <si>
    <t>Provizione afatgjata</t>
  </si>
  <si>
    <t>TOTALI I PASIVEVE AFATGJATA (II)</t>
  </si>
  <si>
    <t>Aksionet e pakices (perdoret vetem ne PF te konsoliduara)</t>
  </si>
  <si>
    <t>Kapitali qe i perket aksionereve te shoqerise meme</t>
  </si>
  <si>
    <t>(perdoret vetem ne PF te konsoliduara)</t>
  </si>
  <si>
    <t>Kapitali aksionare</t>
  </si>
  <si>
    <t>Njesite dhe aksionet e thesarit (negative)</t>
  </si>
  <si>
    <t>Rezerva statutore</t>
  </si>
  <si>
    <t>Fitime te pashperndara</t>
  </si>
  <si>
    <t>Fitim (humbja) e vitit financiar</t>
  </si>
  <si>
    <t>TOTALI I DETYRIMEVE DHE KAPITALIT (I+II+III)</t>
  </si>
  <si>
    <t>Bazuar ne klasifikimin sipas natyres</t>
  </si>
  <si>
    <t>SHITJET NETO</t>
  </si>
  <si>
    <t>Te ardhura te tjera nga veprimtarite e shfrytezimit</t>
  </si>
  <si>
    <t>Ndryshimet ne inventarin e produkteve te gatshme</t>
  </si>
  <si>
    <t>dhe te punes ne proces(pakesimet njihen si shpenzi</t>
  </si>
  <si>
    <t>me dhe rritjet si pakesim i shpenzimeve,shp negative)</t>
  </si>
  <si>
    <t>Mallrat lendet e para dhe sherbimet e konsumuara</t>
  </si>
  <si>
    <t>Shpenzime personeli</t>
  </si>
  <si>
    <t>Paga Personelit</t>
  </si>
  <si>
    <t>Shpenzime te sigurimeve shoqerore</t>
  </si>
  <si>
    <t>Shpenzime per pensionet</t>
  </si>
  <si>
    <t>Renia ne vlere (Zhvleresimi) dhe amortizimi</t>
  </si>
  <si>
    <t>Shpenzime te tjera nga veprimtaria e shfrytezimit</t>
  </si>
  <si>
    <t>Totali i shpenzimeve (shuma 4-7)</t>
  </si>
  <si>
    <t>Fitimi (humbja) nga veprimtaria Kryesore shfrytezimit</t>
  </si>
  <si>
    <t>Te ardhurat dhe shpenzimet financiare nga njesite e</t>
  </si>
  <si>
    <t>Te ardhurat dhe shpenzimet financiare nga pjesmarrjet</t>
  </si>
  <si>
    <t>Te ardhurat dhe shpenzimet financiare</t>
  </si>
  <si>
    <t>Te ardhurat dhe shpenzimet financ nga invest te tjera</t>
  </si>
  <si>
    <t>Te ardhurat dhe shpenzimet financiare nga interesi</t>
  </si>
  <si>
    <t>Totali i te ardhurave dhe shpenzimeve financiare</t>
  </si>
  <si>
    <t>Fitimi Para Tatimit (9+/-13)</t>
  </si>
  <si>
    <t>Shpenzimet per tatimin e fitimit</t>
  </si>
  <si>
    <t>Fitimi (Humbja) Neto nga Fitimi (14-15)</t>
  </si>
  <si>
    <t>Elemente te pasqyrave te konsoliduara</t>
  </si>
  <si>
    <t xml:space="preserve">(1+2+/-3-8)                                         </t>
  </si>
  <si>
    <t xml:space="preserve">kontroll                                               </t>
  </si>
  <si>
    <t xml:space="preserve">fin afatgjata                                        </t>
  </si>
  <si>
    <t xml:space="preserve">(12.1+/-12.2+/-12.3+/-12.4)                                    </t>
  </si>
  <si>
    <t>P.A.SH.9</t>
  </si>
  <si>
    <t>P.A.SH.10</t>
  </si>
  <si>
    <t>P.A.SH.11</t>
  </si>
  <si>
    <t>P.A.SH.12.2</t>
  </si>
  <si>
    <t>P.A.SH.12.3</t>
  </si>
  <si>
    <t>P.A.SH.16</t>
  </si>
  <si>
    <t>Metoda Direkte</t>
  </si>
  <si>
    <t>Pasqyra e fluksit monetar-Metoda indirekte</t>
  </si>
  <si>
    <t>Fluksi i parave nga veprimtaria e shfrytezimit</t>
  </si>
  <si>
    <t>Mjete monetare te arketuara nga kliente</t>
  </si>
  <si>
    <t>Mjete monetare te paguara ndaj furnitoreve dhe punonjesve</t>
  </si>
  <si>
    <t>Mjete monetare nga veprimtaria e shfrytezimit</t>
  </si>
  <si>
    <t>Fluksi monetar nga veprimtaria investuese</t>
  </si>
  <si>
    <t>Blerja e njesise se kontrolluar X minus parate e Arketuara</t>
  </si>
  <si>
    <t>Interes i arketuar</t>
  </si>
  <si>
    <t>Devidentet e arketuar</t>
  </si>
  <si>
    <t>Mmneto te perdorura ne veprimtarine investuese</t>
  </si>
  <si>
    <t>Fluksi monetar nga aktivitetet financiare</t>
  </si>
  <si>
    <t>Te ardhura nga emetimi i kapitalit aksioner</t>
  </si>
  <si>
    <t>Devidente te paguar</t>
  </si>
  <si>
    <t>MM neto te perdorura ne veprimtarine Financiare</t>
  </si>
  <si>
    <t>Rritja/Renia neto e mjeteve monetare</t>
  </si>
  <si>
    <t>Mjete monetare ne fillim te periudhes kontabel</t>
  </si>
  <si>
    <t>Mjete monetare ne fund te periudhes kontabel</t>
  </si>
  <si>
    <t>TOTALI PASIVEVE (I+II)</t>
  </si>
  <si>
    <t>Administratori</t>
  </si>
  <si>
    <t>Blerja e aktiveve afatgjata</t>
  </si>
  <si>
    <t>Nje pasqyre e pa konsoliduar</t>
  </si>
  <si>
    <t>Emertimi</t>
  </si>
  <si>
    <t>Kapitali aksionar</t>
  </si>
  <si>
    <t>Primi  aksionit</t>
  </si>
  <si>
    <t>Aksione thesari</t>
  </si>
  <si>
    <t>Rezerva stat.ligjore</t>
  </si>
  <si>
    <t>Fitimi pashperndare</t>
  </si>
  <si>
    <t>Shuma e parashikuar per rreziqe</t>
  </si>
  <si>
    <t>TOTALI</t>
  </si>
  <si>
    <t>A</t>
  </si>
  <si>
    <t>Efekti ndryshimeve ne politikat kontabel</t>
  </si>
  <si>
    <t>B</t>
  </si>
  <si>
    <t>Pozicion i rregulluar</t>
  </si>
  <si>
    <t>Fitimi neto per periudhen kontabel</t>
  </si>
  <si>
    <t>Devidentet e paguar</t>
  </si>
  <si>
    <t>Rritja e rezerves se kapitalit</t>
  </si>
  <si>
    <t>Emetimi aksioneve</t>
  </si>
  <si>
    <t xml:space="preserve">Administratori </t>
  </si>
  <si>
    <t>Pozicioni me 31 dhjetor 2010</t>
  </si>
  <si>
    <t>Lek</t>
  </si>
  <si>
    <t>Bankat</t>
  </si>
  <si>
    <t>Monedha</t>
  </si>
  <si>
    <t>Kursi</t>
  </si>
  <si>
    <t>Vlera lek</t>
  </si>
  <si>
    <t>Tirana Banke</t>
  </si>
  <si>
    <t>Shuma</t>
  </si>
  <si>
    <t>LEONI ALB SH.P.K</t>
  </si>
  <si>
    <t>ii  Llogari/ Kerkesa te tjera afatshkurtra</t>
  </si>
  <si>
    <t>iii Instrumenta te tjera borxhi</t>
  </si>
  <si>
    <t>iv    Investime te tjera financiare</t>
  </si>
  <si>
    <t>iii  Produkte te gatshme</t>
  </si>
  <si>
    <t>iv  Mallra per rishitje</t>
  </si>
  <si>
    <t xml:space="preserve">i    Toka </t>
  </si>
  <si>
    <t>ii Prodhim ne proces</t>
  </si>
  <si>
    <t>v  Hua dhe detyrime te tjera</t>
  </si>
  <si>
    <t xml:space="preserve">vi Parapagimet e arketuara </t>
  </si>
  <si>
    <t>Monedha lek</t>
  </si>
  <si>
    <t>hua,bono dhe detyrime nga qiraja financiare</t>
  </si>
  <si>
    <t>GJIN TUSHA</t>
  </si>
  <si>
    <t>HARTUESI i Pasqyrave Financiare</t>
  </si>
  <si>
    <t>KONTABILIST I MIRATUAR</t>
  </si>
  <si>
    <t>MM te ardhura nga veprimtaria (parapagime per blerje)</t>
  </si>
  <si>
    <t>Mjete monetare te arketuara nga hua financiare</t>
  </si>
  <si>
    <t>Shenime Shpjeguese</t>
  </si>
  <si>
    <t>Hartimi i pasqyrave financiare eshte bere sipas Standarteve Kombetare te Kontabilitetit SKK2</t>
  </si>
  <si>
    <t>Subjekti "LEONI ALB" Sh.p.k eshte firme ndertimi dhe situata financiare paraqitet si me poshte:</t>
  </si>
  <si>
    <t>Aktive</t>
  </si>
  <si>
    <t>monetare ne arke</t>
  </si>
  <si>
    <t>monetare ne banke</t>
  </si>
  <si>
    <t>Kerkesa te arketueshme ndaj klienteve</t>
  </si>
  <si>
    <t>Pagese Paradhenie per garanci</t>
  </si>
  <si>
    <t>Pasivet :</t>
  </si>
  <si>
    <t xml:space="preserve">Detyrimet ndaj punonjesve per pagat </t>
  </si>
  <si>
    <t>Detyrimet per sig shoq</t>
  </si>
  <si>
    <t>Detyrimet per T.A.P</t>
  </si>
  <si>
    <t>Detyrime per Tatim Fitimin</t>
  </si>
  <si>
    <t>Huaja ndaj bankave</t>
  </si>
  <si>
    <t>Totali i pasivit</t>
  </si>
  <si>
    <t>Shitjet</t>
  </si>
  <si>
    <t>Materiale te konsumuara</t>
  </si>
  <si>
    <t>Kostoja e punes</t>
  </si>
  <si>
    <t>Nga keto Paga</t>
  </si>
  <si>
    <t>Sigurime Shoqerore</t>
  </si>
  <si>
    <t xml:space="preserve">Shpenzime per komisione e interesa </t>
  </si>
  <si>
    <t>Pasqyra e fluksit monetar</t>
  </si>
  <si>
    <t>Per hartimin e kesaj pasqyre eshte perdorur metoda direkte</t>
  </si>
  <si>
    <t xml:space="preserve">Te arketuara nga klientet </t>
  </si>
  <si>
    <t>Te arketuara nga banka</t>
  </si>
  <si>
    <t>Sasia</t>
  </si>
  <si>
    <t>Gjendje</t>
  </si>
  <si>
    <t>Shtesa</t>
  </si>
  <si>
    <t>Pakesime</t>
  </si>
  <si>
    <t>Toka,Pista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</si>
  <si>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</si>
  <si>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</si>
  <si>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</si>
  <si>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</si>
  <si>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</si>
  <si>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</si>
  <si>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</si>
  <si>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Shoqeria "LEONI ALB" SH.P.K</t>
  </si>
  <si>
    <t>NIPTI   K 86510003 E</t>
  </si>
  <si>
    <t>Inventari I Llogarive Bankare</t>
  </si>
  <si>
    <t xml:space="preserve">Tirana Banke </t>
  </si>
  <si>
    <t>euro</t>
  </si>
  <si>
    <t>Intesa SanPaolo Bank</t>
  </si>
  <si>
    <t xml:space="preserve">I N V E N T A R I </t>
  </si>
  <si>
    <t>Artikulli</t>
  </si>
  <si>
    <t>Njesia</t>
  </si>
  <si>
    <t>Cmimi</t>
  </si>
  <si>
    <t>Vlera</t>
  </si>
  <si>
    <t>Per Drejtimin e Shoqerise</t>
  </si>
  <si>
    <t xml:space="preserve">                 Gjin Tusha</t>
  </si>
  <si>
    <t xml:space="preserve">LEONI ALB </t>
  </si>
  <si>
    <t>K86510003E</t>
  </si>
  <si>
    <t>SHKODER</t>
  </si>
  <si>
    <t>17.03.2008</t>
  </si>
  <si>
    <t>Prodhim Ndertim</t>
  </si>
  <si>
    <t>Data e plotesimit te PF</t>
  </si>
  <si>
    <t xml:space="preserve">     T.V.SH</t>
  </si>
  <si>
    <t>Interes i paguar dhe komisione</t>
  </si>
  <si>
    <t>Tatim mbi fitimin i paguar + TVSH + TAP</t>
  </si>
  <si>
    <t>Pozicioni me 31 dhjetor 2011</t>
  </si>
  <si>
    <t xml:space="preserve">Materiale gjendje inventari </t>
  </si>
  <si>
    <t xml:space="preserve">AAM </t>
  </si>
  <si>
    <t>TVSH</t>
  </si>
  <si>
    <t>Parapagimet e arketuara</t>
  </si>
  <si>
    <t>Furnitor</t>
  </si>
  <si>
    <t>Arka</t>
  </si>
  <si>
    <t>Panele druri</t>
  </si>
  <si>
    <t>m3</t>
  </si>
  <si>
    <t>cope</t>
  </si>
  <si>
    <t>kg</t>
  </si>
  <si>
    <t>Brave dere brendshme</t>
  </si>
  <si>
    <t xml:space="preserve">Brava </t>
  </si>
  <si>
    <t>Guarnicion</t>
  </si>
  <si>
    <t>ml</t>
  </si>
  <si>
    <t>Llak</t>
  </si>
  <si>
    <t>Mentesha</t>
  </si>
  <si>
    <t>Vida</t>
  </si>
  <si>
    <t>Bulona</t>
  </si>
  <si>
    <t>Vernik 1+0.5</t>
  </si>
  <si>
    <t>Vernik 4+2</t>
  </si>
  <si>
    <t>lit</t>
  </si>
  <si>
    <t>Vernik Milesi</t>
  </si>
  <si>
    <t>BLERINA HALILAJ</t>
  </si>
  <si>
    <t>VITI 2012</t>
  </si>
  <si>
    <t>Nga 01/01/2012</t>
  </si>
  <si>
    <t>Deri31/12/2012</t>
  </si>
  <si>
    <t>Periudha raportuese 01.01.2012 deri 31.12.2012</t>
  </si>
  <si>
    <t>Pasqyra e te Ardhurave dhe Shpenzimeve 2012</t>
  </si>
  <si>
    <t>Pasqyra e Fluksit te Parase 31.12.2012</t>
  </si>
  <si>
    <t>Pasqyra e Ndryshimeve ne Kapital 31.12.2012</t>
  </si>
  <si>
    <t>Pozicioni me 31 dhjetor 2012</t>
  </si>
  <si>
    <t xml:space="preserve">Prodhim ne proces  </t>
  </si>
  <si>
    <t>Parapagime dhe shpenzimet e shtyra jane taksa dhe leja e Bashkise e paguar per ndertim pallatit ne shumen 3,293,650 Lek</t>
  </si>
  <si>
    <t>Totali i aktiveve 140,513,909 Lek</t>
  </si>
  <si>
    <t>Shitjet jane nga veprimtaria                                                          82,963,933 Lek</t>
  </si>
  <si>
    <t>Te arketuara nga parapagime per blerje pallati jane 52,690,323 Lek</t>
  </si>
  <si>
    <t>Aktivet Afatgjata Materiale  me vlere fillestare   2012</t>
  </si>
  <si>
    <t>Amortizimi A.A.Materiale   2012</t>
  </si>
  <si>
    <t>Vlera Kontabel Neto e A.A.Materiale  2012</t>
  </si>
  <si>
    <t>Waterstop</t>
  </si>
  <si>
    <t>Pllake</t>
  </si>
  <si>
    <t>m2</t>
  </si>
  <si>
    <t>Cimento</t>
  </si>
  <si>
    <t>kv</t>
  </si>
  <si>
    <t>Llac mbushes muratur</t>
  </si>
  <si>
    <t>ton</t>
  </si>
  <si>
    <t>Granit</t>
  </si>
  <si>
    <t>Ashensor</t>
  </si>
  <si>
    <t>Parmake duralumini</t>
  </si>
  <si>
    <t>Hekur</t>
  </si>
  <si>
    <t>Berobond (mat per pllaka)</t>
  </si>
  <si>
    <t>Polisterol</t>
  </si>
  <si>
    <t>Kabull elektrik 4x50</t>
  </si>
  <si>
    <t xml:space="preserve">Te paguara jane 35,068,213 ndaj furnitor e punonjesve, 1,699,916 lek per interesa dhe komisione, 2,570,509 lek </t>
  </si>
  <si>
    <t>per detyrime tatimore, 14,278,971 lek per pagese kredie</t>
  </si>
  <si>
    <t>Mjete monetare ne fund te periudhes 5,427,271 lek</t>
  </si>
  <si>
    <t>SHOQERIA "LEONI ALB" SH.P.K</t>
  </si>
  <si>
    <t>NIPT   K 86510003E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</si>
  <si>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</si>
  <si>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</si>
  <si>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</si>
  <si>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</si>
  <si>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</si>
  <si>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</si>
  <si>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2012</t>
  </si>
  <si>
    <t>Viti 2011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</si>
  <si>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</si>
  <si>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</si>
  <si>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</si>
  <si>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</si>
  <si>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</si>
  <si>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</si>
  <si>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</si>
  <si>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</si>
  <si>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</si>
  <si>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</si>
  <si>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</si>
  <si>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</si>
  <si>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</si>
  <si>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</si>
  <si>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</si>
  <si>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</si>
  <si>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</si>
  <si>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</si>
  <si>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</si>
  <si>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</si>
  <si>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</si>
  <si>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</si>
  <si>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</si>
  <si>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</si>
  <si>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NIPT   K86510003E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</si>
  <si>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</si>
  <si>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</si>
  <si>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</si>
  <si>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</si>
  <si>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</si>
  <si>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</si>
  <si>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</si>
  <si>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</si>
  <si>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</si>
  <si>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</si>
  <si>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</si>
  <si>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</si>
  <si>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</si>
  <si>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</si>
  <si>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</si>
  <si>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</si>
  <si>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</si>
  <si>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</si>
  <si>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</si>
  <si>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</si>
  <si>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</si>
  <si>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</si>
  <si>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</si>
  <si>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</si>
  <si>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</si>
  <si>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</si>
  <si>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</si>
  <si>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</si>
  <si>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</si>
  <si>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</si>
  <si>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</si>
  <si>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</si>
  <si>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</si>
  <si>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</si>
  <si>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</si>
  <si>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</si>
  <si>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</si>
  <si>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</si>
  <si>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</si>
  <si>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</si>
  <si>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</si>
  <si>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</si>
  <si>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</si>
  <si>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</si>
  <si>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</si>
  <si>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</si>
  <si>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</si>
  <si>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</si>
  <si>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</si>
  <si>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</si>
  <si>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</si>
  <si>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</si>
  <si>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</si>
  <si>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</si>
  <si>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</si>
  <si>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</si>
  <si>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</si>
  <si>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</si>
  <si>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</si>
  <si>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</si>
  <si>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</si>
  <si>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</si>
  <si>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Gjin Tusha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</si>
</sst>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dd/mm/yyyy;@"/>
  </numFmts>
  <fonts count="26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8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8" fillId="0" borderId="0" applyFont="0" applyFill="0" applyBorder="0" applyAlignment="0" applyProtection="0"/>
    <xf numFmtId="0" fontId="22" fillId="0" borderId="0"/>
    <xf numFmtId="0" fontId="22" fillId="0" borderId="0"/>
  </cellStyleXfs>
  <cellXfs count="560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8" xfId="0" applyBorder="1" applyAlignment="1">
      <alignment horizontal="center" vertical="center"/>
    </xf>
    <xf numFmtId="0" fontId="0" fillId="0" borderId="8" xfId="0" applyBorder="1" applyAlignment="1"/>
    <xf numFmtId="0" fontId="0" fillId="0" borderId="12" xfId="0" applyBorder="1" applyAlignment="1"/>
    <xf numFmtId="0" fontId="0" fillId="0" borderId="11" xfId="0" applyBorder="1" applyAlignment="1"/>
    <xf numFmtId="0" fontId="2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/>
    <xf numFmtId="0" fontId="0" fillId="0" borderId="11" xfId="0" applyBorder="1" applyAlignment="1">
      <alignment horizontal="left" wrapText="1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0" fillId="0" borderId="12" xfId="0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/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8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8" xfId="0" applyNumberFormat="1" applyBorder="1" applyAlignment="1">
      <alignment horizontal="right"/>
    </xf>
    <xf numFmtId="3" fontId="0" fillId="0" borderId="8" xfId="0" applyNumberFormat="1" applyBorder="1" applyAlignment="1"/>
    <xf numFmtId="3" fontId="0" fillId="0" borderId="0" xfId="0" applyNumberFormat="1" applyBorder="1" applyAlignment="1"/>
    <xf numFmtId="3" fontId="0" fillId="0" borderId="12" xfId="0" applyNumberFormat="1" applyBorder="1" applyAlignment="1">
      <alignment horizontal="right" wrapText="1"/>
    </xf>
    <xf numFmtId="3" fontId="0" fillId="0" borderId="0" xfId="0" applyNumberFormat="1" applyFont="1" applyBorder="1" applyAlignment="1"/>
    <xf numFmtId="3" fontId="0" fillId="0" borderId="12" xfId="0" applyNumberFormat="1" applyBorder="1" applyAlignment="1"/>
    <xf numFmtId="3" fontId="0" fillId="0" borderId="8" xfId="0" applyNumberFormat="1" applyFont="1" applyBorder="1" applyAlignment="1">
      <alignment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8" xfId="0" applyNumberFormat="1" applyBorder="1" applyAlignment="1">
      <alignment horizontal="right" wrapText="1"/>
    </xf>
    <xf numFmtId="3" fontId="0" fillId="0" borderId="8" xfId="0" applyNumberFormat="1" applyFont="1" applyBorder="1" applyAlignment="1">
      <alignment horizontal="right" wrapText="1"/>
    </xf>
    <xf numFmtId="0" fontId="0" fillId="0" borderId="12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left" vertical="center" wrapText="1"/>
    </xf>
    <xf numFmtId="3" fontId="0" fillId="0" borderId="12" xfId="0" applyNumberFormat="1" applyBorder="1" applyAlignment="1">
      <alignment wrapText="1"/>
    </xf>
    <xf numFmtId="3" fontId="0" fillId="0" borderId="12" xfId="0" applyNumberFormat="1" applyBorder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/>
    <xf numFmtId="2" fontId="0" fillId="0" borderId="0" xfId="0" applyNumberFormat="1" applyBorder="1" applyAlignment="1">
      <alignment vertical="center"/>
    </xf>
    <xf numFmtId="3" fontId="2" fillId="0" borderId="8" xfId="0" applyNumberFormat="1" applyFont="1" applyBorder="1" applyAlignment="1">
      <alignment horizontal="right"/>
    </xf>
    <xf numFmtId="0" fontId="0" fillId="0" borderId="0" xfId="0" applyFont="1"/>
    <xf numFmtId="3" fontId="2" fillId="0" borderId="8" xfId="0" applyNumberFormat="1" applyFont="1" applyBorder="1" applyAlignment="1"/>
    <xf numFmtId="3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3" fontId="0" fillId="0" borderId="8" xfId="0" applyNumberFormat="1" applyBorder="1"/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3" fontId="0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/>
    <xf numFmtId="3" fontId="2" fillId="0" borderId="0" xfId="0" applyNumberFormat="1" applyFont="1" applyBorder="1" applyAlignment="1"/>
    <xf numFmtId="0" fontId="0" fillId="0" borderId="8" xfId="0" applyFont="1" applyBorder="1" applyAlignment="1"/>
    <xf numFmtId="0" fontId="2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9" xfId="0" applyBorder="1"/>
    <xf numFmtId="0" fontId="2" fillId="0" borderId="9" xfId="0" applyFont="1" applyBorder="1"/>
    <xf numFmtId="0" fontId="7" fillId="0" borderId="9" xfId="0" applyFont="1" applyBorder="1" applyAlignment="1">
      <alignment horizontal="right"/>
    </xf>
    <xf numFmtId="0" fontId="2" fillId="0" borderId="8" xfId="0" applyFont="1" applyBorder="1"/>
    <xf numFmtId="0" fontId="4" fillId="0" borderId="8" xfId="0" applyFont="1" applyBorder="1"/>
    <xf numFmtId="0" fontId="0" fillId="0" borderId="9" xfId="0" applyFont="1" applyBorder="1"/>
    <xf numFmtId="0" fontId="0" fillId="0" borderId="8" xfId="0" applyFont="1" applyBorder="1"/>
    <xf numFmtId="0" fontId="0" fillId="0" borderId="8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0" fillId="0" borderId="8" xfId="0" applyFont="1" applyBorder="1" applyAlignment="1">
      <alignment horizontal="right"/>
    </xf>
    <xf numFmtId="0" fontId="2" fillId="0" borderId="6" xfId="0" applyFont="1" applyBorder="1" applyAlignment="1"/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9" xfId="0" applyFont="1" applyBorder="1" applyAlignment="1">
      <alignment horizontal="righ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 applyAlignment="1"/>
    <xf numFmtId="0" fontId="4" fillId="0" borderId="0" xfId="0" applyFont="1" applyAlignment="1">
      <alignment horizontal="center" vertical="center" wrapText="1"/>
    </xf>
    <xf numFmtId="2" fontId="0" fillId="0" borderId="8" xfId="0" applyNumberFormat="1" applyBorder="1"/>
    <xf numFmtId="3" fontId="2" fillId="0" borderId="8" xfId="0" applyNumberFormat="1" applyFont="1" applyBorder="1"/>
    <xf numFmtId="2" fontId="2" fillId="0" borderId="8" xfId="0" applyNumberFormat="1" applyFont="1" applyBorder="1"/>
    <xf numFmtId="1" fontId="0" fillId="0" borderId="8" xfId="0" applyNumberFormat="1" applyBorder="1"/>
    <xf numFmtId="1" fontId="2" fillId="0" borderId="8" xfId="0" applyNumberFormat="1" applyFont="1" applyBorder="1"/>
    <xf numFmtId="1" fontId="0" fillId="0" borderId="0" xfId="0" applyNumberFormat="1" applyBorder="1" applyAlignment="1"/>
    <xf numFmtId="0" fontId="0" fillId="0" borderId="8" xfId="0" applyBorder="1"/>
    <xf numFmtId="0" fontId="1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/>
    <xf numFmtId="4" fontId="0" fillId="0" borderId="8" xfId="0" applyNumberFormat="1" applyBorder="1"/>
    <xf numFmtId="0" fontId="11" fillId="0" borderId="8" xfId="0" applyFont="1" applyBorder="1"/>
    <xf numFmtId="4" fontId="2" fillId="0" borderId="8" xfId="0" applyNumberFormat="1" applyFont="1" applyBorder="1"/>
    <xf numFmtId="3" fontId="0" fillId="0" borderId="0" xfId="0" applyNumberFormat="1" applyBorder="1"/>
    <xf numFmtId="0" fontId="0" fillId="0" borderId="0" xfId="0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3" fontId="0" fillId="0" borderId="0" xfId="0" applyNumberFormat="1" applyFont="1" applyAlignment="1"/>
    <xf numFmtId="0" fontId="2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Border="1"/>
    <xf numFmtId="3" fontId="0" fillId="0" borderId="8" xfId="0" applyNumberFormat="1" applyBorder="1"/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/>
    </xf>
    <xf numFmtId="3" fontId="0" fillId="0" borderId="0" xfId="0" applyNumberFormat="1" applyAlignment="1"/>
    <xf numFmtId="0" fontId="11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ill="1" applyBorder="1" applyAlignme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7" fillId="0" borderId="8" xfId="0" applyFont="1" applyBorder="1"/>
    <xf numFmtId="3" fontId="18" fillId="0" borderId="8" xfId="1" applyNumberFormat="1" applyBorder="1"/>
    <xf numFmtId="0" fontId="17" fillId="0" borderId="0" xfId="0" applyFont="1"/>
    <xf numFmtId="0" fontId="19" fillId="0" borderId="8" xfId="0" applyFont="1" applyBorder="1"/>
    <xf numFmtId="0" fontId="0" fillId="0" borderId="12" xfId="0" applyBorder="1" applyAlignment="1">
      <alignment horizontal="center"/>
    </xf>
    <xf numFmtId="0" fontId="0" fillId="0" borderId="12" xfId="0" applyBorder="1"/>
    <xf numFmtId="3" fontId="18" fillId="0" borderId="12" xfId="1" applyNumberFormat="1" applyBorder="1"/>
    <xf numFmtId="0" fontId="15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3" fontId="20" fillId="0" borderId="17" xfId="1" applyNumberFormat="1" applyFont="1" applyBorder="1" applyAlignment="1">
      <alignment vertical="center"/>
    </xf>
    <xf numFmtId="3" fontId="20" fillId="0" borderId="18" xfId="1" applyNumberFormat="1" applyFont="1" applyBorder="1" applyAlignment="1">
      <alignment vertical="center"/>
    </xf>
    <xf numFmtId="1" fontId="0" fillId="0" borderId="0" xfId="0" applyNumberFormat="1"/>
    <xf numFmtId="3" fontId="18" fillId="0" borderId="0" xfId="1" applyNumberFormat="1" applyFill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Border="1" applyAlignment="1"/>
    <xf numFmtId="3" fontId="0" fillId="0" borderId="0" xfId="0" applyNumberFormat="1" applyFont="1" applyBorder="1" applyAlignment="1">
      <alignment wrapText="1"/>
    </xf>
    <xf numFmtId="3" fontId="0" fillId="0" borderId="8" xfId="0" applyNumberFormat="1" applyBorder="1"/>
    <xf numFmtId="0" fontId="0" fillId="0" borderId="0" xfId="0" applyFont="1" applyAlignment="1"/>
    <xf numFmtId="0" fontId="0" fillId="0" borderId="0" xfId="0" applyFont="1" applyBorder="1" applyAlignment="1"/>
    <xf numFmtId="3" fontId="0" fillId="0" borderId="8" xfId="0" applyNumberFormat="1" applyBorder="1"/>
    <xf numFmtId="0" fontId="0" fillId="0" borderId="0" xfId="0" applyBorder="1" applyAlignment="1"/>
    <xf numFmtId="0" fontId="2" fillId="0" borderId="8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Border="1" applyAlignment="1"/>
    <xf numFmtId="0" fontId="0" fillId="0" borderId="8" xfId="0" applyFont="1" applyBorder="1" applyAlignment="1"/>
    <xf numFmtId="0" fontId="2" fillId="0" borderId="0" xfId="0" applyFont="1" applyBorder="1" applyAlignment="1"/>
    <xf numFmtId="0" fontId="0" fillId="0" borderId="8" xfId="0" applyNumberFormat="1" applyBorder="1"/>
    <xf numFmtId="0" fontId="2" fillId="0" borderId="8" xfId="0" applyNumberFormat="1" applyFont="1" applyBorder="1" applyAlignment="1"/>
    <xf numFmtId="0" fontId="0" fillId="0" borderId="8" xfId="0" applyNumberFormat="1" applyFont="1" applyBorder="1"/>
    <xf numFmtId="3" fontId="0" fillId="0" borderId="8" xfId="0" applyNumberFormat="1" applyFont="1" applyBorder="1"/>
    <xf numFmtId="0" fontId="0" fillId="0" borderId="8" xfId="0" applyNumberFormat="1" applyFont="1" applyBorder="1" applyAlignment="1"/>
    <xf numFmtId="0" fontId="0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/>
    <xf numFmtId="0" fontId="0" fillId="0" borderId="0" xfId="0" applyNumberFormat="1" applyFont="1" applyBorder="1" applyAlignment="1"/>
    <xf numFmtId="0" fontId="0" fillId="0" borderId="0" xfId="0" applyNumberFormat="1" applyBorder="1" applyAlignment="1"/>
    <xf numFmtId="0" fontId="0" fillId="0" borderId="0" xfId="0" applyFont="1" applyAlignment="1"/>
    <xf numFmtId="0" fontId="0" fillId="0" borderId="0" xfId="0" applyFont="1" applyAlignment="1"/>
    <xf numFmtId="3" fontId="0" fillId="0" borderId="8" xfId="0" applyNumberFormat="1" applyBorder="1"/>
    <xf numFmtId="0" fontId="0" fillId="0" borderId="8" xfId="0" applyBorder="1" applyAlignment="1"/>
    <xf numFmtId="0" fontId="0" fillId="0" borderId="8" xfId="0" applyFont="1" applyBorder="1" applyAlignment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0" xfId="0" applyFont="1" applyAlignment="1"/>
    <xf numFmtId="165" fontId="15" fillId="0" borderId="12" xfId="0" applyNumberFormat="1" applyFont="1" applyBorder="1" applyAlignment="1">
      <alignment horizontal="center"/>
    </xf>
    <xf numFmtId="165" fontId="15" fillId="0" borderId="11" xfId="0" applyNumberFormat="1" applyFont="1" applyBorder="1" applyAlignment="1">
      <alignment horizontal="center"/>
    </xf>
    <xf numFmtId="0" fontId="0" fillId="0" borderId="0" xfId="0" applyBorder="1"/>
    <xf numFmtId="0" fontId="0" fillId="0" borderId="10" xfId="0" applyBorder="1" applyAlignment="1"/>
    <xf numFmtId="0" fontId="0" fillId="0" borderId="8" xfId="0" applyBorder="1" applyAlignment="1"/>
    <xf numFmtId="3" fontId="0" fillId="0" borderId="9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0" fontId="2" fillId="0" borderId="8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9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wrapText="1"/>
    </xf>
    <xf numFmtId="2" fontId="0" fillId="0" borderId="13" xfId="0" applyNumberFormat="1" applyBorder="1"/>
    <xf numFmtId="2" fontId="0" fillId="0" borderId="10" xfId="0" applyNumberFormat="1" applyBorder="1"/>
    <xf numFmtId="2" fontId="2" fillId="0" borderId="8" xfId="0" applyNumberFormat="1" applyFont="1" applyBorder="1" applyAlignment="1">
      <alignment wrapText="1"/>
    </xf>
    <xf numFmtId="2" fontId="2" fillId="0" borderId="8" xfId="0" applyNumberFormat="1" applyFont="1" applyBorder="1"/>
    <xf numFmtId="0" fontId="2" fillId="0" borderId="0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0" xfId="0" applyBorder="1" applyAlignment="1"/>
    <xf numFmtId="2" fontId="0" fillId="0" borderId="13" xfId="0" applyNumberFormat="1" applyFont="1" applyBorder="1"/>
    <xf numFmtId="2" fontId="0" fillId="0" borderId="10" xfId="0" applyNumberFormat="1" applyFont="1" applyBorder="1"/>
    <xf numFmtId="2" fontId="2" fillId="0" borderId="9" xfId="0" applyNumberFormat="1" applyFont="1" applyBorder="1" applyAlignment="1">
      <alignment wrapText="1"/>
    </xf>
    <xf numFmtId="2" fontId="2" fillId="0" borderId="13" xfId="0" applyNumberFormat="1" applyFont="1" applyBorder="1"/>
    <xf numFmtId="2" fontId="2" fillId="0" borderId="10" xfId="0" applyNumberFormat="1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" fillId="0" borderId="9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2" fillId="0" borderId="10" xfId="0" applyFont="1" applyBorder="1" applyAlignment="1"/>
    <xf numFmtId="0" fontId="2" fillId="0" borderId="8" xfId="0" applyFont="1" applyBorder="1" applyAlignment="1"/>
    <xf numFmtId="3" fontId="0" fillId="0" borderId="9" xfId="0" applyNumberFormat="1" applyFont="1" applyBorder="1" applyAlignment="1">
      <alignment wrapText="1"/>
    </xf>
    <xf numFmtId="3" fontId="0" fillId="0" borderId="10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0" borderId="8" xfId="0" applyFont="1" applyBorder="1" applyAlignment="1"/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2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2" xfId="0" applyNumberFormat="1" applyFont="1" applyBorder="1" applyAlignment="1"/>
    <xf numFmtId="3" fontId="0" fillId="0" borderId="4" xfId="0" applyNumberFormat="1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Font="1" applyBorder="1" applyAlignment="1">
      <alignment vertical="center"/>
    </xf>
    <xf numFmtId="0" fontId="2" fillId="0" borderId="11" xfId="0" applyFont="1" applyBorder="1" applyAlignment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0" borderId="4" xfId="0" applyFont="1" applyBorder="1" applyAlignment="1"/>
    <xf numFmtId="0" fontId="4" fillId="0" borderId="7" xfId="0" applyFont="1" applyBorder="1" applyAlignment="1"/>
    <xf numFmtId="0" fontId="0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12" xfId="0" applyBorder="1" applyAlignment="1"/>
    <xf numFmtId="0" fontId="0" fillId="0" borderId="12" xfId="0" applyFont="1" applyBorder="1" applyAlignment="1"/>
    <xf numFmtId="4" fontId="0" fillId="0" borderId="9" xfId="0" applyNumberFormat="1" applyFont="1" applyBorder="1" applyAlignment="1">
      <alignment wrapText="1"/>
    </xf>
    <xf numFmtId="4" fontId="0" fillId="0" borderId="10" xfId="0" applyNumberFormat="1" applyFont="1" applyBorder="1" applyAlignment="1">
      <alignment wrapText="1"/>
    </xf>
    <xf numFmtId="0" fontId="0" fillId="0" borderId="11" xfId="0" applyBorder="1" applyAlignment="1"/>
    <xf numFmtId="0" fontId="0" fillId="0" borderId="11" xfId="0" applyFont="1" applyBorder="1" applyAlignment="1"/>
    <xf numFmtId="3" fontId="0" fillId="0" borderId="10" xfId="0" applyNumberFormat="1" applyBorder="1"/>
    <xf numFmtId="0" fontId="0" fillId="0" borderId="0" xfId="0" applyFont="1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0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0" xfId="0" applyFont="1" applyBorder="1" applyAlignment="1"/>
    <xf numFmtId="0" fontId="6" fillId="0" borderId="9" xfId="0" applyFont="1" applyBorder="1" applyAlignment="1"/>
    <xf numFmtId="0" fontId="6" fillId="0" borderId="13" xfId="0" applyFont="1" applyBorder="1" applyAlignment="1"/>
    <xf numFmtId="0" fontId="6" fillId="0" borderId="10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3" fontId="0" fillId="0" borderId="0" xfId="0" applyNumberFormat="1" applyFont="1" applyBorder="1" applyAlignment="1">
      <alignment wrapText="1"/>
    </xf>
    <xf numFmtId="0" fontId="0" fillId="0" borderId="0" xfId="0" applyBorder="1"/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3" fontId="0" fillId="0" borderId="8" xfId="0" applyNumberFormat="1" applyBorder="1"/>
    <xf numFmtId="3" fontId="0" fillId="0" borderId="0" xfId="0" applyNumberForma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0" fillId="0" borderId="12" xfId="0" applyNumberFormat="1" applyBorder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 wrapText="1"/>
    </xf>
    <xf numFmtId="3" fontId="0" fillId="0" borderId="11" xfId="0" applyNumberFormat="1" applyBorder="1" applyAlignment="1">
      <alignment horizontal="right" wrapText="1"/>
    </xf>
    <xf numFmtId="3" fontId="0" fillId="0" borderId="12" xfId="0" applyNumberFormat="1" applyBorder="1" applyAlignment="1">
      <alignment wrapText="1"/>
    </xf>
    <xf numFmtId="3" fontId="0" fillId="0" borderId="11" xfId="0" applyNumberFormat="1" applyBorder="1" applyAlignment="1">
      <alignment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3" fontId="0" fillId="0" borderId="8" xfId="0" applyNumberFormat="1" applyBorder="1" applyAlignment="1">
      <alignment horizontal="right" wrapText="1"/>
    </xf>
    <xf numFmtId="3" fontId="0" fillId="0" borderId="8" xfId="0" applyNumberFormat="1" applyBorder="1" applyAlignment="1">
      <alignment wrapText="1"/>
    </xf>
    <xf numFmtId="0" fontId="0" fillId="0" borderId="12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3" fontId="2" fillId="0" borderId="0" xfId="0" applyNumberFormat="1" applyFont="1" applyBorder="1" applyAlignment="1">
      <alignment wrapText="1"/>
    </xf>
    <xf numFmtId="0" fontId="15" fillId="0" borderId="0" xfId="0" applyFont="1"/>
    <xf numFmtId="0" fontId="20" fillId="0" borderId="0" xfId="0" applyFont="1"/>
    <xf numFmtId="0" fontId="19" fillId="0" borderId="0" xfId="0" applyFont="1"/>
    <xf numFmtId="0" fontId="15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2" fontId="19" fillId="0" borderId="9" xfId="2" applyNumberFormat="1" applyFont="1" applyBorder="1" applyAlignment="1">
      <alignment horizontal="center" wrapText="1"/>
    </xf>
    <xf numFmtId="2" fontId="19" fillId="0" borderId="13" xfId="2" applyNumberFormat="1" applyFont="1" applyBorder="1" applyAlignment="1">
      <alignment horizontal="center" wrapText="1"/>
    </xf>
    <xf numFmtId="2" fontId="19" fillId="0" borderId="10" xfId="2" applyNumberFormat="1" applyFont="1" applyBorder="1" applyAlignment="1">
      <alignment horizontal="center" wrapText="1"/>
    </xf>
    <xf numFmtId="0" fontId="19" fillId="0" borderId="12" xfId="2" applyFont="1" applyBorder="1" applyAlignment="1">
      <alignment horizontal="center"/>
    </xf>
    <xf numFmtId="2" fontId="23" fillId="0" borderId="0" xfId="2" applyNumberFormat="1" applyFont="1" applyBorder="1" applyAlignment="1">
      <alignment horizontal="center" wrapText="1"/>
    </xf>
    <xf numFmtId="2" fontId="23" fillId="0" borderId="14" xfId="2" applyNumberFormat="1" applyFont="1" applyBorder="1" applyAlignment="1">
      <alignment horizontal="center" wrapText="1"/>
    </xf>
    <xf numFmtId="2" fontId="23" fillId="0" borderId="14" xfId="2" applyNumberFormat="1" applyFont="1" applyBorder="1" applyAlignment="1">
      <alignment horizontal="center" wrapText="1"/>
    </xf>
    <xf numFmtId="0" fontId="24" fillId="0" borderId="15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/>
    </xf>
    <xf numFmtId="0" fontId="19" fillId="0" borderId="28" xfId="2" applyFont="1" applyBorder="1" applyAlignment="1">
      <alignment horizontal="left" wrapText="1"/>
    </xf>
    <xf numFmtId="0" fontId="19" fillId="0" borderId="29" xfId="2" applyFont="1" applyBorder="1" applyAlignment="1">
      <alignment horizontal="left" wrapText="1"/>
    </xf>
    <xf numFmtId="0" fontId="19" fillId="0" borderId="29" xfId="2" applyFont="1" applyBorder="1" applyAlignment="1">
      <alignment horizontal="left" wrapText="1"/>
    </xf>
    <xf numFmtId="0" fontId="19" fillId="0" borderId="29" xfId="2" applyFont="1" applyBorder="1" applyAlignment="1">
      <alignment horizontal="left"/>
    </xf>
    <xf numFmtId="0" fontId="15" fillId="0" borderId="30" xfId="2" applyFont="1" applyBorder="1" applyAlignment="1">
      <alignment horizontal="center"/>
    </xf>
    <xf numFmtId="0" fontId="15" fillId="0" borderId="13" xfId="2" applyFont="1" applyBorder="1" applyAlignment="1">
      <alignment horizontal="left" wrapText="1"/>
    </xf>
    <xf numFmtId="0" fontId="15" fillId="0" borderId="10" xfId="2" applyFont="1" applyBorder="1" applyAlignment="1">
      <alignment horizontal="left" wrapText="1"/>
    </xf>
    <xf numFmtId="0" fontId="15" fillId="0" borderId="10" xfId="2" applyFont="1" applyBorder="1" applyAlignment="1">
      <alignment horizontal="left" wrapText="1"/>
    </xf>
    <xf numFmtId="0" fontId="19" fillId="0" borderId="8" xfId="2" applyFont="1" applyBorder="1" applyAlignment="1">
      <alignment horizontal="left"/>
    </xf>
    <xf numFmtId="0" fontId="15" fillId="0" borderId="31" xfId="2" applyFont="1" applyBorder="1" applyAlignment="1">
      <alignment horizontal="center"/>
    </xf>
    <xf numFmtId="0" fontId="20" fillId="0" borderId="10" xfId="2" applyFont="1" applyBorder="1" applyAlignment="1">
      <alignment horizontal="left" wrapText="1"/>
    </xf>
    <xf numFmtId="0" fontId="19" fillId="0" borderId="32" xfId="2" applyFont="1" applyBorder="1" applyAlignment="1">
      <alignment horizontal="center"/>
    </xf>
    <xf numFmtId="0" fontId="19" fillId="0" borderId="13" xfId="2" applyFont="1" applyBorder="1" applyAlignment="1">
      <alignment horizontal="left" wrapText="1"/>
    </xf>
    <xf numFmtId="0" fontId="19" fillId="0" borderId="10" xfId="2" applyFont="1" applyBorder="1" applyAlignment="1">
      <alignment horizontal="left" wrapText="1"/>
    </xf>
    <xf numFmtId="0" fontId="19" fillId="0" borderId="10" xfId="2" applyFont="1" applyBorder="1" applyAlignment="1">
      <alignment horizontal="left" wrapText="1"/>
    </xf>
    <xf numFmtId="0" fontId="15" fillId="0" borderId="11" xfId="2" applyFont="1" applyBorder="1" applyAlignment="1">
      <alignment horizontal="left" wrapText="1"/>
    </xf>
    <xf numFmtId="0" fontId="15" fillId="0" borderId="33" xfId="2" applyFont="1" applyBorder="1" applyAlignment="1">
      <alignment horizontal="center"/>
    </xf>
    <xf numFmtId="0" fontId="15" fillId="0" borderId="7" xfId="2" applyFont="1" applyBorder="1" applyAlignment="1">
      <alignment horizontal="left" wrapText="1"/>
    </xf>
    <xf numFmtId="0" fontId="19" fillId="0" borderId="32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wrapText="1"/>
    </xf>
    <xf numFmtId="0" fontId="15" fillId="0" borderId="10" xfId="2" applyFont="1" applyBorder="1" applyAlignment="1">
      <alignment horizontal="center" wrapText="1"/>
    </xf>
    <xf numFmtId="0" fontId="15" fillId="0" borderId="10" xfId="2" applyFont="1" applyBorder="1" applyAlignment="1">
      <alignment horizontal="center" wrapText="1"/>
    </xf>
    <xf numFmtId="0" fontId="19" fillId="0" borderId="30" xfId="2" applyFont="1" applyBorder="1" applyAlignment="1">
      <alignment horizontal="center"/>
    </xf>
    <xf numFmtId="0" fontId="13" fillId="0" borderId="8" xfId="2" applyFont="1" applyBorder="1" applyAlignment="1">
      <alignment horizontal="left" wrapText="1"/>
    </xf>
    <xf numFmtId="0" fontId="19" fillId="0" borderId="8" xfId="0" applyFont="1" applyBorder="1" applyAlignment="1">
      <alignment horizontal="left"/>
    </xf>
    <xf numFmtId="0" fontId="20" fillId="0" borderId="10" xfId="2" applyFont="1" applyBorder="1" applyAlignment="1">
      <alignment horizontal="left" wrapText="1"/>
    </xf>
    <xf numFmtId="0" fontId="20" fillId="0" borderId="8" xfId="2" applyFont="1" applyBorder="1" applyAlignment="1">
      <alignment horizontal="left" wrapText="1"/>
    </xf>
    <xf numFmtId="0" fontId="15" fillId="0" borderId="8" xfId="0" applyFont="1" applyBorder="1" applyAlignment="1">
      <alignment horizontal="left"/>
    </xf>
    <xf numFmtId="0" fontId="19" fillId="0" borderId="31" xfId="2" applyFont="1" applyBorder="1" applyAlignment="1">
      <alignment horizontal="center"/>
    </xf>
    <xf numFmtId="0" fontId="19" fillId="0" borderId="8" xfId="2" applyFont="1" applyBorder="1" applyAlignment="1">
      <alignment horizontal="left" wrapText="1"/>
    </xf>
    <xf numFmtId="0" fontId="19" fillId="0" borderId="8" xfId="2" applyFont="1" applyBorder="1" applyAlignment="1">
      <alignment horizontal="left" wrapText="1"/>
    </xf>
    <xf numFmtId="0" fontId="19" fillId="0" borderId="33" xfId="2" applyFont="1" applyBorder="1" applyAlignment="1">
      <alignment horizontal="center"/>
    </xf>
    <xf numFmtId="0" fontId="19" fillId="0" borderId="11" xfId="2" applyFont="1" applyBorder="1" applyAlignment="1">
      <alignment horizontal="left" wrapText="1"/>
    </xf>
    <xf numFmtId="0" fontId="19" fillId="0" borderId="34" xfId="2" applyFont="1" applyBorder="1" applyAlignment="1">
      <alignment horizontal="center"/>
    </xf>
    <xf numFmtId="0" fontId="19" fillId="0" borderId="35" xfId="2" applyFont="1" applyBorder="1" applyAlignment="1">
      <alignment horizontal="left" wrapText="1"/>
    </xf>
    <xf numFmtId="0" fontId="19" fillId="0" borderId="35" xfId="2" applyFont="1" applyBorder="1" applyAlignment="1">
      <alignment horizontal="left" wrapText="1"/>
    </xf>
    <xf numFmtId="0" fontId="19" fillId="0" borderId="35" xfId="2" applyFont="1" applyBorder="1" applyAlignment="1">
      <alignment horizontal="left"/>
    </xf>
    <xf numFmtId="0" fontId="19" fillId="0" borderId="0" xfId="2" applyFont="1" applyBorder="1" applyAlignment="1">
      <alignment horizontal="center"/>
    </xf>
    <xf numFmtId="0" fontId="19" fillId="0" borderId="0" xfId="2" applyFont="1" applyBorder="1" applyAlignment="1">
      <alignment horizontal="left" wrapText="1"/>
    </xf>
    <xf numFmtId="0" fontId="19" fillId="0" borderId="0" xfId="2" applyFont="1" applyBorder="1" applyAlignment="1">
      <alignment horizontal="left"/>
    </xf>
    <xf numFmtId="0" fontId="17" fillId="0" borderId="12" xfId="2" applyFont="1" applyBorder="1"/>
    <xf numFmtId="0" fontId="23" fillId="0" borderId="2" xfId="2" applyFont="1" applyBorder="1" applyAlignment="1">
      <alignment horizontal="center" wrapText="1"/>
    </xf>
    <xf numFmtId="0" fontId="23" fillId="0" borderId="3" xfId="2" applyFont="1" applyBorder="1" applyAlignment="1">
      <alignment horizontal="center" wrapText="1"/>
    </xf>
    <xf numFmtId="0" fontId="23" fillId="0" borderId="4" xfId="2" applyFont="1" applyBorder="1" applyAlignment="1">
      <alignment horizontal="center" wrapText="1"/>
    </xf>
    <xf numFmtId="2" fontId="23" fillId="0" borderId="12" xfId="2" applyNumberFormat="1" applyFont="1" applyBorder="1" applyAlignment="1">
      <alignment horizontal="center" wrapText="1"/>
    </xf>
    <xf numFmtId="0" fontId="24" fillId="0" borderId="12" xfId="2" applyFont="1" applyBorder="1" applyAlignment="1">
      <alignment horizontal="center" vertical="center" wrapText="1"/>
    </xf>
    <xf numFmtId="0" fontId="24" fillId="0" borderId="36" xfId="2" applyFont="1" applyBorder="1" applyAlignment="1">
      <alignment horizontal="center"/>
    </xf>
    <xf numFmtId="0" fontId="24" fillId="0" borderId="28" xfId="2" applyFont="1" applyBorder="1" applyAlignment="1">
      <alignment horizontal="left" wrapText="1"/>
    </xf>
    <xf numFmtId="0" fontId="24" fillId="0" borderId="29" xfId="2" applyFont="1" applyBorder="1" applyAlignment="1">
      <alignment horizontal="left" wrapText="1"/>
    </xf>
    <xf numFmtId="0" fontId="24" fillId="0" borderId="29" xfId="2" applyFont="1" applyBorder="1" applyAlignment="1">
      <alignment horizontal="left" wrapText="1"/>
    </xf>
    <xf numFmtId="0" fontId="24" fillId="0" borderId="29" xfId="2" applyFont="1" applyBorder="1" applyAlignment="1">
      <alignment horizontal="left"/>
    </xf>
    <xf numFmtId="0" fontId="17" fillId="0" borderId="32" xfId="2" applyFont="1" applyBorder="1" applyAlignment="1">
      <alignment horizontal="left"/>
    </xf>
    <xf numFmtId="0" fontId="17" fillId="0" borderId="8" xfId="3" applyFont="1" applyFill="1" applyBorder="1" applyAlignment="1">
      <alignment horizontal="left" wrapText="1"/>
    </xf>
    <xf numFmtId="0" fontId="17" fillId="0" borderId="8" xfId="3" applyFont="1" applyFill="1" applyBorder="1" applyAlignment="1">
      <alignment horizontal="left" wrapText="1"/>
    </xf>
    <xf numFmtId="0" fontId="24" fillId="0" borderId="8" xfId="2" applyFont="1" applyBorder="1" applyAlignment="1">
      <alignment horizontal="left"/>
    </xf>
    <xf numFmtId="0" fontId="17" fillId="0" borderId="8" xfId="2" applyFont="1" applyBorder="1" applyAlignment="1">
      <alignment horizontal="left" wrapText="1"/>
    </xf>
    <xf numFmtId="0" fontId="24" fillId="0" borderId="8" xfId="3" applyFont="1" applyFill="1" applyBorder="1" applyAlignment="1">
      <alignment horizontal="left" wrapText="1"/>
    </xf>
    <xf numFmtId="0" fontId="24" fillId="0" borderId="32" xfId="2" applyFont="1" applyBorder="1" applyAlignment="1">
      <alignment horizontal="center"/>
    </xf>
    <xf numFmtId="0" fontId="24" fillId="0" borderId="8" xfId="2" applyFont="1" applyBorder="1" applyAlignment="1">
      <alignment horizontal="left" wrapText="1"/>
    </xf>
    <xf numFmtId="0" fontId="24" fillId="0" borderId="8" xfId="2" applyFont="1" applyBorder="1" applyAlignment="1">
      <alignment horizontal="left" wrapText="1"/>
    </xf>
    <xf numFmtId="0" fontId="17" fillId="0" borderId="32" xfId="2" applyFont="1" applyBorder="1" applyAlignment="1">
      <alignment horizontal="center"/>
    </xf>
    <xf numFmtId="0" fontId="17" fillId="0" borderId="8" xfId="2" applyFont="1" applyBorder="1" applyAlignment="1">
      <alignment horizontal="left" wrapText="1"/>
    </xf>
    <xf numFmtId="0" fontId="17" fillId="0" borderId="8" xfId="2" applyFont="1" applyBorder="1" applyAlignment="1">
      <alignment horizontal="left"/>
    </xf>
    <xf numFmtId="0" fontId="17" fillId="0" borderId="8" xfId="2" applyFont="1" applyBorder="1" applyAlignment="1">
      <alignment horizontal="left"/>
    </xf>
    <xf numFmtId="0" fontId="17" fillId="0" borderId="32" xfId="2" applyFont="1" applyFill="1" applyBorder="1" applyAlignment="1">
      <alignment horizontal="center"/>
    </xf>
    <xf numFmtId="0" fontId="25" fillId="0" borderId="8" xfId="3" applyFont="1" applyFill="1" applyBorder="1" applyAlignment="1">
      <alignment horizontal="left" wrapText="1"/>
    </xf>
    <xf numFmtId="0" fontId="17" fillId="0" borderId="22" xfId="0" applyFont="1" applyBorder="1"/>
    <xf numFmtId="0" fontId="24" fillId="0" borderId="0" xfId="0" applyFont="1" applyBorder="1"/>
    <xf numFmtId="0" fontId="17" fillId="0" borderId="0" xfId="0" applyFont="1" applyBorder="1"/>
    <xf numFmtId="0" fontId="24" fillId="0" borderId="11" xfId="2" applyFont="1" applyBorder="1" applyAlignment="1">
      <alignment horizontal="center" vertical="center" wrapText="1"/>
    </xf>
    <xf numFmtId="0" fontId="24" fillId="0" borderId="32" xfId="2" applyFont="1" applyBorder="1"/>
    <xf numFmtId="0" fontId="24" fillId="0" borderId="8" xfId="2" applyFont="1" applyBorder="1" applyAlignment="1">
      <alignment horizontal="left"/>
    </xf>
    <xf numFmtId="0" fontId="17" fillId="0" borderId="32" xfId="0" applyFont="1" applyBorder="1"/>
    <xf numFmtId="0" fontId="25" fillId="0" borderId="8" xfId="2" applyFont="1" applyBorder="1" applyAlignment="1">
      <alignment horizontal="left"/>
    </xf>
    <xf numFmtId="0" fontId="17" fillId="0" borderId="32" xfId="2" applyFont="1" applyBorder="1"/>
    <xf numFmtId="0" fontId="17" fillId="0" borderId="34" xfId="2" applyFont="1" applyBorder="1"/>
    <xf numFmtId="0" fontId="25" fillId="0" borderId="35" xfId="2" applyFont="1" applyBorder="1" applyAlignment="1">
      <alignment horizontal="left"/>
    </xf>
    <xf numFmtId="0" fontId="24" fillId="0" borderId="35" xfId="2" applyFont="1" applyBorder="1" applyAlignment="1">
      <alignment horizontal="left"/>
    </xf>
    <xf numFmtId="0" fontId="17" fillId="0" borderId="35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21" fillId="0" borderId="0" xfId="2" applyFont="1" applyBorder="1" applyAlignment="1">
      <alignment horizontal="left"/>
    </xf>
  </cellXfs>
  <cellStyles count="4">
    <cellStyle name="Comma_21.Aktivet Afatgjata Materiale  09" xfId="1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0"/>
  <sheetViews>
    <sheetView tabSelected="1" topLeftCell="A564" workbookViewId="0">
      <selection activeCell="L583" sqref="L583"/>
    </sheetView>
  </sheetViews>
  <sheetFormatPr defaultRowHeight="15"/>
  <cols>
    <col min="1" max="1" width="7.42578125" customWidth="1"/>
    <col min="2" max="2" width="20.85546875" customWidth="1"/>
    <col min="4" max="4" width="10.85546875" customWidth="1"/>
    <col min="5" max="6" width="11" customWidth="1"/>
    <col min="7" max="7" width="12" customWidth="1"/>
    <col min="8" max="8" width="8.5703125" customWidth="1"/>
    <col min="9" max="9" width="13" customWidth="1"/>
    <col min="10" max="10" width="11.5703125" customWidth="1"/>
    <col min="11" max="11" width="11.140625" customWidth="1"/>
    <col min="12" max="12" width="15" customWidth="1"/>
    <col min="13" max="14" width="10.140625" bestFit="1" customWidth="1"/>
  </cols>
  <sheetData>
    <row r="1" spans="1:11">
      <c r="A1" s="220"/>
      <c r="B1" s="221"/>
      <c r="C1" s="221"/>
      <c r="D1" s="221"/>
      <c r="E1" s="221"/>
      <c r="F1" s="221"/>
      <c r="G1" s="221"/>
      <c r="H1" s="221"/>
      <c r="I1" s="221"/>
      <c r="J1" s="222"/>
    </row>
    <row r="2" spans="1:11">
      <c r="A2" s="223"/>
      <c r="B2" s="162" t="s">
        <v>229</v>
      </c>
      <c r="C2" s="162"/>
      <c r="D2" s="162"/>
      <c r="E2" s="162"/>
      <c r="F2" s="162" t="s">
        <v>454</v>
      </c>
      <c r="G2" s="162"/>
      <c r="H2" s="162"/>
      <c r="I2" s="162"/>
      <c r="J2" s="224"/>
      <c r="K2" s="1"/>
    </row>
    <row r="3" spans="1:11">
      <c r="A3" s="225"/>
      <c r="B3" s="163" t="s">
        <v>230</v>
      </c>
      <c r="C3" s="163"/>
      <c r="D3" s="163"/>
      <c r="E3" s="163"/>
      <c r="F3" s="163" t="s">
        <v>455</v>
      </c>
      <c r="G3" s="163"/>
      <c r="H3" s="163"/>
      <c r="I3" s="163"/>
      <c r="J3" s="226"/>
      <c r="K3" s="1"/>
    </row>
    <row r="4" spans="1:11">
      <c r="A4" s="225"/>
      <c r="B4" s="163" t="s">
        <v>231</v>
      </c>
      <c r="C4" s="163"/>
      <c r="D4" s="163"/>
      <c r="E4" s="163"/>
      <c r="F4" s="163" t="s">
        <v>456</v>
      </c>
      <c r="G4" s="163"/>
      <c r="H4" s="163"/>
      <c r="I4" s="163"/>
      <c r="J4" s="226"/>
      <c r="K4" s="1"/>
    </row>
    <row r="5" spans="1:11">
      <c r="A5" s="225"/>
      <c r="B5" s="163"/>
      <c r="C5" s="163"/>
      <c r="D5" s="163"/>
      <c r="E5" s="163"/>
      <c r="F5" s="163"/>
      <c r="G5" s="163"/>
      <c r="H5" s="163"/>
      <c r="I5" s="163"/>
      <c r="J5" s="226"/>
      <c r="K5" s="1"/>
    </row>
    <row r="6" spans="1:11" ht="15.75" customHeight="1">
      <c r="A6" s="227"/>
      <c r="B6" s="164" t="s">
        <v>232</v>
      </c>
      <c r="C6" s="164"/>
      <c r="D6" s="164"/>
      <c r="E6" s="164"/>
      <c r="F6" s="164" t="s">
        <v>457</v>
      </c>
      <c r="G6" s="164"/>
      <c r="H6" s="164"/>
      <c r="I6" s="164"/>
      <c r="J6" s="228"/>
      <c r="K6" s="111"/>
    </row>
    <row r="7" spans="1:11">
      <c r="A7" s="225"/>
      <c r="B7" s="165" t="s">
        <v>233</v>
      </c>
      <c r="C7" s="163"/>
      <c r="D7" s="163"/>
      <c r="E7" s="163"/>
      <c r="F7" s="165">
        <v>0</v>
      </c>
      <c r="G7" s="163"/>
      <c r="H7" s="163"/>
      <c r="I7" s="163"/>
      <c r="J7" s="226"/>
      <c r="K7" s="1"/>
    </row>
    <row r="8" spans="1:11">
      <c r="A8" s="225"/>
      <c r="B8" s="165" t="s">
        <v>234</v>
      </c>
      <c r="C8" s="163"/>
      <c r="D8" s="163"/>
      <c r="E8" s="163"/>
      <c r="F8" s="165" t="s">
        <v>458</v>
      </c>
      <c r="G8" s="163"/>
      <c r="H8" s="163"/>
      <c r="I8" s="163"/>
      <c r="J8" s="226"/>
      <c r="K8" s="1"/>
    </row>
    <row r="9" spans="1:11">
      <c r="A9" s="225"/>
      <c r="B9" s="163"/>
      <c r="C9" s="163"/>
      <c r="D9" s="163"/>
      <c r="E9" s="163"/>
      <c r="F9" s="163"/>
      <c r="G9" s="163"/>
      <c r="H9" s="163"/>
      <c r="I9" s="163"/>
      <c r="J9" s="226"/>
      <c r="K9" s="1"/>
    </row>
    <row r="10" spans="1:11">
      <c r="A10" s="225"/>
      <c r="B10" s="163"/>
      <c r="C10" s="163"/>
      <c r="D10" s="163"/>
      <c r="E10" s="163"/>
      <c r="F10" s="163"/>
      <c r="G10" s="163"/>
      <c r="H10" s="163"/>
      <c r="I10" s="163"/>
      <c r="J10" s="226"/>
      <c r="K10" s="1"/>
    </row>
    <row r="11" spans="1:11">
      <c r="A11" s="225"/>
      <c r="B11" s="163"/>
      <c r="C11" s="163"/>
      <c r="D11" s="163"/>
      <c r="E11" s="163"/>
      <c r="F11" s="163"/>
      <c r="G11" s="163"/>
      <c r="H11" s="163"/>
      <c r="I11" s="163"/>
      <c r="J11" s="226"/>
      <c r="K11" s="1"/>
    </row>
    <row r="12" spans="1:11">
      <c r="A12" s="225"/>
      <c r="B12" s="163" t="s">
        <v>0</v>
      </c>
      <c r="C12" s="163"/>
      <c r="D12" s="163"/>
      <c r="E12" s="163" t="s">
        <v>0</v>
      </c>
      <c r="F12" s="163"/>
      <c r="G12" s="163"/>
      <c r="H12" s="163"/>
      <c r="I12" s="163"/>
      <c r="J12" s="226"/>
      <c r="K12" s="1"/>
    </row>
    <row r="13" spans="1:11">
      <c r="A13" s="338" t="s">
        <v>236</v>
      </c>
      <c r="B13" s="339"/>
      <c r="C13" s="339"/>
      <c r="D13" s="339"/>
      <c r="E13" s="339"/>
      <c r="F13" s="339"/>
      <c r="G13" s="339"/>
      <c r="H13" s="339"/>
      <c r="I13" s="339"/>
      <c r="J13" s="340"/>
      <c r="K13" s="1"/>
    </row>
    <row r="14" spans="1:11">
      <c r="A14" s="225"/>
      <c r="B14" s="163" t="s">
        <v>237</v>
      </c>
      <c r="C14" s="163"/>
      <c r="D14" s="163"/>
      <c r="E14" s="163"/>
      <c r="F14" s="163"/>
      <c r="G14" s="163"/>
      <c r="H14" s="163"/>
      <c r="I14" s="163"/>
      <c r="J14" s="226"/>
      <c r="K14" s="1"/>
    </row>
    <row r="15" spans="1:11">
      <c r="A15" s="225"/>
      <c r="B15" s="163" t="s">
        <v>238</v>
      </c>
      <c r="C15" s="163"/>
      <c r="D15" s="163"/>
      <c r="E15" s="163"/>
      <c r="F15" s="163"/>
      <c r="G15" s="163"/>
      <c r="H15" s="163"/>
      <c r="I15" s="163"/>
      <c r="J15" s="226"/>
      <c r="K15" s="1"/>
    </row>
    <row r="16" spans="1:11">
      <c r="A16" s="225"/>
      <c r="B16" s="163"/>
      <c r="C16" s="163"/>
      <c r="D16" s="163"/>
      <c r="E16" s="163"/>
      <c r="F16" s="163"/>
      <c r="G16" s="163"/>
      <c r="H16" s="163"/>
      <c r="I16" s="163"/>
      <c r="J16" s="226"/>
      <c r="K16" s="1"/>
    </row>
    <row r="17" spans="1:14">
      <c r="A17" s="225"/>
      <c r="B17" s="163"/>
      <c r="C17" s="163"/>
      <c r="D17" s="163"/>
      <c r="E17" s="163" t="s">
        <v>487</v>
      </c>
      <c r="F17" s="163"/>
      <c r="G17" s="163"/>
      <c r="H17" s="163"/>
      <c r="I17" s="163"/>
      <c r="J17" s="226"/>
      <c r="K17" s="1"/>
    </row>
    <row r="18" spans="1:14">
      <c r="A18" s="225"/>
      <c r="B18" s="163"/>
      <c r="C18" s="163"/>
      <c r="D18" s="163"/>
      <c r="E18" s="163"/>
      <c r="F18" s="163"/>
      <c r="G18" s="163"/>
      <c r="H18" s="163"/>
      <c r="I18" s="163"/>
      <c r="J18" s="226"/>
      <c r="K18" s="1"/>
    </row>
    <row r="19" spans="1:14">
      <c r="A19" s="225"/>
      <c r="B19" s="163"/>
      <c r="C19" s="163"/>
      <c r="D19" s="163"/>
      <c r="E19" s="163"/>
      <c r="F19" s="163"/>
      <c r="G19" s="163"/>
      <c r="H19" s="163"/>
      <c r="I19" s="163"/>
      <c r="J19" s="226"/>
      <c r="K19" s="1"/>
    </row>
    <row r="20" spans="1:14">
      <c r="A20" s="225"/>
      <c r="B20" s="163"/>
      <c r="C20" s="163"/>
      <c r="D20" s="163" t="s">
        <v>0</v>
      </c>
      <c r="E20" s="163"/>
      <c r="F20" s="163"/>
      <c r="G20" s="163"/>
      <c r="H20" s="163"/>
      <c r="I20" s="163"/>
      <c r="J20" s="226"/>
      <c r="K20" s="1"/>
    </row>
    <row r="21" spans="1:14">
      <c r="A21" s="225"/>
      <c r="B21" s="163"/>
      <c r="C21" s="163"/>
      <c r="D21" s="163"/>
      <c r="E21" s="163"/>
      <c r="F21" s="163"/>
      <c r="G21" s="163"/>
      <c r="H21" s="163"/>
      <c r="I21" s="163"/>
      <c r="J21" s="226"/>
      <c r="K21" s="1"/>
    </row>
    <row r="22" spans="1:14">
      <c r="A22" s="225"/>
      <c r="B22" s="163"/>
      <c r="C22" s="163"/>
      <c r="D22" s="163"/>
      <c r="E22" s="163"/>
      <c r="F22" s="163"/>
      <c r="G22" s="163"/>
      <c r="H22" s="163"/>
      <c r="I22" s="163"/>
      <c r="J22" s="226"/>
      <c r="K22" s="1"/>
    </row>
    <row r="23" spans="1:14">
      <c r="A23" s="225"/>
      <c r="B23" s="163"/>
      <c r="C23" s="163"/>
      <c r="D23" s="163"/>
      <c r="E23" s="163"/>
      <c r="F23" s="163"/>
      <c r="G23" s="163"/>
      <c r="H23" s="163"/>
      <c r="I23" s="163"/>
      <c r="J23" s="226"/>
      <c r="K23" s="1"/>
    </row>
    <row r="24" spans="1:14">
      <c r="A24" s="225"/>
      <c r="B24" s="163" t="s">
        <v>239</v>
      </c>
      <c r="C24" s="163"/>
      <c r="D24" s="163"/>
      <c r="E24" s="163"/>
      <c r="F24" s="163"/>
      <c r="G24" s="163" t="s">
        <v>240</v>
      </c>
      <c r="H24" s="163"/>
      <c r="I24" s="163"/>
      <c r="J24" s="226"/>
      <c r="K24" s="1"/>
    </row>
    <row r="25" spans="1:14">
      <c r="A25" s="225"/>
      <c r="B25" s="163" t="s">
        <v>241</v>
      </c>
      <c r="C25" s="163"/>
      <c r="D25" s="163"/>
      <c r="E25" s="163"/>
      <c r="F25" s="163"/>
      <c r="G25" s="163" t="s">
        <v>242</v>
      </c>
      <c r="H25" s="163"/>
      <c r="I25" s="163"/>
      <c r="J25" s="226"/>
      <c r="K25" s="1"/>
    </row>
    <row r="26" spans="1:14">
      <c r="A26" s="225"/>
      <c r="B26" s="163" t="s">
        <v>243</v>
      </c>
      <c r="C26" s="163"/>
      <c r="D26" s="163"/>
      <c r="E26" s="163"/>
      <c r="F26" s="163"/>
      <c r="G26" s="163" t="s">
        <v>244</v>
      </c>
      <c r="H26" s="163"/>
      <c r="I26" s="163"/>
      <c r="J26" s="226"/>
      <c r="K26" s="1"/>
    </row>
    <row r="27" spans="1:14">
      <c r="A27" s="225"/>
      <c r="B27" s="165" t="s">
        <v>245</v>
      </c>
      <c r="C27" s="163"/>
      <c r="D27" s="163"/>
      <c r="E27" s="163"/>
      <c r="F27" s="163"/>
      <c r="G27" s="165" t="s">
        <v>242</v>
      </c>
      <c r="H27" s="163"/>
      <c r="I27" s="163"/>
      <c r="J27" s="226"/>
      <c r="K27" s="1"/>
    </row>
    <row r="28" spans="1:14">
      <c r="A28" s="225"/>
      <c r="B28" s="165" t="s">
        <v>246</v>
      </c>
      <c r="C28" s="163"/>
      <c r="D28" s="163"/>
      <c r="E28" s="163"/>
      <c r="F28" s="163"/>
      <c r="G28" s="163"/>
      <c r="H28" s="163"/>
      <c r="I28" s="163"/>
      <c r="J28" s="226"/>
      <c r="K28" s="1"/>
    </row>
    <row r="29" spans="1:14">
      <c r="A29" s="225"/>
      <c r="B29" s="163"/>
      <c r="C29" s="163"/>
      <c r="D29" s="163"/>
      <c r="E29" s="163"/>
      <c r="F29" s="163" t="s">
        <v>488</v>
      </c>
      <c r="G29" s="163"/>
      <c r="H29" s="163"/>
      <c r="I29" s="163"/>
      <c r="J29" s="226"/>
      <c r="K29" s="1"/>
    </row>
    <row r="30" spans="1:14">
      <c r="A30" s="225"/>
      <c r="B30" s="163"/>
      <c r="C30" s="163"/>
      <c r="D30" s="163"/>
      <c r="E30" s="163"/>
      <c r="F30" s="163" t="s">
        <v>489</v>
      </c>
      <c r="G30" s="163"/>
      <c r="H30" s="163"/>
      <c r="I30" s="163"/>
      <c r="J30" s="226"/>
      <c r="K30" s="1"/>
    </row>
    <row r="31" spans="1:14">
      <c r="A31" s="225"/>
      <c r="B31" s="163" t="s">
        <v>459</v>
      </c>
      <c r="C31" s="163"/>
      <c r="D31" s="163">
        <v>2013</v>
      </c>
      <c r="E31" s="163"/>
      <c r="F31" s="163"/>
      <c r="G31" s="163"/>
      <c r="H31" s="163"/>
      <c r="I31" s="163"/>
      <c r="J31" s="226"/>
      <c r="K31" s="1"/>
    </row>
    <row r="32" spans="1:14">
      <c r="A32" s="225"/>
      <c r="B32" s="163"/>
      <c r="C32" s="163"/>
      <c r="D32" s="163"/>
      <c r="E32" s="163"/>
      <c r="F32" s="163"/>
      <c r="G32" s="163"/>
      <c r="H32" s="163"/>
      <c r="I32" s="163"/>
      <c r="J32" s="226"/>
      <c r="K32" s="1"/>
      <c r="N32" t="s">
        <v>0</v>
      </c>
    </row>
    <row r="33" spans="1:16" ht="15" customHeight="1">
      <c r="A33" s="225"/>
      <c r="B33" s="163"/>
      <c r="C33" s="163"/>
      <c r="D33" s="163"/>
      <c r="E33" s="163"/>
      <c r="F33" s="163"/>
      <c r="G33" s="163"/>
      <c r="H33" s="163"/>
      <c r="I33" s="163"/>
      <c r="J33" s="226"/>
      <c r="K33" s="1"/>
    </row>
    <row r="34" spans="1:16">
      <c r="A34" s="225"/>
      <c r="B34" s="163"/>
      <c r="C34" s="163"/>
      <c r="D34" s="163"/>
      <c r="E34" s="163"/>
      <c r="F34" s="163"/>
      <c r="G34" s="163"/>
      <c r="H34" s="163"/>
      <c r="I34" s="163"/>
      <c r="J34" s="226"/>
      <c r="K34" s="1"/>
      <c r="P34" t="s">
        <v>0</v>
      </c>
    </row>
    <row r="35" spans="1:16">
      <c r="A35" s="225"/>
      <c r="B35" s="163"/>
      <c r="C35" s="163"/>
      <c r="D35" s="163"/>
      <c r="E35" s="163"/>
      <c r="F35" s="163"/>
      <c r="G35" s="163"/>
      <c r="H35" s="163"/>
      <c r="I35" s="163"/>
      <c r="J35" s="226"/>
      <c r="K35" s="1"/>
      <c r="M35" t="s">
        <v>0</v>
      </c>
    </row>
    <row r="36" spans="1:16">
      <c r="A36" s="225"/>
      <c r="B36" s="163"/>
      <c r="C36" s="163"/>
      <c r="D36" s="166"/>
      <c r="E36" s="163"/>
      <c r="F36" s="163"/>
      <c r="G36" s="163"/>
      <c r="H36" s="163"/>
      <c r="I36" s="163"/>
      <c r="J36" s="226"/>
      <c r="K36" s="1"/>
      <c r="N36" t="s">
        <v>0</v>
      </c>
    </row>
    <row r="37" spans="1:16">
      <c r="A37" s="225"/>
      <c r="B37" s="163"/>
      <c r="C37" s="163"/>
      <c r="D37" s="163"/>
      <c r="E37" s="163"/>
      <c r="F37" s="163"/>
      <c r="G37" s="163"/>
      <c r="H37" s="163"/>
      <c r="I37" s="163"/>
      <c r="J37" s="226"/>
      <c r="K37" s="1"/>
      <c r="N37" t="s">
        <v>0</v>
      </c>
      <c r="O37" t="s">
        <v>0</v>
      </c>
      <c r="P37" t="s">
        <v>0</v>
      </c>
    </row>
    <row r="38" spans="1:16">
      <c r="A38" s="225"/>
      <c r="B38" s="163"/>
      <c r="C38" s="163"/>
      <c r="D38" s="163"/>
      <c r="E38" s="163"/>
      <c r="F38" s="163"/>
      <c r="G38" s="163"/>
      <c r="H38" s="163"/>
      <c r="I38" s="163"/>
      <c r="J38" s="226"/>
      <c r="K38" s="1"/>
      <c r="O38" t="s">
        <v>0</v>
      </c>
    </row>
    <row r="39" spans="1:16">
      <c r="A39" s="225"/>
      <c r="B39" s="163"/>
      <c r="C39" s="163"/>
      <c r="D39" s="163"/>
      <c r="E39" s="163"/>
      <c r="F39" s="163"/>
      <c r="G39" s="163"/>
      <c r="H39" s="163"/>
      <c r="I39" s="163"/>
      <c r="J39" s="226"/>
      <c r="K39" s="1"/>
    </row>
    <row r="40" spans="1:16">
      <c r="A40" s="225"/>
      <c r="B40" s="163"/>
      <c r="C40" s="163"/>
      <c r="D40" s="163"/>
      <c r="E40" s="163"/>
      <c r="F40" s="163"/>
      <c r="G40" s="163"/>
      <c r="H40" s="163"/>
      <c r="I40" s="163"/>
      <c r="J40" s="226"/>
      <c r="K40" s="1"/>
    </row>
    <row r="41" spans="1:16">
      <c r="A41" s="225"/>
      <c r="B41" s="163"/>
      <c r="C41" s="163"/>
      <c r="D41" s="163"/>
      <c r="E41" s="163"/>
      <c r="F41" s="163"/>
      <c r="G41" s="163"/>
      <c r="H41" s="163"/>
      <c r="I41" s="163"/>
      <c r="J41" s="226"/>
      <c r="K41" s="1"/>
    </row>
    <row r="42" spans="1:16">
      <c r="A42" s="225"/>
      <c r="B42" s="163"/>
      <c r="C42" s="163"/>
      <c r="D42" s="163"/>
      <c r="E42" s="163"/>
      <c r="F42" s="163"/>
      <c r="G42" s="163"/>
      <c r="H42" s="163"/>
      <c r="I42" s="163"/>
      <c r="J42" s="226"/>
      <c r="K42" s="1"/>
    </row>
    <row r="43" spans="1:16">
      <c r="A43" s="225"/>
      <c r="B43" s="163"/>
      <c r="C43" s="163"/>
      <c r="D43" s="163"/>
      <c r="E43" s="163"/>
      <c r="F43" s="163"/>
      <c r="G43" s="163"/>
      <c r="H43" s="163"/>
      <c r="I43" s="163"/>
      <c r="J43" s="226"/>
      <c r="K43" s="1"/>
      <c r="N43" t="s">
        <v>0</v>
      </c>
    </row>
    <row r="44" spans="1:16">
      <c r="A44" s="225"/>
      <c r="B44" s="163"/>
      <c r="C44" s="163"/>
      <c r="D44" s="163"/>
      <c r="E44" s="163"/>
      <c r="F44" s="163"/>
      <c r="G44" s="163"/>
      <c r="H44" s="163"/>
      <c r="I44" s="163"/>
      <c r="J44" s="226"/>
      <c r="K44" s="1"/>
    </row>
    <row r="45" spans="1:16">
      <c r="A45" s="225"/>
      <c r="B45" s="163"/>
      <c r="C45" s="163"/>
      <c r="D45" s="163"/>
      <c r="E45" s="163"/>
      <c r="F45" s="163"/>
      <c r="G45" s="163"/>
      <c r="H45" s="163"/>
      <c r="I45" s="163"/>
      <c r="J45" s="226"/>
      <c r="K45" s="1"/>
    </row>
    <row r="46" spans="1:16">
      <c r="A46" s="225"/>
      <c r="B46" s="163"/>
      <c r="C46" s="163"/>
      <c r="D46" s="163"/>
      <c r="E46" s="163"/>
      <c r="F46" s="163"/>
      <c r="G46" s="163"/>
      <c r="H46" s="163"/>
      <c r="I46" s="163"/>
      <c r="J46" s="226"/>
      <c r="K46" s="1"/>
    </row>
    <row r="47" spans="1:16">
      <c r="A47" s="225"/>
      <c r="B47" s="163"/>
      <c r="C47" s="163"/>
      <c r="D47" s="163"/>
      <c r="E47" s="163"/>
      <c r="F47" s="163"/>
      <c r="G47" s="163"/>
      <c r="H47" s="163"/>
      <c r="I47" s="163"/>
      <c r="J47" s="226"/>
      <c r="K47" s="1"/>
    </row>
    <row r="48" spans="1:16">
      <c r="A48" s="225"/>
      <c r="B48" s="163"/>
      <c r="C48" s="163"/>
      <c r="D48" s="163"/>
      <c r="E48" s="163"/>
      <c r="F48" s="163"/>
      <c r="G48" s="163"/>
      <c r="H48" s="163"/>
      <c r="I48" s="163"/>
      <c r="J48" s="226"/>
      <c r="K48" s="1"/>
    </row>
    <row r="49" spans="1:12">
      <c r="A49" s="225"/>
      <c r="B49" s="163"/>
      <c r="C49" s="163"/>
      <c r="D49" s="163"/>
      <c r="E49" s="163"/>
      <c r="F49" s="163"/>
      <c r="G49" s="163"/>
      <c r="H49" s="163"/>
      <c r="I49" s="163"/>
      <c r="J49" s="226"/>
      <c r="K49" s="1"/>
    </row>
    <row r="50" spans="1:12">
      <c r="A50" s="225"/>
      <c r="B50" s="163"/>
      <c r="C50" s="163"/>
      <c r="D50" s="163"/>
      <c r="E50" s="163"/>
      <c r="F50" s="163"/>
      <c r="G50" s="163"/>
      <c r="H50" s="163"/>
      <c r="I50" s="163"/>
      <c r="J50" s="226"/>
    </row>
    <row r="51" spans="1:12" ht="15.75" thickBot="1">
      <c r="A51" s="229"/>
      <c r="B51" s="230"/>
      <c r="C51" s="230"/>
      <c r="D51" s="230"/>
      <c r="E51" s="230"/>
      <c r="F51" s="230"/>
      <c r="G51" s="230"/>
      <c r="H51" s="230"/>
      <c r="I51" s="230"/>
      <c r="J51" s="231"/>
    </row>
    <row r="52" spans="1:12">
      <c r="A52" s="162"/>
      <c r="B52" s="162"/>
      <c r="C52" s="162"/>
      <c r="D52" s="162"/>
      <c r="E52" s="162"/>
      <c r="F52" s="162"/>
      <c r="G52" s="162"/>
      <c r="H52" s="162"/>
      <c r="I52" s="162"/>
      <c r="J52" s="162"/>
    </row>
    <row r="53" spans="1:12">
      <c r="A53" s="307" t="s">
        <v>387</v>
      </c>
      <c r="B53" s="307"/>
      <c r="C53" s="307"/>
      <c r="D53" s="307"/>
      <c r="E53" s="307"/>
      <c r="F53" s="307"/>
      <c r="G53" s="307"/>
      <c r="H53" s="307"/>
      <c r="I53" s="307"/>
      <c r="J53" s="307"/>
    </row>
    <row r="54" spans="1:12">
      <c r="A54" s="307"/>
      <c r="B54" s="307"/>
      <c r="C54" s="307"/>
      <c r="D54" s="307"/>
      <c r="E54" s="307"/>
      <c r="F54" s="307"/>
      <c r="G54" s="307"/>
      <c r="H54" s="307"/>
      <c r="I54" s="307"/>
      <c r="J54" s="307"/>
    </row>
    <row r="55" spans="1:12">
      <c r="A55" s="307" t="s">
        <v>259</v>
      </c>
      <c r="B55" s="307"/>
      <c r="C55" s="307"/>
      <c r="D55" s="307"/>
      <c r="E55" s="307"/>
      <c r="F55" s="307"/>
      <c r="G55" s="307"/>
      <c r="H55" s="307"/>
      <c r="I55" s="307"/>
      <c r="J55" s="307"/>
    </row>
    <row r="56" spans="1:12">
      <c r="A56" s="307"/>
      <c r="B56" s="307"/>
      <c r="C56" s="307"/>
      <c r="D56" s="307"/>
      <c r="E56" s="307"/>
      <c r="F56" s="307"/>
      <c r="G56" s="307"/>
      <c r="H56" s="307"/>
      <c r="I56" s="307"/>
      <c r="J56" s="307"/>
    </row>
    <row r="57" spans="1:12">
      <c r="A57" s="318" t="s">
        <v>490</v>
      </c>
      <c r="B57" s="318"/>
      <c r="C57" s="318"/>
      <c r="D57" s="318"/>
      <c r="E57" s="318"/>
      <c r="F57" s="318"/>
      <c r="G57" s="318"/>
      <c r="H57" s="318"/>
      <c r="I57" s="318"/>
      <c r="J57" s="318"/>
    </row>
    <row r="58" spans="1:12">
      <c r="A58" s="267"/>
      <c r="B58" s="267"/>
      <c r="C58" s="267"/>
      <c r="D58" s="267"/>
      <c r="E58" s="267"/>
      <c r="F58" s="267"/>
      <c r="G58" s="319" t="s">
        <v>397</v>
      </c>
      <c r="H58" s="320"/>
      <c r="I58" s="320"/>
      <c r="J58" s="321"/>
    </row>
    <row r="59" spans="1:12">
      <c r="A59" s="322" t="s">
        <v>264</v>
      </c>
      <c r="B59" s="323"/>
      <c r="C59" s="323"/>
      <c r="D59" s="323"/>
      <c r="E59" s="324"/>
      <c r="F59" s="328" t="s">
        <v>263</v>
      </c>
      <c r="G59" s="330" t="s">
        <v>260</v>
      </c>
      <c r="H59" s="331"/>
      <c r="I59" s="331"/>
      <c r="J59" s="332"/>
    </row>
    <row r="60" spans="1:12">
      <c r="A60" s="325"/>
      <c r="B60" s="326"/>
      <c r="C60" s="326"/>
      <c r="D60" s="326"/>
      <c r="E60" s="327"/>
      <c r="F60" s="329"/>
      <c r="G60" s="330" t="s">
        <v>261</v>
      </c>
      <c r="H60" s="332"/>
      <c r="I60" s="330" t="s">
        <v>262</v>
      </c>
      <c r="J60" s="332"/>
    </row>
    <row r="61" spans="1:12">
      <c r="A61" s="267" t="s">
        <v>265</v>
      </c>
      <c r="B61" s="267"/>
      <c r="C61" s="267"/>
      <c r="D61" s="267"/>
      <c r="E61" s="267"/>
      <c r="F61" s="46"/>
      <c r="G61" s="280"/>
      <c r="H61" s="282"/>
      <c r="I61" s="280"/>
      <c r="J61" s="282"/>
    </row>
    <row r="62" spans="1:12">
      <c r="A62" s="135">
        <v>1</v>
      </c>
      <c r="B62" s="266" t="s">
        <v>3</v>
      </c>
      <c r="C62" s="267"/>
      <c r="D62" s="267"/>
      <c r="E62" s="267"/>
      <c r="F62" s="139" t="s">
        <v>156</v>
      </c>
      <c r="G62" s="312">
        <v>5427271</v>
      </c>
      <c r="H62" s="313"/>
      <c r="I62" s="312">
        <v>3244557</v>
      </c>
      <c r="J62" s="313"/>
      <c r="L62" t="s">
        <v>0</v>
      </c>
    </row>
    <row r="63" spans="1:12">
      <c r="A63" s="135">
        <v>2</v>
      </c>
      <c r="B63" s="266" t="s">
        <v>266</v>
      </c>
      <c r="C63" s="267"/>
      <c r="D63" s="267"/>
      <c r="E63" s="267"/>
      <c r="F63" s="139" t="s">
        <v>157</v>
      </c>
      <c r="G63" s="268"/>
      <c r="H63" s="269"/>
      <c r="I63" s="268"/>
      <c r="J63" s="269"/>
      <c r="L63" t="s">
        <v>0</v>
      </c>
    </row>
    <row r="64" spans="1:12">
      <c r="A64" s="135"/>
      <c r="B64" s="314" t="s">
        <v>7</v>
      </c>
      <c r="C64" s="315"/>
      <c r="D64" s="315"/>
      <c r="E64" s="315"/>
      <c r="F64" s="139"/>
      <c r="G64" s="312">
        <v>0</v>
      </c>
      <c r="H64" s="313"/>
      <c r="I64" s="312">
        <v>0</v>
      </c>
      <c r="J64" s="313"/>
    </row>
    <row r="65" spans="1:15">
      <c r="A65" s="136">
        <v>3</v>
      </c>
      <c r="B65" s="314" t="s">
        <v>11</v>
      </c>
      <c r="C65" s="315"/>
      <c r="D65" s="315"/>
      <c r="E65" s="315"/>
      <c r="F65" s="139" t="s">
        <v>158</v>
      </c>
      <c r="G65" s="268"/>
      <c r="H65" s="269"/>
      <c r="I65" s="268"/>
      <c r="J65" s="269"/>
      <c r="M65" t="s">
        <v>0</v>
      </c>
    </row>
    <row r="66" spans="1:15">
      <c r="A66" s="135"/>
      <c r="B66" s="266" t="s">
        <v>267</v>
      </c>
      <c r="C66" s="267"/>
      <c r="D66" s="267"/>
      <c r="E66" s="267"/>
      <c r="F66" s="139"/>
      <c r="G66" s="268">
        <v>2026564</v>
      </c>
      <c r="H66" s="269"/>
      <c r="I66" s="268">
        <v>946564</v>
      </c>
      <c r="J66" s="269"/>
    </row>
    <row r="67" spans="1:15">
      <c r="A67" s="135"/>
      <c r="B67" s="266" t="s">
        <v>388</v>
      </c>
      <c r="C67" s="267"/>
      <c r="D67" s="267"/>
      <c r="E67" s="267"/>
      <c r="F67" s="139"/>
      <c r="G67" s="268">
        <v>19391277</v>
      </c>
      <c r="H67" s="269"/>
      <c r="I67" s="268">
        <v>12297690</v>
      </c>
      <c r="J67" s="269"/>
      <c r="L67" t="s">
        <v>0</v>
      </c>
    </row>
    <row r="68" spans="1:15">
      <c r="A68" s="135"/>
      <c r="B68" s="266" t="s">
        <v>460</v>
      </c>
      <c r="C68" s="267"/>
      <c r="D68" s="267"/>
      <c r="E68" s="267"/>
      <c r="F68" s="139"/>
      <c r="G68" s="268">
        <v>3470534</v>
      </c>
      <c r="H68" s="269"/>
      <c r="I68" s="268">
        <v>185491</v>
      </c>
      <c r="J68" s="269"/>
    </row>
    <row r="69" spans="1:15">
      <c r="A69" s="135"/>
      <c r="B69" s="266" t="s">
        <v>389</v>
      </c>
      <c r="C69" s="267"/>
      <c r="D69" s="267"/>
      <c r="E69" s="267"/>
      <c r="F69" s="139"/>
      <c r="G69" s="268"/>
      <c r="H69" s="269"/>
      <c r="I69" s="268"/>
      <c r="J69" s="269"/>
    </row>
    <row r="70" spans="1:15">
      <c r="A70" s="135"/>
      <c r="B70" s="266" t="s">
        <v>390</v>
      </c>
      <c r="C70" s="267"/>
      <c r="D70" s="267"/>
      <c r="E70" s="267"/>
      <c r="F70" s="139"/>
      <c r="G70" s="268"/>
      <c r="H70" s="269"/>
      <c r="I70" s="268"/>
      <c r="J70" s="269"/>
      <c r="M70" t="s">
        <v>0</v>
      </c>
      <c r="O70" t="s">
        <v>0</v>
      </c>
    </row>
    <row r="71" spans="1:15">
      <c r="A71" s="135"/>
      <c r="B71" s="314" t="s">
        <v>8</v>
      </c>
      <c r="C71" s="315"/>
      <c r="D71" s="315"/>
      <c r="E71" s="315"/>
      <c r="F71" s="139"/>
      <c r="G71" s="312">
        <f>SUM(G66:G70)</f>
        <v>24888375</v>
      </c>
      <c r="H71" s="313"/>
      <c r="I71" s="312">
        <f>SUM(I66:I70)</f>
        <v>13429745</v>
      </c>
      <c r="J71" s="313"/>
      <c r="L71" t="s">
        <v>0</v>
      </c>
    </row>
    <row r="72" spans="1:15">
      <c r="A72" s="136">
        <v>4</v>
      </c>
      <c r="B72" s="314" t="s">
        <v>14</v>
      </c>
      <c r="C72" s="315"/>
      <c r="D72" s="315"/>
      <c r="E72" s="315"/>
      <c r="F72" s="139" t="s">
        <v>159</v>
      </c>
      <c r="G72" s="268"/>
      <c r="H72" s="269"/>
      <c r="I72" s="268"/>
      <c r="J72" s="269"/>
      <c r="M72" t="s">
        <v>0</v>
      </c>
    </row>
    <row r="73" spans="1:15">
      <c r="A73" s="135"/>
      <c r="B73" s="266" t="s">
        <v>268</v>
      </c>
      <c r="C73" s="267"/>
      <c r="D73" s="267"/>
      <c r="E73" s="267"/>
      <c r="F73" s="139"/>
      <c r="G73" s="268">
        <v>15855835</v>
      </c>
      <c r="H73" s="269"/>
      <c r="I73" s="268">
        <v>1113866</v>
      </c>
      <c r="J73" s="269"/>
    </row>
    <row r="74" spans="1:15">
      <c r="A74" s="135"/>
      <c r="B74" s="266" t="s">
        <v>394</v>
      </c>
      <c r="C74" s="267"/>
      <c r="D74" s="267"/>
      <c r="E74" s="267"/>
      <c r="F74" s="139"/>
      <c r="G74" s="268">
        <v>89267247</v>
      </c>
      <c r="H74" s="269"/>
      <c r="I74" s="268">
        <v>136114439</v>
      </c>
      <c r="J74" s="269"/>
    </row>
    <row r="75" spans="1:15">
      <c r="A75" s="135"/>
      <c r="B75" s="266" t="s">
        <v>391</v>
      </c>
      <c r="C75" s="267"/>
      <c r="D75" s="267"/>
      <c r="E75" s="267"/>
      <c r="F75" s="139"/>
      <c r="G75" s="268"/>
      <c r="H75" s="269"/>
      <c r="I75" s="268"/>
      <c r="J75" s="269"/>
    </row>
    <row r="76" spans="1:15">
      <c r="A76" s="135"/>
      <c r="B76" s="266" t="s">
        <v>392</v>
      </c>
      <c r="C76" s="267"/>
      <c r="D76" s="267"/>
      <c r="E76" s="267"/>
      <c r="F76" s="139"/>
      <c r="G76" s="268"/>
      <c r="H76" s="269"/>
      <c r="I76" s="268"/>
      <c r="J76" s="269"/>
    </row>
    <row r="77" spans="1:15">
      <c r="A77" s="135"/>
      <c r="B77" s="266" t="s">
        <v>269</v>
      </c>
      <c r="C77" s="267"/>
      <c r="D77" s="267"/>
      <c r="E77" s="267"/>
      <c r="F77" s="139"/>
      <c r="G77" s="268"/>
      <c r="H77" s="269"/>
      <c r="I77" s="268"/>
      <c r="J77" s="269"/>
    </row>
    <row r="78" spans="1:15">
      <c r="A78" s="135"/>
      <c r="B78" s="314" t="s">
        <v>9</v>
      </c>
      <c r="C78" s="315"/>
      <c r="D78" s="315"/>
      <c r="E78" s="315"/>
      <c r="F78" s="139"/>
      <c r="G78" s="312">
        <f>SUM(G73:G77)</f>
        <v>105123082</v>
      </c>
      <c r="H78" s="313"/>
      <c r="I78" s="312">
        <f>SUM(I73:I77)</f>
        <v>137228305</v>
      </c>
      <c r="J78" s="313"/>
    </row>
    <row r="79" spans="1:15">
      <c r="A79" s="136">
        <v>5</v>
      </c>
      <c r="B79" s="314" t="s">
        <v>20</v>
      </c>
      <c r="C79" s="315"/>
      <c r="D79" s="315"/>
      <c r="E79" s="315"/>
      <c r="F79" s="139" t="s">
        <v>160</v>
      </c>
      <c r="G79" s="268"/>
      <c r="H79" s="269"/>
      <c r="I79" s="268"/>
      <c r="J79" s="269"/>
    </row>
    <row r="80" spans="1:15">
      <c r="A80" s="136">
        <v>6</v>
      </c>
      <c r="B80" s="314" t="s">
        <v>270</v>
      </c>
      <c r="C80" s="315"/>
      <c r="D80" s="315"/>
      <c r="E80" s="315"/>
      <c r="F80" s="139" t="s">
        <v>161</v>
      </c>
      <c r="G80" s="268"/>
      <c r="H80" s="269"/>
      <c r="I80" s="268"/>
      <c r="J80" s="269"/>
      <c r="O80" t="s">
        <v>0</v>
      </c>
    </row>
    <row r="81" spans="1:13">
      <c r="A81" s="136">
        <v>7</v>
      </c>
      <c r="B81" s="314" t="s">
        <v>22</v>
      </c>
      <c r="C81" s="315"/>
      <c r="D81" s="315"/>
      <c r="E81" s="315"/>
      <c r="F81" s="139" t="s">
        <v>162</v>
      </c>
      <c r="G81" s="312">
        <v>3293650</v>
      </c>
      <c r="H81" s="313"/>
      <c r="I81" s="312">
        <v>4299968</v>
      </c>
      <c r="J81" s="313"/>
    </row>
    <row r="82" spans="1:13">
      <c r="A82" s="135"/>
      <c r="B82" s="314" t="s">
        <v>271</v>
      </c>
      <c r="C82" s="315"/>
      <c r="D82" s="315"/>
      <c r="E82" s="315"/>
      <c r="F82" s="139"/>
      <c r="G82" s="312">
        <f>SUM(G62+G71+G78+G81)</f>
        <v>138732378</v>
      </c>
      <c r="H82" s="313"/>
      <c r="I82" s="312">
        <f>SUM(I62+I71+I78+I81)</f>
        <v>158202575</v>
      </c>
      <c r="J82" s="313"/>
    </row>
    <row r="83" spans="1:13">
      <c r="A83" s="135"/>
      <c r="B83" s="266"/>
      <c r="C83" s="267"/>
      <c r="D83" s="267"/>
      <c r="E83" s="267"/>
      <c r="F83" s="139"/>
      <c r="G83" s="268"/>
      <c r="H83" s="269"/>
      <c r="I83" s="268"/>
      <c r="J83" s="269"/>
    </row>
    <row r="84" spans="1:13">
      <c r="A84" s="137" t="s">
        <v>6</v>
      </c>
      <c r="B84" s="314" t="s">
        <v>24</v>
      </c>
      <c r="C84" s="315"/>
      <c r="D84" s="315"/>
      <c r="E84" s="315"/>
      <c r="F84" s="139"/>
      <c r="G84" s="268"/>
      <c r="H84" s="269"/>
      <c r="I84" s="268"/>
      <c r="J84" s="269"/>
    </row>
    <row r="85" spans="1:13">
      <c r="A85" s="136">
        <v>1</v>
      </c>
      <c r="B85" s="314" t="s">
        <v>25</v>
      </c>
      <c r="C85" s="315"/>
      <c r="D85" s="315"/>
      <c r="E85" s="315"/>
      <c r="F85" s="139" t="s">
        <v>165</v>
      </c>
      <c r="G85" s="268"/>
      <c r="H85" s="269"/>
      <c r="I85" s="268"/>
      <c r="J85" s="269"/>
    </row>
    <row r="86" spans="1:13">
      <c r="A86" s="135"/>
      <c r="B86" s="314" t="s">
        <v>30</v>
      </c>
      <c r="C86" s="315"/>
      <c r="D86" s="315"/>
      <c r="E86" s="315"/>
      <c r="F86" s="139"/>
      <c r="G86" s="268"/>
      <c r="H86" s="269"/>
      <c r="I86" s="268"/>
      <c r="J86" s="269"/>
    </row>
    <row r="87" spans="1:13">
      <c r="A87" s="136">
        <v>2</v>
      </c>
      <c r="B87" s="314" t="s">
        <v>272</v>
      </c>
      <c r="C87" s="315"/>
      <c r="D87" s="315"/>
      <c r="E87" s="315"/>
      <c r="F87" s="139" t="s">
        <v>166</v>
      </c>
      <c r="G87" s="268"/>
      <c r="H87" s="269"/>
      <c r="I87" s="268"/>
      <c r="J87" s="269"/>
    </row>
    <row r="88" spans="1:13">
      <c r="A88" s="135"/>
      <c r="B88" s="266" t="s">
        <v>393</v>
      </c>
      <c r="C88" s="267"/>
      <c r="D88" s="267"/>
      <c r="E88" s="267"/>
      <c r="F88" s="139"/>
      <c r="G88" s="268"/>
      <c r="H88" s="269"/>
      <c r="I88" s="268"/>
      <c r="J88" s="269"/>
      <c r="L88" t="s">
        <v>0</v>
      </c>
    </row>
    <row r="89" spans="1:13">
      <c r="A89" s="135"/>
      <c r="B89" s="266" t="s">
        <v>273</v>
      </c>
      <c r="C89" s="267"/>
      <c r="D89" s="267"/>
      <c r="E89" s="267"/>
      <c r="F89" s="139"/>
      <c r="G89" s="268"/>
      <c r="H89" s="269"/>
      <c r="I89" s="268"/>
      <c r="J89" s="269"/>
    </row>
    <row r="90" spans="1:13">
      <c r="A90" s="135"/>
      <c r="B90" s="266" t="s">
        <v>274</v>
      </c>
      <c r="C90" s="267"/>
      <c r="D90" s="267"/>
      <c r="E90" s="267"/>
      <c r="F90" s="139"/>
      <c r="G90" s="268">
        <v>784000</v>
      </c>
      <c r="H90" s="269"/>
      <c r="I90" s="268">
        <v>980000</v>
      </c>
      <c r="J90" s="269"/>
      <c r="L90" t="s">
        <v>0</v>
      </c>
    </row>
    <row r="91" spans="1:13">
      <c r="A91" s="135"/>
      <c r="B91" s="266" t="s">
        <v>275</v>
      </c>
      <c r="C91" s="267"/>
      <c r="D91" s="267"/>
      <c r="E91" s="267"/>
      <c r="F91" s="139"/>
      <c r="G91" s="268">
        <v>997531</v>
      </c>
      <c r="H91" s="269"/>
      <c r="I91" s="268">
        <v>1246914</v>
      </c>
      <c r="J91" s="269"/>
      <c r="L91" s="66"/>
      <c r="M91" t="s">
        <v>0</v>
      </c>
    </row>
    <row r="92" spans="1:13">
      <c r="A92" s="135"/>
      <c r="B92" s="314" t="s">
        <v>7</v>
      </c>
      <c r="C92" s="315"/>
      <c r="D92" s="315"/>
      <c r="E92" s="315"/>
      <c r="F92" s="139"/>
      <c r="G92" s="312">
        <f>SUM(G90:G91)</f>
        <v>1781531</v>
      </c>
      <c r="H92" s="313"/>
      <c r="I92" s="312">
        <f>SUM(I90:I91)</f>
        <v>2226914</v>
      </c>
      <c r="J92" s="313"/>
    </row>
    <row r="93" spans="1:13">
      <c r="A93" s="138">
        <v>3</v>
      </c>
      <c r="B93" s="314" t="s">
        <v>276</v>
      </c>
      <c r="C93" s="315"/>
      <c r="D93" s="315"/>
      <c r="E93" s="315"/>
      <c r="F93" s="139" t="s">
        <v>167</v>
      </c>
      <c r="G93" s="268"/>
      <c r="H93" s="269"/>
      <c r="I93" s="268"/>
      <c r="J93" s="269"/>
    </row>
    <row r="94" spans="1:13">
      <c r="A94" s="138">
        <v>4</v>
      </c>
      <c r="B94" s="314" t="s">
        <v>277</v>
      </c>
      <c r="C94" s="315"/>
      <c r="D94" s="315"/>
      <c r="E94" s="315"/>
      <c r="F94" s="139" t="s">
        <v>168</v>
      </c>
      <c r="G94" s="268"/>
      <c r="H94" s="269"/>
      <c r="I94" s="268"/>
      <c r="J94" s="269"/>
      <c r="L94" t="s">
        <v>0</v>
      </c>
    </row>
    <row r="95" spans="1:13">
      <c r="A95" s="138"/>
      <c r="B95" s="314" t="s">
        <v>9</v>
      </c>
      <c r="C95" s="315"/>
      <c r="D95" s="315"/>
      <c r="E95" s="315"/>
      <c r="F95" s="139"/>
      <c r="G95" s="268"/>
      <c r="H95" s="269"/>
      <c r="I95" s="268"/>
      <c r="J95" s="269"/>
    </row>
    <row r="96" spans="1:13">
      <c r="A96" s="138">
        <v>5</v>
      </c>
      <c r="B96" s="314" t="s">
        <v>279</v>
      </c>
      <c r="C96" s="315"/>
      <c r="D96" s="315"/>
      <c r="E96" s="315"/>
      <c r="F96" s="139" t="s">
        <v>169</v>
      </c>
      <c r="G96" s="268"/>
      <c r="H96" s="269"/>
      <c r="I96" s="268"/>
      <c r="J96" s="269"/>
    </row>
    <row r="97" spans="1:13">
      <c r="A97" s="138">
        <v>6</v>
      </c>
      <c r="B97" s="314" t="s">
        <v>41</v>
      </c>
      <c r="C97" s="315"/>
      <c r="D97" s="315"/>
      <c r="E97" s="315"/>
      <c r="F97" s="139" t="s">
        <v>281</v>
      </c>
      <c r="G97" s="268"/>
      <c r="H97" s="269"/>
      <c r="I97" s="268"/>
      <c r="J97" s="269"/>
      <c r="K97" t="s">
        <v>0</v>
      </c>
    </row>
    <row r="98" spans="1:13">
      <c r="A98" s="46"/>
      <c r="B98" s="314" t="s">
        <v>278</v>
      </c>
      <c r="C98" s="315"/>
      <c r="D98" s="315"/>
      <c r="E98" s="315"/>
      <c r="F98" s="46"/>
      <c r="G98" s="312">
        <f>SUM(G86+G92+G93+G94+G96+G97)</f>
        <v>1781531</v>
      </c>
      <c r="H98" s="313"/>
      <c r="I98" s="312">
        <f>SUM(I86+I92+I93+I94+I96+I97)</f>
        <v>2226914</v>
      </c>
      <c r="J98" s="313"/>
    </row>
    <row r="99" spans="1:13">
      <c r="A99" s="46"/>
      <c r="B99" s="314" t="s">
        <v>280</v>
      </c>
      <c r="C99" s="315"/>
      <c r="D99" s="315"/>
      <c r="E99" s="315"/>
      <c r="F99" s="46"/>
      <c r="G99" s="312">
        <f>SUM(G82+G98)</f>
        <v>140513909</v>
      </c>
      <c r="H99" s="313"/>
      <c r="I99" s="312">
        <f>SUM(I82+I98)</f>
        <v>160429489</v>
      </c>
      <c r="J99" s="313"/>
    </row>
    <row r="100" spans="1:13">
      <c r="A100" s="187"/>
      <c r="B100" s="7"/>
      <c r="C100" s="7"/>
      <c r="D100" s="7"/>
      <c r="E100" s="7"/>
      <c r="F100" s="187"/>
      <c r="G100" s="130"/>
      <c r="H100" s="130"/>
      <c r="I100" s="130"/>
      <c r="J100" s="130"/>
    </row>
    <row r="101" spans="1:13">
      <c r="A101" s="187"/>
      <c r="B101" s="245" t="s">
        <v>400</v>
      </c>
      <c r="C101" s="245"/>
      <c r="D101" s="7"/>
      <c r="E101" s="7"/>
      <c r="F101" s="187"/>
      <c r="G101" s="130"/>
      <c r="H101" s="130"/>
      <c r="I101" s="130" t="s">
        <v>359</v>
      </c>
      <c r="J101" s="130"/>
    </row>
    <row r="102" spans="1:13">
      <c r="A102" s="187"/>
      <c r="B102" s="245" t="s">
        <v>401</v>
      </c>
      <c r="C102" s="245"/>
      <c r="D102" s="7"/>
      <c r="E102" s="7"/>
      <c r="F102" s="187"/>
      <c r="G102" s="130"/>
      <c r="H102" s="130"/>
      <c r="I102" s="130" t="s">
        <v>399</v>
      </c>
      <c r="J102" s="130"/>
    </row>
    <row r="103" spans="1:13">
      <c r="A103" s="187"/>
      <c r="B103" s="245" t="s">
        <v>486</v>
      </c>
      <c r="C103" s="7"/>
      <c r="D103" s="7"/>
      <c r="E103" s="7"/>
      <c r="F103" s="187"/>
      <c r="G103" s="130"/>
      <c r="H103" s="130"/>
      <c r="I103" s="130"/>
      <c r="J103" s="130"/>
    </row>
    <row r="104" spans="1:13">
      <c r="A104" s="234"/>
      <c r="B104" s="7"/>
      <c r="C104" s="7"/>
      <c r="D104" s="7"/>
      <c r="E104" s="7"/>
      <c r="F104" s="234"/>
      <c r="G104" s="130"/>
      <c r="H104" s="130"/>
      <c r="I104" s="130"/>
      <c r="J104" s="130"/>
    </row>
    <row r="105" spans="1:13">
      <c r="A105" s="307" t="s">
        <v>387</v>
      </c>
      <c r="B105" s="307"/>
      <c r="C105" s="307"/>
      <c r="D105" s="307"/>
      <c r="E105" s="307"/>
      <c r="F105" s="307"/>
      <c r="G105" s="307"/>
      <c r="H105" s="307"/>
      <c r="I105" s="307"/>
      <c r="J105" s="307"/>
    </row>
    <row r="106" spans="1:13">
      <c r="A106" s="307"/>
      <c r="B106" s="307"/>
      <c r="C106" s="307"/>
      <c r="D106" s="307"/>
      <c r="E106" s="307"/>
      <c r="F106" s="307"/>
      <c r="G106" s="307"/>
      <c r="H106" s="307"/>
      <c r="I106" s="307"/>
      <c r="J106" s="307"/>
    </row>
    <row r="107" spans="1:13">
      <c r="A107" s="307"/>
      <c r="B107" s="307"/>
      <c r="C107" s="307"/>
      <c r="D107" s="307"/>
      <c r="E107" s="307"/>
      <c r="F107" s="307"/>
      <c r="G107" s="307"/>
      <c r="H107" s="307"/>
      <c r="I107" s="307"/>
      <c r="J107" s="307"/>
    </row>
    <row r="108" spans="1:13">
      <c r="A108" s="307" t="s">
        <v>259</v>
      </c>
      <c r="B108" s="307"/>
      <c r="C108" s="307"/>
      <c r="D108" s="307"/>
      <c r="E108" s="307"/>
      <c r="F108" s="307"/>
      <c r="G108" s="307"/>
      <c r="H108" s="307"/>
      <c r="I108" s="307"/>
      <c r="J108" s="307"/>
      <c r="L108" s="66"/>
    </row>
    <row r="109" spans="1:13">
      <c r="A109" s="307"/>
      <c r="B109" s="307"/>
      <c r="C109" s="307"/>
      <c r="D109" s="307"/>
      <c r="E109" s="307"/>
      <c r="F109" s="307"/>
      <c r="G109" s="307"/>
      <c r="H109" s="307"/>
      <c r="I109" s="307"/>
      <c r="J109" s="307"/>
    </row>
    <row r="110" spans="1:13">
      <c r="A110" s="318" t="s">
        <v>490</v>
      </c>
      <c r="B110" s="318"/>
      <c r="C110" s="318"/>
      <c r="D110" s="318"/>
      <c r="E110" s="318"/>
      <c r="F110" s="318"/>
      <c r="G110" s="318"/>
      <c r="H110" s="318"/>
      <c r="I110" s="318"/>
      <c r="J110" s="318"/>
    </row>
    <row r="111" spans="1:13">
      <c r="A111" s="267"/>
      <c r="B111" s="267"/>
      <c r="C111" s="267"/>
      <c r="D111" s="267"/>
      <c r="E111" s="267"/>
      <c r="F111" s="267"/>
      <c r="G111" s="319" t="s">
        <v>397</v>
      </c>
      <c r="H111" s="320"/>
      <c r="I111" s="320"/>
      <c r="J111" s="321"/>
    </row>
    <row r="112" spans="1:13">
      <c r="A112" s="322" t="s">
        <v>282</v>
      </c>
      <c r="B112" s="323"/>
      <c r="C112" s="323"/>
      <c r="D112" s="323"/>
      <c r="E112" s="324"/>
      <c r="F112" s="328" t="s">
        <v>263</v>
      </c>
      <c r="G112" s="330" t="s">
        <v>260</v>
      </c>
      <c r="H112" s="331"/>
      <c r="I112" s="331"/>
      <c r="J112" s="332"/>
      <c r="M112" t="s">
        <v>0</v>
      </c>
    </row>
    <row r="113" spans="1:16">
      <c r="A113" s="325"/>
      <c r="B113" s="326"/>
      <c r="C113" s="326"/>
      <c r="D113" s="326"/>
      <c r="E113" s="327"/>
      <c r="F113" s="329"/>
      <c r="G113" s="330" t="s">
        <v>261</v>
      </c>
      <c r="H113" s="332"/>
      <c r="I113" s="330" t="s">
        <v>262</v>
      </c>
      <c r="J113" s="332"/>
    </row>
    <row r="114" spans="1:16">
      <c r="A114" s="315" t="s">
        <v>283</v>
      </c>
      <c r="B114" s="315"/>
      <c r="C114" s="315"/>
      <c r="D114" s="315"/>
      <c r="E114" s="315"/>
      <c r="F114" s="46"/>
      <c r="G114" s="268"/>
      <c r="H114" s="269"/>
      <c r="I114" s="268"/>
      <c r="J114" s="269"/>
    </row>
    <row r="115" spans="1:16">
      <c r="A115" s="135">
        <v>1</v>
      </c>
      <c r="B115" s="266" t="s">
        <v>5</v>
      </c>
      <c r="C115" s="267"/>
      <c r="D115" s="267"/>
      <c r="E115" s="267"/>
      <c r="F115" s="139" t="s">
        <v>172</v>
      </c>
      <c r="G115" s="268"/>
      <c r="H115" s="269"/>
      <c r="I115" s="268"/>
      <c r="J115" s="269"/>
      <c r="L115" s="66"/>
      <c r="N115" t="s">
        <v>0</v>
      </c>
    </row>
    <row r="116" spans="1:16">
      <c r="A116" s="135">
        <v>2</v>
      </c>
      <c r="B116" s="266" t="s">
        <v>46</v>
      </c>
      <c r="C116" s="267"/>
      <c r="D116" s="267"/>
      <c r="E116" s="267"/>
      <c r="F116" s="139" t="s">
        <v>173</v>
      </c>
      <c r="G116" s="268"/>
      <c r="H116" s="269"/>
      <c r="I116" s="268"/>
      <c r="J116" s="269"/>
    </row>
    <row r="117" spans="1:16">
      <c r="A117" s="135"/>
      <c r="B117" s="314" t="s">
        <v>7</v>
      </c>
      <c r="C117" s="315"/>
      <c r="D117" s="315"/>
      <c r="E117" s="315"/>
      <c r="F117" s="139"/>
      <c r="G117" s="268"/>
      <c r="H117" s="269"/>
      <c r="I117" s="268"/>
      <c r="J117" s="269"/>
      <c r="L117" t="s">
        <v>0</v>
      </c>
      <c r="M117" t="s">
        <v>0</v>
      </c>
    </row>
    <row r="118" spans="1:16">
      <c r="A118" s="136">
        <v>3</v>
      </c>
      <c r="B118" s="314" t="s">
        <v>50</v>
      </c>
      <c r="C118" s="315"/>
      <c r="D118" s="315"/>
      <c r="E118" s="315"/>
      <c r="F118" s="139" t="s">
        <v>174</v>
      </c>
      <c r="G118" s="268"/>
      <c r="H118" s="269"/>
      <c r="I118" s="268"/>
      <c r="J118" s="269"/>
    </row>
    <row r="119" spans="1:16">
      <c r="A119" s="135"/>
      <c r="B119" s="266" t="s">
        <v>284</v>
      </c>
      <c r="C119" s="267"/>
      <c r="D119" s="267"/>
      <c r="E119" s="267"/>
      <c r="F119" s="139"/>
      <c r="G119" s="268">
        <v>8756038</v>
      </c>
      <c r="H119" s="269"/>
      <c r="I119" s="268">
        <v>5668678</v>
      </c>
      <c r="J119" s="269"/>
    </row>
    <row r="120" spans="1:16">
      <c r="A120" s="135"/>
      <c r="B120" s="266" t="s">
        <v>285</v>
      </c>
      <c r="C120" s="267"/>
      <c r="D120" s="267"/>
      <c r="E120" s="267"/>
      <c r="F120" s="139"/>
      <c r="G120" s="268">
        <v>939799</v>
      </c>
      <c r="H120" s="269"/>
      <c r="I120" s="268">
        <v>1906478</v>
      </c>
      <c r="J120" s="269"/>
      <c r="M120" t="s">
        <v>0</v>
      </c>
      <c r="P120" t="s">
        <v>0</v>
      </c>
    </row>
    <row r="121" spans="1:16">
      <c r="A121" s="135"/>
      <c r="B121" s="266" t="s">
        <v>286</v>
      </c>
      <c r="C121" s="267"/>
      <c r="D121" s="267"/>
      <c r="E121" s="267"/>
      <c r="F121" s="139"/>
      <c r="G121" s="268">
        <v>195031</v>
      </c>
      <c r="H121" s="269"/>
      <c r="I121" s="268">
        <v>285958</v>
      </c>
      <c r="J121" s="269"/>
    </row>
    <row r="122" spans="1:16">
      <c r="A122" s="135"/>
      <c r="B122" s="266" t="s">
        <v>287</v>
      </c>
      <c r="C122" s="267"/>
      <c r="D122" s="267"/>
      <c r="E122" s="267"/>
      <c r="F122" s="139"/>
      <c r="G122" s="268"/>
      <c r="H122" s="269"/>
      <c r="I122" s="268"/>
      <c r="J122" s="269"/>
      <c r="M122" t="s">
        <v>0</v>
      </c>
      <c r="N122" t="s">
        <v>0</v>
      </c>
    </row>
    <row r="123" spans="1:16">
      <c r="A123" s="135"/>
      <c r="B123" s="336" t="s">
        <v>288</v>
      </c>
      <c r="C123" s="336"/>
      <c r="D123" s="336"/>
      <c r="E123" s="337"/>
      <c r="F123" s="139"/>
      <c r="G123" s="268">
        <v>1028995</v>
      </c>
      <c r="H123" s="269"/>
      <c r="I123" s="268">
        <v>2510</v>
      </c>
      <c r="J123" s="269"/>
    </row>
    <row r="124" spans="1:16">
      <c r="A124" s="135"/>
      <c r="B124" s="336" t="s">
        <v>289</v>
      </c>
      <c r="C124" s="336"/>
      <c r="D124" s="336"/>
      <c r="E124" s="337"/>
      <c r="F124" s="139"/>
      <c r="G124" s="333"/>
      <c r="H124" s="334"/>
      <c r="I124" s="333"/>
      <c r="J124" s="334"/>
    </row>
    <row r="125" spans="1:16">
      <c r="A125" s="135"/>
      <c r="B125" s="266" t="s">
        <v>290</v>
      </c>
      <c r="C125" s="267"/>
      <c r="D125" s="267"/>
      <c r="E125" s="267"/>
      <c r="F125" s="139"/>
      <c r="G125" s="268">
        <v>88441</v>
      </c>
      <c r="H125" s="269"/>
      <c r="I125" s="268">
        <v>91316</v>
      </c>
      <c r="J125" s="269"/>
    </row>
    <row r="126" spans="1:16">
      <c r="A126" s="140"/>
      <c r="B126" s="266" t="s">
        <v>395</v>
      </c>
      <c r="C126" s="335"/>
      <c r="D126" s="335"/>
      <c r="E126" s="335"/>
      <c r="F126" s="139"/>
      <c r="G126" s="268"/>
      <c r="H126" s="269"/>
      <c r="I126" s="268"/>
      <c r="J126" s="269"/>
      <c r="O126" t="s">
        <v>0</v>
      </c>
    </row>
    <row r="127" spans="1:16">
      <c r="A127" s="135"/>
      <c r="B127" s="266" t="s">
        <v>396</v>
      </c>
      <c r="C127" s="267"/>
      <c r="D127" s="267"/>
      <c r="E127" s="267"/>
      <c r="F127" s="139"/>
      <c r="G127" s="333">
        <v>94106042</v>
      </c>
      <c r="H127" s="334"/>
      <c r="I127" s="333">
        <v>118930733</v>
      </c>
      <c r="J127" s="334"/>
    </row>
    <row r="128" spans="1:16">
      <c r="A128" s="135"/>
      <c r="B128" s="314" t="s">
        <v>8</v>
      </c>
      <c r="C128" s="315"/>
      <c r="D128" s="315"/>
      <c r="E128" s="315"/>
      <c r="F128" s="139"/>
      <c r="G128" s="312">
        <f>SUM(G119:G127)</f>
        <v>105114346</v>
      </c>
      <c r="H128" s="313"/>
      <c r="I128" s="312">
        <f>SUM(I119:I127)</f>
        <v>126885673</v>
      </c>
      <c r="J128" s="313"/>
    </row>
    <row r="129" spans="1:15">
      <c r="A129" s="136">
        <v>4</v>
      </c>
      <c r="B129" s="314" t="s">
        <v>56</v>
      </c>
      <c r="C129" s="315"/>
      <c r="D129" s="315"/>
      <c r="E129" s="315"/>
      <c r="F129" s="139" t="s">
        <v>175</v>
      </c>
      <c r="G129" s="268"/>
      <c r="H129" s="269"/>
      <c r="I129" s="268"/>
      <c r="J129" s="269"/>
      <c r="L129" t="s">
        <v>0</v>
      </c>
      <c r="N129" t="s">
        <v>0</v>
      </c>
    </row>
    <row r="130" spans="1:15">
      <c r="A130" s="136">
        <v>5</v>
      </c>
      <c r="B130" s="314" t="s">
        <v>57</v>
      </c>
      <c r="C130" s="315"/>
      <c r="D130" s="315"/>
      <c r="E130" s="315"/>
      <c r="F130" s="139" t="s">
        <v>176</v>
      </c>
      <c r="G130" s="268"/>
      <c r="H130" s="269"/>
      <c r="I130" s="268"/>
      <c r="J130" s="269"/>
      <c r="O130" t="s">
        <v>0</v>
      </c>
    </row>
    <row r="131" spans="1:15">
      <c r="A131" s="135"/>
      <c r="B131" s="314" t="s">
        <v>291</v>
      </c>
      <c r="C131" s="315"/>
      <c r="D131" s="315"/>
      <c r="E131" s="315"/>
      <c r="F131" s="139"/>
      <c r="G131" s="312">
        <f>SUM(G128:G130)</f>
        <v>105114346</v>
      </c>
      <c r="H131" s="313"/>
      <c r="I131" s="312">
        <f>SUM(I128:I130)</f>
        <v>126885673</v>
      </c>
      <c r="J131" s="313"/>
      <c r="M131" t="s">
        <v>0</v>
      </c>
    </row>
    <row r="132" spans="1:15">
      <c r="A132" s="137" t="s">
        <v>6</v>
      </c>
      <c r="B132" s="314" t="s">
        <v>292</v>
      </c>
      <c r="C132" s="315"/>
      <c r="D132" s="315"/>
      <c r="E132" s="315"/>
      <c r="F132" s="139"/>
      <c r="G132" s="268"/>
      <c r="H132" s="269"/>
      <c r="I132" s="268"/>
      <c r="J132" s="269"/>
    </row>
    <row r="133" spans="1:15">
      <c r="A133" s="136">
        <v>1</v>
      </c>
      <c r="B133" s="314" t="s">
        <v>398</v>
      </c>
      <c r="C133" s="315"/>
      <c r="D133" s="315"/>
      <c r="E133" s="315"/>
      <c r="F133" s="139" t="s">
        <v>178</v>
      </c>
      <c r="G133" s="268">
        <v>11944633</v>
      </c>
      <c r="H133" s="269"/>
      <c r="I133" s="268">
        <v>23023603</v>
      </c>
      <c r="J133" s="269"/>
    </row>
    <row r="134" spans="1:15">
      <c r="A134" s="140"/>
      <c r="B134" s="314" t="s">
        <v>30</v>
      </c>
      <c r="C134" s="315"/>
      <c r="D134" s="315"/>
      <c r="E134" s="315"/>
      <c r="F134" s="139"/>
      <c r="G134" s="312">
        <f>SUM(G133)</f>
        <v>11944633</v>
      </c>
      <c r="H134" s="313"/>
      <c r="I134" s="312">
        <f>SUM(I133)</f>
        <v>23023603</v>
      </c>
      <c r="J134" s="313"/>
    </row>
    <row r="135" spans="1:15">
      <c r="A135" s="136">
        <v>2</v>
      </c>
      <c r="B135" s="314" t="s">
        <v>293</v>
      </c>
      <c r="C135" s="315"/>
      <c r="D135" s="315"/>
      <c r="E135" s="315"/>
      <c r="F135" s="139" t="s">
        <v>179</v>
      </c>
      <c r="G135" s="268"/>
      <c r="H135" s="269"/>
      <c r="I135" s="268"/>
      <c r="J135" s="269"/>
    </row>
    <row r="136" spans="1:15">
      <c r="A136" s="136">
        <v>3</v>
      </c>
      <c r="B136" s="314" t="s">
        <v>294</v>
      </c>
      <c r="C136" s="315"/>
      <c r="D136" s="315"/>
      <c r="E136" s="315"/>
      <c r="F136" s="139" t="s">
        <v>180</v>
      </c>
      <c r="G136" s="268"/>
      <c r="H136" s="269"/>
      <c r="I136" s="268"/>
      <c r="J136" s="269"/>
    </row>
    <row r="137" spans="1:15">
      <c r="A137" s="136">
        <v>4</v>
      </c>
      <c r="B137" s="314" t="s">
        <v>56</v>
      </c>
      <c r="C137" s="315"/>
      <c r="D137" s="315"/>
      <c r="E137" s="315"/>
      <c r="F137" s="139" t="s">
        <v>181</v>
      </c>
      <c r="G137" s="268"/>
      <c r="H137" s="269"/>
      <c r="I137" s="268"/>
      <c r="J137" s="269"/>
      <c r="M137" t="s">
        <v>0</v>
      </c>
    </row>
    <row r="138" spans="1:15">
      <c r="A138" s="135"/>
      <c r="B138" s="314" t="s">
        <v>295</v>
      </c>
      <c r="C138" s="315"/>
      <c r="D138" s="315"/>
      <c r="E138" s="315"/>
      <c r="F138" s="139"/>
      <c r="G138" s="312">
        <f>SUM(G134:G137)</f>
        <v>11944633</v>
      </c>
      <c r="H138" s="313"/>
      <c r="I138" s="312">
        <f>SUM(I134:I137)</f>
        <v>23023603</v>
      </c>
      <c r="J138" s="313"/>
      <c r="M138" t="s">
        <v>0</v>
      </c>
    </row>
    <row r="139" spans="1:15">
      <c r="A139" s="137"/>
      <c r="B139" s="314" t="s">
        <v>358</v>
      </c>
      <c r="C139" s="315"/>
      <c r="D139" s="315"/>
      <c r="E139" s="315"/>
      <c r="F139" s="139"/>
      <c r="G139" s="312">
        <f>SUM(G131+G138)</f>
        <v>117058979</v>
      </c>
      <c r="H139" s="313"/>
      <c r="I139" s="312">
        <f>SUM(I131+I138)</f>
        <v>149909276</v>
      </c>
      <c r="J139" s="313"/>
    </row>
    <row r="140" spans="1:15">
      <c r="A140" s="137" t="s">
        <v>12</v>
      </c>
      <c r="B140" s="314" t="s">
        <v>67</v>
      </c>
      <c r="C140" s="315"/>
      <c r="D140" s="315"/>
      <c r="E140" s="315"/>
      <c r="F140" s="139"/>
      <c r="G140" s="268"/>
      <c r="H140" s="269"/>
      <c r="I140" s="268"/>
      <c r="J140" s="269"/>
    </row>
    <row r="141" spans="1:15">
      <c r="A141" s="136">
        <v>1</v>
      </c>
      <c r="B141" s="314" t="s">
        <v>296</v>
      </c>
      <c r="C141" s="315"/>
      <c r="D141" s="315"/>
      <c r="E141" s="315"/>
      <c r="F141" s="139" t="s">
        <v>183</v>
      </c>
      <c r="G141" s="268">
        <v>0</v>
      </c>
      <c r="H141" s="269"/>
      <c r="I141" s="268">
        <v>0</v>
      </c>
      <c r="J141" s="269"/>
      <c r="M141" t="s">
        <v>0</v>
      </c>
    </row>
    <row r="142" spans="1:15">
      <c r="A142" s="136">
        <v>2</v>
      </c>
      <c r="B142" s="314" t="s">
        <v>297</v>
      </c>
      <c r="C142" s="315"/>
      <c r="D142" s="315"/>
      <c r="E142" s="315"/>
      <c r="F142" s="139" t="s">
        <v>184</v>
      </c>
      <c r="G142" s="268">
        <v>0</v>
      </c>
      <c r="H142" s="269"/>
      <c r="I142" s="268">
        <v>0</v>
      </c>
      <c r="J142" s="269"/>
    </row>
    <row r="143" spans="1:15">
      <c r="A143" s="136"/>
      <c r="B143" s="314" t="s">
        <v>298</v>
      </c>
      <c r="C143" s="315"/>
      <c r="D143" s="315"/>
      <c r="E143" s="315"/>
      <c r="F143" s="139"/>
      <c r="G143" s="268">
        <v>0</v>
      </c>
      <c r="H143" s="269"/>
      <c r="I143" s="268">
        <v>0</v>
      </c>
      <c r="J143" s="269"/>
      <c r="M143" t="s">
        <v>0</v>
      </c>
    </row>
    <row r="144" spans="1:15">
      <c r="A144" s="136">
        <v>3</v>
      </c>
      <c r="B144" s="314" t="s">
        <v>299</v>
      </c>
      <c r="C144" s="315"/>
      <c r="D144" s="315"/>
      <c r="E144" s="315"/>
      <c r="F144" s="139" t="s">
        <v>185</v>
      </c>
      <c r="G144" s="268">
        <v>100000</v>
      </c>
      <c r="H144" s="269"/>
      <c r="I144" s="268">
        <v>100000</v>
      </c>
      <c r="J144" s="269"/>
    </row>
    <row r="145" spans="1:13">
      <c r="A145" s="136">
        <v>4</v>
      </c>
      <c r="B145" s="314" t="s">
        <v>70</v>
      </c>
      <c r="C145" s="315"/>
      <c r="D145" s="315"/>
      <c r="E145" s="315"/>
      <c r="F145" s="139" t="s">
        <v>186</v>
      </c>
      <c r="G145" s="268"/>
      <c r="H145" s="269"/>
      <c r="I145" s="268"/>
      <c r="J145" s="269"/>
    </row>
    <row r="146" spans="1:13">
      <c r="A146" s="136">
        <v>5</v>
      </c>
      <c r="B146" s="314" t="s">
        <v>300</v>
      </c>
      <c r="C146" s="315"/>
      <c r="D146" s="315"/>
      <c r="E146" s="315"/>
      <c r="F146" s="139" t="s">
        <v>187</v>
      </c>
      <c r="G146" s="268"/>
      <c r="H146" s="269"/>
      <c r="I146" s="268"/>
      <c r="J146" s="269"/>
      <c r="M146" t="s">
        <v>0</v>
      </c>
    </row>
    <row r="147" spans="1:13">
      <c r="A147" s="136">
        <v>6</v>
      </c>
      <c r="B147" s="314" t="s">
        <v>301</v>
      </c>
      <c r="C147" s="315"/>
      <c r="D147" s="315"/>
      <c r="E147" s="315"/>
      <c r="F147" s="139" t="s">
        <v>188</v>
      </c>
      <c r="G147" s="268"/>
      <c r="H147" s="269"/>
      <c r="I147" s="268"/>
      <c r="J147" s="269"/>
      <c r="L147" t="s">
        <v>0</v>
      </c>
    </row>
    <row r="148" spans="1:13">
      <c r="A148" s="138">
        <v>7</v>
      </c>
      <c r="B148" s="314" t="s">
        <v>74</v>
      </c>
      <c r="C148" s="315"/>
      <c r="D148" s="315"/>
      <c r="E148" s="315"/>
      <c r="F148" s="139" t="s">
        <v>189</v>
      </c>
      <c r="G148" s="268"/>
      <c r="H148" s="269"/>
      <c r="I148" s="268"/>
      <c r="J148" s="269"/>
    </row>
    <row r="149" spans="1:13">
      <c r="A149" s="138">
        <v>8</v>
      </c>
      <c r="B149" s="314" t="s">
        <v>75</v>
      </c>
      <c r="C149" s="315"/>
      <c r="D149" s="315"/>
      <c r="E149" s="315"/>
      <c r="F149" s="139" t="s">
        <v>190</v>
      </c>
      <c r="G149" s="268">
        <v>10320213</v>
      </c>
      <c r="H149" s="269"/>
      <c r="I149" s="268">
        <v>6157432</v>
      </c>
      <c r="J149" s="269"/>
    </row>
    <row r="150" spans="1:13">
      <c r="A150" s="138">
        <v>9</v>
      </c>
      <c r="B150" s="314" t="s">
        <v>302</v>
      </c>
      <c r="C150" s="315"/>
      <c r="D150" s="315"/>
      <c r="E150" s="315"/>
      <c r="F150" s="139" t="s">
        <v>191</v>
      </c>
      <c r="G150" s="268"/>
      <c r="H150" s="269"/>
      <c r="I150" s="268"/>
      <c r="J150" s="269"/>
    </row>
    <row r="151" spans="1:13">
      <c r="A151" s="138">
        <v>10</v>
      </c>
      <c r="B151" s="314" t="s">
        <v>303</v>
      </c>
      <c r="C151" s="315"/>
      <c r="D151" s="315"/>
      <c r="E151" s="315"/>
      <c r="F151" s="139" t="s">
        <v>192</v>
      </c>
      <c r="G151" s="268">
        <v>13034717</v>
      </c>
      <c r="H151" s="269"/>
      <c r="I151" s="268">
        <v>4262781</v>
      </c>
      <c r="J151" s="269"/>
    </row>
    <row r="152" spans="1:13">
      <c r="A152" s="141"/>
      <c r="B152" s="314" t="s">
        <v>78</v>
      </c>
      <c r="C152" s="315"/>
      <c r="D152" s="315"/>
      <c r="E152" s="315"/>
      <c r="F152" s="139"/>
      <c r="G152" s="312">
        <f>SUM(G141:G151)</f>
        <v>23454930</v>
      </c>
      <c r="H152" s="313"/>
      <c r="I152" s="312">
        <f>SUM(I141:I151)</f>
        <v>10520213</v>
      </c>
      <c r="J152" s="313"/>
    </row>
    <row r="153" spans="1:13">
      <c r="A153" s="46"/>
      <c r="B153" s="314" t="s">
        <v>304</v>
      </c>
      <c r="C153" s="315"/>
      <c r="D153" s="315"/>
      <c r="E153" s="315"/>
      <c r="F153" s="46"/>
      <c r="G153" s="312">
        <f>SUM(G139+G152)</f>
        <v>140513909</v>
      </c>
      <c r="H153" s="313"/>
      <c r="I153" s="312">
        <f>SUM(I139+I152)</f>
        <v>160429489</v>
      </c>
      <c r="J153" s="313"/>
    </row>
    <row r="154" spans="1:13">
      <c r="A154" s="187"/>
      <c r="B154" s="7" t="s">
        <v>400</v>
      </c>
      <c r="C154" s="7"/>
      <c r="D154" s="7"/>
      <c r="E154" s="7"/>
      <c r="F154" s="187"/>
      <c r="G154" s="130"/>
      <c r="H154" s="130"/>
      <c r="I154" s="130"/>
      <c r="J154" s="130"/>
    </row>
    <row r="155" spans="1:13">
      <c r="A155" s="187"/>
      <c r="B155" s="7" t="s">
        <v>401</v>
      </c>
      <c r="C155" s="7"/>
      <c r="D155" s="7"/>
      <c r="E155" s="7"/>
      <c r="F155" s="187"/>
      <c r="G155" s="130"/>
      <c r="H155" s="130"/>
      <c r="I155" s="130" t="s">
        <v>359</v>
      </c>
      <c r="J155" s="130"/>
    </row>
    <row r="156" spans="1:13">
      <c r="A156" s="187"/>
      <c r="B156" s="245" t="s">
        <v>486</v>
      </c>
      <c r="C156" s="7"/>
      <c r="D156" s="245" t="s">
        <v>0</v>
      </c>
      <c r="E156" s="7"/>
      <c r="F156" s="187"/>
      <c r="G156" s="130"/>
      <c r="H156" s="130"/>
      <c r="I156" s="130" t="s">
        <v>399</v>
      </c>
      <c r="J156" s="130"/>
    </row>
    <row r="157" spans="1:13">
      <c r="A157" s="307" t="s">
        <v>387</v>
      </c>
      <c r="B157" s="307"/>
      <c r="C157" s="307"/>
      <c r="D157" s="307"/>
      <c r="E157" s="307"/>
      <c r="F157" s="307"/>
      <c r="G157" s="307"/>
      <c r="H157" s="307"/>
      <c r="I157" s="307"/>
      <c r="J157" s="307"/>
    </row>
    <row r="158" spans="1:13">
      <c r="A158" s="307"/>
      <c r="B158" s="307"/>
      <c r="C158" s="307"/>
      <c r="D158" s="307"/>
      <c r="E158" s="307"/>
      <c r="F158" s="307"/>
      <c r="G158" s="307"/>
      <c r="H158" s="307"/>
      <c r="I158" s="307"/>
      <c r="J158" s="307"/>
    </row>
    <row r="159" spans="1:13">
      <c r="A159" s="307"/>
      <c r="B159" s="307"/>
      <c r="C159" s="307"/>
      <c r="D159" s="307"/>
      <c r="E159" s="307"/>
      <c r="F159" s="307"/>
      <c r="G159" s="307"/>
      <c r="H159" s="307"/>
      <c r="I159" s="307"/>
      <c r="J159" s="307"/>
    </row>
    <row r="160" spans="1:13">
      <c r="A160" s="307" t="s">
        <v>491</v>
      </c>
      <c r="B160" s="307"/>
      <c r="C160" s="307"/>
      <c r="D160" s="307"/>
      <c r="E160" s="307"/>
      <c r="F160" s="307"/>
      <c r="G160" s="307"/>
      <c r="H160" s="307"/>
      <c r="I160" s="307"/>
      <c r="J160" s="307"/>
    </row>
    <row r="161" spans="1:15">
      <c r="A161" s="307"/>
      <c r="B161" s="307"/>
      <c r="C161" s="307"/>
      <c r="D161" s="307"/>
      <c r="E161" s="307"/>
      <c r="F161" s="307"/>
      <c r="G161" s="307"/>
      <c r="H161" s="307"/>
      <c r="I161" s="307"/>
      <c r="J161" s="307"/>
    </row>
    <row r="162" spans="1:15" s="107" customFormat="1">
      <c r="A162" s="308" t="s">
        <v>305</v>
      </c>
      <c r="B162" s="308"/>
      <c r="C162" s="308"/>
      <c r="D162" s="308"/>
      <c r="E162" s="308"/>
      <c r="F162" s="308"/>
      <c r="G162" s="308"/>
      <c r="H162" s="308"/>
      <c r="I162" s="308"/>
      <c r="J162" s="308"/>
    </row>
    <row r="163" spans="1:15">
      <c r="A163" s="318" t="s">
        <v>490</v>
      </c>
      <c r="B163" s="318"/>
      <c r="C163" s="318"/>
      <c r="D163" s="318"/>
      <c r="E163" s="318"/>
      <c r="F163" s="318"/>
      <c r="G163" s="318"/>
      <c r="H163" s="318"/>
      <c r="I163" s="318"/>
      <c r="J163" s="318"/>
      <c r="L163" t="s">
        <v>0</v>
      </c>
    </row>
    <row r="164" spans="1:15">
      <c r="A164" s="267"/>
      <c r="B164" s="267"/>
      <c r="C164" s="267"/>
      <c r="D164" s="267"/>
      <c r="E164" s="267"/>
      <c r="F164" s="267"/>
      <c r="G164" s="319" t="s">
        <v>397</v>
      </c>
      <c r="H164" s="320"/>
      <c r="I164" s="320"/>
      <c r="J164" s="321"/>
    </row>
    <row r="165" spans="1:15">
      <c r="A165" s="322" t="s">
        <v>82</v>
      </c>
      <c r="B165" s="323"/>
      <c r="C165" s="323"/>
      <c r="D165" s="323"/>
      <c r="E165" s="324"/>
      <c r="F165" s="328" t="s">
        <v>263</v>
      </c>
      <c r="G165" s="330" t="s">
        <v>260</v>
      </c>
      <c r="H165" s="331"/>
      <c r="I165" s="331"/>
      <c r="J165" s="332"/>
    </row>
    <row r="166" spans="1:15">
      <c r="A166" s="325"/>
      <c r="B166" s="326"/>
      <c r="C166" s="326"/>
      <c r="D166" s="326"/>
      <c r="E166" s="327"/>
      <c r="F166" s="329"/>
      <c r="G166" s="330" t="s">
        <v>261</v>
      </c>
      <c r="H166" s="332"/>
      <c r="I166" s="330" t="s">
        <v>262</v>
      </c>
      <c r="J166" s="332"/>
      <c r="L166" t="s">
        <v>0</v>
      </c>
      <c r="N166" t="s">
        <v>0</v>
      </c>
    </row>
    <row r="167" spans="1:15">
      <c r="A167" s="142">
        <v>1</v>
      </c>
      <c r="B167" s="267" t="s">
        <v>306</v>
      </c>
      <c r="C167" s="335"/>
      <c r="D167" s="335"/>
      <c r="E167" s="335"/>
      <c r="F167" s="139" t="s">
        <v>200</v>
      </c>
      <c r="G167" s="316">
        <v>82963933</v>
      </c>
      <c r="H167" s="317"/>
      <c r="I167" s="316">
        <v>44733004</v>
      </c>
      <c r="J167" s="317"/>
    </row>
    <row r="168" spans="1:15">
      <c r="A168" s="141">
        <v>2</v>
      </c>
      <c r="B168" s="267" t="s">
        <v>307</v>
      </c>
      <c r="C168" s="335"/>
      <c r="D168" s="335"/>
      <c r="E168" s="335"/>
      <c r="F168" s="139" t="s">
        <v>210</v>
      </c>
      <c r="G168" s="316"/>
      <c r="H168" s="317"/>
      <c r="I168" s="316"/>
      <c r="J168" s="317"/>
    </row>
    <row r="169" spans="1:15">
      <c r="A169" s="354">
        <v>3</v>
      </c>
      <c r="B169" s="2" t="s">
        <v>308</v>
      </c>
      <c r="C169" s="16"/>
      <c r="D169" s="16"/>
      <c r="E169" s="16"/>
      <c r="F169" s="342" t="s">
        <v>211</v>
      </c>
      <c r="G169" s="344"/>
      <c r="H169" s="345"/>
      <c r="I169" s="344"/>
      <c r="J169" s="345"/>
      <c r="N169" t="s">
        <v>0</v>
      </c>
    </row>
    <row r="170" spans="1:15">
      <c r="A170" s="354"/>
      <c r="B170" s="2" t="s">
        <v>309</v>
      </c>
      <c r="C170" s="16"/>
      <c r="D170" s="16"/>
      <c r="E170" s="16"/>
      <c r="F170" s="343"/>
      <c r="G170" s="346"/>
      <c r="H170" s="347"/>
      <c r="I170" s="346"/>
      <c r="J170" s="347"/>
      <c r="K170" t="s">
        <v>0</v>
      </c>
    </row>
    <row r="171" spans="1:15">
      <c r="A171" s="354"/>
      <c r="B171" s="2" t="s">
        <v>310</v>
      </c>
      <c r="C171" s="16"/>
      <c r="D171" s="16"/>
      <c r="E171" s="16"/>
      <c r="F171" s="343"/>
      <c r="G171" s="348"/>
      <c r="H171" s="349"/>
      <c r="I171" s="348"/>
      <c r="J171" s="349"/>
      <c r="M171" t="s">
        <v>0</v>
      </c>
      <c r="N171" t="s">
        <v>0</v>
      </c>
    </row>
    <row r="172" spans="1:15">
      <c r="A172" s="141">
        <v>4</v>
      </c>
      <c r="B172" s="267" t="s">
        <v>311</v>
      </c>
      <c r="C172" s="335"/>
      <c r="D172" s="335"/>
      <c r="E172" s="335"/>
      <c r="F172" s="139" t="s">
        <v>212</v>
      </c>
      <c r="G172" s="312">
        <v>-4618243</v>
      </c>
      <c r="H172" s="313"/>
      <c r="I172" s="312">
        <v>-17680925</v>
      </c>
      <c r="J172" s="313"/>
      <c r="L172" t="s">
        <v>0</v>
      </c>
      <c r="N172" t="s">
        <v>0</v>
      </c>
      <c r="O172" t="s">
        <v>0</v>
      </c>
    </row>
    <row r="173" spans="1:15">
      <c r="A173" s="141">
        <v>5</v>
      </c>
      <c r="B173" s="267" t="s">
        <v>312</v>
      </c>
      <c r="C173" s="335"/>
      <c r="D173" s="335"/>
      <c r="E173" s="335"/>
      <c r="F173" s="139" t="s">
        <v>213</v>
      </c>
      <c r="G173" s="312">
        <f>SUM(G174+G175)</f>
        <v>-3831069</v>
      </c>
      <c r="H173" s="313"/>
      <c r="I173" s="312">
        <f>SUM(I174+I175)</f>
        <v>-8446417</v>
      </c>
      <c r="J173" s="313"/>
      <c r="L173" t="s">
        <v>0</v>
      </c>
    </row>
    <row r="174" spans="1:15">
      <c r="A174" s="141"/>
      <c r="B174" s="267" t="s">
        <v>313</v>
      </c>
      <c r="C174" s="335"/>
      <c r="D174" s="335"/>
      <c r="E174" s="335"/>
      <c r="F174" s="139"/>
      <c r="G174" s="316">
        <v>-3300714</v>
      </c>
      <c r="H174" s="317"/>
      <c r="I174" s="316">
        <v>-7259751</v>
      </c>
      <c r="J174" s="317"/>
    </row>
    <row r="175" spans="1:15">
      <c r="A175" s="141"/>
      <c r="B175" s="267" t="s">
        <v>314</v>
      </c>
      <c r="C175" s="335"/>
      <c r="D175" s="335"/>
      <c r="E175" s="335"/>
      <c r="F175" s="139"/>
      <c r="G175" s="316">
        <v>-530355</v>
      </c>
      <c r="H175" s="317"/>
      <c r="I175" s="316">
        <v>-1186666</v>
      </c>
      <c r="J175" s="317"/>
    </row>
    <row r="176" spans="1:15">
      <c r="A176" s="141"/>
      <c r="B176" s="356" t="s">
        <v>315</v>
      </c>
      <c r="C176" s="357"/>
      <c r="D176" s="357"/>
      <c r="E176" s="357"/>
      <c r="F176" s="139"/>
      <c r="G176" s="316">
        <v>0</v>
      </c>
      <c r="H176" s="317"/>
      <c r="I176" s="316">
        <v>0</v>
      </c>
      <c r="J176" s="317"/>
      <c r="L176" t="s">
        <v>0</v>
      </c>
    </row>
    <row r="177" spans="1:15">
      <c r="A177" s="141">
        <v>6</v>
      </c>
      <c r="B177" s="356" t="s">
        <v>316</v>
      </c>
      <c r="C177" s="357"/>
      <c r="D177" s="357"/>
      <c r="E177" s="357"/>
      <c r="F177" s="139" t="s">
        <v>214</v>
      </c>
      <c r="G177" s="312">
        <v>-445383</v>
      </c>
      <c r="H177" s="313"/>
      <c r="I177" s="312"/>
      <c r="J177" s="313"/>
    </row>
    <row r="178" spans="1:15">
      <c r="A178" s="141">
        <v>7</v>
      </c>
      <c r="B178" s="267" t="s">
        <v>317</v>
      </c>
      <c r="C178" s="335"/>
      <c r="D178" s="335"/>
      <c r="E178" s="335"/>
      <c r="F178" s="139" t="s">
        <v>215</v>
      </c>
      <c r="G178" s="312">
        <v>-57966988</v>
      </c>
      <c r="H178" s="313"/>
      <c r="I178" s="312">
        <v>-13246944</v>
      </c>
      <c r="J178" s="313"/>
    </row>
    <row r="179" spans="1:15">
      <c r="A179" s="141">
        <v>8</v>
      </c>
      <c r="B179" s="315" t="s">
        <v>318</v>
      </c>
      <c r="C179" s="315"/>
      <c r="D179" s="315"/>
      <c r="E179" s="315"/>
      <c r="F179" s="139" t="s">
        <v>216</v>
      </c>
      <c r="G179" s="312">
        <f>SUM(G172+G173+G177+G178+G169)</f>
        <v>-66861683</v>
      </c>
      <c r="H179" s="313"/>
      <c r="I179" s="312">
        <f>SUM(I172+I173+I177+I178+I169)</f>
        <v>-39374286</v>
      </c>
      <c r="J179" s="313"/>
      <c r="L179" t="s">
        <v>0</v>
      </c>
    </row>
    <row r="180" spans="1:15">
      <c r="A180" s="370">
        <v>9</v>
      </c>
      <c r="B180" s="7" t="s">
        <v>319</v>
      </c>
      <c r="C180" s="7"/>
      <c r="D180" s="7"/>
      <c r="E180" s="7"/>
      <c r="F180" s="358" t="s">
        <v>334</v>
      </c>
      <c r="G180" s="360">
        <f>SUM(G167+G179)</f>
        <v>16102250</v>
      </c>
      <c r="H180" s="361"/>
      <c r="I180" s="360">
        <f>SUM(I167+I179)</f>
        <v>5358718</v>
      </c>
      <c r="J180" s="361"/>
    </row>
    <row r="181" spans="1:15">
      <c r="A181" s="370"/>
      <c r="B181" s="148" t="s">
        <v>330</v>
      </c>
      <c r="C181" s="145"/>
      <c r="D181" s="145"/>
      <c r="E181" s="146"/>
      <c r="F181" s="359"/>
      <c r="G181" s="362"/>
      <c r="H181" s="363"/>
      <c r="I181" s="362"/>
      <c r="J181" s="363"/>
    </row>
    <row r="182" spans="1:15">
      <c r="A182" s="354">
        <v>10</v>
      </c>
      <c r="B182" s="2" t="s">
        <v>320</v>
      </c>
      <c r="C182" s="16"/>
      <c r="D182" s="16"/>
      <c r="E182" s="16"/>
      <c r="F182" s="342" t="s">
        <v>335</v>
      </c>
      <c r="G182" s="350"/>
      <c r="H182" s="351"/>
      <c r="I182" s="350"/>
      <c r="J182" s="351"/>
    </row>
    <row r="183" spans="1:15">
      <c r="A183" s="354"/>
      <c r="B183" s="2" t="s">
        <v>331</v>
      </c>
      <c r="C183" s="2"/>
      <c r="D183" s="2"/>
      <c r="E183" s="2"/>
      <c r="F183" s="342"/>
      <c r="G183" s="352"/>
      <c r="H183" s="353"/>
      <c r="I183" s="352"/>
      <c r="J183" s="353"/>
      <c r="L183" t="s">
        <v>0</v>
      </c>
    </row>
    <row r="184" spans="1:15">
      <c r="A184" s="141">
        <v>11</v>
      </c>
      <c r="B184" s="267" t="s">
        <v>321</v>
      </c>
      <c r="C184" s="335"/>
      <c r="D184" s="335"/>
      <c r="E184" s="335"/>
      <c r="F184" s="139" t="s">
        <v>336</v>
      </c>
      <c r="G184" s="373"/>
      <c r="H184" s="374"/>
      <c r="I184" s="373"/>
      <c r="J184" s="374"/>
      <c r="N184" t="s">
        <v>0</v>
      </c>
    </row>
    <row r="185" spans="1:15">
      <c r="A185" s="141">
        <v>12</v>
      </c>
      <c r="B185" s="371" t="s">
        <v>322</v>
      </c>
      <c r="C185" s="372"/>
      <c r="D185" s="372"/>
      <c r="E185" s="372"/>
      <c r="F185" s="139" t="s">
        <v>225</v>
      </c>
      <c r="G185" s="316"/>
      <c r="H185" s="317"/>
      <c r="I185" s="316"/>
      <c r="J185" s="317"/>
      <c r="L185" s="66"/>
      <c r="N185" t="s">
        <v>0</v>
      </c>
    </row>
    <row r="186" spans="1:15">
      <c r="A186" s="364">
        <v>12.1</v>
      </c>
      <c r="B186" s="152" t="s">
        <v>323</v>
      </c>
      <c r="C186" s="153"/>
      <c r="D186" s="153"/>
      <c r="E186" s="154"/>
      <c r="F186" s="365"/>
      <c r="G186" s="350"/>
      <c r="H186" s="351"/>
      <c r="I186" s="350"/>
      <c r="J186" s="351"/>
    </row>
    <row r="187" spans="1:15">
      <c r="A187" s="364"/>
      <c r="B187" s="143" t="s">
        <v>332</v>
      </c>
      <c r="C187" s="155"/>
      <c r="D187" s="155"/>
      <c r="E187" s="144"/>
      <c r="F187" s="366"/>
      <c r="G187" s="352"/>
      <c r="H187" s="353"/>
      <c r="I187" s="352"/>
      <c r="J187" s="353"/>
      <c r="K187" t="s">
        <v>0</v>
      </c>
    </row>
    <row r="188" spans="1:15">
      <c r="A188" s="147">
        <v>12.2</v>
      </c>
      <c r="B188" s="375" t="s">
        <v>324</v>
      </c>
      <c r="C188" s="376"/>
      <c r="D188" s="376"/>
      <c r="E188" s="376"/>
      <c r="F188" s="139" t="s">
        <v>337</v>
      </c>
      <c r="G188" s="316">
        <v>-1556304</v>
      </c>
      <c r="H188" s="317"/>
      <c r="I188" s="316">
        <v>-526790</v>
      </c>
      <c r="J188" s="317"/>
      <c r="O188" t="s">
        <v>0</v>
      </c>
    </row>
    <row r="189" spans="1:15">
      <c r="A189" s="141">
        <v>12.3</v>
      </c>
      <c r="B189" s="267" t="s">
        <v>90</v>
      </c>
      <c r="C189" s="335"/>
      <c r="D189" s="335"/>
      <c r="E189" s="335"/>
      <c r="F189" s="139" t="s">
        <v>338</v>
      </c>
      <c r="G189" s="316">
        <v>-15455</v>
      </c>
      <c r="H189" s="317"/>
      <c r="I189" s="316">
        <v>-71695</v>
      </c>
      <c r="J189" s="317"/>
    </row>
    <row r="190" spans="1:15">
      <c r="A190" s="141">
        <v>12.4</v>
      </c>
      <c r="B190" s="371" t="s">
        <v>91</v>
      </c>
      <c r="C190" s="372"/>
      <c r="D190" s="372"/>
      <c r="E190" s="372"/>
      <c r="F190" s="139"/>
      <c r="G190" s="373"/>
      <c r="H190" s="374"/>
      <c r="I190" s="373"/>
      <c r="J190" s="374"/>
      <c r="L190" t="s">
        <v>0</v>
      </c>
    </row>
    <row r="191" spans="1:15">
      <c r="A191" s="367">
        <v>13</v>
      </c>
      <c r="B191" s="157" t="s">
        <v>325</v>
      </c>
      <c r="C191" s="158"/>
      <c r="D191" s="158"/>
      <c r="E191" s="159"/>
      <c r="F191" s="368" t="s">
        <v>226</v>
      </c>
      <c r="G191" s="360">
        <f>SUM(G188+G189+G190)</f>
        <v>-1571759</v>
      </c>
      <c r="H191" s="361"/>
      <c r="I191" s="360">
        <f>SUM(I188+I189+I190)</f>
        <v>-598485</v>
      </c>
      <c r="J191" s="361"/>
      <c r="M191" s="265"/>
      <c r="O191" t="s">
        <v>0</v>
      </c>
    </row>
    <row r="192" spans="1:15">
      <c r="A192" s="367"/>
      <c r="B192" s="148" t="s">
        <v>333</v>
      </c>
      <c r="C192" s="145"/>
      <c r="D192" s="145"/>
      <c r="E192" s="146"/>
      <c r="F192" s="369"/>
      <c r="G192" s="362"/>
      <c r="H192" s="363"/>
      <c r="I192" s="362"/>
      <c r="J192" s="363"/>
      <c r="M192" s="265"/>
    </row>
    <row r="193" spans="1:14">
      <c r="A193" s="141">
        <v>14</v>
      </c>
      <c r="B193" s="355" t="s">
        <v>326</v>
      </c>
      <c r="C193" s="355"/>
      <c r="D193" s="355"/>
      <c r="E193" s="355"/>
      <c r="F193" s="139" t="s">
        <v>227</v>
      </c>
      <c r="G193" s="312">
        <f>SUM(G180+G191)+427245</f>
        <v>14957736</v>
      </c>
      <c r="H193" s="313"/>
      <c r="I193" s="312">
        <f>SUM(I180+I191)</f>
        <v>4760233</v>
      </c>
      <c r="J193" s="313"/>
      <c r="L193" s="66"/>
      <c r="M193" s="462"/>
    </row>
    <row r="194" spans="1:14">
      <c r="A194" s="141">
        <v>15</v>
      </c>
      <c r="B194" s="267" t="s">
        <v>327</v>
      </c>
      <c r="C194" s="335"/>
      <c r="D194" s="335"/>
      <c r="E194" s="335"/>
      <c r="F194" s="139" t="s">
        <v>228</v>
      </c>
      <c r="G194" s="312">
        <v>1495774</v>
      </c>
      <c r="H194" s="313"/>
      <c r="I194" s="312">
        <v>497452</v>
      </c>
      <c r="J194" s="313"/>
      <c r="L194" s="66"/>
      <c r="M194" s="462"/>
      <c r="N194" t="s">
        <v>0</v>
      </c>
    </row>
    <row r="195" spans="1:14">
      <c r="A195" s="147">
        <v>16</v>
      </c>
      <c r="B195" s="315" t="s">
        <v>328</v>
      </c>
      <c r="C195" s="315"/>
      <c r="D195" s="315"/>
      <c r="E195" s="315"/>
      <c r="F195" s="139" t="s">
        <v>339</v>
      </c>
      <c r="G195" s="312">
        <f>G167+G179+G191-G194</f>
        <v>13034717</v>
      </c>
      <c r="H195" s="313"/>
      <c r="I195" s="312">
        <f>SUM(I193-I194)</f>
        <v>4262781</v>
      </c>
      <c r="J195" s="313"/>
      <c r="L195" s="66"/>
      <c r="M195" s="462"/>
    </row>
    <row r="196" spans="1:14">
      <c r="A196" s="147">
        <v>17</v>
      </c>
      <c r="B196" s="267" t="s">
        <v>329</v>
      </c>
      <c r="C196" s="335"/>
      <c r="D196" s="335"/>
      <c r="E196" s="335"/>
      <c r="F196" s="139"/>
      <c r="G196" s="341"/>
      <c r="H196" s="341"/>
      <c r="I196" s="341"/>
      <c r="J196" s="341"/>
      <c r="M196" s="462"/>
    </row>
    <row r="197" spans="1:14">
      <c r="A197" s="161"/>
      <c r="B197" s="161"/>
      <c r="C197" s="161"/>
      <c r="D197" s="161"/>
      <c r="E197" s="161"/>
      <c r="F197" s="163"/>
      <c r="G197" s="71"/>
      <c r="H197" s="71"/>
      <c r="I197" s="161"/>
      <c r="J197" s="161"/>
      <c r="M197" s="462"/>
    </row>
    <row r="198" spans="1:14">
      <c r="A198" s="161"/>
      <c r="B198" s="245" t="s">
        <v>400</v>
      </c>
      <c r="C198" s="245"/>
      <c r="D198" s="161"/>
      <c r="E198" s="161"/>
      <c r="F198" s="163"/>
      <c r="G198" s="130" t="s">
        <v>359</v>
      </c>
      <c r="H198" s="130"/>
      <c r="I198" s="161"/>
      <c r="J198" s="161"/>
      <c r="M198" s="265"/>
    </row>
    <row r="199" spans="1:14">
      <c r="A199" s="161"/>
      <c r="B199" s="245" t="s">
        <v>401</v>
      </c>
      <c r="C199" s="245"/>
      <c r="D199" s="161"/>
      <c r="E199" s="161"/>
      <c r="F199" s="163"/>
      <c r="G199" s="130" t="s">
        <v>399</v>
      </c>
      <c r="H199" s="130"/>
      <c r="I199" s="161"/>
      <c r="J199" s="161"/>
      <c r="M199" s="265"/>
    </row>
    <row r="200" spans="1:14">
      <c r="A200" s="161"/>
      <c r="B200" s="245" t="s">
        <v>486</v>
      </c>
      <c r="C200" s="245"/>
      <c r="D200" s="161"/>
      <c r="E200" s="161"/>
      <c r="F200" s="163"/>
      <c r="G200" s="71"/>
      <c r="H200" s="71"/>
      <c r="I200" s="161"/>
      <c r="J200" s="161"/>
      <c r="N200" t="s">
        <v>0</v>
      </c>
    </row>
    <row r="201" spans="1:14">
      <c r="A201" s="161"/>
      <c r="B201" s="161"/>
      <c r="C201" s="161"/>
      <c r="D201" s="161"/>
      <c r="E201" s="161"/>
      <c r="F201" s="163"/>
      <c r="G201" s="71"/>
      <c r="H201" s="71"/>
      <c r="I201" s="161"/>
      <c r="J201" s="161"/>
    </row>
    <row r="202" spans="1:14">
      <c r="A202" s="161"/>
      <c r="B202" s="161"/>
      <c r="C202" s="161"/>
      <c r="D202" s="240" t="s">
        <v>0</v>
      </c>
      <c r="E202" s="161"/>
      <c r="F202" s="163"/>
      <c r="G202" s="71"/>
      <c r="H202" s="71"/>
      <c r="I202" s="161"/>
      <c r="J202" s="161"/>
    </row>
    <row r="203" spans="1:14">
      <c r="A203" s="161"/>
      <c r="B203" s="161"/>
      <c r="C203" s="161"/>
      <c r="D203" s="161"/>
      <c r="E203" s="161"/>
      <c r="F203" s="163"/>
      <c r="G203" s="71"/>
      <c r="H203" s="71"/>
      <c r="I203" s="161"/>
      <c r="J203" s="161"/>
    </row>
    <row r="204" spans="1:14">
      <c r="A204" s="161"/>
      <c r="B204" s="161"/>
      <c r="C204" s="161"/>
      <c r="D204" s="161"/>
      <c r="E204" s="161"/>
      <c r="F204" s="163"/>
      <c r="G204" s="168"/>
      <c r="H204" s="168"/>
      <c r="I204" s="161"/>
      <c r="J204" s="161"/>
    </row>
    <row r="205" spans="1:14">
      <c r="A205" s="161"/>
      <c r="B205" s="161"/>
      <c r="C205" s="161"/>
      <c r="D205" s="161"/>
      <c r="E205" s="161"/>
      <c r="F205" s="163"/>
      <c r="G205" s="168"/>
      <c r="H205" s="168"/>
      <c r="I205" s="161"/>
      <c r="J205" s="161"/>
      <c r="K205" t="s">
        <v>0</v>
      </c>
    </row>
    <row r="206" spans="1:14">
      <c r="A206" s="161"/>
      <c r="B206" s="161"/>
      <c r="C206" s="161"/>
      <c r="D206" s="161"/>
      <c r="E206" s="161"/>
      <c r="F206" s="163"/>
      <c r="G206" s="71"/>
      <c r="H206" s="71"/>
      <c r="I206" s="161"/>
      <c r="J206" s="161"/>
    </row>
    <row r="207" spans="1:14">
      <c r="A207" s="161"/>
      <c r="B207" s="161"/>
      <c r="C207" s="161"/>
      <c r="D207" s="161"/>
      <c r="E207" s="161"/>
      <c r="F207" s="163"/>
      <c r="G207" s="71"/>
      <c r="H207" s="71"/>
      <c r="I207" s="161"/>
      <c r="J207" s="161"/>
    </row>
    <row r="208" spans="1:14">
      <c r="A208" s="161"/>
      <c r="B208" s="161"/>
      <c r="C208" s="161"/>
      <c r="D208" s="161"/>
      <c r="E208" s="161"/>
      <c r="F208" s="163"/>
      <c r="G208" s="71"/>
      <c r="H208" s="71"/>
      <c r="I208" s="161"/>
      <c r="J208" s="161"/>
    </row>
    <row r="209" spans="1:13">
      <c r="A209" s="232"/>
      <c r="B209" s="232"/>
      <c r="C209" s="232"/>
      <c r="D209" s="232"/>
      <c r="E209" s="232"/>
      <c r="F209" s="163"/>
      <c r="G209" s="71"/>
      <c r="H209" s="71"/>
      <c r="I209" s="232"/>
      <c r="J209" s="232"/>
    </row>
    <row r="210" spans="1:13">
      <c r="A210" s="307" t="s">
        <v>387</v>
      </c>
      <c r="B210" s="307"/>
      <c r="C210" s="307"/>
      <c r="D210" s="307"/>
      <c r="E210" s="307"/>
      <c r="F210" s="307"/>
      <c r="G210" s="307"/>
      <c r="H210" s="307"/>
      <c r="I210" s="307"/>
      <c r="J210" s="307"/>
    </row>
    <row r="211" spans="1:13">
      <c r="A211" s="307"/>
      <c r="B211" s="307"/>
      <c r="C211" s="307"/>
      <c r="D211" s="307"/>
      <c r="E211" s="307"/>
      <c r="F211" s="307"/>
      <c r="G211" s="307"/>
      <c r="H211" s="307"/>
      <c r="I211" s="307"/>
      <c r="J211" s="307"/>
    </row>
    <row r="212" spans="1:13">
      <c r="A212" s="307" t="s">
        <v>492</v>
      </c>
      <c r="B212" s="307"/>
      <c r="C212" s="307"/>
      <c r="D212" s="307"/>
      <c r="E212" s="307"/>
      <c r="F212" s="307"/>
      <c r="G212" s="307"/>
      <c r="H212" s="307"/>
      <c r="I212" s="307"/>
      <c r="J212" s="307"/>
    </row>
    <row r="213" spans="1:13">
      <c r="A213" s="307"/>
      <c r="B213" s="307"/>
      <c r="C213" s="307"/>
      <c r="D213" s="307"/>
      <c r="E213" s="307"/>
      <c r="F213" s="307"/>
      <c r="G213" s="307"/>
      <c r="H213" s="307"/>
      <c r="I213" s="307"/>
      <c r="J213" s="307"/>
      <c r="L213" t="s">
        <v>0</v>
      </c>
    </row>
    <row r="214" spans="1:13">
      <c r="A214" s="308" t="s">
        <v>340</v>
      </c>
      <c r="B214" s="308"/>
      <c r="C214" s="308"/>
      <c r="D214" s="308"/>
      <c r="E214" s="308"/>
      <c r="F214" s="308"/>
      <c r="G214" s="308"/>
      <c r="H214" s="308"/>
      <c r="I214" s="308"/>
      <c r="J214" s="308"/>
    </row>
    <row r="215" spans="1:13">
      <c r="A215" s="301"/>
      <c r="B215" s="301"/>
      <c r="C215" s="301"/>
      <c r="D215" s="301"/>
      <c r="E215" s="301"/>
      <c r="F215" s="301"/>
      <c r="G215" s="381"/>
      <c r="H215" s="381"/>
      <c r="I215" s="381"/>
      <c r="J215" s="381"/>
    </row>
    <row r="216" spans="1:13" ht="15" customHeight="1">
      <c r="A216" s="393" t="s">
        <v>81</v>
      </c>
      <c r="B216" s="392" t="s">
        <v>341</v>
      </c>
      <c r="C216" s="392"/>
      <c r="D216" s="392"/>
      <c r="E216" s="392"/>
      <c r="F216" s="392"/>
      <c r="G216" s="382" t="s">
        <v>260</v>
      </c>
      <c r="H216" s="382"/>
      <c r="I216" s="382"/>
      <c r="J216" s="382"/>
    </row>
    <row r="217" spans="1:13" ht="15" customHeight="1">
      <c r="A217" s="393"/>
      <c r="B217" s="392"/>
      <c r="C217" s="392"/>
      <c r="D217" s="392"/>
      <c r="E217" s="392"/>
      <c r="F217" s="392"/>
      <c r="G217" s="382" t="s">
        <v>261</v>
      </c>
      <c r="H217" s="382"/>
      <c r="I217" s="382" t="s">
        <v>262</v>
      </c>
      <c r="J217" s="382"/>
    </row>
    <row r="218" spans="1:13">
      <c r="A218" s="16"/>
      <c r="B218" s="378"/>
      <c r="C218" s="301"/>
      <c r="D218" s="301"/>
      <c r="E218" s="301"/>
      <c r="F218" s="301"/>
      <c r="G218" s="394"/>
      <c r="H218" s="394"/>
      <c r="I218" s="160"/>
      <c r="J218" s="160"/>
    </row>
    <row r="219" spans="1:13">
      <c r="A219" s="141"/>
      <c r="B219" s="315" t="s">
        <v>342</v>
      </c>
      <c r="C219" s="315"/>
      <c r="D219" s="315"/>
      <c r="E219" s="315"/>
      <c r="F219" s="315"/>
      <c r="G219" s="341"/>
      <c r="H219" s="341"/>
      <c r="I219" s="316"/>
      <c r="J219" s="317"/>
    </row>
    <row r="220" spans="1:13">
      <c r="A220" s="149"/>
      <c r="B220" s="379" t="s">
        <v>343</v>
      </c>
      <c r="C220" s="380"/>
      <c r="D220" s="380"/>
      <c r="E220" s="380"/>
      <c r="F220" s="266"/>
      <c r="G220" s="341"/>
      <c r="H220" s="341"/>
      <c r="I220" s="316"/>
      <c r="J220" s="317"/>
      <c r="K220" s="66"/>
    </row>
    <row r="221" spans="1:13">
      <c r="A221" s="149"/>
      <c r="B221" s="379" t="s">
        <v>403</v>
      </c>
      <c r="C221" s="380"/>
      <c r="D221" s="380"/>
      <c r="E221" s="380"/>
      <c r="F221" s="266"/>
      <c r="G221" s="341">
        <v>3200000</v>
      </c>
      <c r="H221" s="341"/>
      <c r="I221" s="316">
        <v>22799999</v>
      </c>
      <c r="J221" s="317"/>
    </row>
    <row r="222" spans="1:13">
      <c r="A222" s="149"/>
      <c r="B222" s="379" t="s">
        <v>402</v>
      </c>
      <c r="C222" s="380"/>
      <c r="D222" s="380"/>
      <c r="E222" s="380"/>
      <c r="F222" s="266"/>
      <c r="G222" s="341">
        <v>52690323</v>
      </c>
      <c r="H222" s="341"/>
      <c r="I222" s="316">
        <v>35942513</v>
      </c>
      <c r="J222" s="317"/>
      <c r="M222" t="s">
        <v>0</v>
      </c>
    </row>
    <row r="223" spans="1:13">
      <c r="A223" s="141"/>
      <c r="B223" s="379" t="s">
        <v>344</v>
      </c>
      <c r="C223" s="380"/>
      <c r="D223" s="380"/>
      <c r="E223" s="380"/>
      <c r="F223" s="266"/>
      <c r="G223" s="316">
        <v>-35068213</v>
      </c>
      <c r="H223" s="377"/>
      <c r="I223" s="316">
        <v>-53366735</v>
      </c>
      <c r="J223" s="317"/>
      <c r="M223" t="s">
        <v>0</v>
      </c>
    </row>
    <row r="224" spans="1:13">
      <c r="A224" s="141"/>
      <c r="B224" s="379" t="s">
        <v>461</v>
      </c>
      <c r="C224" s="380"/>
      <c r="D224" s="380"/>
      <c r="E224" s="380"/>
      <c r="F224" s="266"/>
      <c r="G224" s="316">
        <v>-1699916</v>
      </c>
      <c r="H224" s="377"/>
      <c r="I224" s="316">
        <v>-614786</v>
      </c>
      <c r="J224" s="317"/>
      <c r="K224" s="66"/>
    </row>
    <row r="225" spans="1:16">
      <c r="A225" s="141"/>
      <c r="B225" s="379" t="s">
        <v>462</v>
      </c>
      <c r="C225" s="380"/>
      <c r="D225" s="380"/>
      <c r="E225" s="380"/>
      <c r="F225" s="266"/>
      <c r="G225" s="316">
        <v>-2570509</v>
      </c>
      <c r="H225" s="377"/>
      <c r="I225" s="316">
        <v>-3594572</v>
      </c>
      <c r="J225" s="317"/>
      <c r="K225" s="66"/>
    </row>
    <row r="226" spans="1:16">
      <c r="A226" s="141"/>
      <c r="B226" s="385" t="s">
        <v>345</v>
      </c>
      <c r="C226" s="386"/>
      <c r="D226" s="386"/>
      <c r="E226" s="386"/>
      <c r="F226" s="387"/>
      <c r="G226" s="316">
        <f>SUM(G220:G225)</f>
        <v>16551685</v>
      </c>
      <c r="H226" s="377"/>
      <c r="I226" s="316">
        <f>SUM(I220:I225)</f>
        <v>1166419</v>
      </c>
      <c r="J226" s="317"/>
    </row>
    <row r="227" spans="1:16">
      <c r="A227" s="141"/>
      <c r="B227" s="388" t="s">
        <v>346</v>
      </c>
      <c r="C227" s="389"/>
      <c r="D227" s="389"/>
      <c r="E227" s="389"/>
      <c r="F227" s="314"/>
      <c r="G227" s="316"/>
      <c r="H227" s="377"/>
      <c r="I227" s="316"/>
      <c r="J227" s="317"/>
    </row>
    <row r="228" spans="1:16">
      <c r="A228" s="150"/>
      <c r="B228" s="379" t="s">
        <v>347</v>
      </c>
      <c r="C228" s="383"/>
      <c r="D228" s="383"/>
      <c r="E228" s="383"/>
      <c r="F228" s="384"/>
      <c r="G228" s="316"/>
      <c r="H228" s="377"/>
      <c r="I228" s="316"/>
      <c r="J228" s="317"/>
      <c r="O228" t="s">
        <v>0</v>
      </c>
      <c r="P228" t="s">
        <v>0</v>
      </c>
    </row>
    <row r="229" spans="1:16">
      <c r="A229" s="150"/>
      <c r="B229" s="379" t="s">
        <v>360</v>
      </c>
      <c r="C229" s="383"/>
      <c r="D229" s="383"/>
      <c r="E229" s="383"/>
      <c r="F229" s="384"/>
      <c r="G229" s="316"/>
      <c r="H229" s="377"/>
      <c r="I229" s="316"/>
      <c r="J229" s="317"/>
      <c r="M229" t="s">
        <v>0</v>
      </c>
    </row>
    <row r="230" spans="1:16">
      <c r="A230" s="149"/>
      <c r="B230" s="379" t="s">
        <v>144</v>
      </c>
      <c r="C230" s="383"/>
      <c r="D230" s="383"/>
      <c r="E230" s="383"/>
      <c r="F230" s="384"/>
      <c r="G230" s="316"/>
      <c r="H230" s="377"/>
      <c r="I230" s="316"/>
      <c r="J230" s="317"/>
      <c r="L230" s="66"/>
      <c r="M230" t="s">
        <v>0</v>
      </c>
    </row>
    <row r="231" spans="1:16">
      <c r="A231" s="149"/>
      <c r="B231" s="379" t="s">
        <v>348</v>
      </c>
      <c r="C231" s="383"/>
      <c r="D231" s="383"/>
      <c r="E231" s="383"/>
      <c r="F231" s="384"/>
      <c r="G231" s="316"/>
      <c r="H231" s="377"/>
      <c r="I231" s="316"/>
      <c r="J231" s="317"/>
      <c r="L231" s="66"/>
      <c r="M231" t="s">
        <v>0</v>
      </c>
      <c r="N231" t="s">
        <v>0</v>
      </c>
    </row>
    <row r="232" spans="1:16">
      <c r="A232" s="141"/>
      <c r="B232" s="379" t="s">
        <v>349</v>
      </c>
      <c r="C232" s="383"/>
      <c r="D232" s="383"/>
      <c r="E232" s="383"/>
      <c r="F232" s="384"/>
      <c r="G232" s="316"/>
      <c r="H232" s="377"/>
      <c r="I232" s="316"/>
      <c r="J232" s="317"/>
      <c r="L232" s="66"/>
    </row>
    <row r="233" spans="1:16">
      <c r="A233" s="141"/>
      <c r="B233" s="379" t="s">
        <v>350</v>
      </c>
      <c r="C233" s="383"/>
      <c r="D233" s="383"/>
      <c r="E233" s="383"/>
      <c r="F233" s="384"/>
      <c r="G233" s="316"/>
      <c r="H233" s="377"/>
      <c r="I233" s="316"/>
      <c r="J233" s="317"/>
      <c r="L233" s="66"/>
    </row>
    <row r="234" spans="1:16">
      <c r="A234" s="151"/>
      <c r="B234" s="388" t="s">
        <v>351</v>
      </c>
      <c r="C234" s="389"/>
      <c r="D234" s="389"/>
      <c r="E234" s="389"/>
      <c r="F234" s="314"/>
      <c r="G234" s="316"/>
      <c r="H234" s="377"/>
      <c r="I234" s="316"/>
      <c r="J234" s="317"/>
      <c r="L234" s="66"/>
      <c r="M234" t="s">
        <v>0</v>
      </c>
      <c r="O234" t="s">
        <v>0</v>
      </c>
    </row>
    <row r="235" spans="1:16">
      <c r="A235" s="151"/>
      <c r="B235" s="379" t="s">
        <v>352</v>
      </c>
      <c r="C235" s="383"/>
      <c r="D235" s="383"/>
      <c r="E235" s="383"/>
      <c r="F235" s="384"/>
      <c r="G235" s="316"/>
      <c r="H235" s="377"/>
      <c r="I235" s="316"/>
      <c r="J235" s="317"/>
      <c r="N235" t="s">
        <v>0</v>
      </c>
    </row>
    <row r="236" spans="1:16">
      <c r="A236" s="147"/>
      <c r="B236" s="379" t="s">
        <v>149</v>
      </c>
      <c r="C236" s="383"/>
      <c r="D236" s="383"/>
      <c r="E236" s="383"/>
      <c r="F236" s="384"/>
      <c r="G236" s="316">
        <v>-14278971</v>
      </c>
      <c r="H236" s="377"/>
      <c r="I236" s="316">
        <v>-7226604</v>
      </c>
      <c r="J236" s="317"/>
      <c r="M236" t="s">
        <v>0</v>
      </c>
    </row>
    <row r="237" spans="1:16">
      <c r="A237" s="141"/>
      <c r="B237" s="379" t="s">
        <v>121</v>
      </c>
      <c r="C237" s="383"/>
      <c r="D237" s="383"/>
      <c r="E237" s="383"/>
      <c r="F237" s="384"/>
      <c r="G237" s="316"/>
      <c r="H237" s="377"/>
      <c r="I237" s="316"/>
      <c r="J237" s="317"/>
      <c r="L237" s="66"/>
    </row>
    <row r="238" spans="1:16">
      <c r="A238" s="141"/>
      <c r="B238" s="379" t="s">
        <v>353</v>
      </c>
      <c r="C238" s="383"/>
      <c r="D238" s="383"/>
      <c r="E238" s="383"/>
      <c r="F238" s="384"/>
      <c r="G238" s="316">
        <v>-90000</v>
      </c>
      <c r="H238" s="377"/>
      <c r="I238" s="316"/>
      <c r="J238" s="317"/>
      <c r="N238" t="s">
        <v>0</v>
      </c>
      <c r="O238" t="s">
        <v>0</v>
      </c>
    </row>
    <row r="239" spans="1:16">
      <c r="A239" s="156"/>
      <c r="B239" s="385" t="s">
        <v>354</v>
      </c>
      <c r="C239" s="386"/>
      <c r="D239" s="386"/>
      <c r="E239" s="386"/>
      <c r="F239" s="387"/>
      <c r="G239" s="268">
        <f>SUM(G236:G238)</f>
        <v>-14368971</v>
      </c>
      <c r="H239" s="377"/>
      <c r="I239" s="268">
        <f>SUM(I236:I238)</f>
        <v>-7226604</v>
      </c>
      <c r="J239" s="269"/>
      <c r="L239" s="66"/>
    </row>
    <row r="240" spans="1:16">
      <c r="A240" s="156"/>
      <c r="B240" s="388" t="s">
        <v>355</v>
      </c>
      <c r="C240" s="389"/>
      <c r="D240" s="389"/>
      <c r="E240" s="389"/>
      <c r="F240" s="314"/>
      <c r="G240" s="316">
        <f>SUM(G242-G241)</f>
        <v>2182714</v>
      </c>
      <c r="H240" s="377"/>
      <c r="I240" s="316">
        <f>SUM(I242-I241)</f>
        <v>-6060185</v>
      </c>
      <c r="J240" s="317"/>
      <c r="L240" s="66"/>
    </row>
    <row r="241" spans="1:14">
      <c r="A241" s="141"/>
      <c r="B241" s="315" t="s">
        <v>356</v>
      </c>
      <c r="C241" s="315"/>
      <c r="D241" s="315"/>
      <c r="E241" s="315"/>
      <c r="F241" s="315"/>
      <c r="G241" s="341">
        <v>3244557</v>
      </c>
      <c r="H241" s="396"/>
      <c r="I241" s="316">
        <v>9304742</v>
      </c>
      <c r="J241" s="317"/>
    </row>
    <row r="242" spans="1:14">
      <c r="A242" s="141"/>
      <c r="B242" s="315" t="s">
        <v>357</v>
      </c>
      <c r="C242" s="315"/>
      <c r="D242" s="315"/>
      <c r="E242" s="315"/>
      <c r="F242" s="315"/>
      <c r="G242" s="316">
        <v>5427271</v>
      </c>
      <c r="H242" s="317"/>
      <c r="I242" s="316">
        <v>3244557</v>
      </c>
      <c r="J242" s="317"/>
      <c r="L242" s="66"/>
      <c r="M242" t="s">
        <v>0</v>
      </c>
    </row>
    <row r="243" spans="1:14">
      <c r="A243" s="167"/>
      <c r="B243" s="378"/>
      <c r="C243" s="378"/>
      <c r="D243" s="378"/>
      <c r="E243" s="378"/>
      <c r="F243" s="378"/>
      <c r="G243" s="390"/>
      <c r="H243" s="391"/>
      <c r="I243" s="395"/>
      <c r="J243" s="395"/>
    </row>
    <row r="244" spans="1:14">
      <c r="A244" s="167"/>
      <c r="B244" s="378"/>
      <c r="C244" s="378"/>
      <c r="D244" s="378"/>
      <c r="E244" s="378"/>
      <c r="F244" s="378"/>
      <c r="G244" s="130" t="s">
        <v>359</v>
      </c>
      <c r="H244" s="71"/>
      <c r="I244" s="395"/>
      <c r="J244" s="395"/>
      <c r="L244" s="66"/>
      <c r="N244" t="s">
        <v>0</v>
      </c>
    </row>
    <row r="245" spans="1:14">
      <c r="A245" s="160"/>
      <c r="B245" s="378"/>
      <c r="C245" s="378"/>
      <c r="D245" s="378"/>
      <c r="E245" s="378"/>
      <c r="F245" s="378"/>
      <c r="G245" s="130" t="s">
        <v>399</v>
      </c>
      <c r="H245" s="71"/>
      <c r="I245" s="289" t="s">
        <v>0</v>
      </c>
      <c r="J245" s="395"/>
      <c r="M245" t="s">
        <v>0</v>
      </c>
    </row>
    <row r="246" spans="1:14">
      <c r="A246" s="160"/>
      <c r="B246" s="378"/>
      <c r="C246" s="378"/>
      <c r="D246" s="378"/>
      <c r="E246" s="378"/>
      <c r="F246" s="378"/>
      <c r="G246" s="390"/>
      <c r="H246" s="391"/>
      <c r="I246" s="395"/>
      <c r="J246" s="395"/>
    </row>
    <row r="247" spans="1:14">
      <c r="A247" s="160"/>
      <c r="B247" s="301" t="s">
        <v>0</v>
      </c>
      <c r="C247" s="378"/>
      <c r="D247" s="378"/>
      <c r="E247" s="378"/>
      <c r="F247" s="378"/>
      <c r="G247" s="390"/>
      <c r="H247" s="391"/>
      <c r="I247" s="395"/>
      <c r="J247" s="395"/>
    </row>
    <row r="248" spans="1:14">
      <c r="A248" s="160"/>
      <c r="B248" s="378"/>
      <c r="C248" s="378"/>
      <c r="D248" s="378"/>
      <c r="E248" s="378"/>
      <c r="F248" s="378"/>
      <c r="G248" s="397" t="s">
        <v>0</v>
      </c>
      <c r="H248" s="391"/>
      <c r="I248" s="395"/>
      <c r="J248" s="395"/>
    </row>
    <row r="249" spans="1:14">
      <c r="A249" s="160"/>
      <c r="B249" s="301"/>
      <c r="C249" s="301"/>
      <c r="D249" s="301"/>
      <c r="E249" s="301"/>
      <c r="F249" s="301"/>
      <c r="G249" s="390"/>
      <c r="H249" s="391"/>
      <c r="I249" s="395"/>
      <c r="J249" s="395"/>
    </row>
    <row r="250" spans="1:14">
      <c r="A250" s="160"/>
      <c r="B250" s="378"/>
      <c r="C250" s="378"/>
      <c r="D250" s="378"/>
      <c r="E250" s="378"/>
      <c r="F250" s="378"/>
      <c r="G250" s="390"/>
      <c r="H250" s="391"/>
      <c r="I250" s="395"/>
      <c r="J250" s="395"/>
      <c r="M250" t="s">
        <v>0</v>
      </c>
    </row>
    <row r="251" spans="1:14">
      <c r="A251" s="160"/>
      <c r="B251" s="378"/>
      <c r="C251" s="378"/>
      <c r="D251" s="378"/>
      <c r="E251" s="378"/>
      <c r="F251" s="378"/>
      <c r="G251" s="390"/>
      <c r="H251" s="391"/>
      <c r="I251" s="289" t="s">
        <v>0</v>
      </c>
      <c r="J251" s="395"/>
    </row>
    <row r="252" spans="1:14">
      <c r="A252" s="160"/>
      <c r="B252" s="378"/>
      <c r="C252" s="378"/>
      <c r="D252" s="378"/>
      <c r="E252" s="378"/>
      <c r="F252" s="378"/>
      <c r="G252" s="394"/>
      <c r="H252" s="391"/>
      <c r="I252" s="395"/>
      <c r="J252" s="395"/>
    </row>
    <row r="253" spans="1:14">
      <c r="A253" s="160"/>
      <c r="B253" s="378"/>
      <c r="C253" s="378"/>
      <c r="D253" s="378"/>
      <c r="E253" s="378"/>
      <c r="F253" s="378"/>
      <c r="G253" s="394"/>
      <c r="H253" s="391"/>
      <c r="I253" s="395"/>
      <c r="J253" s="395"/>
    </row>
    <row r="254" spans="1:14">
      <c r="A254" s="160"/>
      <c r="B254" s="378"/>
      <c r="C254" s="378"/>
      <c r="D254" s="378"/>
      <c r="E254" s="378"/>
      <c r="F254" s="378"/>
      <c r="G254" s="390"/>
      <c r="H254" s="391"/>
      <c r="I254" s="395"/>
      <c r="J254" s="395"/>
    </row>
    <row r="255" spans="1:14">
      <c r="A255" s="160"/>
      <c r="B255" s="378"/>
      <c r="C255" s="378"/>
      <c r="D255" s="378"/>
      <c r="E255" s="378"/>
      <c r="F255" s="378"/>
      <c r="G255" s="390"/>
      <c r="H255" s="391"/>
      <c r="I255" s="395"/>
      <c r="J255" s="395"/>
    </row>
    <row r="256" spans="1:14">
      <c r="A256" s="160"/>
      <c r="B256" s="378"/>
      <c r="C256" s="378"/>
      <c r="D256" s="378"/>
      <c r="E256" s="378"/>
      <c r="F256" s="378"/>
      <c r="G256" s="390"/>
      <c r="H256" s="391"/>
      <c r="I256" s="395"/>
      <c r="J256" s="395"/>
    </row>
    <row r="257" spans="1:15">
      <c r="A257" s="160"/>
      <c r="B257" s="378"/>
      <c r="C257" s="378"/>
      <c r="D257" s="378"/>
      <c r="E257" s="378"/>
      <c r="F257" s="378"/>
      <c r="G257" s="390"/>
      <c r="H257" s="390"/>
      <c r="I257" s="395"/>
      <c r="J257" s="395"/>
    </row>
    <row r="258" spans="1:15">
      <c r="A258" s="160"/>
      <c r="B258" s="232"/>
      <c r="C258" s="232"/>
      <c r="D258" s="232"/>
      <c r="E258" s="232"/>
      <c r="F258" s="232"/>
      <c r="G258" s="235"/>
      <c r="H258" s="235"/>
      <c r="I258" s="233"/>
      <c r="J258" s="233"/>
    </row>
    <row r="259" spans="1:15">
      <c r="A259" s="160"/>
      <c r="B259" s="232"/>
      <c r="C259" s="232"/>
      <c r="D259" s="232"/>
      <c r="E259" s="232"/>
      <c r="F259" s="232"/>
      <c r="G259" s="235"/>
      <c r="H259" s="235"/>
      <c r="I259" s="233"/>
      <c r="J259" s="233"/>
    </row>
    <row r="261" spans="1:15">
      <c r="A261" s="307" t="s">
        <v>387</v>
      </c>
      <c r="B261" s="307"/>
      <c r="C261" s="307"/>
      <c r="D261" s="307"/>
      <c r="E261" s="307"/>
      <c r="F261" s="307"/>
      <c r="G261" s="307"/>
      <c r="H261" s="307"/>
      <c r="I261" s="307"/>
      <c r="J261" s="307"/>
    </row>
    <row r="262" spans="1:15">
      <c r="A262" s="307"/>
      <c r="B262" s="307"/>
      <c r="C262" s="307"/>
      <c r="D262" s="307"/>
      <c r="E262" s="307"/>
      <c r="F262" s="307"/>
      <c r="G262" s="307"/>
      <c r="H262" s="307"/>
      <c r="I262" s="307"/>
      <c r="J262" s="307"/>
    </row>
    <row r="263" spans="1:15">
      <c r="A263" s="307" t="s">
        <v>493</v>
      </c>
      <c r="B263" s="307"/>
      <c r="C263" s="307"/>
      <c r="D263" s="307"/>
      <c r="E263" s="307"/>
      <c r="F263" s="307"/>
      <c r="G263" s="307"/>
      <c r="H263" s="307"/>
      <c r="I263" s="307"/>
      <c r="J263" s="307"/>
    </row>
    <row r="264" spans="1:15">
      <c r="A264" s="307"/>
      <c r="B264" s="307"/>
      <c r="C264" s="307"/>
      <c r="D264" s="307"/>
      <c r="E264" s="307"/>
      <c r="F264" s="307"/>
      <c r="G264" s="307"/>
      <c r="H264" s="307"/>
      <c r="I264" s="307"/>
      <c r="J264" s="307"/>
    </row>
    <row r="265" spans="1:15">
      <c r="A265" s="308" t="s">
        <v>361</v>
      </c>
      <c r="B265" s="308"/>
      <c r="C265" s="308"/>
      <c r="D265" s="308"/>
      <c r="E265" s="308"/>
      <c r="F265" s="308"/>
      <c r="G265" s="308"/>
      <c r="H265" s="308"/>
      <c r="I265" s="308"/>
      <c r="J265" s="308"/>
    </row>
    <row r="266" spans="1:15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</row>
    <row r="267" spans="1:15" ht="15" customHeight="1">
      <c r="A267" s="291" t="s">
        <v>81</v>
      </c>
      <c r="B267" s="291" t="s">
        <v>362</v>
      </c>
      <c r="C267" s="270"/>
      <c r="D267" s="270"/>
      <c r="E267" s="291" t="s">
        <v>363</v>
      </c>
      <c r="F267" s="291" t="s">
        <v>364</v>
      </c>
      <c r="G267" s="291" t="s">
        <v>365</v>
      </c>
      <c r="H267" s="291" t="s">
        <v>366</v>
      </c>
      <c r="I267" s="291" t="s">
        <v>75</v>
      </c>
      <c r="J267" s="309" t="s">
        <v>367</v>
      </c>
      <c r="K267" s="291" t="s">
        <v>368</v>
      </c>
      <c r="L267" s="291" t="s">
        <v>369</v>
      </c>
    </row>
    <row r="268" spans="1:15">
      <c r="A268" s="270"/>
      <c r="B268" s="270"/>
      <c r="C268" s="270"/>
      <c r="D268" s="270"/>
      <c r="E268" s="270"/>
      <c r="F268" s="270"/>
      <c r="G268" s="270"/>
      <c r="H268" s="270"/>
      <c r="I268" s="270"/>
      <c r="J268" s="310"/>
      <c r="K268" s="270"/>
      <c r="L268" s="270"/>
    </row>
    <row r="269" spans="1:15">
      <c r="A269" s="270"/>
      <c r="B269" s="270"/>
      <c r="C269" s="270"/>
      <c r="D269" s="270"/>
      <c r="E269" s="270"/>
      <c r="F269" s="270"/>
      <c r="G269" s="270"/>
      <c r="H269" s="270"/>
      <c r="I269" s="270"/>
      <c r="J269" s="311"/>
      <c r="K269" s="270"/>
      <c r="L269" s="270"/>
    </row>
    <row r="270" spans="1:15" ht="15" customHeight="1">
      <c r="A270" s="170" t="s">
        <v>4</v>
      </c>
      <c r="B270" s="295" t="s">
        <v>379</v>
      </c>
      <c r="C270" s="296"/>
      <c r="D270" s="296"/>
      <c r="E270" s="171">
        <v>100000</v>
      </c>
      <c r="F270" s="171">
        <v>0</v>
      </c>
      <c r="G270" s="171">
        <v>0</v>
      </c>
      <c r="H270" s="171"/>
      <c r="I270" s="171">
        <v>2151840</v>
      </c>
      <c r="J270" s="171">
        <v>4005592</v>
      </c>
      <c r="K270" s="171">
        <v>0</v>
      </c>
      <c r="L270" s="171">
        <f t="shared" ref="L270:L271" si="0">SUM(E270:K270)</f>
        <v>6257432</v>
      </c>
    </row>
    <row r="271" spans="1:15">
      <c r="A271" s="170" t="s">
        <v>370</v>
      </c>
      <c r="B271" s="292" t="s">
        <v>371</v>
      </c>
      <c r="C271" s="302"/>
      <c r="D271" s="303"/>
      <c r="E271" s="115"/>
      <c r="F271" s="115"/>
      <c r="G271" s="115"/>
      <c r="H271" s="115"/>
      <c r="I271" s="115"/>
      <c r="J271" s="115"/>
      <c r="K271" s="115"/>
      <c r="L271" s="171">
        <f t="shared" si="0"/>
        <v>0</v>
      </c>
      <c r="N271" t="s">
        <v>0</v>
      </c>
      <c r="O271" t="s">
        <v>0</v>
      </c>
    </row>
    <row r="272" spans="1:15">
      <c r="A272" s="172" t="s">
        <v>372</v>
      </c>
      <c r="B272" s="304" t="s">
        <v>373</v>
      </c>
      <c r="C272" s="305"/>
      <c r="D272" s="306"/>
      <c r="E272" s="171">
        <f>SUM(E270:E271)</f>
        <v>100000</v>
      </c>
      <c r="F272" s="171">
        <f t="shared" ref="F272:K272" si="1">SUM(F270:F271)</f>
        <v>0</v>
      </c>
      <c r="G272" s="171">
        <f t="shared" si="1"/>
        <v>0</v>
      </c>
      <c r="H272" s="171">
        <f t="shared" si="1"/>
        <v>0</v>
      </c>
      <c r="I272" s="171">
        <f t="shared" si="1"/>
        <v>2151840</v>
      </c>
      <c r="J272" s="171">
        <f t="shared" si="1"/>
        <v>4005592</v>
      </c>
      <c r="K272" s="171">
        <f t="shared" si="1"/>
        <v>0</v>
      </c>
      <c r="L272" s="171">
        <f>SUM(E272:K272)</f>
        <v>6257432</v>
      </c>
      <c r="O272" t="s">
        <v>0</v>
      </c>
    </row>
    <row r="273" spans="1:17">
      <c r="A273" s="173">
        <v>1</v>
      </c>
      <c r="B273" s="292" t="s">
        <v>374</v>
      </c>
      <c r="C273" s="293"/>
      <c r="D273" s="294"/>
      <c r="E273" s="115"/>
      <c r="F273" s="115"/>
      <c r="G273" s="115"/>
      <c r="H273" s="115"/>
      <c r="I273" s="115"/>
      <c r="J273" s="115">
        <v>4262781</v>
      </c>
      <c r="K273" s="115"/>
      <c r="L273" s="171">
        <f t="shared" ref="L273:L281" si="2">SUM(E273:K273)</f>
        <v>4262781</v>
      </c>
      <c r="P273" t="s">
        <v>0</v>
      </c>
    </row>
    <row r="274" spans="1:17">
      <c r="A274" s="173">
        <v>2</v>
      </c>
      <c r="B274" s="292" t="s">
        <v>375</v>
      </c>
      <c r="C274" s="293"/>
      <c r="D274" s="294"/>
      <c r="E274" s="115"/>
      <c r="F274" s="115"/>
      <c r="G274" s="115"/>
      <c r="H274" s="115"/>
      <c r="I274" s="115">
        <f>-J274</f>
        <v>0</v>
      </c>
      <c r="J274" s="115"/>
      <c r="K274" s="115"/>
      <c r="L274" s="171">
        <f t="shared" si="2"/>
        <v>0</v>
      </c>
      <c r="N274" t="s">
        <v>0</v>
      </c>
      <c r="O274" t="s">
        <v>0</v>
      </c>
    </row>
    <row r="275" spans="1:17">
      <c r="A275" s="173">
        <v>3</v>
      </c>
      <c r="B275" s="292" t="s">
        <v>376</v>
      </c>
      <c r="C275" s="293"/>
      <c r="D275" s="294"/>
      <c r="E275" s="115"/>
      <c r="F275" s="115"/>
      <c r="G275" s="115"/>
      <c r="H275" s="115"/>
      <c r="I275" s="115">
        <v>4005592</v>
      </c>
      <c r="J275" s="115">
        <v>-4005592</v>
      </c>
      <c r="K275" s="115"/>
      <c r="L275" s="171">
        <f t="shared" si="2"/>
        <v>0</v>
      </c>
      <c r="N275" t="s">
        <v>0</v>
      </c>
      <c r="O275" t="s">
        <v>0</v>
      </c>
    </row>
    <row r="276" spans="1:17">
      <c r="A276" s="173">
        <v>4</v>
      </c>
      <c r="B276" s="292" t="s">
        <v>377</v>
      </c>
      <c r="C276" s="293"/>
      <c r="D276" s="294"/>
      <c r="E276" s="115"/>
      <c r="F276" s="115"/>
      <c r="G276" s="115"/>
      <c r="H276" s="115"/>
      <c r="I276" s="115"/>
      <c r="J276" s="115"/>
      <c r="K276" s="115"/>
      <c r="L276" s="171">
        <f t="shared" si="2"/>
        <v>0</v>
      </c>
      <c r="N276" t="s">
        <v>0</v>
      </c>
      <c r="O276" t="s">
        <v>0</v>
      </c>
    </row>
    <row r="277" spans="1:17">
      <c r="A277" s="174" t="s">
        <v>6</v>
      </c>
      <c r="B277" s="295" t="s">
        <v>463</v>
      </c>
      <c r="C277" s="296"/>
      <c r="D277" s="296"/>
      <c r="E277" s="171">
        <f t="shared" ref="E277:K277" si="3">SUM(E272:E276)</f>
        <v>100000</v>
      </c>
      <c r="F277" s="171">
        <f t="shared" si="3"/>
        <v>0</v>
      </c>
      <c r="G277" s="171">
        <f t="shared" si="3"/>
        <v>0</v>
      </c>
      <c r="H277" s="171">
        <f t="shared" si="3"/>
        <v>0</v>
      </c>
      <c r="I277" s="171">
        <f t="shared" si="3"/>
        <v>6157432</v>
      </c>
      <c r="J277" s="171">
        <f t="shared" si="3"/>
        <v>4262781</v>
      </c>
      <c r="K277" s="171">
        <f t="shared" si="3"/>
        <v>0</v>
      </c>
      <c r="L277" s="171">
        <f t="shared" si="2"/>
        <v>10520213</v>
      </c>
      <c r="O277" t="s">
        <v>0</v>
      </c>
    </row>
    <row r="278" spans="1:17">
      <c r="A278" s="173">
        <v>1</v>
      </c>
      <c r="B278" s="292" t="s">
        <v>374</v>
      </c>
      <c r="C278" s="293"/>
      <c r="D278" s="294"/>
      <c r="E278" s="115"/>
      <c r="F278" s="115"/>
      <c r="G278" s="115"/>
      <c r="H278" s="115"/>
      <c r="I278" s="115"/>
      <c r="J278" s="115">
        <v>13034717</v>
      </c>
      <c r="K278" s="115"/>
      <c r="L278" s="171">
        <f>SUM(E278:K278)</f>
        <v>13034717</v>
      </c>
    </row>
    <row r="279" spans="1:17">
      <c r="A279" s="173">
        <v>2</v>
      </c>
      <c r="B279" s="292" t="s">
        <v>375</v>
      </c>
      <c r="C279" s="293"/>
      <c r="D279" s="294"/>
      <c r="E279" s="115"/>
      <c r="F279" s="115"/>
      <c r="G279" s="115"/>
      <c r="H279" s="115"/>
      <c r="I279" s="115"/>
      <c r="J279" s="115">
        <v>-100000</v>
      </c>
      <c r="K279" s="115"/>
      <c r="L279" s="171">
        <f t="shared" si="2"/>
        <v>-100000</v>
      </c>
      <c r="M279" t="s">
        <v>0</v>
      </c>
      <c r="Q279" t="s">
        <v>0</v>
      </c>
    </row>
    <row r="280" spans="1:17">
      <c r="A280" s="173">
        <v>3</v>
      </c>
      <c r="B280" s="292" t="s">
        <v>376</v>
      </c>
      <c r="C280" s="293"/>
      <c r="D280" s="294"/>
      <c r="E280" s="115"/>
      <c r="F280" s="115"/>
      <c r="G280" s="115"/>
      <c r="H280" s="115"/>
      <c r="I280" s="236">
        <v>4162781</v>
      </c>
      <c r="J280" s="115">
        <v>-4162781</v>
      </c>
      <c r="K280" s="115"/>
      <c r="L280" s="171">
        <f t="shared" si="2"/>
        <v>0</v>
      </c>
    </row>
    <row r="281" spans="1:17">
      <c r="A281" s="173">
        <v>4</v>
      </c>
      <c r="B281" s="292" t="s">
        <v>377</v>
      </c>
      <c r="C281" s="293"/>
      <c r="D281" s="294"/>
      <c r="E281" s="115"/>
      <c r="F281" s="115"/>
      <c r="G281" s="115"/>
      <c r="H281" s="115"/>
      <c r="I281" s="115"/>
      <c r="J281" s="115"/>
      <c r="K281" s="115"/>
      <c r="L281" s="171">
        <f t="shared" si="2"/>
        <v>0</v>
      </c>
      <c r="O281" t="s">
        <v>0</v>
      </c>
    </row>
    <row r="282" spans="1:17">
      <c r="A282" s="174" t="s">
        <v>6</v>
      </c>
      <c r="B282" s="295" t="s">
        <v>494</v>
      </c>
      <c r="C282" s="296"/>
      <c r="D282" s="296"/>
      <c r="E282" s="171">
        <f>SUM(E277:E281)</f>
        <v>100000</v>
      </c>
      <c r="F282" s="171">
        <f t="shared" ref="F282:I282" si="4">SUM(F277:F281)</f>
        <v>0</v>
      </c>
      <c r="G282" s="171">
        <f t="shared" si="4"/>
        <v>0</v>
      </c>
      <c r="H282" s="171">
        <f t="shared" si="4"/>
        <v>0</v>
      </c>
      <c r="I282" s="171">
        <f t="shared" si="4"/>
        <v>10320213</v>
      </c>
      <c r="J282" s="171">
        <f>SUM(J277:J281)</f>
        <v>13034717</v>
      </c>
      <c r="K282" s="171">
        <f>SUM(K277:K281)</f>
        <v>0</v>
      </c>
      <c r="L282" s="171">
        <f>SUM(E282:K282)</f>
        <v>23454930</v>
      </c>
      <c r="N282" s="66"/>
    </row>
    <row r="283" spans="1:17">
      <c r="A283" s="175"/>
      <c r="B283" s="94"/>
      <c r="C283" s="94"/>
      <c r="D283" s="94"/>
      <c r="E283" s="69"/>
      <c r="F283" s="69"/>
      <c r="G283" s="69"/>
      <c r="H283" s="69"/>
      <c r="I283" s="69"/>
      <c r="J283" s="69"/>
      <c r="K283" s="69"/>
      <c r="L283" s="69"/>
    </row>
    <row r="284" spans="1:17">
      <c r="A284" s="175"/>
      <c r="B284" s="94"/>
      <c r="C284" s="94" t="s">
        <v>0</v>
      </c>
      <c r="D284" s="94"/>
      <c r="E284" s="69"/>
      <c r="F284" s="69"/>
      <c r="G284" s="69"/>
      <c r="H284" s="69"/>
      <c r="I284" s="69"/>
      <c r="J284" s="130" t="s">
        <v>378</v>
      </c>
      <c r="K284" s="130"/>
      <c r="L284" s="69"/>
    </row>
    <row r="285" spans="1:17">
      <c r="A285" s="175"/>
      <c r="B285" s="94"/>
      <c r="C285" s="94"/>
      <c r="D285" s="94"/>
      <c r="E285" s="69"/>
      <c r="F285" s="69"/>
      <c r="G285" s="69"/>
      <c r="H285" s="69"/>
      <c r="I285" s="69"/>
      <c r="J285" s="130" t="s">
        <v>399</v>
      </c>
      <c r="K285" s="130"/>
      <c r="L285" s="69"/>
    </row>
    <row r="286" spans="1:17">
      <c r="L286" t="s">
        <v>0</v>
      </c>
    </row>
    <row r="287" spans="1:17">
      <c r="B287" t="s">
        <v>0</v>
      </c>
    </row>
    <row r="313" spans="1:12">
      <c r="A313" s="121" t="s">
        <v>404</v>
      </c>
      <c r="B313" s="121"/>
      <c r="C313" s="121"/>
      <c r="D313" s="121"/>
      <c r="E313" s="121"/>
      <c r="F313" s="107"/>
      <c r="G313" s="107"/>
      <c r="H313" s="107"/>
      <c r="I313" s="107"/>
    </row>
    <row r="314" spans="1:12">
      <c r="A314" s="179"/>
      <c r="B314" s="179"/>
      <c r="C314" s="179"/>
      <c r="D314" s="179"/>
      <c r="E314" s="179"/>
      <c r="F314" s="179"/>
      <c r="G314" s="179"/>
      <c r="H314" s="179"/>
      <c r="I314" s="179"/>
    </row>
    <row r="315" spans="1:12">
      <c r="A315" s="179" t="s">
        <v>405</v>
      </c>
      <c r="B315" s="179"/>
      <c r="C315" s="179"/>
      <c r="D315" s="179"/>
      <c r="E315" s="179"/>
      <c r="F315" s="179"/>
      <c r="G315" s="179"/>
      <c r="H315" s="179"/>
      <c r="I315" s="179"/>
      <c r="L315" t="s">
        <v>0</v>
      </c>
    </row>
    <row r="316" spans="1:12">
      <c r="A316" s="179" t="s">
        <v>406</v>
      </c>
      <c r="B316" s="189"/>
      <c r="C316" s="189"/>
      <c r="D316" s="189"/>
      <c r="E316" s="189"/>
      <c r="F316" s="189"/>
      <c r="G316" s="189"/>
      <c r="H316" s="189"/>
      <c r="I316" s="189"/>
    </row>
    <row r="317" spans="1:12">
      <c r="A317" s="188"/>
      <c r="B317" s="188"/>
      <c r="C317" s="188"/>
      <c r="D317" s="188"/>
      <c r="E317" s="188"/>
      <c r="F317" s="188"/>
      <c r="G317" s="188"/>
      <c r="H317" s="188"/>
      <c r="I317" s="188"/>
    </row>
    <row r="318" spans="1:12">
      <c r="A318" s="191" t="s">
        <v>407</v>
      </c>
      <c r="B318" s="179" t="s">
        <v>408</v>
      </c>
      <c r="C318" s="179"/>
      <c r="D318" s="179"/>
      <c r="E318" s="190">
        <v>5352747</v>
      </c>
      <c r="F318" s="179" t="s">
        <v>380</v>
      </c>
      <c r="G318" s="179"/>
      <c r="H318" s="179"/>
      <c r="I318" s="179"/>
    </row>
    <row r="319" spans="1:12">
      <c r="A319" s="189"/>
      <c r="B319" s="179" t="s">
        <v>409</v>
      </c>
      <c r="C319" s="189"/>
      <c r="D319" s="189"/>
      <c r="E319" s="190">
        <v>74524</v>
      </c>
      <c r="F319" s="179" t="s">
        <v>380</v>
      </c>
      <c r="G319" s="179"/>
      <c r="H319" s="179"/>
      <c r="I319" s="179"/>
    </row>
    <row r="320" spans="1:12">
      <c r="A320" s="179" t="s">
        <v>410</v>
      </c>
      <c r="B320" s="179"/>
      <c r="C320" s="179"/>
      <c r="D320" s="179"/>
      <c r="E320" s="190">
        <v>2026564</v>
      </c>
      <c r="F320" s="179" t="s">
        <v>380</v>
      </c>
      <c r="G320" s="179"/>
      <c r="H320" s="179"/>
      <c r="I320" s="179"/>
    </row>
    <row r="321" spans="1:13">
      <c r="A321" s="179" t="s">
        <v>411</v>
      </c>
      <c r="B321" s="179"/>
      <c r="C321" s="179"/>
      <c r="D321" s="179"/>
      <c r="E321" s="190">
        <v>19391277</v>
      </c>
      <c r="F321" s="179" t="s">
        <v>380</v>
      </c>
      <c r="G321" s="179"/>
      <c r="H321" s="179"/>
      <c r="I321" s="179"/>
    </row>
    <row r="322" spans="1:13">
      <c r="A322" s="182" t="s">
        <v>464</v>
      </c>
      <c r="B322" s="179"/>
      <c r="C322" s="179"/>
      <c r="D322" s="179"/>
      <c r="E322" s="190">
        <v>15855835</v>
      </c>
      <c r="F322" s="237" t="s">
        <v>380</v>
      </c>
      <c r="G322" s="179"/>
      <c r="H322" s="179"/>
      <c r="I322" s="179"/>
      <c r="M322" t="s">
        <v>0</v>
      </c>
    </row>
    <row r="323" spans="1:13">
      <c r="A323" s="182" t="s">
        <v>465</v>
      </c>
      <c r="B323" s="179"/>
      <c r="C323" s="179"/>
      <c r="D323" s="179"/>
      <c r="E323" s="190">
        <v>1781531</v>
      </c>
      <c r="F323" s="237" t="s">
        <v>380</v>
      </c>
      <c r="G323" s="179"/>
      <c r="H323" s="179"/>
      <c r="I323" s="179"/>
    </row>
    <row r="324" spans="1:13">
      <c r="A324" s="182" t="s">
        <v>495</v>
      </c>
      <c r="B324" s="179"/>
      <c r="C324" s="179"/>
      <c r="D324" s="179"/>
      <c r="E324" s="190">
        <v>89267247</v>
      </c>
      <c r="F324" s="255" t="s">
        <v>380</v>
      </c>
      <c r="G324" s="179"/>
      <c r="H324" s="179"/>
      <c r="I324" s="179"/>
    </row>
    <row r="325" spans="1:13">
      <c r="A325" s="182" t="s">
        <v>496</v>
      </c>
      <c r="B325" s="179"/>
      <c r="C325" s="179"/>
      <c r="D325" s="179"/>
      <c r="E325" s="190"/>
      <c r="F325" s="179"/>
      <c r="G325" s="179"/>
      <c r="H325" s="179"/>
      <c r="I325" s="179"/>
    </row>
    <row r="326" spans="1:13">
      <c r="A326" s="182" t="s">
        <v>466</v>
      </c>
      <c r="B326" s="237"/>
      <c r="C326" s="237"/>
      <c r="D326" s="237"/>
      <c r="E326" s="190">
        <v>3470534</v>
      </c>
      <c r="F326" s="237" t="s">
        <v>380</v>
      </c>
      <c r="G326" s="237"/>
      <c r="H326" s="237"/>
      <c r="I326" s="237"/>
    </row>
    <row r="327" spans="1:13">
      <c r="A327" s="179"/>
      <c r="B327" s="179"/>
      <c r="C327" s="179"/>
      <c r="D327" s="179"/>
      <c r="E327" s="190"/>
      <c r="F327" s="179"/>
      <c r="G327" s="179"/>
      <c r="H327" s="179"/>
      <c r="I327" s="190"/>
    </row>
    <row r="328" spans="1:13">
      <c r="A328" s="297" t="s">
        <v>497</v>
      </c>
      <c r="B328" s="298"/>
      <c r="C328" s="298"/>
      <c r="D328" s="298"/>
      <c r="E328" s="298"/>
      <c r="F328" s="298"/>
      <c r="G328" s="298"/>
      <c r="H328" s="298"/>
      <c r="I328" s="298"/>
    </row>
    <row r="329" spans="1:13">
      <c r="A329" s="198"/>
      <c r="B329" s="126"/>
      <c r="C329" s="126"/>
      <c r="D329" s="126"/>
      <c r="E329" s="134"/>
      <c r="F329" s="126"/>
      <c r="G329" s="126"/>
      <c r="H329" s="126"/>
      <c r="I329" s="126"/>
    </row>
    <row r="330" spans="1:13">
      <c r="A330" s="179" t="s">
        <v>412</v>
      </c>
      <c r="B330" s="179"/>
      <c r="C330" s="179"/>
      <c r="D330" s="179"/>
      <c r="E330" s="179"/>
      <c r="F330" s="179"/>
      <c r="G330" s="179"/>
      <c r="H330" s="179"/>
      <c r="I330" s="179"/>
    </row>
    <row r="331" spans="1:13">
      <c r="A331" s="199"/>
      <c r="B331" s="179"/>
      <c r="C331" s="179"/>
      <c r="D331" s="179"/>
      <c r="E331" s="179"/>
      <c r="F331" s="179"/>
      <c r="G331" s="179"/>
      <c r="H331" s="179"/>
      <c r="I331" s="179"/>
    </row>
    <row r="332" spans="1:13">
      <c r="A332" s="179" t="s">
        <v>413</v>
      </c>
      <c r="B332" s="179"/>
      <c r="C332" s="179"/>
      <c r="D332" s="179"/>
      <c r="E332" s="190">
        <v>939799</v>
      </c>
      <c r="F332" s="179" t="s">
        <v>380</v>
      </c>
      <c r="G332" s="179"/>
      <c r="H332" s="182" t="s">
        <v>0</v>
      </c>
      <c r="I332" s="190"/>
    </row>
    <row r="333" spans="1:13">
      <c r="A333" s="299" t="s">
        <v>414</v>
      </c>
      <c r="B333" s="299"/>
      <c r="C333" s="299"/>
      <c r="D333" s="299"/>
      <c r="E333" s="190">
        <v>195031</v>
      </c>
      <c r="F333" s="179" t="s">
        <v>380</v>
      </c>
      <c r="G333" s="179"/>
      <c r="H333" s="179"/>
      <c r="I333" s="190"/>
    </row>
    <row r="334" spans="1:13">
      <c r="A334" s="179" t="s">
        <v>415</v>
      </c>
      <c r="B334" s="179"/>
      <c r="C334" s="179"/>
      <c r="D334" s="179"/>
      <c r="E334" s="190">
        <v>88441</v>
      </c>
      <c r="F334" s="179" t="s">
        <v>380</v>
      </c>
      <c r="G334" s="179"/>
      <c r="H334" s="179"/>
      <c r="I334" s="179"/>
    </row>
    <row r="335" spans="1:13">
      <c r="A335" s="299" t="s">
        <v>416</v>
      </c>
      <c r="B335" s="299"/>
      <c r="C335" s="299"/>
      <c r="D335" s="299"/>
      <c r="E335" s="190">
        <v>1028995</v>
      </c>
      <c r="F335" s="237" t="s">
        <v>380</v>
      </c>
      <c r="G335" s="179"/>
      <c r="H335" s="179"/>
      <c r="I335" s="179"/>
    </row>
    <row r="336" spans="1:13">
      <c r="A336" s="300" t="s">
        <v>417</v>
      </c>
      <c r="B336" s="300"/>
      <c r="C336" s="300"/>
      <c r="D336" s="300"/>
      <c r="E336" s="190">
        <v>11944633</v>
      </c>
      <c r="F336" s="237" t="s">
        <v>380</v>
      </c>
      <c r="G336" s="179"/>
      <c r="H336" s="179"/>
      <c r="I336" s="179"/>
    </row>
    <row r="337" spans="1:10">
      <c r="A337" s="300" t="s">
        <v>467</v>
      </c>
      <c r="B337" s="300"/>
      <c r="C337" s="300"/>
      <c r="D337" s="300"/>
      <c r="E337" s="200">
        <v>94106042</v>
      </c>
      <c r="F337" s="237" t="s">
        <v>380</v>
      </c>
      <c r="G337" s="179"/>
      <c r="H337" s="179"/>
      <c r="I337" s="190"/>
    </row>
    <row r="338" spans="1:10">
      <c r="A338" s="300" t="s">
        <v>468</v>
      </c>
      <c r="B338" s="300"/>
      <c r="C338" s="300"/>
      <c r="D338" s="300"/>
      <c r="E338" s="190">
        <v>8756038</v>
      </c>
      <c r="F338" s="256" t="s">
        <v>380</v>
      </c>
      <c r="G338" s="237"/>
      <c r="H338" s="237"/>
      <c r="I338" s="190"/>
    </row>
    <row r="339" spans="1:10">
      <c r="A339" s="179"/>
      <c r="B339" s="179"/>
      <c r="C339" s="179"/>
      <c r="D339" s="179"/>
      <c r="E339" s="190"/>
      <c r="F339" s="179"/>
      <c r="G339" s="179"/>
      <c r="H339" s="179"/>
      <c r="I339" s="179"/>
    </row>
    <row r="340" spans="1:10">
      <c r="A340" s="179" t="s">
        <v>418</v>
      </c>
      <c r="B340" s="179"/>
      <c r="C340" s="179" t="s">
        <v>0</v>
      </c>
      <c r="D340" s="179" t="s">
        <v>0</v>
      </c>
      <c r="E340" s="190">
        <v>140513909</v>
      </c>
      <c r="F340" s="237" t="s">
        <v>380</v>
      </c>
      <c r="G340" s="182" t="s">
        <v>0</v>
      </c>
      <c r="H340" s="179"/>
      <c r="I340" s="179"/>
    </row>
    <row r="341" spans="1:10">
      <c r="A341" s="167"/>
      <c r="B341" s="178"/>
      <c r="C341" s="178"/>
      <c r="D341" s="179"/>
      <c r="E341" s="190"/>
      <c r="F341" s="179"/>
      <c r="G341" s="179"/>
      <c r="H341" s="179"/>
      <c r="I341" s="190"/>
    </row>
    <row r="342" spans="1:10">
      <c r="A342" s="7" t="s">
        <v>419</v>
      </c>
      <c r="B342" s="178"/>
      <c r="C342" s="178"/>
      <c r="D342" s="179"/>
      <c r="E342" s="190"/>
      <c r="F342" s="179"/>
      <c r="G342" s="179"/>
      <c r="H342" s="179"/>
      <c r="I342" s="179"/>
    </row>
    <row r="343" spans="1:10">
      <c r="A343" s="301" t="s">
        <v>498</v>
      </c>
      <c r="B343" s="299"/>
      <c r="C343" s="299"/>
      <c r="D343" s="299"/>
      <c r="E343" s="299"/>
      <c r="F343" s="299"/>
      <c r="G343" s="299"/>
      <c r="H343" s="299"/>
      <c r="I343" s="299"/>
    </row>
    <row r="344" spans="1:10">
      <c r="A344" s="192"/>
      <c r="B344" s="179"/>
      <c r="C344" s="179"/>
      <c r="D344" s="179"/>
      <c r="E344" s="179"/>
      <c r="F344" s="179"/>
      <c r="G344" s="179"/>
      <c r="H344" s="179"/>
      <c r="I344" s="179"/>
    </row>
    <row r="345" spans="1:10">
      <c r="A345" s="179" t="s">
        <v>420</v>
      </c>
      <c r="B345" s="181"/>
      <c r="C345" s="180"/>
      <c r="D345" s="179"/>
      <c r="E345" s="190">
        <v>4618243</v>
      </c>
      <c r="F345" s="179" t="s">
        <v>380</v>
      </c>
      <c r="G345" s="179"/>
      <c r="H345" s="179"/>
      <c r="I345" s="190"/>
      <c r="J345" t="s">
        <v>0</v>
      </c>
    </row>
    <row r="346" spans="1:10">
      <c r="A346" s="179" t="s">
        <v>421</v>
      </c>
      <c r="B346" s="181"/>
      <c r="C346" s="180"/>
      <c r="D346" s="179"/>
      <c r="E346" s="190">
        <v>3831069</v>
      </c>
      <c r="F346" s="179" t="s">
        <v>380</v>
      </c>
      <c r="G346" s="179"/>
      <c r="H346" s="179"/>
      <c r="I346" s="190"/>
    </row>
    <row r="347" spans="1:10">
      <c r="A347" s="179" t="s">
        <v>422</v>
      </c>
      <c r="B347" s="181"/>
      <c r="C347" s="180"/>
      <c r="D347" s="179"/>
      <c r="E347" s="190">
        <v>3300714</v>
      </c>
      <c r="F347" s="179" t="s">
        <v>380</v>
      </c>
      <c r="G347" s="179"/>
      <c r="H347" s="179"/>
      <c r="I347" s="190"/>
    </row>
    <row r="348" spans="1:10">
      <c r="A348" s="179" t="s">
        <v>423</v>
      </c>
      <c r="B348" s="181"/>
      <c r="C348" s="180"/>
      <c r="D348" s="179"/>
      <c r="E348" s="190">
        <v>530355</v>
      </c>
      <c r="F348" s="179" t="s">
        <v>380</v>
      </c>
      <c r="G348" s="179"/>
      <c r="H348" s="179"/>
      <c r="I348" s="179"/>
    </row>
    <row r="349" spans="1:10">
      <c r="A349" s="179" t="s">
        <v>424</v>
      </c>
      <c r="B349" s="181"/>
      <c r="C349" s="180"/>
      <c r="D349" s="179"/>
      <c r="E349" s="190">
        <v>1678157</v>
      </c>
      <c r="F349" s="179" t="s">
        <v>380</v>
      </c>
      <c r="G349" s="179"/>
      <c r="H349" s="179"/>
      <c r="I349" s="179"/>
    </row>
    <row r="350" spans="1:10">
      <c r="A350" s="262"/>
      <c r="B350" s="181"/>
      <c r="C350" s="179"/>
      <c r="D350" s="179"/>
      <c r="E350" s="190"/>
      <c r="F350" s="262"/>
      <c r="G350" s="179"/>
      <c r="H350" s="179"/>
      <c r="I350" s="179"/>
    </row>
    <row r="351" spans="1:10">
      <c r="A351" s="262"/>
      <c r="B351" s="181"/>
      <c r="C351" s="127"/>
      <c r="D351" s="179"/>
      <c r="E351" s="190"/>
      <c r="F351" s="262"/>
      <c r="G351" s="179"/>
      <c r="H351" s="179"/>
      <c r="I351" s="179"/>
    </row>
    <row r="352" spans="1:10">
      <c r="A352" s="179"/>
      <c r="B352" s="179"/>
      <c r="C352" s="179"/>
      <c r="D352" s="179"/>
      <c r="E352" s="190"/>
      <c r="F352" s="179"/>
      <c r="G352" s="179"/>
      <c r="H352" s="179"/>
      <c r="I352" s="179"/>
    </row>
    <row r="353" spans="1:10">
      <c r="A353" s="179"/>
      <c r="B353" s="179"/>
      <c r="C353" s="179"/>
      <c r="D353" s="179"/>
      <c r="E353" s="190"/>
      <c r="F353" s="179"/>
      <c r="G353" s="179"/>
      <c r="H353" s="179"/>
      <c r="I353" s="190"/>
    </row>
    <row r="354" spans="1:10">
      <c r="A354" s="179"/>
      <c r="B354" s="179"/>
      <c r="C354" s="179"/>
      <c r="D354" s="179"/>
      <c r="E354" s="190"/>
      <c r="F354" s="179"/>
      <c r="G354" s="179"/>
      <c r="H354" s="179"/>
      <c r="I354" s="190"/>
      <c r="J354" t="s">
        <v>0</v>
      </c>
    </row>
    <row r="355" spans="1:10">
      <c r="A355" s="179"/>
      <c r="B355" s="179"/>
      <c r="C355" s="179"/>
      <c r="D355" s="179"/>
      <c r="E355" s="190"/>
      <c r="F355" s="179"/>
      <c r="G355" s="179"/>
      <c r="H355" s="179"/>
      <c r="I355" s="190"/>
    </row>
    <row r="356" spans="1:10">
      <c r="A356" s="179"/>
      <c r="B356" s="179"/>
      <c r="C356" s="179"/>
      <c r="D356" s="179"/>
      <c r="E356" s="190"/>
      <c r="F356" s="179"/>
      <c r="G356" s="179"/>
      <c r="H356" s="179"/>
      <c r="I356" s="179"/>
    </row>
    <row r="357" spans="1:10">
      <c r="A357" s="179"/>
      <c r="B357" s="179"/>
      <c r="C357" s="179"/>
      <c r="D357" s="179"/>
      <c r="E357" s="190"/>
      <c r="F357" s="179"/>
      <c r="G357" s="179"/>
      <c r="H357" s="179"/>
      <c r="I357" s="179"/>
    </row>
    <row r="358" spans="1:10">
      <c r="A358" s="179"/>
      <c r="B358" s="179"/>
      <c r="C358" s="179"/>
      <c r="D358" s="179"/>
      <c r="E358" s="190"/>
      <c r="F358" s="179"/>
      <c r="G358" s="179"/>
      <c r="H358" s="179"/>
      <c r="I358" s="179"/>
    </row>
    <row r="359" spans="1:10" ht="15" customHeight="1">
      <c r="A359" s="179"/>
      <c r="B359" s="179"/>
      <c r="C359" s="179"/>
      <c r="D359" s="179"/>
      <c r="E359" s="190"/>
      <c r="F359" s="179"/>
      <c r="G359" s="179"/>
      <c r="H359" s="179"/>
      <c r="I359" s="179"/>
    </row>
    <row r="360" spans="1:10">
      <c r="A360" s="189"/>
      <c r="B360" s="189"/>
      <c r="C360" s="189"/>
      <c r="D360" s="179"/>
      <c r="E360" s="179"/>
      <c r="F360" s="179"/>
      <c r="G360" s="179"/>
      <c r="H360" s="179"/>
      <c r="I360" s="179"/>
    </row>
    <row r="361" spans="1:10">
      <c r="A361" s="179"/>
      <c r="B361" s="179"/>
      <c r="C361" s="179"/>
      <c r="D361" s="179"/>
      <c r="E361" s="179"/>
      <c r="F361" s="179"/>
      <c r="G361" s="179"/>
      <c r="H361" s="179"/>
      <c r="I361" s="179"/>
    </row>
    <row r="362" spans="1:10">
      <c r="A362" s="179"/>
      <c r="B362" s="179"/>
      <c r="C362" s="179"/>
      <c r="D362" s="179"/>
      <c r="E362" s="179"/>
      <c r="F362" s="179"/>
      <c r="G362" s="179"/>
      <c r="H362" s="179"/>
      <c r="I362" s="179"/>
    </row>
    <row r="363" spans="1:10">
      <c r="A363" s="179"/>
      <c r="B363" s="179"/>
      <c r="C363" s="179"/>
      <c r="D363" s="179"/>
      <c r="E363" s="179"/>
      <c r="F363" s="179"/>
      <c r="G363" s="179"/>
      <c r="H363" s="179"/>
      <c r="I363" s="179"/>
    </row>
    <row r="364" spans="1:10">
      <c r="A364" s="179"/>
      <c r="B364" s="179"/>
      <c r="C364" s="179"/>
      <c r="D364" s="179"/>
      <c r="E364" s="179"/>
      <c r="F364" s="179"/>
      <c r="G364" s="179"/>
      <c r="H364" s="179"/>
      <c r="I364" s="179"/>
    </row>
    <row r="365" spans="1:10">
      <c r="A365" t="s">
        <v>425</v>
      </c>
    </row>
    <row r="367" spans="1:10">
      <c r="A367" t="s">
        <v>426</v>
      </c>
    </row>
    <row r="368" spans="1:10">
      <c r="A368" s="194"/>
      <c r="B368" s="194"/>
      <c r="C368" s="194"/>
      <c r="D368" s="194"/>
      <c r="E368" s="194"/>
      <c r="F368" s="194"/>
      <c r="G368" s="194"/>
      <c r="H368" s="194"/>
      <c r="I368" s="194"/>
    </row>
    <row r="369" spans="1:14">
      <c r="A369" s="193" t="s">
        <v>427</v>
      </c>
      <c r="B369" s="194"/>
      <c r="C369" s="194"/>
      <c r="D369" s="194"/>
      <c r="E369" s="71"/>
      <c r="F369" s="193"/>
      <c r="G369" s="194"/>
      <c r="H369" s="194"/>
      <c r="I369" s="194"/>
    </row>
    <row r="370" spans="1:14">
      <c r="A370" s="203" t="s">
        <v>428</v>
      </c>
      <c r="B370" s="194"/>
      <c r="C370" s="194"/>
      <c r="D370" s="194"/>
      <c r="E370" s="71">
        <v>3200000</v>
      </c>
      <c r="F370" s="193" t="s">
        <v>380</v>
      </c>
      <c r="G370" s="194"/>
      <c r="H370" s="194"/>
      <c r="I370" s="194"/>
    </row>
    <row r="371" spans="1:14">
      <c r="A371" s="203" t="s">
        <v>499</v>
      </c>
      <c r="B371" s="194"/>
      <c r="C371" s="194"/>
      <c r="D371" s="194"/>
      <c r="E371" s="71"/>
      <c r="F371" s="194"/>
      <c r="G371" s="194"/>
      <c r="H371" s="194"/>
      <c r="I371" s="194"/>
    </row>
    <row r="372" spans="1:14">
      <c r="A372" s="203" t="s">
        <v>517</v>
      </c>
      <c r="B372" s="194"/>
      <c r="C372" s="194"/>
      <c r="D372" s="194"/>
      <c r="E372" s="71"/>
      <c r="F372" s="194"/>
      <c r="G372" s="194"/>
      <c r="H372" s="194"/>
      <c r="I372" s="194"/>
    </row>
    <row r="373" spans="1:14">
      <c r="A373" s="203" t="s">
        <v>518</v>
      </c>
      <c r="B373" s="194"/>
      <c r="C373" s="194"/>
      <c r="D373" s="194"/>
      <c r="E373" s="71"/>
      <c r="F373" s="194"/>
      <c r="G373" s="194"/>
      <c r="H373" s="194"/>
      <c r="I373" s="194"/>
    </row>
    <row r="374" spans="1:14">
      <c r="A374" s="126"/>
      <c r="B374" s="126"/>
      <c r="C374" s="126"/>
      <c r="D374" s="126"/>
      <c r="E374" s="134"/>
      <c r="F374" s="126"/>
      <c r="G374" s="126"/>
      <c r="H374" s="126"/>
      <c r="I374" s="126"/>
    </row>
    <row r="375" spans="1:14">
      <c r="A375" s="289" t="s">
        <v>519</v>
      </c>
      <c r="B375" s="290"/>
      <c r="C375" s="290"/>
      <c r="D375" s="290"/>
      <c r="E375" s="290"/>
      <c r="F375" s="290"/>
      <c r="G375" s="290"/>
      <c r="H375" s="290"/>
      <c r="I375" s="290"/>
    </row>
    <row r="376" spans="1:14">
      <c r="A376" s="76"/>
      <c r="B376" s="194"/>
      <c r="C376" s="194"/>
      <c r="D376" s="194"/>
      <c r="E376" s="71"/>
      <c r="F376" s="194"/>
      <c r="G376" s="194"/>
      <c r="H376" s="194"/>
      <c r="I376" s="168"/>
      <c r="L376" t="s">
        <v>0</v>
      </c>
    </row>
    <row r="377" spans="1:14">
      <c r="A377" s="76"/>
      <c r="B377" s="194"/>
      <c r="C377" s="194"/>
      <c r="D377" s="194"/>
      <c r="E377" s="194"/>
      <c r="F377" s="194"/>
      <c r="G377" s="194"/>
      <c r="H377" s="194"/>
      <c r="I377" s="168"/>
    </row>
    <row r="378" spans="1:14">
      <c r="A378" s="76"/>
      <c r="B378" s="245" t="s">
        <v>400</v>
      </c>
      <c r="C378" s="245"/>
      <c r="D378" s="245"/>
      <c r="E378" s="245"/>
      <c r="F378" s="240"/>
      <c r="G378" s="130"/>
      <c r="H378" s="130"/>
      <c r="I378" s="130" t="s">
        <v>359</v>
      </c>
    </row>
    <row r="379" spans="1:14">
      <c r="A379" s="76"/>
      <c r="B379" s="245" t="s">
        <v>401</v>
      </c>
      <c r="C379" s="245"/>
      <c r="D379" s="245"/>
      <c r="E379" s="245"/>
      <c r="F379" s="240"/>
      <c r="G379" s="130"/>
      <c r="H379" s="130"/>
      <c r="I379" s="130" t="s">
        <v>399</v>
      </c>
    </row>
    <row r="380" spans="1:14">
      <c r="A380" s="76"/>
      <c r="B380" s="245" t="s">
        <v>486</v>
      </c>
      <c r="C380" s="245"/>
      <c r="D380" s="245"/>
      <c r="E380" s="245"/>
      <c r="F380" s="240"/>
      <c r="G380" s="130"/>
      <c r="H380" s="130"/>
      <c r="I380" s="130"/>
      <c r="N380" t="s">
        <v>0</v>
      </c>
    </row>
    <row r="381" spans="1:14">
      <c r="A381" s="76"/>
      <c r="B381" s="194"/>
      <c r="C381" s="194"/>
      <c r="D381" s="194"/>
      <c r="E381" s="194"/>
      <c r="F381" s="194"/>
      <c r="G381" s="194"/>
      <c r="H381" s="194"/>
      <c r="I381" s="168"/>
    </row>
    <row r="382" spans="1:14">
      <c r="A382" s="76"/>
      <c r="B382" s="194"/>
      <c r="C382" s="194"/>
      <c r="D382" s="194"/>
      <c r="E382" s="194"/>
      <c r="F382" s="194"/>
      <c r="G382" s="194"/>
      <c r="H382" s="194"/>
      <c r="I382" s="194"/>
      <c r="L382" t="s">
        <v>0</v>
      </c>
      <c r="M382" t="s">
        <v>0</v>
      </c>
    </row>
    <row r="383" spans="1:14">
      <c r="A383" s="76"/>
      <c r="B383" s="194"/>
      <c r="C383" s="194"/>
      <c r="D383" s="194"/>
      <c r="E383" s="194"/>
      <c r="F383" s="194"/>
      <c r="G383" s="194"/>
      <c r="H383" s="194"/>
      <c r="I383" s="71"/>
      <c r="L383" t="s">
        <v>0</v>
      </c>
    </row>
    <row r="384" spans="1:14">
      <c r="A384" s="76"/>
      <c r="B384" s="194"/>
      <c r="C384" s="194"/>
      <c r="D384" s="194"/>
      <c r="E384" s="194"/>
      <c r="F384" s="201"/>
      <c r="G384" s="194"/>
      <c r="H384" s="194"/>
      <c r="I384" s="168"/>
    </row>
    <row r="385" spans="1:13">
      <c r="A385" s="76"/>
      <c r="B385" s="194"/>
      <c r="C385" s="194"/>
      <c r="D385" s="194"/>
      <c r="E385" s="194"/>
      <c r="F385" s="201"/>
      <c r="G385" s="194"/>
      <c r="H385" s="194"/>
      <c r="I385" s="168"/>
    </row>
    <row r="386" spans="1:13">
      <c r="A386" s="76"/>
      <c r="B386" s="194"/>
      <c r="C386" s="194"/>
      <c r="D386" s="194"/>
      <c r="E386" s="194"/>
      <c r="F386" s="201"/>
      <c r="G386" s="194"/>
      <c r="H386" s="194"/>
      <c r="I386" s="168"/>
      <c r="L386" t="s">
        <v>0</v>
      </c>
    </row>
    <row r="387" spans="1:13">
      <c r="A387" s="76"/>
      <c r="B387" s="194"/>
      <c r="C387" s="194"/>
      <c r="D387" s="194"/>
      <c r="E387" s="194"/>
      <c r="F387" s="201"/>
      <c r="G387" s="194"/>
      <c r="H387" s="194"/>
      <c r="I387" s="168"/>
    </row>
    <row r="388" spans="1:13">
      <c r="A388" s="76"/>
      <c r="B388" s="194"/>
      <c r="C388" s="194"/>
      <c r="D388" s="194"/>
      <c r="E388" s="194"/>
      <c r="F388" s="201"/>
      <c r="G388" s="194"/>
      <c r="H388" s="194"/>
      <c r="I388" s="168"/>
      <c r="L388" t="s">
        <v>0</v>
      </c>
      <c r="M388" t="s">
        <v>0</v>
      </c>
    </row>
    <row r="389" spans="1:13">
      <c r="A389" s="76"/>
      <c r="B389" s="194"/>
      <c r="C389" s="194"/>
      <c r="D389" s="194"/>
      <c r="E389" s="194"/>
      <c r="F389" s="201"/>
      <c r="G389" s="194"/>
      <c r="H389" s="194"/>
      <c r="I389" s="168"/>
    </row>
    <row r="390" spans="1:13">
      <c r="A390" s="76"/>
      <c r="B390" s="194"/>
      <c r="C390" s="194"/>
      <c r="D390" s="194"/>
      <c r="E390" s="194"/>
      <c r="F390" s="201"/>
      <c r="G390" s="194"/>
      <c r="H390" s="194"/>
      <c r="I390" s="168"/>
    </row>
    <row r="391" spans="1:13">
      <c r="A391" s="76"/>
      <c r="B391" s="202"/>
      <c r="C391" s="202"/>
      <c r="D391" s="202"/>
      <c r="E391" s="202"/>
      <c r="F391" s="194"/>
      <c r="G391" s="194"/>
      <c r="H391" s="194"/>
      <c r="I391" s="168"/>
    </row>
    <row r="392" spans="1:13">
      <c r="A392" s="76"/>
      <c r="B392" s="194"/>
      <c r="C392" s="194"/>
      <c r="D392" s="194"/>
      <c r="E392" s="194"/>
      <c r="F392" s="194"/>
      <c r="G392" s="194"/>
      <c r="H392" s="194"/>
      <c r="I392" s="168"/>
    </row>
    <row r="393" spans="1:13">
      <c r="A393" s="76"/>
      <c r="B393" s="194"/>
      <c r="C393" s="194"/>
      <c r="D393" s="194"/>
      <c r="E393" s="194"/>
      <c r="F393" s="194"/>
      <c r="G393" s="194"/>
      <c r="H393" s="194"/>
      <c r="I393" s="168"/>
      <c r="K393" t="s">
        <v>0</v>
      </c>
    </row>
    <row r="394" spans="1:13">
      <c r="A394" s="76"/>
      <c r="B394" s="194"/>
      <c r="C394" s="194"/>
      <c r="D394" s="194"/>
      <c r="E394" s="194"/>
      <c r="F394" s="194"/>
      <c r="G394" s="194"/>
      <c r="H394" s="194"/>
      <c r="I394" s="168"/>
    </row>
    <row r="395" spans="1:13">
      <c r="A395" s="126"/>
      <c r="B395" s="178"/>
      <c r="C395" s="178"/>
      <c r="D395" s="126"/>
      <c r="E395" s="126"/>
      <c r="F395" s="126"/>
      <c r="G395" s="126"/>
      <c r="H395" s="178"/>
      <c r="I395" s="133"/>
    </row>
    <row r="396" spans="1:13">
      <c r="A396" s="126"/>
      <c r="B396" s="126"/>
      <c r="C396" s="126"/>
      <c r="D396" s="126"/>
      <c r="E396" s="126"/>
      <c r="F396" s="126"/>
      <c r="G396" s="126"/>
      <c r="H396" s="126"/>
      <c r="I396" s="126"/>
    </row>
    <row r="397" spans="1:13">
      <c r="A397" s="182"/>
      <c r="B397" s="182"/>
      <c r="C397" s="182"/>
      <c r="D397" s="182"/>
      <c r="E397" s="182"/>
      <c r="F397" s="182"/>
      <c r="G397" s="182"/>
      <c r="H397" s="182"/>
      <c r="I397" s="182"/>
    </row>
    <row r="398" spans="1:13">
      <c r="A398" s="182"/>
      <c r="B398" s="182"/>
      <c r="C398" s="182"/>
      <c r="D398" s="182"/>
      <c r="E398" s="182"/>
      <c r="F398" s="182"/>
      <c r="G398" s="182"/>
      <c r="H398" s="182"/>
      <c r="I398" s="182"/>
    </row>
    <row r="399" spans="1:13">
      <c r="A399" s="182"/>
      <c r="B399" s="182"/>
      <c r="C399" s="182"/>
      <c r="D399" s="182"/>
      <c r="E399" s="182"/>
      <c r="F399" s="182"/>
      <c r="G399" s="182"/>
      <c r="H399" s="182"/>
      <c r="I399" s="200"/>
    </row>
    <row r="400" spans="1:13">
      <c r="A400" s="182"/>
      <c r="B400" s="182"/>
      <c r="C400" s="182"/>
      <c r="D400" s="182"/>
      <c r="E400" s="182"/>
      <c r="F400" s="182"/>
      <c r="G400" s="182"/>
      <c r="H400" s="182"/>
      <c r="I400" s="200"/>
    </row>
    <row r="401" spans="1:13">
      <c r="A401" s="182"/>
      <c r="B401" s="182"/>
      <c r="C401" s="182"/>
      <c r="D401" s="182"/>
      <c r="E401" s="182"/>
      <c r="F401" s="182"/>
      <c r="G401" s="182"/>
      <c r="H401" s="182"/>
      <c r="I401" s="182"/>
    </row>
    <row r="402" spans="1:13">
      <c r="A402" s="182"/>
      <c r="B402" s="182"/>
      <c r="C402" s="182"/>
      <c r="D402" s="182"/>
      <c r="E402" s="182"/>
      <c r="F402" s="182"/>
      <c r="G402" s="182"/>
      <c r="H402" s="182"/>
      <c r="I402" s="182"/>
    </row>
    <row r="403" spans="1:13">
      <c r="A403" s="182"/>
      <c r="B403" s="182"/>
      <c r="C403" s="182"/>
      <c r="D403" s="182"/>
      <c r="E403" s="182"/>
      <c r="F403" s="182"/>
      <c r="G403" s="182"/>
      <c r="H403" s="182"/>
      <c r="I403" s="182"/>
    </row>
    <row r="404" spans="1:13">
      <c r="A404" s="182"/>
      <c r="B404" s="182"/>
      <c r="C404" s="182"/>
      <c r="D404" s="182"/>
      <c r="E404" s="182"/>
      <c r="F404" s="182"/>
      <c r="G404" s="182"/>
      <c r="H404" s="182"/>
      <c r="I404" s="182"/>
    </row>
    <row r="405" spans="1:13">
      <c r="A405" s="182"/>
      <c r="B405" s="182"/>
      <c r="C405" s="182"/>
      <c r="D405" s="182"/>
      <c r="E405" s="182"/>
      <c r="F405" s="182"/>
      <c r="G405" s="182"/>
      <c r="H405" s="182"/>
      <c r="I405" s="182"/>
    </row>
    <row r="406" spans="1:13">
      <c r="A406" s="182"/>
      <c r="B406" s="182"/>
      <c r="C406" s="182"/>
      <c r="D406" s="182"/>
      <c r="E406" s="182"/>
      <c r="F406" s="182"/>
      <c r="G406" s="182"/>
      <c r="H406" s="182"/>
      <c r="I406" s="182"/>
    </row>
    <row r="407" spans="1:13">
      <c r="A407" s="182"/>
      <c r="B407" s="182"/>
      <c r="C407" s="182"/>
      <c r="D407" s="182"/>
      <c r="E407" s="182"/>
      <c r="F407" s="182"/>
      <c r="G407" s="182"/>
      <c r="H407" s="182"/>
      <c r="I407" s="182"/>
    </row>
    <row r="408" spans="1:13">
      <c r="A408" s="182"/>
      <c r="B408" s="182"/>
      <c r="C408" s="182"/>
      <c r="D408" s="182"/>
      <c r="E408" s="182"/>
      <c r="F408" s="182"/>
      <c r="G408" s="182"/>
      <c r="H408" s="182"/>
      <c r="I408" s="182"/>
    </row>
    <row r="409" spans="1:13">
      <c r="A409" s="182"/>
      <c r="B409" s="182"/>
      <c r="C409" s="182"/>
      <c r="D409" s="182"/>
      <c r="E409" s="182"/>
      <c r="F409" s="182"/>
      <c r="G409" s="182"/>
      <c r="H409" s="182"/>
      <c r="I409" s="182"/>
    </row>
    <row r="410" spans="1:13">
      <c r="A410" s="182"/>
      <c r="B410" s="182"/>
      <c r="C410" s="182"/>
      <c r="D410" s="182"/>
      <c r="E410" s="182"/>
      <c r="F410" s="182"/>
      <c r="G410" s="182"/>
      <c r="H410" s="182"/>
      <c r="I410" s="182"/>
    </row>
    <row r="411" spans="1:13">
      <c r="A411" s="182"/>
      <c r="B411" s="182"/>
      <c r="C411" s="182"/>
      <c r="D411" s="182"/>
      <c r="E411" s="182"/>
      <c r="F411" s="182"/>
      <c r="G411" s="182"/>
      <c r="H411" s="182"/>
      <c r="I411" s="182"/>
      <c r="M411" t="s">
        <v>0</v>
      </c>
    </row>
    <row r="412" spans="1:13">
      <c r="A412" s="182"/>
      <c r="B412" s="182"/>
      <c r="C412" s="182"/>
      <c r="D412" s="182"/>
      <c r="E412" s="182"/>
      <c r="F412" s="182"/>
      <c r="G412" s="182"/>
      <c r="H412" s="182"/>
      <c r="I412" s="200"/>
    </row>
    <row r="413" spans="1:13">
      <c r="A413" s="182"/>
      <c r="B413" s="182"/>
      <c r="C413" s="182"/>
      <c r="D413" s="182"/>
      <c r="E413" s="182"/>
      <c r="F413" s="182"/>
      <c r="G413" s="182"/>
      <c r="H413" s="182"/>
      <c r="I413" s="182"/>
    </row>
    <row r="414" spans="1:13">
      <c r="A414" s="182"/>
      <c r="B414" s="182"/>
      <c r="C414" s="182"/>
      <c r="D414" s="182"/>
      <c r="E414" s="182"/>
      <c r="F414" s="182"/>
      <c r="G414" s="182"/>
      <c r="H414" s="182"/>
      <c r="I414" s="182"/>
    </row>
    <row r="415" spans="1:13">
      <c r="A415" s="194"/>
      <c r="B415" s="178"/>
      <c r="C415" s="178"/>
      <c r="D415" s="182"/>
      <c r="E415" s="182"/>
      <c r="F415" s="182"/>
      <c r="G415" s="182"/>
      <c r="H415" s="182"/>
      <c r="I415" s="200"/>
    </row>
    <row r="416" spans="1:13">
      <c r="A416" s="194"/>
      <c r="B416" s="178"/>
      <c r="C416" s="178"/>
      <c r="D416" s="182"/>
      <c r="E416" s="182"/>
      <c r="F416" s="182"/>
      <c r="G416" s="182"/>
      <c r="H416" s="182"/>
      <c r="I416" s="182"/>
      <c r="K416" t="s">
        <v>0</v>
      </c>
    </row>
    <row r="417" spans="1:11">
      <c r="B417" s="204" t="s">
        <v>441</v>
      </c>
      <c r="H417" s="194"/>
      <c r="I417" s="194"/>
    </row>
    <row r="418" spans="1:11">
      <c r="B418" s="205" t="s">
        <v>442</v>
      </c>
      <c r="H418" s="194"/>
      <c r="I418" s="194"/>
    </row>
    <row r="419" spans="1:11">
      <c r="B419" s="205"/>
      <c r="H419" s="194"/>
      <c r="I419" s="194"/>
    </row>
    <row r="420" spans="1:11" ht="15.75">
      <c r="B420" s="271" t="s">
        <v>500</v>
      </c>
      <c r="C420" s="271"/>
      <c r="D420" s="271"/>
      <c r="E420" s="271"/>
      <c r="F420" s="271"/>
      <c r="G420" s="271"/>
      <c r="H420" s="194"/>
      <c r="I420" s="193" t="s">
        <v>0</v>
      </c>
    </row>
    <row r="421" spans="1:11">
      <c r="H421" s="194"/>
      <c r="I421" s="194"/>
    </row>
    <row r="422" spans="1:11">
      <c r="A422" s="272" t="s">
        <v>81</v>
      </c>
      <c r="B422" s="274" t="s">
        <v>362</v>
      </c>
      <c r="C422" s="272" t="s">
        <v>429</v>
      </c>
      <c r="D422" s="263" t="s">
        <v>430</v>
      </c>
      <c r="E422" s="276" t="s">
        <v>431</v>
      </c>
      <c r="F422" s="276" t="s">
        <v>432</v>
      </c>
      <c r="G422" s="263" t="s">
        <v>430</v>
      </c>
      <c r="H422" s="194"/>
      <c r="I422" s="194"/>
    </row>
    <row r="423" spans="1:11">
      <c r="A423" s="273"/>
      <c r="B423" s="275"/>
      <c r="C423" s="273"/>
      <c r="D423" s="264">
        <v>40909</v>
      </c>
      <c r="E423" s="277"/>
      <c r="F423" s="277"/>
      <c r="G423" s="264">
        <v>41274</v>
      </c>
      <c r="H423" s="126"/>
      <c r="I423" s="126"/>
    </row>
    <row r="424" spans="1:11">
      <c r="A424" s="54">
        <v>1</v>
      </c>
      <c r="B424" s="206" t="s">
        <v>433</v>
      </c>
      <c r="C424" s="54"/>
      <c r="D424" s="207"/>
      <c r="E424" s="207"/>
      <c r="F424" s="207"/>
      <c r="G424" s="207">
        <f t="shared" ref="G424:G429" si="5">D424+E424-F424</f>
        <v>0</v>
      </c>
      <c r="H424" s="126"/>
      <c r="I424" s="126"/>
    </row>
    <row r="425" spans="1:11">
      <c r="A425" s="54">
        <v>2</v>
      </c>
      <c r="B425" s="208" t="s">
        <v>434</v>
      </c>
      <c r="C425" s="54"/>
      <c r="D425" s="207"/>
      <c r="E425" s="207"/>
      <c r="F425" s="207"/>
      <c r="G425" s="207">
        <f t="shared" si="5"/>
        <v>0</v>
      </c>
      <c r="H425" s="194"/>
      <c r="I425" s="168"/>
    </row>
    <row r="426" spans="1:11">
      <c r="A426" s="54">
        <v>3</v>
      </c>
      <c r="B426" s="206" t="s">
        <v>435</v>
      </c>
      <c r="C426" s="54">
        <v>6</v>
      </c>
      <c r="D426" s="207">
        <v>1246914</v>
      </c>
      <c r="E426" s="207">
        <v>0</v>
      </c>
      <c r="F426" s="207">
        <v>0</v>
      </c>
      <c r="G426" s="207">
        <f t="shared" si="5"/>
        <v>1246914</v>
      </c>
      <c r="H426" s="194"/>
      <c r="I426" s="168"/>
      <c r="K426" t="s">
        <v>0</v>
      </c>
    </row>
    <row r="427" spans="1:11">
      <c r="A427" s="54">
        <v>4</v>
      </c>
      <c r="B427" s="206" t="s">
        <v>436</v>
      </c>
      <c r="C427" s="54">
        <v>1</v>
      </c>
      <c r="D427" s="207">
        <v>980000</v>
      </c>
      <c r="E427" s="207">
        <v>0</v>
      </c>
      <c r="F427" s="207">
        <v>0</v>
      </c>
      <c r="G427" s="207">
        <f t="shared" si="5"/>
        <v>980000</v>
      </c>
      <c r="H427" s="194"/>
      <c r="I427" s="168"/>
    </row>
    <row r="428" spans="1:11">
      <c r="A428" s="54">
        <v>5</v>
      </c>
      <c r="B428" s="206" t="s">
        <v>437</v>
      </c>
      <c r="C428" s="54"/>
      <c r="D428" s="207"/>
      <c r="E428" s="209"/>
      <c r="F428" s="207"/>
      <c r="G428" s="207">
        <f t="shared" si="5"/>
        <v>0</v>
      </c>
      <c r="H428" s="194"/>
      <c r="I428" s="168"/>
    </row>
    <row r="429" spans="1:11">
      <c r="A429" s="54">
        <v>1</v>
      </c>
      <c r="B429" s="206" t="s">
        <v>438</v>
      </c>
      <c r="C429" s="54"/>
      <c r="D429" s="207"/>
      <c r="E429" s="207"/>
      <c r="F429" s="207"/>
      <c r="G429" s="207">
        <f t="shared" si="5"/>
        <v>0</v>
      </c>
      <c r="H429" s="194"/>
      <c r="I429" s="168"/>
    </row>
    <row r="430" spans="1:11">
      <c r="A430" s="54">
        <v>2</v>
      </c>
      <c r="B430" s="176"/>
      <c r="C430" s="54"/>
      <c r="D430" s="207"/>
      <c r="E430" s="207"/>
      <c r="F430" s="207"/>
      <c r="G430" s="207">
        <f t="shared" ref="G430:G432" si="6">D430+E430-F430</f>
        <v>0</v>
      </c>
      <c r="H430" s="194"/>
      <c r="I430" s="168"/>
      <c r="J430" t="s">
        <v>0</v>
      </c>
    </row>
    <row r="431" spans="1:11">
      <c r="A431" s="54">
        <v>3</v>
      </c>
      <c r="B431" s="176"/>
      <c r="C431" s="54"/>
      <c r="D431" s="207"/>
      <c r="E431" s="207"/>
      <c r="F431" s="207"/>
      <c r="G431" s="207">
        <f t="shared" si="6"/>
        <v>0</v>
      </c>
      <c r="H431" s="194"/>
      <c r="I431" s="194"/>
    </row>
    <row r="432" spans="1:11" ht="15.75" thickBot="1">
      <c r="A432" s="210">
        <v>4</v>
      </c>
      <c r="B432" s="211"/>
      <c r="C432" s="210"/>
      <c r="D432" s="212"/>
      <c r="E432" s="212"/>
      <c r="F432" s="212"/>
      <c r="G432" s="212">
        <f t="shared" si="6"/>
        <v>0</v>
      </c>
      <c r="H432" s="194"/>
      <c r="I432" s="71"/>
    </row>
    <row r="433" spans="1:10" ht="15.75" thickBot="1">
      <c r="A433" s="213"/>
      <c r="B433" s="214" t="s">
        <v>439</v>
      </c>
      <c r="C433" s="215"/>
      <c r="D433" s="216">
        <f>SUM(D424:D432)</f>
        <v>2226914</v>
      </c>
      <c r="E433" s="216">
        <f>SUM(E424:E432)</f>
        <v>0</v>
      </c>
      <c r="F433" s="216">
        <f>SUM(F424:F432)</f>
        <v>0</v>
      </c>
      <c r="G433" s="217">
        <f>SUM(G424:G432)</f>
        <v>2226914</v>
      </c>
      <c r="H433" s="194"/>
      <c r="I433" s="168"/>
    </row>
    <row r="434" spans="1:10">
      <c r="H434" s="194"/>
      <c r="I434" s="168"/>
    </row>
    <row r="435" spans="1:10">
      <c r="H435" s="194"/>
      <c r="I435" s="168"/>
    </row>
    <row r="436" spans="1:10" ht="15.75">
      <c r="B436" s="271" t="s">
        <v>501</v>
      </c>
      <c r="C436" s="271"/>
      <c r="D436" s="271"/>
      <c r="E436" s="271"/>
      <c r="F436" s="271"/>
      <c r="G436" s="271"/>
      <c r="H436" s="194"/>
      <c r="I436" s="168"/>
    </row>
    <row r="437" spans="1:10">
      <c r="H437" s="194"/>
      <c r="I437" s="168"/>
    </row>
    <row r="438" spans="1:10">
      <c r="A438" s="272" t="s">
        <v>81</v>
      </c>
      <c r="B438" s="274" t="s">
        <v>362</v>
      </c>
      <c r="C438" s="272" t="s">
        <v>429</v>
      </c>
      <c r="D438" s="263" t="s">
        <v>430</v>
      </c>
      <c r="E438" s="276" t="s">
        <v>431</v>
      </c>
      <c r="F438" s="276" t="s">
        <v>432</v>
      </c>
      <c r="G438" s="263" t="s">
        <v>430</v>
      </c>
      <c r="H438" s="194"/>
      <c r="I438" s="168"/>
    </row>
    <row r="439" spans="1:10">
      <c r="A439" s="273"/>
      <c r="B439" s="275"/>
      <c r="C439" s="273"/>
      <c r="D439" s="264">
        <v>40909</v>
      </c>
      <c r="E439" s="277"/>
      <c r="F439" s="277"/>
      <c r="G439" s="264">
        <v>41274</v>
      </c>
      <c r="H439" s="194"/>
      <c r="I439" s="168"/>
    </row>
    <row r="440" spans="1:10">
      <c r="A440" s="54">
        <v>1</v>
      </c>
      <c r="B440" s="206" t="s">
        <v>433</v>
      </c>
      <c r="C440" s="54"/>
      <c r="D440" s="207"/>
      <c r="E440" s="207"/>
      <c r="F440" s="207"/>
      <c r="G440" s="207">
        <f>D440+E440-F440</f>
        <v>0</v>
      </c>
      <c r="H440" s="194"/>
      <c r="I440" s="168"/>
    </row>
    <row r="441" spans="1:10">
      <c r="A441" s="54">
        <v>2</v>
      </c>
      <c r="B441" s="208" t="s">
        <v>434</v>
      </c>
      <c r="C441" s="54"/>
      <c r="D441" s="207"/>
      <c r="E441" s="207"/>
      <c r="F441" s="207"/>
      <c r="G441" s="207">
        <f t="shared" ref="G441:G445" si="7">D441+E441-F441</f>
        <v>0</v>
      </c>
      <c r="H441" s="194"/>
      <c r="I441" s="168"/>
    </row>
    <row r="442" spans="1:10">
      <c r="A442" s="54">
        <v>3</v>
      </c>
      <c r="B442" s="206" t="s">
        <v>440</v>
      </c>
      <c r="C442" s="54">
        <v>6</v>
      </c>
      <c r="D442" s="207">
        <v>0</v>
      </c>
      <c r="E442" s="173">
        <v>249383</v>
      </c>
      <c r="F442" s="207">
        <v>0</v>
      </c>
      <c r="G442" s="207">
        <f t="shared" si="7"/>
        <v>249383</v>
      </c>
      <c r="H442" s="194"/>
      <c r="I442" s="168"/>
    </row>
    <row r="443" spans="1:10">
      <c r="A443" s="54">
        <v>4</v>
      </c>
      <c r="B443" s="206" t="s">
        <v>436</v>
      </c>
      <c r="C443" s="54">
        <v>1</v>
      </c>
      <c r="D443" s="207">
        <v>0</v>
      </c>
      <c r="E443" s="207">
        <v>196000</v>
      </c>
      <c r="F443" s="207">
        <v>0</v>
      </c>
      <c r="G443" s="207">
        <f t="shared" si="7"/>
        <v>196000</v>
      </c>
      <c r="H443" s="194"/>
      <c r="I443" s="168"/>
      <c r="J443" t="s">
        <v>0</v>
      </c>
    </row>
    <row r="444" spans="1:10">
      <c r="A444" s="54">
        <v>5</v>
      </c>
      <c r="B444" s="206" t="s">
        <v>437</v>
      </c>
      <c r="C444" s="54"/>
      <c r="D444" s="207"/>
      <c r="E444" s="173"/>
      <c r="F444" s="207"/>
      <c r="G444" s="207">
        <f t="shared" si="7"/>
        <v>0</v>
      </c>
      <c r="H444" s="8"/>
      <c r="I444" s="133"/>
    </row>
    <row r="445" spans="1:10">
      <c r="A445" s="54">
        <v>1</v>
      </c>
      <c r="B445" s="206" t="s">
        <v>438</v>
      </c>
      <c r="C445" s="54"/>
      <c r="D445" s="207"/>
      <c r="E445" s="207"/>
      <c r="F445" s="207"/>
      <c r="G445" s="207">
        <f t="shared" si="7"/>
        <v>0</v>
      </c>
      <c r="H445" s="182"/>
      <c r="I445" s="200"/>
    </row>
    <row r="446" spans="1:10">
      <c r="A446" s="54">
        <v>2</v>
      </c>
      <c r="B446" s="176"/>
      <c r="C446" s="54"/>
      <c r="D446" s="207"/>
      <c r="E446" s="207"/>
      <c r="F446" s="207"/>
      <c r="G446" s="207">
        <f>D446+E446-F446</f>
        <v>0</v>
      </c>
      <c r="H446" s="182"/>
      <c r="I446" s="182"/>
    </row>
    <row r="447" spans="1:10">
      <c r="A447" s="54">
        <v>3</v>
      </c>
      <c r="B447" s="176"/>
      <c r="C447" s="54"/>
      <c r="D447" s="207"/>
      <c r="E447" s="207"/>
      <c r="F447" s="207"/>
      <c r="G447" s="207">
        <f>D447+E447-F447</f>
        <v>0</v>
      </c>
      <c r="H447" s="182"/>
      <c r="I447" s="200"/>
    </row>
    <row r="448" spans="1:10" ht="15.75" thickBot="1">
      <c r="A448" s="210">
        <v>4</v>
      </c>
      <c r="B448" s="211"/>
      <c r="C448" s="210"/>
      <c r="D448" s="212"/>
      <c r="E448" s="212"/>
      <c r="F448" s="212"/>
      <c r="G448" s="212">
        <f>D448+E448-F448</f>
        <v>0</v>
      </c>
      <c r="H448" s="182"/>
      <c r="I448" s="182"/>
    </row>
    <row r="449" spans="1:12" ht="15.75" thickBot="1">
      <c r="A449" s="213"/>
      <c r="B449" s="214" t="s">
        <v>439</v>
      </c>
      <c r="C449" s="215"/>
      <c r="D449" s="216">
        <f>SUM(D440:D448)</f>
        <v>0</v>
      </c>
      <c r="E449" s="216">
        <f>SUM(E440:E448)</f>
        <v>445383</v>
      </c>
      <c r="F449" s="216">
        <f>SUM(F440:F448)</f>
        <v>0</v>
      </c>
      <c r="G449" s="217">
        <f>SUM(G440:G448)</f>
        <v>445383</v>
      </c>
      <c r="H449" s="182"/>
      <c r="I449" s="182"/>
    </row>
    <row r="450" spans="1:12">
      <c r="G450" s="218"/>
      <c r="H450" s="182"/>
      <c r="I450" s="182"/>
    </row>
    <row r="451" spans="1:12">
      <c r="H451" s="182"/>
      <c r="I451" s="182"/>
    </row>
    <row r="452" spans="1:12" ht="15.75">
      <c r="B452" s="271" t="s">
        <v>502</v>
      </c>
      <c r="C452" s="271"/>
      <c r="D452" s="271"/>
      <c r="E452" s="271"/>
      <c r="F452" s="271"/>
      <c r="G452" s="271"/>
      <c r="H452" s="182"/>
      <c r="I452" s="182"/>
    </row>
    <row r="453" spans="1:12">
      <c r="H453" s="182"/>
      <c r="I453" s="182"/>
    </row>
    <row r="454" spans="1:12">
      <c r="A454" s="272" t="s">
        <v>81</v>
      </c>
      <c r="B454" s="274" t="s">
        <v>362</v>
      </c>
      <c r="C454" s="272" t="s">
        <v>429</v>
      </c>
      <c r="D454" s="263" t="s">
        <v>430</v>
      </c>
      <c r="E454" s="276" t="s">
        <v>431</v>
      </c>
      <c r="F454" s="276" t="s">
        <v>432</v>
      </c>
      <c r="G454" s="263" t="s">
        <v>430</v>
      </c>
      <c r="H454" s="182"/>
      <c r="I454" s="182"/>
      <c r="L454" t="s">
        <v>0</v>
      </c>
    </row>
    <row r="455" spans="1:12">
      <c r="A455" s="273"/>
      <c r="B455" s="275"/>
      <c r="C455" s="273"/>
      <c r="D455" s="264">
        <v>40909</v>
      </c>
      <c r="E455" s="277"/>
      <c r="F455" s="277"/>
      <c r="G455" s="264">
        <v>41274</v>
      </c>
      <c r="H455" s="182"/>
      <c r="I455" s="200"/>
    </row>
    <row r="456" spans="1:12">
      <c r="A456" s="54">
        <v>1</v>
      </c>
      <c r="B456" s="208" t="s">
        <v>433</v>
      </c>
      <c r="C456" s="54"/>
      <c r="D456" s="207"/>
      <c r="E456" s="207"/>
      <c r="F456" s="207"/>
      <c r="G456" s="207">
        <f t="shared" ref="G456:G462" si="8">D456+E456-F456</f>
        <v>0</v>
      </c>
      <c r="H456" s="182"/>
      <c r="I456" s="182"/>
    </row>
    <row r="457" spans="1:12">
      <c r="A457" s="54">
        <v>2</v>
      </c>
      <c r="B457" s="206" t="s">
        <v>434</v>
      </c>
      <c r="C457" s="54"/>
      <c r="D457" s="207"/>
      <c r="E457" s="207"/>
      <c r="F457" s="207"/>
      <c r="G457" s="207">
        <f t="shared" si="8"/>
        <v>0</v>
      </c>
      <c r="H457" s="182"/>
      <c r="I457" s="182"/>
    </row>
    <row r="458" spans="1:12">
      <c r="A458" s="54">
        <v>3</v>
      </c>
      <c r="B458" s="206" t="s">
        <v>440</v>
      </c>
      <c r="C458" s="54">
        <v>6</v>
      </c>
      <c r="D458" s="207">
        <v>1246914</v>
      </c>
      <c r="E458" s="218">
        <v>0</v>
      </c>
      <c r="F458" s="207">
        <v>249383</v>
      </c>
      <c r="G458" s="207">
        <f t="shared" si="8"/>
        <v>997531</v>
      </c>
      <c r="H458" s="182"/>
      <c r="I458" s="182"/>
    </row>
    <row r="459" spans="1:12">
      <c r="A459" s="54">
        <v>4</v>
      </c>
      <c r="B459" s="206" t="s">
        <v>436</v>
      </c>
      <c r="C459" s="54">
        <v>1</v>
      </c>
      <c r="D459" s="207">
        <v>980000</v>
      </c>
      <c r="E459" s="207">
        <v>0</v>
      </c>
      <c r="F459" s="207">
        <v>196000</v>
      </c>
      <c r="G459" s="207">
        <f t="shared" si="8"/>
        <v>784000</v>
      </c>
      <c r="H459" s="182"/>
      <c r="I459" s="182"/>
    </row>
    <row r="460" spans="1:12">
      <c r="A460" s="54">
        <v>5</v>
      </c>
      <c r="B460" s="206" t="s">
        <v>437</v>
      </c>
      <c r="C460" s="54"/>
      <c r="D460" s="207"/>
      <c r="E460" s="207"/>
      <c r="F460" s="207"/>
      <c r="G460" s="207">
        <f t="shared" si="8"/>
        <v>0</v>
      </c>
      <c r="H460" s="182"/>
      <c r="I460" s="200"/>
    </row>
    <row r="461" spans="1:12">
      <c r="A461" s="54">
        <v>1</v>
      </c>
      <c r="B461" s="206" t="s">
        <v>438</v>
      </c>
      <c r="C461" s="54"/>
      <c r="D461" s="207"/>
      <c r="E461" s="207"/>
      <c r="F461" s="207"/>
      <c r="G461" s="207">
        <f t="shared" si="8"/>
        <v>0</v>
      </c>
      <c r="H461" s="182"/>
      <c r="I461" s="182"/>
    </row>
    <row r="462" spans="1:12">
      <c r="A462" s="54">
        <v>2</v>
      </c>
      <c r="B462" s="206"/>
      <c r="C462" s="54"/>
      <c r="D462" s="207"/>
      <c r="E462" s="207"/>
      <c r="F462" s="207"/>
      <c r="G462" s="207">
        <f t="shared" si="8"/>
        <v>0</v>
      </c>
      <c r="H462" s="182"/>
      <c r="I462" s="200"/>
    </row>
    <row r="463" spans="1:12">
      <c r="A463" s="54">
        <v>3</v>
      </c>
      <c r="B463" s="176"/>
      <c r="C463" s="54"/>
      <c r="D463" s="207"/>
      <c r="E463" s="207"/>
      <c r="F463" s="207"/>
      <c r="G463" s="207">
        <f t="shared" ref="G463:G464" si="9">D463+E463-F463</f>
        <v>0</v>
      </c>
      <c r="H463" s="182"/>
      <c r="I463" s="200"/>
      <c r="K463" t="s">
        <v>0</v>
      </c>
    </row>
    <row r="464" spans="1:12" ht="15.75" thickBot="1">
      <c r="A464" s="210">
        <v>4</v>
      </c>
      <c r="B464" s="211"/>
      <c r="C464" s="210"/>
      <c r="D464" s="212"/>
      <c r="E464" s="212"/>
      <c r="F464" s="212"/>
      <c r="G464" s="212">
        <f t="shared" si="9"/>
        <v>0</v>
      </c>
      <c r="H464" s="182"/>
      <c r="I464" s="182"/>
    </row>
    <row r="465" spans="1:11" ht="15.75" thickBot="1">
      <c r="A465" s="213"/>
      <c r="B465" s="214" t="s">
        <v>439</v>
      </c>
      <c r="C465" s="215"/>
      <c r="D465" s="216">
        <f>SUM(D456:D464)</f>
        <v>2226914</v>
      </c>
      <c r="E465" s="216">
        <f>SUM(E456:E464)</f>
        <v>0</v>
      </c>
      <c r="F465" s="216">
        <f>SUM(F456:F464)</f>
        <v>445383</v>
      </c>
      <c r="G465" s="217">
        <f>SUM(G456:G464)</f>
        <v>1781531</v>
      </c>
      <c r="H465" s="182"/>
      <c r="I465" s="200"/>
    </row>
    <row r="466" spans="1:11">
      <c r="A466" s="195"/>
      <c r="B466" s="195"/>
      <c r="C466" s="195"/>
      <c r="D466" s="195"/>
      <c r="E466" s="195"/>
      <c r="F466" s="186"/>
      <c r="G466" s="219"/>
      <c r="H466" s="182"/>
      <c r="I466" s="200"/>
    </row>
    <row r="467" spans="1:11" ht="15.75">
      <c r="D467" s="66"/>
      <c r="E467" s="278" t="s">
        <v>359</v>
      </c>
      <c r="F467" s="278"/>
      <c r="G467" s="278"/>
      <c r="H467" s="182"/>
      <c r="I467" s="200"/>
    </row>
    <row r="468" spans="1:11">
      <c r="D468" s="66"/>
      <c r="E468" s="279" t="s">
        <v>399</v>
      </c>
      <c r="F468" s="279"/>
      <c r="G468" s="279"/>
      <c r="H468" s="182"/>
      <c r="I468" s="182"/>
    </row>
    <row r="469" spans="1:11" ht="15.75">
      <c r="A469" s="204" t="s">
        <v>441</v>
      </c>
      <c r="E469" s="278"/>
      <c r="F469" s="278"/>
      <c r="G469" s="278"/>
      <c r="H469" s="177"/>
    </row>
    <row r="470" spans="1:11">
      <c r="A470" s="205" t="s">
        <v>442</v>
      </c>
      <c r="E470" s="279"/>
      <c r="F470" s="279"/>
      <c r="G470" s="279"/>
    </row>
    <row r="471" spans="1:11">
      <c r="A471" s="121"/>
      <c r="B471" s="121"/>
      <c r="C471" s="121"/>
      <c r="D471" s="121"/>
    </row>
    <row r="472" spans="1:11" ht="15.75">
      <c r="B472" s="278" t="s">
        <v>443</v>
      </c>
      <c r="C472" s="278"/>
      <c r="D472" s="278"/>
      <c r="E472" s="278"/>
      <c r="F472" s="278"/>
      <c r="G472" s="278"/>
    </row>
    <row r="473" spans="1:11">
      <c r="J473" t="s">
        <v>0</v>
      </c>
      <c r="K473" t="s">
        <v>0</v>
      </c>
    </row>
    <row r="475" spans="1:11">
      <c r="A475" s="291" t="s">
        <v>81</v>
      </c>
      <c r="B475" s="291" t="s">
        <v>381</v>
      </c>
      <c r="C475" s="291"/>
      <c r="D475" s="291"/>
      <c r="E475" s="291"/>
      <c r="F475" s="291" t="s">
        <v>382</v>
      </c>
      <c r="G475" s="291"/>
      <c r="H475" s="291" t="s">
        <v>383</v>
      </c>
      <c r="I475" s="291" t="s">
        <v>384</v>
      </c>
    </row>
    <row r="476" spans="1:11">
      <c r="A476" s="291"/>
      <c r="B476" s="291"/>
      <c r="C476" s="291"/>
      <c r="D476" s="291"/>
      <c r="E476" s="291"/>
      <c r="F476" s="291"/>
      <c r="G476" s="291"/>
      <c r="H476" s="291"/>
      <c r="I476" s="291"/>
      <c r="K476" t="s">
        <v>0</v>
      </c>
    </row>
    <row r="477" spans="1:11">
      <c r="A477" s="54">
        <v>1</v>
      </c>
      <c r="B477" s="280" t="s">
        <v>385</v>
      </c>
      <c r="C477" s="281"/>
      <c r="D477" s="281"/>
      <c r="E477" s="282"/>
      <c r="F477" s="176" t="s">
        <v>244</v>
      </c>
      <c r="G477" s="176"/>
      <c r="H477" s="176"/>
      <c r="I477" s="183">
        <v>0</v>
      </c>
    </row>
    <row r="478" spans="1:11">
      <c r="A478" s="54">
        <v>2</v>
      </c>
      <c r="B478" s="280" t="s">
        <v>444</v>
      </c>
      <c r="C478" s="281"/>
      <c r="D478" s="281"/>
      <c r="E478" s="282"/>
      <c r="F478" s="176" t="s">
        <v>445</v>
      </c>
      <c r="G478" s="176">
        <v>273.81</v>
      </c>
      <c r="H478" s="176">
        <v>139.59</v>
      </c>
      <c r="I478" s="183">
        <f>SUM(G478*H478)</f>
        <v>38221.137900000002</v>
      </c>
    </row>
    <row r="479" spans="1:11">
      <c r="A479" s="54">
        <v>3</v>
      </c>
      <c r="B479" s="280" t="s">
        <v>446</v>
      </c>
      <c r="C479" s="281"/>
      <c r="D479" s="281"/>
      <c r="E479" s="282"/>
      <c r="F479" s="176" t="s">
        <v>244</v>
      </c>
      <c r="G479" s="176"/>
      <c r="H479" s="176"/>
      <c r="I479" s="183">
        <v>27580</v>
      </c>
    </row>
    <row r="480" spans="1:11">
      <c r="A480" s="54">
        <v>4</v>
      </c>
      <c r="B480" s="280" t="s">
        <v>446</v>
      </c>
      <c r="C480" s="281"/>
      <c r="D480" s="281"/>
      <c r="E480" s="282"/>
      <c r="F480" s="176" t="s">
        <v>445</v>
      </c>
      <c r="G480" s="176">
        <v>62.49</v>
      </c>
      <c r="H480" s="176">
        <v>139.59</v>
      </c>
      <c r="I480" s="183">
        <f>SUM(G480*H480)</f>
        <v>8722.9791000000005</v>
      </c>
    </row>
    <row r="481" spans="1:12">
      <c r="A481" s="54"/>
      <c r="B481" s="280"/>
      <c r="C481" s="281"/>
      <c r="D481" s="281"/>
      <c r="E481" s="282"/>
      <c r="F481" s="176"/>
      <c r="G481" s="176"/>
      <c r="H481" s="176"/>
      <c r="I481" s="183"/>
    </row>
    <row r="482" spans="1:12">
      <c r="A482" s="54"/>
      <c r="B482" s="283" t="s">
        <v>386</v>
      </c>
      <c r="C482" s="284"/>
      <c r="D482" s="284"/>
      <c r="E482" s="285"/>
      <c r="F482" s="138"/>
      <c r="G482" s="138"/>
      <c r="H482" s="138"/>
      <c r="I482" s="185">
        <f>SUM(I467:I481)</f>
        <v>74524.116999999998</v>
      </c>
    </row>
    <row r="483" spans="1:12">
      <c r="A483" s="54"/>
      <c r="B483" s="280"/>
      <c r="C483" s="281"/>
      <c r="D483" s="281"/>
      <c r="E483" s="282"/>
      <c r="F483" s="176"/>
      <c r="G483" s="176"/>
      <c r="H483" s="176"/>
      <c r="I483" s="176"/>
      <c r="L483" t="s">
        <v>0</v>
      </c>
    </row>
    <row r="484" spans="1:12">
      <c r="A484" s="54"/>
      <c r="B484" s="286" t="s">
        <v>469</v>
      </c>
      <c r="C484" s="287"/>
      <c r="D484" s="287"/>
      <c r="E484" s="288"/>
      <c r="F484" s="176"/>
      <c r="G484" s="176"/>
      <c r="H484" s="176"/>
      <c r="I484" s="196">
        <v>5352747</v>
      </c>
      <c r="L484" t="s">
        <v>0</v>
      </c>
    </row>
    <row r="485" spans="1:12">
      <c r="A485" s="54"/>
      <c r="B485" s="280"/>
      <c r="C485" s="281"/>
      <c r="D485" s="281"/>
      <c r="E485" s="282"/>
      <c r="F485" s="184"/>
      <c r="G485" s="176"/>
      <c r="H485" s="176"/>
      <c r="I485" s="183"/>
    </row>
    <row r="486" spans="1:12">
      <c r="A486" s="54"/>
      <c r="B486" s="280"/>
      <c r="C486" s="281"/>
      <c r="D486" s="281"/>
      <c r="E486" s="282"/>
      <c r="F486" s="184"/>
      <c r="G486" s="176"/>
      <c r="H486" s="176"/>
      <c r="I486" s="183"/>
    </row>
    <row r="487" spans="1:12">
      <c r="A487" s="54"/>
      <c r="B487" s="280"/>
      <c r="C487" s="281"/>
      <c r="D487" s="281"/>
      <c r="E487" s="282"/>
      <c r="F487" s="184"/>
      <c r="G487" s="176"/>
      <c r="H487" s="176"/>
      <c r="I487" s="183"/>
    </row>
    <row r="488" spans="1:12">
      <c r="A488" s="54"/>
      <c r="B488" s="280"/>
      <c r="C488" s="281"/>
      <c r="D488" s="281"/>
      <c r="E488" s="282"/>
      <c r="F488" s="184"/>
      <c r="G488" s="176"/>
      <c r="H488" s="176"/>
      <c r="I488" s="183"/>
    </row>
    <row r="489" spans="1:12">
      <c r="A489" s="54"/>
      <c r="B489" s="280"/>
      <c r="C489" s="281"/>
      <c r="D489" s="281"/>
      <c r="E489" s="282"/>
      <c r="F489" s="184"/>
      <c r="G489" s="176"/>
      <c r="H489" s="176"/>
      <c r="I489" s="183"/>
    </row>
    <row r="490" spans="1:12">
      <c r="A490" s="54"/>
      <c r="B490" s="280"/>
      <c r="C490" s="281"/>
      <c r="D490" s="281"/>
      <c r="E490" s="282"/>
      <c r="F490" s="184"/>
      <c r="G490" s="176"/>
      <c r="H490" s="176"/>
      <c r="I490" s="183"/>
    </row>
    <row r="491" spans="1:12">
      <c r="A491" s="54"/>
      <c r="B491" s="280"/>
      <c r="C491" s="281"/>
      <c r="D491" s="281"/>
      <c r="E491" s="282"/>
      <c r="F491" s="184"/>
      <c r="G491" s="176"/>
      <c r="H491" s="176"/>
      <c r="I491" s="183"/>
    </row>
    <row r="492" spans="1:12">
      <c r="A492" s="54"/>
      <c r="B492" s="283"/>
      <c r="C492" s="284"/>
      <c r="D492" s="284"/>
      <c r="E492" s="285"/>
      <c r="F492" s="138"/>
      <c r="G492" s="138"/>
      <c r="H492" s="138"/>
      <c r="I492" s="185"/>
    </row>
    <row r="493" spans="1:12">
      <c r="A493" s="54"/>
      <c r="B493" s="280"/>
      <c r="C493" s="281"/>
      <c r="D493" s="281"/>
      <c r="E493" s="282"/>
      <c r="F493" s="176"/>
      <c r="G493" s="176"/>
      <c r="H493" s="176"/>
      <c r="I493" s="183"/>
    </row>
    <row r="494" spans="1:12">
      <c r="A494" s="54"/>
      <c r="B494" s="270" t="s">
        <v>386</v>
      </c>
      <c r="C494" s="270"/>
      <c r="D494" s="270"/>
      <c r="E494" s="270"/>
      <c r="F494" s="138"/>
      <c r="G494" s="138"/>
      <c r="H494" s="138"/>
      <c r="I494" s="185">
        <f>SUM(I482+I484)</f>
        <v>5427271.1169999996</v>
      </c>
    </row>
    <row r="495" spans="1:12">
      <c r="A495" s="54"/>
      <c r="B495" s="270" t="s">
        <v>0</v>
      </c>
      <c r="C495" s="270"/>
      <c r="D495" s="270"/>
      <c r="E495" s="270"/>
      <c r="F495" s="138"/>
      <c r="G495" s="138"/>
      <c r="H495" s="138"/>
      <c r="I495" s="185"/>
      <c r="J495" t="s">
        <v>0</v>
      </c>
    </row>
    <row r="496" spans="1:12">
      <c r="A496" s="126"/>
      <c r="B496" s="8"/>
      <c r="C496" s="8"/>
      <c r="D496" s="126"/>
      <c r="E496" s="126"/>
      <c r="F496" s="126"/>
      <c r="G496" s="126"/>
      <c r="H496" s="8"/>
      <c r="I496" s="133"/>
      <c r="L496" t="s">
        <v>0</v>
      </c>
    </row>
    <row r="497" spans="1:11">
      <c r="A497" s="182"/>
      <c r="B497" s="182"/>
      <c r="C497" s="182"/>
      <c r="D497" s="182"/>
      <c r="E497" s="182"/>
      <c r="F497" s="182"/>
      <c r="G497" s="182"/>
      <c r="H497" s="182"/>
      <c r="I497" s="200"/>
    </row>
    <row r="498" spans="1:11">
      <c r="A498" s="182"/>
      <c r="B498" s="182"/>
      <c r="C498" s="182"/>
      <c r="D498" s="182"/>
      <c r="E498" s="182"/>
      <c r="F498" s="182"/>
      <c r="G498" s="182"/>
      <c r="H498" s="182"/>
      <c r="I498" s="182"/>
    </row>
    <row r="499" spans="1:11">
      <c r="A499" s="182"/>
      <c r="B499" s="182"/>
      <c r="C499" s="182"/>
      <c r="D499" s="182"/>
      <c r="E499" s="182"/>
      <c r="F499" s="182"/>
      <c r="G499" s="182"/>
      <c r="H499" s="182"/>
      <c r="I499" s="200"/>
    </row>
    <row r="500" spans="1:11">
      <c r="A500" s="191"/>
      <c r="B500" s="191"/>
      <c r="C500" s="191"/>
      <c r="D500" s="191"/>
      <c r="E500" s="182"/>
      <c r="F500" s="182"/>
      <c r="G500" s="182"/>
      <c r="H500" s="182"/>
      <c r="I500" s="182"/>
    </row>
    <row r="501" spans="1:11">
      <c r="A501" s="182"/>
      <c r="B501" s="182"/>
      <c r="C501" s="182"/>
      <c r="D501" s="182"/>
      <c r="E501" s="182"/>
      <c r="F501" s="182"/>
      <c r="G501" s="182"/>
      <c r="H501" s="182"/>
      <c r="I501" s="182"/>
    </row>
    <row r="502" spans="1:11">
      <c r="A502" s="182"/>
      <c r="B502" s="182"/>
      <c r="C502" s="182"/>
      <c r="D502" s="182"/>
      <c r="E502" s="182"/>
      <c r="F502" s="182"/>
      <c r="G502" s="182"/>
      <c r="H502" s="182"/>
      <c r="I502" s="182"/>
    </row>
    <row r="503" spans="1:11">
      <c r="A503" s="182"/>
      <c r="B503" s="182"/>
      <c r="C503" s="182"/>
      <c r="D503" s="182"/>
      <c r="E503" s="182"/>
      <c r="F503" s="182"/>
      <c r="G503" s="182"/>
      <c r="H503" s="182"/>
      <c r="I503" s="182"/>
    </row>
    <row r="504" spans="1:11">
      <c r="A504" s="182"/>
      <c r="B504" s="182"/>
      <c r="C504" s="182"/>
      <c r="D504" s="182"/>
      <c r="E504" s="182"/>
      <c r="F504" s="182"/>
      <c r="G504" s="182"/>
      <c r="H504" s="182"/>
      <c r="I504" s="182"/>
    </row>
    <row r="505" spans="1:11">
      <c r="A505" s="182"/>
      <c r="B505" s="182"/>
      <c r="C505" s="182"/>
      <c r="D505" s="182"/>
      <c r="E505" s="182"/>
      <c r="F505" s="182"/>
      <c r="G505" s="182"/>
      <c r="H505" s="182"/>
      <c r="I505" s="182"/>
    </row>
    <row r="506" spans="1:11">
      <c r="A506" s="182"/>
      <c r="B506" s="182"/>
      <c r="C506" s="182"/>
      <c r="D506" s="182"/>
      <c r="E506" s="182"/>
      <c r="F506" s="182"/>
      <c r="G506" s="182"/>
      <c r="H506" s="182"/>
      <c r="I506" s="182"/>
    </row>
    <row r="507" spans="1:11">
      <c r="A507" s="182"/>
      <c r="B507" s="182"/>
      <c r="C507" s="182"/>
      <c r="D507" s="182"/>
      <c r="E507" s="182"/>
      <c r="F507" s="182"/>
      <c r="G507" s="182"/>
      <c r="H507" s="182"/>
      <c r="I507" s="200"/>
    </row>
    <row r="508" spans="1:11">
      <c r="A508" s="182"/>
      <c r="B508" s="182"/>
      <c r="C508" s="182"/>
      <c r="D508" s="182"/>
      <c r="E508" s="182"/>
      <c r="F508" s="182"/>
      <c r="G508" s="182"/>
      <c r="H508" s="182"/>
      <c r="I508" s="182"/>
      <c r="K508" t="s">
        <v>0</v>
      </c>
    </row>
    <row r="509" spans="1:11">
      <c r="A509" s="197"/>
      <c r="B509" s="182"/>
      <c r="C509" s="182"/>
      <c r="D509" s="182"/>
      <c r="E509" s="182"/>
      <c r="F509" s="182"/>
      <c r="G509" s="182"/>
      <c r="H509" s="182"/>
      <c r="I509" s="182"/>
    </row>
    <row r="510" spans="1:11">
      <c r="A510" s="197"/>
      <c r="B510" s="182"/>
      <c r="C510" s="182"/>
      <c r="D510" s="182"/>
      <c r="E510" s="182"/>
      <c r="F510" s="182"/>
      <c r="G510" s="182"/>
      <c r="H510" s="182"/>
      <c r="I510" s="182"/>
    </row>
    <row r="511" spans="1:11">
      <c r="A511" s="197"/>
      <c r="B511" s="182"/>
      <c r="C511" s="182"/>
      <c r="D511" s="182"/>
      <c r="E511" s="182"/>
      <c r="F511" s="182"/>
      <c r="G511" s="182"/>
      <c r="H511" s="182"/>
      <c r="I511" s="182"/>
    </row>
    <row r="512" spans="1:11">
      <c r="A512" s="197"/>
      <c r="B512" s="182"/>
      <c r="C512" s="182"/>
      <c r="D512" s="182"/>
      <c r="E512" s="182"/>
      <c r="F512" s="182"/>
      <c r="G512" s="182"/>
      <c r="H512" s="182"/>
      <c r="I512" s="200"/>
    </row>
    <row r="513" spans="1:11">
      <c r="A513" s="197"/>
      <c r="B513" s="182"/>
      <c r="C513" s="182"/>
      <c r="D513" s="182"/>
      <c r="E513" s="182"/>
      <c r="F513" s="182"/>
      <c r="G513" s="182"/>
      <c r="H513" s="182"/>
      <c r="I513" s="182"/>
    </row>
    <row r="514" spans="1:11">
      <c r="A514" s="197"/>
      <c r="B514" s="182"/>
      <c r="C514" s="182"/>
      <c r="D514" s="182"/>
      <c r="E514" s="182"/>
      <c r="F514" s="182"/>
      <c r="G514" s="182"/>
      <c r="H514" s="182"/>
      <c r="I514" s="200"/>
    </row>
    <row r="515" spans="1:11">
      <c r="A515" s="197"/>
      <c r="B515" s="182"/>
      <c r="C515" s="182"/>
      <c r="D515" s="182"/>
      <c r="E515" s="182"/>
      <c r="F515" s="182"/>
      <c r="G515" s="182"/>
      <c r="H515" s="182"/>
      <c r="I515" s="200"/>
    </row>
    <row r="516" spans="1:11">
      <c r="A516" s="197"/>
      <c r="B516" s="182"/>
      <c r="C516" s="182"/>
      <c r="D516" s="182"/>
      <c r="E516" s="182"/>
      <c r="F516" s="182"/>
      <c r="G516" s="182"/>
      <c r="H516" s="182"/>
      <c r="I516" s="182"/>
    </row>
    <row r="517" spans="1:11">
      <c r="A517" s="182"/>
      <c r="B517" s="182"/>
      <c r="C517" s="182"/>
      <c r="D517" s="182"/>
      <c r="E517" s="182"/>
      <c r="F517" s="182"/>
      <c r="G517" s="182"/>
      <c r="H517" s="182"/>
      <c r="I517" s="200"/>
    </row>
    <row r="518" spans="1:11">
      <c r="A518" s="197"/>
      <c r="B518" s="182"/>
      <c r="C518" s="182"/>
      <c r="D518" s="182"/>
      <c r="E518" s="182"/>
      <c r="F518" s="182"/>
      <c r="G518" s="182"/>
      <c r="H518" s="182"/>
      <c r="I518" s="200"/>
    </row>
    <row r="519" spans="1:11">
      <c r="A519" s="182"/>
      <c r="B519" s="182"/>
      <c r="C519" s="182"/>
      <c r="D519" s="182"/>
      <c r="E519" s="182"/>
      <c r="F519" s="182"/>
      <c r="G519" s="182"/>
      <c r="H519" s="182"/>
      <c r="I519" s="200"/>
    </row>
    <row r="520" spans="1:11">
      <c r="A520" s="182"/>
      <c r="B520" s="182"/>
      <c r="C520" s="182"/>
      <c r="D520" s="182"/>
      <c r="E520" s="182"/>
      <c r="F520" s="182"/>
      <c r="G520" s="182"/>
      <c r="H520" s="182"/>
      <c r="I520" s="182"/>
    </row>
    <row r="521" spans="1:11" ht="15.75">
      <c r="A521" s="204" t="s">
        <v>441</v>
      </c>
      <c r="E521" s="278"/>
      <c r="F521" s="278"/>
      <c r="G521" s="278"/>
      <c r="H521" s="177"/>
    </row>
    <row r="522" spans="1:11">
      <c r="A522" s="205" t="s">
        <v>442</v>
      </c>
      <c r="E522" s="279"/>
      <c r="F522" s="279"/>
      <c r="G522" s="279"/>
    </row>
    <row r="523" spans="1:11">
      <c r="A523" s="121"/>
      <c r="B523" s="121"/>
      <c r="C523" s="121"/>
      <c r="D523" s="121"/>
    </row>
    <row r="524" spans="1:11" ht="15.75">
      <c r="B524" s="278" t="s">
        <v>447</v>
      </c>
      <c r="C524" s="278"/>
      <c r="D524" s="278"/>
      <c r="E524" s="278"/>
      <c r="F524" s="278"/>
      <c r="G524" s="278"/>
    </row>
    <row r="525" spans="1:11">
      <c r="K525" t="s">
        <v>0</v>
      </c>
    </row>
    <row r="527" spans="1:11">
      <c r="A527" s="291" t="s">
        <v>81</v>
      </c>
      <c r="B527" s="291" t="s">
        <v>448</v>
      </c>
      <c r="C527" s="291"/>
      <c r="D527" s="291"/>
      <c r="E527" s="291"/>
      <c r="F527" s="291" t="s">
        <v>449</v>
      </c>
      <c r="G527" s="291" t="s">
        <v>429</v>
      </c>
      <c r="H527" s="291" t="s">
        <v>450</v>
      </c>
      <c r="I527" s="291" t="s">
        <v>451</v>
      </c>
    </row>
    <row r="528" spans="1:11">
      <c r="A528" s="291"/>
      <c r="B528" s="291"/>
      <c r="C528" s="291"/>
      <c r="D528" s="291"/>
      <c r="E528" s="291"/>
      <c r="F528" s="291"/>
      <c r="G528" s="291"/>
      <c r="H528" s="291"/>
      <c r="I528" s="291"/>
    </row>
    <row r="529" spans="1:12">
      <c r="A529" s="54">
        <v>1</v>
      </c>
      <c r="B529" s="280" t="s">
        <v>470</v>
      </c>
      <c r="C529" s="281"/>
      <c r="D529" s="281"/>
      <c r="E529" s="282"/>
      <c r="F529" s="176" t="s">
        <v>471</v>
      </c>
      <c r="G529" s="176">
        <v>8</v>
      </c>
      <c r="H529" s="170">
        <f>SUM(I529/G529)</f>
        <v>29810.48</v>
      </c>
      <c r="I529" s="239">
        <v>238483.84</v>
      </c>
    </row>
    <row r="530" spans="1:12">
      <c r="A530" s="54">
        <f t="shared" ref="A530:A534" si="10">SUM(A529+1)</f>
        <v>2</v>
      </c>
      <c r="B530" s="280" t="s">
        <v>474</v>
      </c>
      <c r="C530" s="281"/>
      <c r="D530" s="281"/>
      <c r="E530" s="282"/>
      <c r="F530" s="176" t="s">
        <v>472</v>
      </c>
      <c r="G530" s="176">
        <v>10</v>
      </c>
      <c r="H530" s="246">
        <f>SUM(I530/G530)</f>
        <v>392.84000000000003</v>
      </c>
      <c r="I530" s="257">
        <v>3928.4</v>
      </c>
    </row>
    <row r="531" spans="1:12" ht="15" customHeight="1">
      <c r="A531" s="54">
        <f t="shared" si="10"/>
        <v>3</v>
      </c>
      <c r="B531" s="280" t="s">
        <v>475</v>
      </c>
      <c r="C531" s="281"/>
      <c r="D531" s="281"/>
      <c r="E531" s="282"/>
      <c r="F531" s="176" t="s">
        <v>472</v>
      </c>
      <c r="G531" s="176">
        <v>30</v>
      </c>
      <c r="H531" s="246">
        <v>420</v>
      </c>
      <c r="I531" s="257">
        <f t="shared" ref="I531:I535" si="11">SUM(G531*H531)</f>
        <v>12600</v>
      </c>
    </row>
    <row r="532" spans="1:12">
      <c r="A532" s="54">
        <f t="shared" si="10"/>
        <v>4</v>
      </c>
      <c r="B532" s="280" t="s">
        <v>476</v>
      </c>
      <c r="C532" s="281"/>
      <c r="D532" s="281"/>
      <c r="E532" s="282"/>
      <c r="F532" s="176" t="s">
        <v>477</v>
      </c>
      <c r="G532" s="176">
        <v>600</v>
      </c>
      <c r="H532" s="246">
        <v>20</v>
      </c>
      <c r="I532" s="257">
        <f t="shared" si="11"/>
        <v>12000</v>
      </c>
    </row>
    <row r="533" spans="1:12">
      <c r="A533" s="54">
        <f t="shared" si="10"/>
        <v>5</v>
      </c>
      <c r="B533" s="280" t="s">
        <v>478</v>
      </c>
      <c r="C533" s="281"/>
      <c r="D533" s="281"/>
      <c r="E533" s="282"/>
      <c r="F533" s="184" t="s">
        <v>473</v>
      </c>
      <c r="G533" s="176">
        <v>260</v>
      </c>
      <c r="H533" s="246">
        <v>55</v>
      </c>
      <c r="I533" s="257">
        <f t="shared" si="11"/>
        <v>14300</v>
      </c>
      <c r="K533" t="s">
        <v>0</v>
      </c>
    </row>
    <row r="534" spans="1:12">
      <c r="A534" s="54">
        <f t="shared" si="10"/>
        <v>6</v>
      </c>
      <c r="B534" s="280" t="s">
        <v>479</v>
      </c>
      <c r="C534" s="281"/>
      <c r="D534" s="281"/>
      <c r="E534" s="282"/>
      <c r="F534" s="184" t="s">
        <v>472</v>
      </c>
      <c r="G534" s="176">
        <v>70</v>
      </c>
      <c r="H534" s="246">
        <v>30</v>
      </c>
      <c r="I534" s="257">
        <f t="shared" si="11"/>
        <v>2100</v>
      </c>
    </row>
    <row r="535" spans="1:12">
      <c r="A535" s="54">
        <f>SUM(A534+1)</f>
        <v>7</v>
      </c>
      <c r="B535" s="398" t="s">
        <v>480</v>
      </c>
      <c r="C535" s="399"/>
      <c r="D535" s="399"/>
      <c r="E535" s="400"/>
      <c r="F535" s="184" t="s">
        <v>473</v>
      </c>
      <c r="G535" s="141">
        <v>60</v>
      </c>
      <c r="H535" s="248">
        <v>210</v>
      </c>
      <c r="I535" s="249">
        <f t="shared" si="11"/>
        <v>12600</v>
      </c>
    </row>
    <row r="536" spans="1:12">
      <c r="A536" s="54">
        <f t="shared" ref="A536:A550" si="12">SUM(A535+1)</f>
        <v>8</v>
      </c>
      <c r="B536" s="401" t="s">
        <v>481</v>
      </c>
      <c r="C536" s="401"/>
      <c r="D536" s="401"/>
      <c r="E536" s="401"/>
      <c r="F536" s="184" t="s">
        <v>473</v>
      </c>
      <c r="G536" s="141">
        <v>45</v>
      </c>
      <c r="H536" s="248">
        <f>SUM(I536/G536)</f>
        <v>208.33444444444442</v>
      </c>
      <c r="I536" s="249">
        <v>9375.0499999999993</v>
      </c>
      <c r="L536" t="s">
        <v>0</v>
      </c>
    </row>
    <row r="537" spans="1:12">
      <c r="A537" s="54">
        <f t="shared" si="12"/>
        <v>9</v>
      </c>
      <c r="B537" s="401" t="s">
        <v>482</v>
      </c>
      <c r="C537" s="401"/>
      <c r="D537" s="401"/>
      <c r="E537" s="401"/>
      <c r="F537" s="261" t="s">
        <v>473</v>
      </c>
      <c r="G537" s="259">
        <v>30</v>
      </c>
      <c r="H537" s="250">
        <v>355</v>
      </c>
      <c r="I537" s="249">
        <f t="shared" ref="I537:I550" si="13">SUM(G537*H537)</f>
        <v>10650</v>
      </c>
    </row>
    <row r="538" spans="1:12">
      <c r="A538" s="54">
        <f t="shared" si="12"/>
        <v>10</v>
      </c>
      <c r="B538" s="401" t="s">
        <v>483</v>
      </c>
      <c r="C538" s="401"/>
      <c r="D538" s="401"/>
      <c r="E538" s="401"/>
      <c r="F538" s="261" t="s">
        <v>473</v>
      </c>
      <c r="G538" s="259">
        <v>14</v>
      </c>
      <c r="H538" s="250">
        <v>335</v>
      </c>
      <c r="I538" s="249">
        <f t="shared" si="13"/>
        <v>4690</v>
      </c>
    </row>
    <row r="539" spans="1:12">
      <c r="A539" s="54">
        <f t="shared" si="12"/>
        <v>11</v>
      </c>
      <c r="B539" s="402" t="s">
        <v>485</v>
      </c>
      <c r="C539" s="401"/>
      <c r="D539" s="401"/>
      <c r="E539" s="401"/>
      <c r="F539" s="258" t="s">
        <v>484</v>
      </c>
      <c r="G539" s="259">
        <v>144</v>
      </c>
      <c r="H539" s="250">
        <v>390</v>
      </c>
      <c r="I539" s="249">
        <f t="shared" si="13"/>
        <v>56160</v>
      </c>
      <c r="K539" t="s">
        <v>0</v>
      </c>
      <c r="L539" t="s">
        <v>0</v>
      </c>
    </row>
    <row r="540" spans="1:12">
      <c r="A540" s="54">
        <f t="shared" si="12"/>
        <v>12</v>
      </c>
      <c r="B540" s="280" t="s">
        <v>503</v>
      </c>
      <c r="C540" s="281"/>
      <c r="D540" s="281"/>
      <c r="E540" s="282"/>
      <c r="F540" s="184" t="s">
        <v>477</v>
      </c>
      <c r="G540" s="176">
        <v>80</v>
      </c>
      <c r="H540" s="246">
        <v>764.5</v>
      </c>
      <c r="I540" s="239">
        <f t="shared" si="13"/>
        <v>61160</v>
      </c>
    </row>
    <row r="541" spans="1:12">
      <c r="A541" s="54">
        <f t="shared" si="12"/>
        <v>13</v>
      </c>
      <c r="B541" s="280" t="s">
        <v>504</v>
      </c>
      <c r="C541" s="281"/>
      <c r="D541" s="281"/>
      <c r="E541" s="282"/>
      <c r="F541" s="184" t="s">
        <v>505</v>
      </c>
      <c r="G541" s="176">
        <v>313.42</v>
      </c>
      <c r="H541" s="246">
        <v>766.75</v>
      </c>
      <c r="I541" s="239">
        <v>240316.28</v>
      </c>
    </row>
    <row r="542" spans="1:12">
      <c r="A542" s="54">
        <f t="shared" si="12"/>
        <v>14</v>
      </c>
      <c r="B542" s="280" t="s">
        <v>506</v>
      </c>
      <c r="C542" s="399"/>
      <c r="D542" s="399"/>
      <c r="E542" s="400"/>
      <c r="F542" s="184" t="s">
        <v>507</v>
      </c>
      <c r="G542" s="141">
        <v>5</v>
      </c>
      <c r="H542" s="248">
        <v>770.8</v>
      </c>
      <c r="I542" s="257">
        <f t="shared" si="13"/>
        <v>3854</v>
      </c>
    </row>
    <row r="543" spans="1:12">
      <c r="A543" s="54">
        <f t="shared" si="12"/>
        <v>15</v>
      </c>
      <c r="B543" s="402" t="s">
        <v>508</v>
      </c>
      <c r="C543" s="401"/>
      <c r="D543" s="401"/>
      <c r="E543" s="401"/>
      <c r="F543" s="184" t="s">
        <v>509</v>
      </c>
      <c r="G543" s="141">
        <v>78</v>
      </c>
      <c r="H543" s="248">
        <v>9000</v>
      </c>
      <c r="I543" s="249">
        <f t="shared" si="13"/>
        <v>702000</v>
      </c>
    </row>
    <row r="544" spans="1:12">
      <c r="A544" s="54">
        <f t="shared" si="12"/>
        <v>16</v>
      </c>
      <c r="B544" s="402" t="s">
        <v>510</v>
      </c>
      <c r="C544" s="401"/>
      <c r="D544" s="401"/>
      <c r="E544" s="401"/>
      <c r="F544" s="258" t="s">
        <v>505</v>
      </c>
      <c r="G544" s="244">
        <v>63.5</v>
      </c>
      <c r="H544" s="250">
        <v>6587.81</v>
      </c>
      <c r="I544" s="249">
        <f t="shared" si="13"/>
        <v>418325.935</v>
      </c>
    </row>
    <row r="545" spans="1:9">
      <c r="A545" s="54">
        <f t="shared" si="12"/>
        <v>17</v>
      </c>
      <c r="B545" s="402" t="s">
        <v>511</v>
      </c>
      <c r="C545" s="401"/>
      <c r="D545" s="401"/>
      <c r="E545" s="401"/>
      <c r="F545" s="258" t="s">
        <v>472</v>
      </c>
      <c r="G545" s="244">
        <v>1</v>
      </c>
      <c r="H545" s="250">
        <v>2333350</v>
      </c>
      <c r="I545" s="249">
        <f t="shared" si="13"/>
        <v>2333350</v>
      </c>
    </row>
    <row r="546" spans="1:9">
      <c r="A546" s="54">
        <f t="shared" si="12"/>
        <v>18</v>
      </c>
      <c r="B546" s="402" t="s">
        <v>512</v>
      </c>
      <c r="C546" s="401"/>
      <c r="D546" s="401"/>
      <c r="E546" s="401"/>
      <c r="F546" s="260" t="s">
        <v>505</v>
      </c>
      <c r="G546" s="244">
        <v>100</v>
      </c>
      <c r="H546" s="250">
        <v>4333.33</v>
      </c>
      <c r="I546" s="249">
        <f t="shared" si="13"/>
        <v>433333</v>
      </c>
    </row>
    <row r="547" spans="1:9">
      <c r="A547" s="54">
        <f t="shared" si="12"/>
        <v>19</v>
      </c>
      <c r="B547" s="402" t="s">
        <v>513</v>
      </c>
      <c r="C547" s="401"/>
      <c r="D547" s="401"/>
      <c r="E547" s="401"/>
      <c r="F547" s="260" t="s">
        <v>509</v>
      </c>
      <c r="G547" s="244">
        <v>142.45099999999999</v>
      </c>
      <c r="H547" s="250">
        <v>74540.22</v>
      </c>
      <c r="I547" s="249">
        <f t="shared" si="13"/>
        <v>10618328.87922</v>
      </c>
    </row>
    <row r="548" spans="1:9">
      <c r="A548" s="54">
        <f t="shared" si="12"/>
        <v>20</v>
      </c>
      <c r="B548" s="402" t="s">
        <v>514</v>
      </c>
      <c r="C548" s="401"/>
      <c r="D548" s="401"/>
      <c r="E548" s="401"/>
      <c r="F548" s="19" t="s">
        <v>473</v>
      </c>
      <c r="G548" s="242">
        <v>800</v>
      </c>
      <c r="H548" s="251">
        <v>32</v>
      </c>
      <c r="I548" s="249">
        <f t="shared" si="13"/>
        <v>25600</v>
      </c>
    </row>
    <row r="549" spans="1:9">
      <c r="A549" s="54">
        <f t="shared" si="12"/>
        <v>21</v>
      </c>
      <c r="B549" s="402" t="s">
        <v>515</v>
      </c>
      <c r="C549" s="401"/>
      <c r="D549" s="401"/>
      <c r="E549" s="401"/>
      <c r="F549" s="258" t="s">
        <v>471</v>
      </c>
      <c r="G549" s="244">
        <v>194</v>
      </c>
      <c r="H549" s="250">
        <v>2150</v>
      </c>
      <c r="I549" s="249">
        <f t="shared" si="13"/>
        <v>417100</v>
      </c>
    </row>
    <row r="550" spans="1:9">
      <c r="A550" s="54">
        <f t="shared" si="12"/>
        <v>22</v>
      </c>
      <c r="B550" s="402" t="s">
        <v>516</v>
      </c>
      <c r="C550" s="401"/>
      <c r="D550" s="401"/>
      <c r="E550" s="401"/>
      <c r="F550" s="258" t="s">
        <v>477</v>
      </c>
      <c r="G550" s="244">
        <v>123</v>
      </c>
      <c r="H550" s="250">
        <v>1834</v>
      </c>
      <c r="I550" s="249">
        <f t="shared" si="13"/>
        <v>225582</v>
      </c>
    </row>
    <row r="551" spans="1:9">
      <c r="A551" s="54"/>
      <c r="B551" s="402"/>
      <c r="C551" s="401"/>
      <c r="D551" s="401"/>
      <c r="E551" s="401"/>
      <c r="F551" s="243"/>
      <c r="G551" s="252"/>
      <c r="H551" s="250"/>
      <c r="I551" s="249"/>
    </row>
    <row r="552" spans="1:9">
      <c r="A552" s="54"/>
      <c r="B552" s="402"/>
      <c r="C552" s="401"/>
      <c r="D552" s="401"/>
      <c r="E552" s="401"/>
      <c r="F552" s="243"/>
      <c r="G552" s="244"/>
      <c r="H552" s="250"/>
      <c r="I552" s="249"/>
    </row>
    <row r="553" spans="1:9">
      <c r="A553" s="54"/>
      <c r="B553" s="402"/>
      <c r="C553" s="401"/>
      <c r="D553" s="401"/>
      <c r="E553" s="401"/>
      <c r="F553" s="243"/>
      <c r="G553" s="244"/>
      <c r="H553" s="250"/>
      <c r="I553" s="249"/>
    </row>
    <row r="554" spans="1:9">
      <c r="A554" s="54"/>
      <c r="B554" s="402"/>
      <c r="C554" s="401"/>
      <c r="D554" s="401"/>
      <c r="E554" s="401"/>
      <c r="F554" s="243"/>
      <c r="G554" s="244"/>
      <c r="H554" s="250"/>
      <c r="I554" s="249"/>
    </row>
    <row r="555" spans="1:9">
      <c r="A555" s="54"/>
      <c r="B555" s="402"/>
      <c r="C555" s="401"/>
      <c r="D555" s="401"/>
      <c r="E555" s="401"/>
      <c r="F555" s="243"/>
      <c r="G555" s="244"/>
      <c r="H555" s="250"/>
      <c r="I555" s="249"/>
    </row>
    <row r="556" spans="1:9">
      <c r="A556" s="54"/>
      <c r="B556" s="402"/>
      <c r="C556" s="401"/>
      <c r="D556" s="401"/>
      <c r="E556" s="401"/>
      <c r="F556" s="243"/>
      <c r="G556" s="244"/>
      <c r="H556" s="250"/>
      <c r="I556" s="249"/>
    </row>
    <row r="557" spans="1:9">
      <c r="A557" s="54"/>
      <c r="B557" s="402"/>
      <c r="C557" s="401"/>
      <c r="D557" s="401"/>
      <c r="E557" s="401"/>
      <c r="F557" s="243"/>
      <c r="G557" s="244"/>
      <c r="H557" s="250"/>
      <c r="I557" s="249"/>
    </row>
    <row r="558" spans="1:9">
      <c r="A558" s="54"/>
      <c r="B558" s="401"/>
      <c r="C558" s="401"/>
      <c r="D558" s="401"/>
      <c r="E558" s="401"/>
      <c r="F558" s="244"/>
      <c r="G558" s="244"/>
      <c r="H558" s="250"/>
      <c r="I558" s="249"/>
    </row>
    <row r="559" spans="1:9">
      <c r="A559" s="54"/>
      <c r="B559" s="403" t="s">
        <v>386</v>
      </c>
      <c r="C559" s="403"/>
      <c r="D559" s="403"/>
      <c r="E559" s="403"/>
      <c r="F559" s="241"/>
      <c r="G559" s="241"/>
      <c r="H559" s="247"/>
      <c r="I559" s="108">
        <f>SUM(I529:I558)</f>
        <v>15855837.38422</v>
      </c>
    </row>
    <row r="560" spans="1:9">
      <c r="A560" s="53"/>
      <c r="B560" s="202"/>
      <c r="C560" s="202"/>
      <c r="D560" s="202"/>
      <c r="E560" s="202"/>
      <c r="F560" s="238"/>
      <c r="G560" s="238"/>
      <c r="H560" s="253"/>
      <c r="I560" s="71"/>
    </row>
    <row r="561" spans="1:11">
      <c r="A561" s="53"/>
      <c r="B561" s="202"/>
      <c r="C561" s="202"/>
      <c r="D561" s="202"/>
      <c r="E561" s="202"/>
      <c r="F561" s="238"/>
      <c r="G561" s="245" t="s">
        <v>452</v>
      </c>
      <c r="H561" s="245"/>
      <c r="I561" s="71"/>
    </row>
    <row r="562" spans="1:11">
      <c r="A562" s="53"/>
      <c r="B562" s="202"/>
      <c r="C562" s="202"/>
      <c r="D562" s="202"/>
      <c r="E562" s="202"/>
      <c r="F562" s="238"/>
      <c r="G562" s="245" t="s">
        <v>453</v>
      </c>
      <c r="H562" s="245"/>
      <c r="I562" s="71"/>
    </row>
    <row r="563" spans="1:11">
      <c r="A563" s="53"/>
      <c r="B563" s="202"/>
      <c r="C563" s="202"/>
      <c r="D563" s="202"/>
      <c r="E563" s="202"/>
      <c r="F563" s="238"/>
      <c r="G563" s="238"/>
      <c r="H563" s="253"/>
      <c r="I563" s="71"/>
    </row>
    <row r="564" spans="1:11">
      <c r="A564" s="53"/>
      <c r="B564" s="202"/>
      <c r="C564" s="202"/>
      <c r="D564" s="202"/>
      <c r="E564" s="202"/>
      <c r="F564" s="238"/>
      <c r="G564" s="238"/>
      <c r="H564" s="253"/>
      <c r="I564" s="71"/>
    </row>
    <row r="565" spans="1:11">
      <c r="A565" s="53"/>
      <c r="B565" s="202"/>
      <c r="C565" s="202"/>
      <c r="D565" s="202"/>
      <c r="E565" s="202"/>
      <c r="F565" s="238"/>
      <c r="G565" s="238"/>
      <c r="H565" s="253"/>
      <c r="I565" s="71"/>
    </row>
    <row r="566" spans="1:11">
      <c r="A566" s="53"/>
      <c r="B566" s="202"/>
      <c r="C566" s="202"/>
      <c r="D566" s="202"/>
      <c r="E566" s="202"/>
      <c r="F566" s="238"/>
      <c r="G566" s="238"/>
      <c r="H566" s="253"/>
      <c r="I566" s="71"/>
    </row>
    <row r="567" spans="1:11">
      <c r="A567" s="53"/>
      <c r="B567" s="202"/>
      <c r="C567" s="202"/>
      <c r="D567" s="202"/>
      <c r="E567" s="202"/>
      <c r="F567" s="238"/>
      <c r="G567" s="238"/>
      <c r="H567" s="253"/>
      <c r="I567" s="71"/>
    </row>
    <row r="568" spans="1:11">
      <c r="A568" s="53"/>
      <c r="B568" s="202"/>
      <c r="C568" s="202"/>
      <c r="D568" s="202"/>
      <c r="E568" s="202"/>
      <c r="F568" s="238"/>
      <c r="G568" s="238"/>
      <c r="H568" s="253"/>
      <c r="I568" s="71"/>
      <c r="K568" t="s">
        <v>0</v>
      </c>
    </row>
    <row r="569" spans="1:11">
      <c r="A569" s="240"/>
      <c r="B569" s="11"/>
      <c r="C569" s="11"/>
      <c r="D569" s="11"/>
      <c r="E569" s="11"/>
      <c r="F569" s="240"/>
      <c r="G569" s="240"/>
      <c r="H569" s="254"/>
      <c r="I569" s="69"/>
    </row>
    <row r="570" spans="1:11">
      <c r="A570" s="238"/>
      <c r="B570" s="240"/>
      <c r="C570" s="240"/>
      <c r="D570" s="240"/>
      <c r="E570" s="240"/>
      <c r="F570" s="240"/>
      <c r="G570" s="240"/>
      <c r="H570" s="240"/>
      <c r="I570" s="69"/>
    </row>
    <row r="571" spans="1:11">
      <c r="A571" s="182"/>
      <c r="B571" s="182"/>
      <c r="C571" s="182"/>
      <c r="D571" s="182"/>
      <c r="E571" s="182"/>
      <c r="F571" s="182"/>
      <c r="G571" s="238"/>
      <c r="H571" s="238"/>
      <c r="I571" s="200"/>
    </row>
    <row r="572" spans="1:11">
      <c r="A572" s="182"/>
      <c r="B572" s="182"/>
      <c r="C572" s="182"/>
      <c r="D572" s="182"/>
      <c r="E572" s="182"/>
      <c r="F572" s="182"/>
      <c r="G572" s="238"/>
      <c r="H572" s="238"/>
      <c r="I572" s="182"/>
    </row>
    <row r="573" spans="1:11">
      <c r="A573" s="463"/>
      <c r="B573" s="205" t="s">
        <v>520</v>
      </c>
      <c r="C573" s="464"/>
      <c r="D573" s="464"/>
      <c r="E573" s="463"/>
      <c r="F573" s="463"/>
      <c r="G573" s="463"/>
      <c r="H573" s="463"/>
      <c r="I573" s="463"/>
      <c r="J573" s="463"/>
    </row>
    <row r="574" spans="1:11">
      <c r="A574" s="463"/>
      <c r="B574" s="205" t="s">
        <v>521</v>
      </c>
      <c r="C574" s="464"/>
      <c r="D574" s="464"/>
      <c r="E574" s="463"/>
      <c r="F574" s="463"/>
      <c r="G574" s="463"/>
      <c r="H574" s="463"/>
      <c r="I574" s="463"/>
      <c r="J574" s="463"/>
    </row>
    <row r="575" spans="1:11">
      <c r="A575" s="463"/>
      <c r="B575" s="465"/>
      <c r="C575" s="463"/>
      <c r="D575" s="463"/>
      <c r="E575" s="463"/>
      <c r="F575" s="463"/>
      <c r="G575" s="463"/>
      <c r="H575" s="463"/>
      <c r="I575" s="465" t="s">
        <v>522</v>
      </c>
      <c r="J575" s="463"/>
    </row>
    <row r="576" spans="1:11">
      <c r="A576" s="463"/>
      <c r="B576" s="465"/>
      <c r="C576" s="463"/>
      <c r="D576" s="463"/>
      <c r="E576" s="463"/>
      <c r="F576" s="463"/>
      <c r="G576" s="463"/>
      <c r="H576" s="463"/>
      <c r="I576" s="463"/>
      <c r="J576" s="463"/>
    </row>
    <row r="577" spans="1:10">
      <c r="A577" s="466"/>
      <c r="B577" s="466"/>
      <c r="C577" s="466"/>
      <c r="D577" s="466"/>
      <c r="E577" s="466"/>
      <c r="F577" s="466"/>
      <c r="G577" s="466"/>
      <c r="H577" s="466"/>
      <c r="I577" s="467"/>
      <c r="J577" s="468" t="s">
        <v>523</v>
      </c>
    </row>
    <row r="578" spans="1:10">
      <c r="A578" s="469" t="s">
        <v>524</v>
      </c>
      <c r="B578" s="470"/>
      <c r="C578" s="470"/>
      <c r="D578" s="470"/>
      <c r="E578" s="470"/>
      <c r="F578" s="470"/>
      <c r="G578" s="470"/>
      <c r="H578" s="470"/>
      <c r="I578" s="470"/>
      <c r="J578" s="471"/>
    </row>
    <row r="579" spans="1:10" ht="33.75" thickBot="1">
      <c r="A579" s="472"/>
      <c r="B579" s="473" t="s">
        <v>525</v>
      </c>
      <c r="C579" s="473"/>
      <c r="D579" s="473"/>
      <c r="E579" s="473"/>
      <c r="F579" s="474"/>
      <c r="G579" s="475" t="s">
        <v>526</v>
      </c>
      <c r="H579" s="475" t="s">
        <v>527</v>
      </c>
      <c r="I579" s="476" t="s">
        <v>528</v>
      </c>
      <c r="J579" s="476" t="s">
        <v>529</v>
      </c>
    </row>
    <row r="580" spans="1:10">
      <c r="A580" s="477">
        <v>1</v>
      </c>
      <c r="B580" s="478" t="s">
        <v>530</v>
      </c>
      <c r="C580" s="479"/>
      <c r="D580" s="479"/>
      <c r="E580" s="479"/>
      <c r="F580" s="479"/>
      <c r="G580" s="480">
        <v>70</v>
      </c>
      <c r="H580" s="480">
        <v>11100</v>
      </c>
      <c r="I580" s="481">
        <f>SUM(I581+I582+I583)</f>
        <v>82964</v>
      </c>
      <c r="J580" s="481">
        <f>SUM(J581+J582+J583)</f>
        <v>44733004</v>
      </c>
    </row>
    <row r="581" spans="1:10">
      <c r="A581" s="482" t="s">
        <v>531</v>
      </c>
      <c r="B581" s="483" t="s">
        <v>532</v>
      </c>
      <c r="C581" s="483"/>
      <c r="D581" s="483"/>
      <c r="E581" s="483"/>
      <c r="F581" s="484"/>
      <c r="G581" s="485" t="s">
        <v>533</v>
      </c>
      <c r="H581" s="485">
        <v>11101</v>
      </c>
      <c r="I581" s="486">
        <v>77533</v>
      </c>
      <c r="J581" s="486">
        <v>178569</v>
      </c>
    </row>
    <row r="582" spans="1:10">
      <c r="A582" s="487" t="s">
        <v>534</v>
      </c>
      <c r="B582" s="483" t="s">
        <v>535</v>
      </c>
      <c r="C582" s="483"/>
      <c r="D582" s="483"/>
      <c r="E582" s="483"/>
      <c r="F582" s="484"/>
      <c r="G582" s="485">
        <v>704</v>
      </c>
      <c r="H582" s="485">
        <v>11102</v>
      </c>
      <c r="I582" s="486">
        <v>5431</v>
      </c>
      <c r="J582" s="486">
        <v>44554435</v>
      </c>
    </row>
    <row r="583" spans="1:10">
      <c r="A583" s="487" t="s">
        <v>536</v>
      </c>
      <c r="B583" s="483" t="s">
        <v>537</v>
      </c>
      <c r="C583" s="483"/>
      <c r="D583" s="483"/>
      <c r="E583" s="483"/>
      <c r="F583" s="484"/>
      <c r="G583" s="488">
        <v>705</v>
      </c>
      <c r="H583" s="485">
        <v>11103</v>
      </c>
      <c r="I583" s="486"/>
      <c r="J583" s="486"/>
    </row>
    <row r="584" spans="1:10">
      <c r="A584" s="489">
        <v>2</v>
      </c>
      <c r="B584" s="490" t="s">
        <v>538</v>
      </c>
      <c r="C584" s="490"/>
      <c r="D584" s="490"/>
      <c r="E584" s="490"/>
      <c r="F584" s="491"/>
      <c r="G584" s="492">
        <v>708</v>
      </c>
      <c r="H584" s="493">
        <v>11104</v>
      </c>
      <c r="I584" s="486"/>
      <c r="J584" s="486"/>
    </row>
    <row r="585" spans="1:10">
      <c r="A585" s="494" t="s">
        <v>531</v>
      </c>
      <c r="B585" s="483" t="s">
        <v>539</v>
      </c>
      <c r="C585" s="483"/>
      <c r="D585" s="483"/>
      <c r="E585" s="483"/>
      <c r="F585" s="484"/>
      <c r="G585" s="485">
        <v>7081</v>
      </c>
      <c r="H585" s="495">
        <v>111041</v>
      </c>
      <c r="I585" s="486"/>
      <c r="J585" s="486"/>
    </row>
    <row r="586" spans="1:10">
      <c r="A586" s="494" t="s">
        <v>540</v>
      </c>
      <c r="B586" s="483" t="s">
        <v>541</v>
      </c>
      <c r="C586" s="483"/>
      <c r="D586" s="483"/>
      <c r="E586" s="483"/>
      <c r="F586" s="484"/>
      <c r="G586" s="485">
        <v>7082</v>
      </c>
      <c r="H586" s="495">
        <v>111042</v>
      </c>
      <c r="I586" s="486"/>
      <c r="J586" s="486"/>
    </row>
    <row r="587" spans="1:10">
      <c r="A587" s="494" t="s">
        <v>542</v>
      </c>
      <c r="B587" s="483" t="s">
        <v>543</v>
      </c>
      <c r="C587" s="483"/>
      <c r="D587" s="483"/>
      <c r="E587" s="483"/>
      <c r="F587" s="484"/>
      <c r="G587" s="485">
        <v>7083</v>
      </c>
      <c r="H587" s="495">
        <v>111043</v>
      </c>
      <c r="I587" s="486"/>
      <c r="J587" s="486"/>
    </row>
    <row r="588" spans="1:10">
      <c r="A588" s="496">
        <v>3</v>
      </c>
      <c r="B588" s="490" t="s">
        <v>544</v>
      </c>
      <c r="C588" s="490"/>
      <c r="D588" s="490"/>
      <c r="E588" s="490"/>
      <c r="F588" s="491"/>
      <c r="G588" s="492">
        <v>71</v>
      </c>
      <c r="H588" s="493">
        <v>11201</v>
      </c>
      <c r="I588" s="486"/>
      <c r="J588" s="486"/>
    </row>
    <row r="589" spans="1:10">
      <c r="A589" s="497"/>
      <c r="B589" s="498" t="s">
        <v>545</v>
      </c>
      <c r="C589" s="498"/>
      <c r="D589" s="498"/>
      <c r="E589" s="498"/>
      <c r="F589" s="499"/>
      <c r="G589" s="500"/>
      <c r="H589" s="485">
        <v>112011</v>
      </c>
      <c r="I589" s="486"/>
      <c r="J589" s="486"/>
    </row>
    <row r="590" spans="1:10">
      <c r="A590" s="497"/>
      <c r="B590" s="498" t="s">
        <v>546</v>
      </c>
      <c r="C590" s="498"/>
      <c r="D590" s="498"/>
      <c r="E590" s="498"/>
      <c r="F590" s="499"/>
      <c r="G590" s="500"/>
      <c r="H590" s="485">
        <v>112012</v>
      </c>
      <c r="I590" s="486"/>
      <c r="J590" s="486"/>
    </row>
    <row r="591" spans="1:10">
      <c r="A591" s="501">
        <v>4</v>
      </c>
      <c r="B591" s="490" t="s">
        <v>547</v>
      </c>
      <c r="C591" s="490"/>
      <c r="D591" s="490"/>
      <c r="E591" s="490"/>
      <c r="F591" s="491"/>
      <c r="G591" s="502">
        <v>72</v>
      </c>
      <c r="H591" s="503">
        <v>11300</v>
      </c>
      <c r="I591" s="486"/>
      <c r="J591" s="486"/>
    </row>
    <row r="592" spans="1:10">
      <c r="A592" s="487"/>
      <c r="B592" s="504" t="s">
        <v>548</v>
      </c>
      <c r="C592" s="505"/>
      <c r="D592" s="505"/>
      <c r="E592" s="505"/>
      <c r="F592" s="505"/>
      <c r="G592" s="209"/>
      <c r="H592" s="506">
        <v>11301</v>
      </c>
      <c r="I592" s="486"/>
      <c r="J592" s="486"/>
    </row>
    <row r="593" spans="1:10">
      <c r="A593" s="507">
        <v>5</v>
      </c>
      <c r="B593" s="491" t="s">
        <v>549</v>
      </c>
      <c r="C593" s="508"/>
      <c r="D593" s="508"/>
      <c r="E593" s="508"/>
      <c r="F593" s="508"/>
      <c r="G593" s="509">
        <v>73</v>
      </c>
      <c r="H593" s="509">
        <v>11400</v>
      </c>
      <c r="I593" s="486"/>
      <c r="J593" s="486"/>
    </row>
    <row r="594" spans="1:10">
      <c r="A594" s="510">
        <v>6</v>
      </c>
      <c r="B594" s="491" t="s">
        <v>550</v>
      </c>
      <c r="C594" s="508"/>
      <c r="D594" s="508"/>
      <c r="E594" s="508"/>
      <c r="F594" s="508"/>
      <c r="G594" s="509">
        <v>75</v>
      </c>
      <c r="H594" s="511">
        <v>11500</v>
      </c>
      <c r="I594" s="486"/>
      <c r="J594" s="486"/>
    </row>
    <row r="595" spans="1:10">
      <c r="A595" s="507">
        <v>7</v>
      </c>
      <c r="B595" s="490" t="s">
        <v>551</v>
      </c>
      <c r="C595" s="490"/>
      <c r="D595" s="490"/>
      <c r="E595" s="490"/>
      <c r="F595" s="491"/>
      <c r="G595" s="492">
        <v>77</v>
      </c>
      <c r="H595" s="492">
        <v>11600</v>
      </c>
      <c r="I595" s="486"/>
      <c r="J595" s="486"/>
    </row>
    <row r="596" spans="1:10" ht="15.75" thickBot="1">
      <c r="A596" s="512" t="s">
        <v>552</v>
      </c>
      <c r="B596" s="513" t="s">
        <v>553</v>
      </c>
      <c r="C596" s="513"/>
      <c r="D596" s="513"/>
      <c r="E596" s="513"/>
      <c r="F596" s="513"/>
      <c r="G596" s="514"/>
      <c r="H596" s="514">
        <v>11800</v>
      </c>
      <c r="I596" s="515">
        <f>SUM(I580+I584-I588+I591+I593+I594+I595)</f>
        <v>82964</v>
      </c>
      <c r="J596" s="515">
        <f>SUM(J580+J584-J588+J591+J593+J594+J595)</f>
        <v>44733004</v>
      </c>
    </row>
    <row r="597" spans="1:10">
      <c r="A597" s="516"/>
      <c r="B597" s="517"/>
      <c r="C597" s="517"/>
      <c r="D597" s="517"/>
      <c r="E597" s="517"/>
      <c r="F597" s="517"/>
      <c r="G597" s="517"/>
      <c r="H597" s="517"/>
      <c r="I597" s="518"/>
      <c r="J597" s="518"/>
    </row>
    <row r="598" spans="1:10">
      <c r="A598" s="516"/>
      <c r="B598" s="517"/>
      <c r="C598" s="517"/>
      <c r="D598" s="517"/>
      <c r="E598" s="517"/>
      <c r="F598" s="517"/>
      <c r="G598" s="517"/>
      <c r="H598" s="517"/>
      <c r="I598" s="518"/>
      <c r="J598" s="518"/>
    </row>
    <row r="599" spans="1:10">
      <c r="A599" s="516"/>
      <c r="B599" s="517"/>
      <c r="C599" s="517"/>
      <c r="D599" s="517"/>
      <c r="E599" s="517"/>
      <c r="F599" s="517"/>
      <c r="G599" s="517"/>
      <c r="H599" s="517"/>
      <c r="I599" s="518"/>
      <c r="J599" s="518"/>
    </row>
    <row r="600" spans="1:10">
      <c r="A600" s="516"/>
      <c r="B600" s="517"/>
      <c r="C600" s="517"/>
      <c r="D600" s="517"/>
      <c r="E600" s="517"/>
      <c r="F600" s="517"/>
      <c r="G600" s="517"/>
      <c r="H600" s="517"/>
      <c r="I600" s="518" t="s">
        <v>359</v>
      </c>
      <c r="J600" s="518"/>
    </row>
    <row r="601" spans="1:10">
      <c r="A601" s="516"/>
      <c r="B601" s="517"/>
      <c r="C601" s="517"/>
      <c r="D601" s="517"/>
      <c r="E601" s="517"/>
      <c r="F601" s="517"/>
      <c r="G601" s="517"/>
      <c r="H601" s="517"/>
      <c r="I601" s="518" t="s">
        <v>399</v>
      </c>
      <c r="J601" s="518"/>
    </row>
    <row r="602" spans="1:10">
      <c r="A602" s="516"/>
      <c r="B602" s="517"/>
      <c r="C602" s="517"/>
      <c r="D602" s="517"/>
      <c r="E602" s="517"/>
      <c r="F602" s="517"/>
      <c r="G602" s="517"/>
      <c r="H602" s="517"/>
      <c r="I602" s="518"/>
      <c r="J602" s="518"/>
    </row>
    <row r="603" spans="1:10">
      <c r="A603" s="516"/>
      <c r="B603" s="517"/>
      <c r="C603" s="517"/>
      <c r="D603" s="517"/>
      <c r="E603" s="517"/>
      <c r="F603" s="517"/>
      <c r="G603" s="517"/>
      <c r="H603" s="517"/>
      <c r="I603" s="518"/>
      <c r="J603" s="518"/>
    </row>
    <row r="604" spans="1:10">
      <c r="A604" s="516"/>
      <c r="B604" s="517"/>
      <c r="C604" s="517"/>
      <c r="D604" s="517"/>
      <c r="E604" s="517"/>
      <c r="F604" s="517"/>
      <c r="G604" s="517"/>
      <c r="H604" s="517"/>
      <c r="I604" s="518"/>
      <c r="J604" s="518"/>
    </row>
    <row r="605" spans="1:10">
      <c r="A605" s="516"/>
      <c r="B605" s="517"/>
      <c r="C605" s="517"/>
      <c r="D605" s="517"/>
      <c r="E605" s="517"/>
      <c r="F605" s="517"/>
      <c r="G605" s="517"/>
      <c r="H605" s="517"/>
      <c r="I605" s="518"/>
      <c r="J605" s="518"/>
    </row>
    <row r="606" spans="1:10">
      <c r="A606" s="516"/>
      <c r="B606" s="517"/>
      <c r="C606" s="517"/>
      <c r="D606" s="517"/>
      <c r="E606" s="517"/>
      <c r="F606" s="517"/>
      <c r="G606" s="517"/>
      <c r="H606" s="517"/>
      <c r="I606" s="518"/>
      <c r="J606" s="518"/>
    </row>
    <row r="607" spans="1:10">
      <c r="A607" s="516"/>
      <c r="B607" s="517"/>
      <c r="C607" s="517"/>
      <c r="D607" s="517"/>
      <c r="E607" s="517"/>
      <c r="F607" s="517"/>
      <c r="G607" s="517"/>
      <c r="H607" s="517"/>
      <c r="I607" s="518"/>
      <c r="J607" s="518"/>
    </row>
    <row r="608" spans="1:10">
      <c r="A608" s="516"/>
      <c r="B608" s="517"/>
      <c r="C608" s="517"/>
      <c r="D608" s="517"/>
      <c r="E608" s="517"/>
      <c r="F608" s="517"/>
      <c r="G608" s="517"/>
      <c r="H608" s="517"/>
      <c r="I608" s="518"/>
      <c r="J608" s="518"/>
    </row>
    <row r="609" spans="1:10">
      <c r="A609" s="516"/>
      <c r="B609" s="517"/>
      <c r="C609" s="517"/>
      <c r="D609" s="517"/>
      <c r="E609" s="517"/>
      <c r="F609" s="517"/>
      <c r="G609" s="517"/>
      <c r="H609" s="517"/>
      <c r="I609" s="518"/>
      <c r="J609" s="518"/>
    </row>
    <row r="610" spans="1:10">
      <c r="A610" s="516"/>
      <c r="B610" s="517"/>
      <c r="C610" s="517"/>
      <c r="D610" s="517"/>
      <c r="E610" s="517"/>
      <c r="F610" s="517"/>
      <c r="G610" s="517"/>
      <c r="H610" s="517"/>
      <c r="I610" s="518"/>
      <c r="J610" s="518"/>
    </row>
    <row r="611" spans="1:10">
      <c r="A611" s="516"/>
      <c r="B611" s="517"/>
      <c r="C611" s="517"/>
      <c r="D611" s="517"/>
      <c r="E611" s="517"/>
      <c r="F611" s="517"/>
      <c r="G611" s="517"/>
      <c r="H611" s="517"/>
      <c r="I611" s="518"/>
      <c r="J611" s="518"/>
    </row>
    <row r="612" spans="1:10">
      <c r="A612" s="516"/>
      <c r="B612" s="517"/>
      <c r="C612" s="517"/>
      <c r="D612" s="517"/>
      <c r="E612" s="517"/>
      <c r="F612" s="517"/>
      <c r="G612" s="517"/>
      <c r="H612" s="517"/>
      <c r="I612" s="518"/>
      <c r="J612" s="518"/>
    </row>
    <row r="613" spans="1:10">
      <c r="A613" s="516"/>
      <c r="B613" s="517"/>
      <c r="C613" s="517"/>
      <c r="D613" s="517"/>
      <c r="E613" s="517"/>
      <c r="F613" s="517"/>
      <c r="G613" s="517"/>
      <c r="H613" s="517"/>
      <c r="I613" s="518"/>
      <c r="J613" s="518"/>
    </row>
    <row r="614" spans="1:10">
      <c r="A614" s="516"/>
      <c r="B614" s="517"/>
      <c r="C614" s="517"/>
      <c r="D614" s="517"/>
      <c r="E614" s="517"/>
      <c r="F614" s="517"/>
      <c r="G614" s="517"/>
      <c r="H614" s="517"/>
      <c r="I614" s="518"/>
      <c r="J614" s="518"/>
    </row>
    <row r="615" spans="1:10">
      <c r="A615" s="516"/>
      <c r="B615" s="517"/>
      <c r="C615" s="517"/>
      <c r="D615" s="517"/>
      <c r="E615" s="517"/>
      <c r="F615" s="517"/>
      <c r="G615" s="517"/>
      <c r="H615" s="517"/>
      <c r="I615" s="518"/>
      <c r="J615" s="518"/>
    </row>
    <row r="616" spans="1:10">
      <c r="A616" s="516"/>
      <c r="B616" s="517"/>
      <c r="C616" s="517"/>
      <c r="D616" s="517"/>
      <c r="E616" s="517"/>
      <c r="F616" s="517"/>
      <c r="G616" s="517"/>
      <c r="H616" s="517"/>
      <c r="I616" s="518"/>
      <c r="J616" s="518"/>
    </row>
    <row r="617" spans="1:10">
      <c r="A617" s="516"/>
      <c r="B617" s="517"/>
      <c r="C617" s="517"/>
      <c r="D617" s="517"/>
      <c r="E617" s="517"/>
      <c r="F617" s="517"/>
      <c r="G617" s="517"/>
      <c r="H617" s="517"/>
      <c r="I617" s="518"/>
      <c r="J617" s="518"/>
    </row>
    <row r="618" spans="1:10">
      <c r="A618" s="516"/>
      <c r="B618" s="517"/>
      <c r="C618" s="517"/>
      <c r="D618" s="517"/>
      <c r="E618" s="517"/>
      <c r="F618" s="517"/>
      <c r="G618" s="517"/>
      <c r="H618" s="517"/>
      <c r="I618" s="518"/>
      <c r="J618" s="518"/>
    </row>
    <row r="619" spans="1:10">
      <c r="A619" s="516"/>
      <c r="B619" s="517"/>
      <c r="C619" s="517"/>
      <c r="D619" s="517"/>
      <c r="E619" s="517"/>
      <c r="F619" s="517"/>
      <c r="G619" s="517"/>
      <c r="H619" s="517"/>
      <c r="I619" s="518"/>
      <c r="J619" s="518"/>
    </row>
    <row r="620" spans="1:10">
      <c r="A620" s="516"/>
      <c r="B620" s="517"/>
      <c r="C620" s="517"/>
      <c r="D620" s="517"/>
      <c r="E620" s="517"/>
      <c r="F620" s="517"/>
      <c r="G620" s="517"/>
      <c r="H620" s="517"/>
      <c r="I620" s="518"/>
      <c r="J620" s="518"/>
    </row>
    <row r="621" spans="1:10">
      <c r="A621" s="516"/>
      <c r="B621" s="517"/>
      <c r="C621" s="517"/>
      <c r="D621" s="517"/>
      <c r="E621" s="517"/>
      <c r="F621" s="517"/>
      <c r="G621" s="517"/>
      <c r="H621" s="517"/>
      <c r="I621" s="518"/>
      <c r="J621" s="518"/>
    </row>
    <row r="622" spans="1:10">
      <c r="A622" s="516"/>
      <c r="B622" s="517"/>
      <c r="C622" s="517"/>
      <c r="D622" s="517"/>
      <c r="E622" s="517"/>
      <c r="F622" s="517"/>
      <c r="G622" s="517"/>
      <c r="H622" s="517"/>
      <c r="I622" s="518"/>
      <c r="J622" s="518"/>
    </row>
    <row r="623" spans="1:10">
      <c r="A623" s="516"/>
      <c r="B623" s="517"/>
      <c r="C623" s="517"/>
      <c r="D623" s="517"/>
      <c r="E623" s="517"/>
      <c r="F623" s="517"/>
      <c r="G623" s="517"/>
      <c r="H623" s="517"/>
      <c r="I623" s="518"/>
      <c r="J623" s="518"/>
    </row>
    <row r="624" spans="1:10">
      <c r="A624" s="463"/>
      <c r="B624" s="205" t="s">
        <v>520</v>
      </c>
      <c r="C624" s="464"/>
      <c r="D624" s="464"/>
      <c r="E624" s="463"/>
      <c r="F624" s="463"/>
      <c r="G624" s="463"/>
      <c r="H624" s="463"/>
      <c r="I624" s="463"/>
      <c r="J624" s="463"/>
    </row>
    <row r="625" spans="1:10">
      <c r="A625" s="463"/>
      <c r="B625" s="205" t="s">
        <v>554</v>
      </c>
      <c r="C625" s="464"/>
      <c r="D625" s="464"/>
      <c r="E625" s="463"/>
      <c r="F625" s="463"/>
      <c r="G625" s="463"/>
      <c r="H625" s="463"/>
      <c r="I625" s="463"/>
      <c r="J625" s="463"/>
    </row>
    <row r="626" spans="1:10">
      <c r="A626" s="463"/>
      <c r="B626" s="465"/>
      <c r="C626" s="463"/>
      <c r="D626" s="463"/>
      <c r="E626" s="463"/>
      <c r="F626" s="463"/>
      <c r="G626" s="463"/>
      <c r="H626" s="463"/>
      <c r="I626" s="465" t="s">
        <v>555</v>
      </c>
      <c r="J626" s="463"/>
    </row>
    <row r="627" spans="1:10">
      <c r="A627" s="466"/>
      <c r="B627" s="466"/>
      <c r="C627" s="466"/>
      <c r="D627" s="466"/>
      <c r="E627" s="466"/>
      <c r="F627" s="466"/>
      <c r="G627" s="466"/>
      <c r="H627" s="466"/>
      <c r="I627" s="467"/>
      <c r="J627" s="468" t="s">
        <v>523</v>
      </c>
    </row>
    <row r="628" spans="1:10">
      <c r="A628" s="469" t="s">
        <v>524</v>
      </c>
      <c r="B628" s="470"/>
      <c r="C628" s="470"/>
      <c r="D628" s="470"/>
      <c r="E628" s="470"/>
      <c r="F628" s="470"/>
      <c r="G628" s="470"/>
      <c r="H628" s="470"/>
      <c r="I628" s="470"/>
      <c r="J628" s="471"/>
    </row>
    <row r="629" spans="1:10" ht="33.75" thickBot="1">
      <c r="A629" s="519"/>
      <c r="B629" s="520" t="s">
        <v>556</v>
      </c>
      <c r="C629" s="521"/>
      <c r="D629" s="521"/>
      <c r="E629" s="521"/>
      <c r="F629" s="522"/>
      <c r="G629" s="523" t="s">
        <v>526</v>
      </c>
      <c r="H629" s="523" t="s">
        <v>527</v>
      </c>
      <c r="I629" s="524" t="s">
        <v>528</v>
      </c>
      <c r="J629" s="524" t="s">
        <v>529</v>
      </c>
    </row>
    <row r="630" spans="1:10">
      <c r="A630" s="525">
        <v>1</v>
      </c>
      <c r="B630" s="526" t="s">
        <v>557</v>
      </c>
      <c r="C630" s="527"/>
      <c r="D630" s="527"/>
      <c r="E630" s="527"/>
      <c r="F630" s="527"/>
      <c r="G630" s="528">
        <v>60</v>
      </c>
      <c r="H630" s="528">
        <v>12100</v>
      </c>
      <c r="I630" s="529">
        <f>SUM(I631+I632+I633+I634+I635)</f>
        <v>5350</v>
      </c>
      <c r="J630" s="529">
        <f>SUM(J631+J632+J633+J634+J635)</f>
        <v>17850092</v>
      </c>
    </row>
    <row r="631" spans="1:10">
      <c r="A631" s="530" t="s">
        <v>558</v>
      </c>
      <c r="B631" s="531" t="s">
        <v>559</v>
      </c>
      <c r="C631" s="531" t="s">
        <v>560</v>
      </c>
      <c r="D631" s="531"/>
      <c r="E631" s="531"/>
      <c r="F631" s="531"/>
      <c r="G631" s="532" t="s">
        <v>561</v>
      </c>
      <c r="H631" s="532">
        <v>12101</v>
      </c>
      <c r="I631" s="533">
        <v>4618</v>
      </c>
      <c r="J631" s="533">
        <v>17680925</v>
      </c>
    </row>
    <row r="632" spans="1:10">
      <c r="A632" s="530" t="s">
        <v>534</v>
      </c>
      <c r="B632" s="531" t="s">
        <v>562</v>
      </c>
      <c r="C632" s="531" t="s">
        <v>560</v>
      </c>
      <c r="D632" s="531"/>
      <c r="E632" s="531"/>
      <c r="F632" s="531"/>
      <c r="G632" s="532"/>
      <c r="H632" s="534">
        <v>12102</v>
      </c>
      <c r="I632" s="533"/>
      <c r="J632" s="533"/>
    </row>
    <row r="633" spans="1:10">
      <c r="A633" s="530" t="s">
        <v>536</v>
      </c>
      <c r="B633" s="531" t="s">
        <v>563</v>
      </c>
      <c r="C633" s="531" t="s">
        <v>560</v>
      </c>
      <c r="D633" s="531"/>
      <c r="E633" s="531"/>
      <c r="F633" s="531"/>
      <c r="G633" s="532" t="s">
        <v>564</v>
      </c>
      <c r="H633" s="532">
        <v>12103</v>
      </c>
      <c r="I633" s="533"/>
      <c r="J633" s="533"/>
    </row>
    <row r="634" spans="1:10">
      <c r="A634" s="530" t="s">
        <v>565</v>
      </c>
      <c r="B634" s="535" t="s">
        <v>566</v>
      </c>
      <c r="C634" s="531" t="s">
        <v>560</v>
      </c>
      <c r="D634" s="531"/>
      <c r="E634" s="531"/>
      <c r="F634" s="531"/>
      <c r="G634" s="532"/>
      <c r="H634" s="534">
        <v>12104</v>
      </c>
      <c r="I634" s="533"/>
      <c r="J634" s="533"/>
    </row>
    <row r="635" spans="1:10">
      <c r="A635" s="530" t="s">
        <v>567</v>
      </c>
      <c r="B635" s="531" t="s">
        <v>568</v>
      </c>
      <c r="C635" s="531" t="s">
        <v>560</v>
      </c>
      <c r="D635" s="531"/>
      <c r="E635" s="531"/>
      <c r="F635" s="531"/>
      <c r="G635" s="532" t="s">
        <v>569</v>
      </c>
      <c r="H635" s="534">
        <v>12105</v>
      </c>
      <c r="I635" s="533">
        <v>732</v>
      </c>
      <c r="J635" s="533">
        <v>169167</v>
      </c>
    </row>
    <row r="636" spans="1:10">
      <c r="A636" s="536">
        <v>2</v>
      </c>
      <c r="B636" s="537" t="s">
        <v>570</v>
      </c>
      <c r="C636" s="537"/>
      <c r="D636" s="537"/>
      <c r="E636" s="537"/>
      <c r="F636" s="537"/>
      <c r="G636" s="538">
        <v>64</v>
      </c>
      <c r="H636" s="538">
        <v>12200</v>
      </c>
      <c r="I636" s="533">
        <f>SUM(I637+I638)</f>
        <v>3831</v>
      </c>
      <c r="J636" s="533">
        <f>SUM(J637+J638)</f>
        <v>8446417</v>
      </c>
    </row>
    <row r="637" spans="1:10">
      <c r="A637" s="539" t="s">
        <v>571</v>
      </c>
      <c r="B637" s="537" t="s">
        <v>572</v>
      </c>
      <c r="C637" s="540"/>
      <c r="D637" s="540"/>
      <c r="E637" s="540"/>
      <c r="F637" s="540"/>
      <c r="G637" s="534">
        <v>641</v>
      </c>
      <c r="H637" s="534">
        <v>12201</v>
      </c>
      <c r="I637" s="533">
        <v>3301</v>
      </c>
      <c r="J637" s="533">
        <v>7259751</v>
      </c>
    </row>
    <row r="638" spans="1:10">
      <c r="A638" s="539" t="s">
        <v>573</v>
      </c>
      <c r="B638" s="540" t="s">
        <v>574</v>
      </c>
      <c r="C638" s="540"/>
      <c r="D638" s="540"/>
      <c r="E638" s="540"/>
      <c r="F638" s="540"/>
      <c r="G638" s="534">
        <v>644</v>
      </c>
      <c r="H638" s="534">
        <v>12202</v>
      </c>
      <c r="I638" s="533">
        <v>530</v>
      </c>
      <c r="J638" s="533">
        <v>1186666</v>
      </c>
    </row>
    <row r="639" spans="1:10">
      <c r="A639" s="536">
        <v>3</v>
      </c>
      <c r="B639" s="537" t="s">
        <v>575</v>
      </c>
      <c r="C639" s="537"/>
      <c r="D639" s="537"/>
      <c r="E639" s="537"/>
      <c r="F639" s="537"/>
      <c r="G639" s="538">
        <v>68</v>
      </c>
      <c r="H639" s="538">
        <v>12300</v>
      </c>
      <c r="I639" s="533">
        <v>445</v>
      </c>
      <c r="J639" s="533"/>
    </row>
    <row r="640" spans="1:10">
      <c r="A640" s="536">
        <v>4</v>
      </c>
      <c r="B640" s="537" t="s">
        <v>576</v>
      </c>
      <c r="C640" s="537"/>
      <c r="D640" s="537"/>
      <c r="E640" s="537"/>
      <c r="F640" s="537"/>
      <c r="G640" s="538">
        <v>61</v>
      </c>
      <c r="H640" s="538">
        <v>12400</v>
      </c>
      <c r="I640" s="533">
        <f>SUM(I641+I642+I643+I644+I645+I646+I647+I648+I649+I650+I651+I652+I655)</f>
        <v>57856</v>
      </c>
      <c r="J640" s="533">
        <f>SUM(J641+J642+J643+J644+J645+J646+J647+J648+J649+J650+J651+J652+J655)</f>
        <v>12684753</v>
      </c>
    </row>
    <row r="641" spans="1:10">
      <c r="A641" s="539" t="s">
        <v>531</v>
      </c>
      <c r="B641" s="541" t="s">
        <v>577</v>
      </c>
      <c r="C641" s="541"/>
      <c r="D641" s="541"/>
      <c r="E641" s="541"/>
      <c r="F641" s="541"/>
      <c r="G641" s="532"/>
      <c r="H641" s="532">
        <v>12401</v>
      </c>
      <c r="I641" s="533">
        <v>850</v>
      </c>
      <c r="J641" s="533">
        <v>12576288</v>
      </c>
    </row>
    <row r="642" spans="1:10">
      <c r="A642" s="539" t="s">
        <v>540</v>
      </c>
      <c r="B642" s="541" t="s">
        <v>578</v>
      </c>
      <c r="C642" s="541"/>
      <c r="D642" s="541"/>
      <c r="E642" s="541"/>
      <c r="F642" s="541"/>
      <c r="G642" s="542">
        <v>611</v>
      </c>
      <c r="H642" s="532">
        <v>12402</v>
      </c>
      <c r="I642" s="533"/>
      <c r="J642" s="533"/>
    </row>
    <row r="643" spans="1:10">
      <c r="A643" s="539" t="s">
        <v>542</v>
      </c>
      <c r="B643" s="541" t="s">
        <v>579</v>
      </c>
      <c r="C643" s="541"/>
      <c r="D643" s="541"/>
      <c r="E643" s="541"/>
      <c r="F643" s="541"/>
      <c r="G643" s="532">
        <v>613</v>
      </c>
      <c r="H643" s="532">
        <v>12403</v>
      </c>
      <c r="I643" s="533"/>
      <c r="J643" s="533"/>
    </row>
    <row r="644" spans="1:10">
      <c r="A644" s="539" t="s">
        <v>580</v>
      </c>
      <c r="B644" s="541" t="s">
        <v>581</v>
      </c>
      <c r="C644" s="541"/>
      <c r="D644" s="541"/>
      <c r="E644" s="541"/>
      <c r="F644" s="541"/>
      <c r="G644" s="542">
        <v>615</v>
      </c>
      <c r="H644" s="532">
        <v>12404</v>
      </c>
      <c r="I644" s="538"/>
      <c r="J644" s="538"/>
    </row>
    <row r="645" spans="1:10">
      <c r="A645" s="539" t="s">
        <v>582</v>
      </c>
      <c r="B645" s="541" t="s">
        <v>583</v>
      </c>
      <c r="C645" s="541"/>
      <c r="D645" s="541"/>
      <c r="E645" s="541"/>
      <c r="F645" s="541"/>
      <c r="G645" s="542">
        <v>616</v>
      </c>
      <c r="H645" s="532">
        <v>12405</v>
      </c>
      <c r="I645" s="533"/>
      <c r="J645" s="533"/>
    </row>
    <row r="646" spans="1:10">
      <c r="A646" s="539" t="s">
        <v>584</v>
      </c>
      <c r="B646" s="541" t="s">
        <v>585</v>
      </c>
      <c r="C646" s="541"/>
      <c r="D646" s="541"/>
      <c r="E646" s="541"/>
      <c r="F646" s="541"/>
      <c r="G646" s="542">
        <v>617</v>
      </c>
      <c r="H646" s="532">
        <v>12406</v>
      </c>
      <c r="I646" s="533"/>
      <c r="J646" s="533"/>
    </row>
    <row r="647" spans="1:10">
      <c r="A647" s="539" t="s">
        <v>586</v>
      </c>
      <c r="B647" s="531" t="s">
        <v>587</v>
      </c>
      <c r="C647" s="531" t="s">
        <v>560</v>
      </c>
      <c r="D647" s="531"/>
      <c r="E647" s="531"/>
      <c r="F647" s="531"/>
      <c r="G647" s="542">
        <v>618</v>
      </c>
      <c r="H647" s="532">
        <v>12407</v>
      </c>
      <c r="I647" s="533">
        <v>56869</v>
      </c>
      <c r="J647" s="533"/>
    </row>
    <row r="648" spans="1:10">
      <c r="A648" s="539" t="s">
        <v>588</v>
      </c>
      <c r="B648" s="531" t="s">
        <v>589</v>
      </c>
      <c r="C648" s="531"/>
      <c r="D648" s="531"/>
      <c r="E648" s="531"/>
      <c r="F648" s="531"/>
      <c r="G648" s="542">
        <v>623</v>
      </c>
      <c r="H648" s="532">
        <v>12408</v>
      </c>
      <c r="I648" s="533"/>
      <c r="J648" s="533"/>
    </row>
    <row r="649" spans="1:10">
      <c r="A649" s="539" t="s">
        <v>590</v>
      </c>
      <c r="B649" s="531" t="s">
        <v>591</v>
      </c>
      <c r="C649" s="531"/>
      <c r="D649" s="531"/>
      <c r="E649" s="531"/>
      <c r="F649" s="531"/>
      <c r="G649" s="542">
        <v>624</v>
      </c>
      <c r="H649" s="532">
        <v>12409</v>
      </c>
      <c r="I649" s="533"/>
      <c r="J649" s="533"/>
    </row>
    <row r="650" spans="1:10">
      <c r="A650" s="539" t="s">
        <v>592</v>
      </c>
      <c r="B650" s="531" t="s">
        <v>593</v>
      </c>
      <c r="C650" s="531"/>
      <c r="D650" s="531"/>
      <c r="E650" s="531"/>
      <c r="F650" s="531"/>
      <c r="G650" s="542">
        <v>625</v>
      </c>
      <c r="H650" s="532">
        <v>12410</v>
      </c>
      <c r="I650" s="533"/>
      <c r="J650" s="533"/>
    </row>
    <row r="651" spans="1:10">
      <c r="A651" s="539" t="s">
        <v>594</v>
      </c>
      <c r="B651" s="531" t="s">
        <v>595</v>
      </c>
      <c r="C651" s="531"/>
      <c r="D651" s="531"/>
      <c r="E651" s="531"/>
      <c r="F651" s="531"/>
      <c r="G651" s="542">
        <v>626</v>
      </c>
      <c r="H651" s="532">
        <v>12411</v>
      </c>
      <c r="I651" s="533">
        <v>31</v>
      </c>
      <c r="J651" s="533">
        <v>37770</v>
      </c>
    </row>
    <row r="652" spans="1:10">
      <c r="A652" s="543" t="s">
        <v>596</v>
      </c>
      <c r="B652" s="531" t="s">
        <v>597</v>
      </c>
      <c r="C652" s="531"/>
      <c r="D652" s="531"/>
      <c r="E652" s="531"/>
      <c r="F652" s="531"/>
      <c r="G652" s="542">
        <v>627</v>
      </c>
      <c r="H652" s="532">
        <v>12412</v>
      </c>
      <c r="I652" s="533"/>
      <c r="J652" s="533"/>
    </row>
    <row r="653" spans="1:10">
      <c r="A653" s="539"/>
      <c r="B653" s="544" t="s">
        <v>598</v>
      </c>
      <c r="C653" s="544"/>
      <c r="D653" s="544"/>
      <c r="E653" s="544"/>
      <c r="F653" s="544"/>
      <c r="G653" s="542">
        <v>6271</v>
      </c>
      <c r="H653" s="542">
        <v>124121</v>
      </c>
      <c r="I653" s="533"/>
      <c r="J653" s="533"/>
    </row>
    <row r="654" spans="1:10">
      <c r="A654" s="539"/>
      <c r="B654" s="544" t="s">
        <v>599</v>
      </c>
      <c r="C654" s="544"/>
      <c r="D654" s="544"/>
      <c r="E654" s="544"/>
      <c r="F654" s="544"/>
      <c r="G654" s="542">
        <v>6272</v>
      </c>
      <c r="H654" s="542">
        <v>124122</v>
      </c>
      <c r="I654" s="533"/>
      <c r="J654" s="533"/>
    </row>
    <row r="655" spans="1:10">
      <c r="A655" s="539" t="s">
        <v>600</v>
      </c>
      <c r="B655" s="531" t="s">
        <v>601</v>
      </c>
      <c r="C655" s="531"/>
      <c r="D655" s="531"/>
      <c r="E655" s="531"/>
      <c r="F655" s="531"/>
      <c r="G655" s="542">
        <v>628</v>
      </c>
      <c r="H655" s="542">
        <v>12413</v>
      </c>
      <c r="I655" s="533">
        <v>106</v>
      </c>
      <c r="J655" s="533">
        <v>70695</v>
      </c>
    </row>
    <row r="656" spans="1:10">
      <c r="A656" s="536">
        <v>5</v>
      </c>
      <c r="B656" s="535" t="s">
        <v>602</v>
      </c>
      <c r="C656" s="531"/>
      <c r="D656" s="531"/>
      <c r="E656" s="531"/>
      <c r="F656" s="531"/>
      <c r="G656" s="533">
        <v>63</v>
      </c>
      <c r="H656" s="533">
        <v>12500</v>
      </c>
      <c r="I656" s="533">
        <f>SUM(I657+I659+I660,I658)</f>
        <v>951</v>
      </c>
      <c r="J656" s="533">
        <f>SUM(J657+J659+J660,J658)</f>
        <v>991508</v>
      </c>
    </row>
    <row r="657" spans="1:10">
      <c r="A657" s="539" t="s">
        <v>531</v>
      </c>
      <c r="B657" s="531" t="s">
        <v>603</v>
      </c>
      <c r="C657" s="531"/>
      <c r="D657" s="531"/>
      <c r="E657" s="531"/>
      <c r="F657" s="531"/>
      <c r="G657" s="542">
        <v>632</v>
      </c>
      <c r="H657" s="542">
        <v>12501</v>
      </c>
      <c r="I657" s="533"/>
      <c r="J657" s="533"/>
    </row>
    <row r="658" spans="1:10">
      <c r="A658" s="539" t="s">
        <v>540</v>
      </c>
      <c r="B658" s="531" t="s">
        <v>604</v>
      </c>
      <c r="C658" s="531"/>
      <c r="D658" s="531"/>
      <c r="E658" s="531"/>
      <c r="F658" s="531"/>
      <c r="G658" s="542">
        <v>633</v>
      </c>
      <c r="H658" s="542">
        <v>12502</v>
      </c>
      <c r="I658" s="533"/>
      <c r="J658" s="533"/>
    </row>
    <row r="659" spans="1:10">
      <c r="A659" s="539" t="s">
        <v>542</v>
      </c>
      <c r="B659" s="531" t="s">
        <v>605</v>
      </c>
      <c r="C659" s="531"/>
      <c r="D659" s="531"/>
      <c r="E659" s="531"/>
      <c r="F659" s="531"/>
      <c r="G659" s="542">
        <v>634</v>
      </c>
      <c r="H659" s="542">
        <v>12503</v>
      </c>
      <c r="I659" s="533"/>
      <c r="J659" s="533"/>
    </row>
    <row r="660" spans="1:10">
      <c r="A660" s="539" t="s">
        <v>580</v>
      </c>
      <c r="B660" s="531" t="s">
        <v>606</v>
      </c>
      <c r="C660" s="531"/>
      <c r="D660" s="531"/>
      <c r="E660" s="531"/>
      <c r="F660" s="531"/>
      <c r="G660" s="542" t="s">
        <v>607</v>
      </c>
      <c r="H660" s="542">
        <v>12504</v>
      </c>
      <c r="I660" s="533">
        <v>951</v>
      </c>
      <c r="J660" s="533">
        <v>991508</v>
      </c>
    </row>
    <row r="661" spans="1:10">
      <c r="A661" s="536" t="s">
        <v>608</v>
      </c>
      <c r="B661" s="537" t="s">
        <v>609</v>
      </c>
      <c r="C661" s="537"/>
      <c r="D661" s="537"/>
      <c r="E661" s="537"/>
      <c r="F661" s="537"/>
      <c r="G661" s="542"/>
      <c r="H661" s="542">
        <v>12600</v>
      </c>
      <c r="I661" s="533">
        <f>SUM(I630+I636+I639+I640+I656)</f>
        <v>68433</v>
      </c>
      <c r="J661" s="533">
        <f>SUM(J630+J636+J639+J640+J656)</f>
        <v>39972770</v>
      </c>
    </row>
    <row r="662" spans="1:10">
      <c r="A662" s="545"/>
      <c r="B662" s="546" t="s">
        <v>610</v>
      </c>
      <c r="C662" s="547"/>
      <c r="D662" s="547"/>
      <c r="E662" s="547"/>
      <c r="F662" s="547"/>
      <c r="G662" s="547"/>
      <c r="H662" s="547"/>
      <c r="I662" s="548" t="s">
        <v>528</v>
      </c>
      <c r="J662" s="548" t="s">
        <v>529</v>
      </c>
    </row>
    <row r="663" spans="1:10">
      <c r="A663" s="549">
        <v>1</v>
      </c>
      <c r="B663" s="550" t="s">
        <v>611</v>
      </c>
      <c r="C663" s="550"/>
      <c r="D663" s="550"/>
      <c r="E663" s="550"/>
      <c r="F663" s="550"/>
      <c r="G663" s="533"/>
      <c r="H663" s="533">
        <v>14000</v>
      </c>
      <c r="I663" s="533">
        <v>7</v>
      </c>
      <c r="J663" s="533">
        <v>22</v>
      </c>
    </row>
    <row r="664" spans="1:10">
      <c r="A664" s="549">
        <v>2</v>
      </c>
      <c r="B664" s="550" t="s">
        <v>612</v>
      </c>
      <c r="C664" s="550"/>
      <c r="D664" s="550"/>
      <c r="E664" s="550"/>
      <c r="F664" s="550"/>
      <c r="G664" s="533"/>
      <c r="H664" s="533">
        <v>15000</v>
      </c>
      <c r="I664" s="533"/>
      <c r="J664" s="533"/>
    </row>
    <row r="665" spans="1:10">
      <c r="A665" s="551" t="s">
        <v>531</v>
      </c>
      <c r="B665" s="541" t="s">
        <v>613</v>
      </c>
      <c r="C665" s="541"/>
      <c r="D665" s="541"/>
      <c r="E665" s="541"/>
      <c r="F665" s="541"/>
      <c r="G665" s="533"/>
      <c r="H665" s="542">
        <v>15001</v>
      </c>
      <c r="I665" s="533"/>
      <c r="J665" s="533"/>
    </row>
    <row r="666" spans="1:10">
      <c r="A666" s="551"/>
      <c r="B666" s="552" t="s">
        <v>614</v>
      </c>
      <c r="C666" s="552"/>
      <c r="D666" s="552"/>
      <c r="E666" s="552"/>
      <c r="F666" s="552"/>
      <c r="G666" s="533"/>
      <c r="H666" s="542">
        <v>150011</v>
      </c>
      <c r="I666" s="533"/>
      <c r="J666" s="533"/>
    </row>
    <row r="667" spans="1:10">
      <c r="A667" s="553" t="s">
        <v>540</v>
      </c>
      <c r="B667" s="541" t="s">
        <v>615</v>
      </c>
      <c r="C667" s="541"/>
      <c r="D667" s="541"/>
      <c r="E667" s="541"/>
      <c r="F667" s="541"/>
      <c r="G667" s="533"/>
      <c r="H667" s="542">
        <v>15002</v>
      </c>
      <c r="I667" s="533"/>
      <c r="J667" s="533"/>
    </row>
    <row r="668" spans="1:10" ht="15.75" thickBot="1">
      <c r="A668" s="554"/>
      <c r="B668" s="555" t="s">
        <v>616</v>
      </c>
      <c r="C668" s="555"/>
      <c r="D668" s="555"/>
      <c r="E668" s="555"/>
      <c r="F668" s="555"/>
      <c r="G668" s="556"/>
      <c r="H668" s="557">
        <v>150021</v>
      </c>
      <c r="I668" s="556"/>
      <c r="J668" s="556"/>
    </row>
    <row r="669" spans="1:10">
      <c r="A669" s="208"/>
      <c r="B669" s="208"/>
      <c r="C669" s="208"/>
      <c r="D669" s="208"/>
      <c r="E669" s="208"/>
      <c r="F669" s="208"/>
      <c r="G669" s="208"/>
      <c r="H669" s="208"/>
      <c r="I669" s="558" t="s">
        <v>359</v>
      </c>
      <c r="J669" s="558"/>
    </row>
    <row r="670" spans="1:10" ht="15.75">
      <c r="A670" s="463"/>
      <c r="B670" s="463"/>
      <c r="C670" s="463"/>
      <c r="D670" s="463"/>
      <c r="E670" s="463"/>
      <c r="F670" s="463"/>
      <c r="G670" s="463"/>
      <c r="H670" s="463"/>
      <c r="I670" s="559" t="s">
        <v>617</v>
      </c>
      <c r="J670" s="559"/>
    </row>
  </sheetData>
  <mergeCells count="654">
    <mergeCell ref="B664:F664"/>
    <mergeCell ref="B665:F665"/>
    <mergeCell ref="B666:F666"/>
    <mergeCell ref="B667:F667"/>
    <mergeCell ref="B668:F668"/>
    <mergeCell ref="B654:F654"/>
    <mergeCell ref="B655:F655"/>
    <mergeCell ref="B656:F656"/>
    <mergeCell ref="B657:F657"/>
    <mergeCell ref="B658:F658"/>
    <mergeCell ref="B659:F659"/>
    <mergeCell ref="B660:F660"/>
    <mergeCell ref="B661:F661"/>
    <mergeCell ref="B663:F663"/>
    <mergeCell ref="B645:F645"/>
    <mergeCell ref="B646:F646"/>
    <mergeCell ref="B647:F647"/>
    <mergeCell ref="B648:F648"/>
    <mergeCell ref="B649:F649"/>
    <mergeCell ref="B650:F650"/>
    <mergeCell ref="B651:F651"/>
    <mergeCell ref="B652:F652"/>
    <mergeCell ref="B653:F653"/>
    <mergeCell ref="B636:F636"/>
    <mergeCell ref="B637:F637"/>
    <mergeCell ref="B638:F638"/>
    <mergeCell ref="B639:F639"/>
    <mergeCell ref="B640:F640"/>
    <mergeCell ref="B641:F641"/>
    <mergeCell ref="B642:F642"/>
    <mergeCell ref="B643:F643"/>
    <mergeCell ref="B644:F644"/>
    <mergeCell ref="B596:F596"/>
    <mergeCell ref="A628:J628"/>
    <mergeCell ref="B629:F629"/>
    <mergeCell ref="B630:F630"/>
    <mergeCell ref="B631:F631"/>
    <mergeCell ref="B632:F632"/>
    <mergeCell ref="B633:F633"/>
    <mergeCell ref="B634:F634"/>
    <mergeCell ref="B635:F635"/>
    <mergeCell ref="B587:F587"/>
    <mergeCell ref="B588:F588"/>
    <mergeCell ref="B589:F589"/>
    <mergeCell ref="B590:F590"/>
    <mergeCell ref="B591:F591"/>
    <mergeCell ref="B592:F592"/>
    <mergeCell ref="B593:F593"/>
    <mergeCell ref="B594:F594"/>
    <mergeCell ref="B595:F595"/>
    <mergeCell ref="A578:J578"/>
    <mergeCell ref="B579:F579"/>
    <mergeCell ref="B580:F580"/>
    <mergeCell ref="B581:F581"/>
    <mergeCell ref="B582:F582"/>
    <mergeCell ref="B583:F583"/>
    <mergeCell ref="B584:F584"/>
    <mergeCell ref="B585:F585"/>
    <mergeCell ref="B586:F586"/>
    <mergeCell ref="B553:E553"/>
    <mergeCell ref="B554:E554"/>
    <mergeCell ref="B555:E555"/>
    <mergeCell ref="B556:E556"/>
    <mergeCell ref="B557:E557"/>
    <mergeCell ref="B558:E558"/>
    <mergeCell ref="B559:E559"/>
    <mergeCell ref="B538:E538"/>
    <mergeCell ref="B539:E539"/>
    <mergeCell ref="B540:E540"/>
    <mergeCell ref="B541:E541"/>
    <mergeCell ref="B542:E542"/>
    <mergeCell ref="B543:E543"/>
    <mergeCell ref="B544:E544"/>
    <mergeCell ref="B545:E545"/>
    <mergeCell ref="B546:E546"/>
    <mergeCell ref="B547:E547"/>
    <mergeCell ref="B548:E548"/>
    <mergeCell ref="B549:E549"/>
    <mergeCell ref="B550:E550"/>
    <mergeCell ref="B551:E551"/>
    <mergeCell ref="B552:E552"/>
    <mergeCell ref="B529:E529"/>
    <mergeCell ref="B530:E530"/>
    <mergeCell ref="B531:E531"/>
    <mergeCell ref="B532:E532"/>
    <mergeCell ref="B533:E533"/>
    <mergeCell ref="B534:E534"/>
    <mergeCell ref="B535:E535"/>
    <mergeCell ref="B536:E536"/>
    <mergeCell ref="B537:E537"/>
    <mergeCell ref="E521:G521"/>
    <mergeCell ref="E522:G522"/>
    <mergeCell ref="B524:G524"/>
    <mergeCell ref="A527:A528"/>
    <mergeCell ref="B527:E528"/>
    <mergeCell ref="F527:F528"/>
    <mergeCell ref="G527:G528"/>
    <mergeCell ref="H527:H528"/>
    <mergeCell ref="I527:I528"/>
    <mergeCell ref="B246:F246"/>
    <mergeCell ref="I241:J241"/>
    <mergeCell ref="I242:J242"/>
    <mergeCell ref="I243:J243"/>
    <mergeCell ref="I253:J253"/>
    <mergeCell ref="I254:J254"/>
    <mergeCell ref="I255:J255"/>
    <mergeCell ref="G241:H241"/>
    <mergeCell ref="B256:F256"/>
    <mergeCell ref="B247:F247"/>
    <mergeCell ref="B248:F248"/>
    <mergeCell ref="B249:F249"/>
    <mergeCell ref="B250:F250"/>
    <mergeCell ref="B251:F251"/>
    <mergeCell ref="B242:F242"/>
    <mergeCell ref="B243:F243"/>
    <mergeCell ref="B244:F244"/>
    <mergeCell ref="B245:F245"/>
    <mergeCell ref="G251:H251"/>
    <mergeCell ref="G250:H250"/>
    <mergeCell ref="G249:H249"/>
    <mergeCell ref="G248:H248"/>
    <mergeCell ref="G247:H247"/>
    <mergeCell ref="G256:H256"/>
    <mergeCell ref="G257:H257"/>
    <mergeCell ref="B257:F257"/>
    <mergeCell ref="B252:F252"/>
    <mergeCell ref="B253:F253"/>
    <mergeCell ref="B254:F254"/>
    <mergeCell ref="B255:F255"/>
    <mergeCell ref="G255:H255"/>
    <mergeCell ref="G254:H254"/>
    <mergeCell ref="G253:H253"/>
    <mergeCell ref="G252:H252"/>
    <mergeCell ref="I256:J256"/>
    <mergeCell ref="I257:J257"/>
    <mergeCell ref="I244:J244"/>
    <mergeCell ref="I245:J245"/>
    <mergeCell ref="I246:J246"/>
    <mergeCell ref="I247:J247"/>
    <mergeCell ref="I248:J248"/>
    <mergeCell ref="I249:J249"/>
    <mergeCell ref="I250:J250"/>
    <mergeCell ref="I251:J251"/>
    <mergeCell ref="I252:J252"/>
    <mergeCell ref="I232:J232"/>
    <mergeCell ref="I233:J233"/>
    <mergeCell ref="I234:J234"/>
    <mergeCell ref="I235:J235"/>
    <mergeCell ref="I236:J236"/>
    <mergeCell ref="I237:J237"/>
    <mergeCell ref="I238:J238"/>
    <mergeCell ref="I239:J239"/>
    <mergeCell ref="I240:J240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231:J231"/>
    <mergeCell ref="G217:H217"/>
    <mergeCell ref="I217:J217"/>
    <mergeCell ref="B216:F217"/>
    <mergeCell ref="A216:A217"/>
    <mergeCell ref="G218:H218"/>
    <mergeCell ref="G219:H219"/>
    <mergeCell ref="I220:J220"/>
    <mergeCell ref="I221:J221"/>
    <mergeCell ref="I222:J222"/>
    <mergeCell ref="I168:J168"/>
    <mergeCell ref="I172:J172"/>
    <mergeCell ref="I173:J173"/>
    <mergeCell ref="I174:J174"/>
    <mergeCell ref="I175:J175"/>
    <mergeCell ref="I176:J176"/>
    <mergeCell ref="I177:J177"/>
    <mergeCell ref="I178:J178"/>
    <mergeCell ref="I179:J179"/>
    <mergeCell ref="I169:J171"/>
    <mergeCell ref="I144:J144"/>
    <mergeCell ref="I145:J145"/>
    <mergeCell ref="I146:J146"/>
    <mergeCell ref="I147:J147"/>
    <mergeCell ref="I148:J148"/>
    <mergeCell ref="I149:J149"/>
    <mergeCell ref="I150:J150"/>
    <mergeCell ref="I151:J151"/>
    <mergeCell ref="I152:J152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97:J97"/>
    <mergeCell ref="I98:J98"/>
    <mergeCell ref="I99:J99"/>
    <mergeCell ref="I120:J120"/>
    <mergeCell ref="I121:J121"/>
    <mergeCell ref="I122:J122"/>
    <mergeCell ref="I123:J123"/>
    <mergeCell ref="I124:J124"/>
    <mergeCell ref="I125:J125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G61:H61"/>
    <mergeCell ref="I61:J61"/>
    <mergeCell ref="I62:J62"/>
    <mergeCell ref="I63:J63"/>
    <mergeCell ref="I64:J64"/>
    <mergeCell ref="I65:J65"/>
    <mergeCell ref="I66:J66"/>
    <mergeCell ref="I67:J67"/>
    <mergeCell ref="I69:J69"/>
    <mergeCell ref="G62:H62"/>
    <mergeCell ref="G63:H63"/>
    <mergeCell ref="G64:H64"/>
    <mergeCell ref="G65:H65"/>
    <mergeCell ref="G66:H66"/>
    <mergeCell ref="G67:H67"/>
    <mergeCell ref="G69:H69"/>
    <mergeCell ref="I68:J68"/>
    <mergeCell ref="G238:H238"/>
    <mergeCell ref="G237:H237"/>
    <mergeCell ref="G246:H246"/>
    <mergeCell ref="G243:H243"/>
    <mergeCell ref="G242:H242"/>
    <mergeCell ref="G234:H234"/>
    <mergeCell ref="G235:H235"/>
    <mergeCell ref="G239:H239"/>
    <mergeCell ref="G240:H240"/>
    <mergeCell ref="G225:H225"/>
    <mergeCell ref="G224:H224"/>
    <mergeCell ref="G227:H227"/>
    <mergeCell ref="G226:H226"/>
    <mergeCell ref="B226:F226"/>
    <mergeCell ref="B227:F227"/>
    <mergeCell ref="B224:F224"/>
    <mergeCell ref="B225:F225"/>
    <mergeCell ref="G236:H236"/>
    <mergeCell ref="G233:H233"/>
    <mergeCell ref="G232:H232"/>
    <mergeCell ref="B228:F228"/>
    <mergeCell ref="B229:F229"/>
    <mergeCell ref="B230:F230"/>
    <mergeCell ref="B231:F231"/>
    <mergeCell ref="G228:H228"/>
    <mergeCell ref="G229:H229"/>
    <mergeCell ref="G230:H230"/>
    <mergeCell ref="G231:H231"/>
    <mergeCell ref="B237:F237"/>
    <mergeCell ref="B238:F238"/>
    <mergeCell ref="B239:F239"/>
    <mergeCell ref="B240:F240"/>
    <mergeCell ref="B241:F241"/>
    <mergeCell ref="B232:F232"/>
    <mergeCell ref="B233:F233"/>
    <mergeCell ref="B234:F234"/>
    <mergeCell ref="B235:F235"/>
    <mergeCell ref="B236:F236"/>
    <mergeCell ref="I188:J188"/>
    <mergeCell ref="I189:J189"/>
    <mergeCell ref="I190:J190"/>
    <mergeCell ref="G223:H223"/>
    <mergeCell ref="B218:F218"/>
    <mergeCell ref="B219:F219"/>
    <mergeCell ref="B220:F220"/>
    <mergeCell ref="B221:F221"/>
    <mergeCell ref="B222:F222"/>
    <mergeCell ref="B223:F223"/>
    <mergeCell ref="G220:H220"/>
    <mergeCell ref="G221:H221"/>
    <mergeCell ref="G222:H222"/>
    <mergeCell ref="I193:J193"/>
    <mergeCell ref="I194:J194"/>
    <mergeCell ref="I195:J195"/>
    <mergeCell ref="I196:J196"/>
    <mergeCell ref="I219:J219"/>
    <mergeCell ref="A210:J211"/>
    <mergeCell ref="A212:J213"/>
    <mergeCell ref="A214:J214"/>
    <mergeCell ref="A215:F215"/>
    <mergeCell ref="G215:J215"/>
    <mergeCell ref="G216:J216"/>
    <mergeCell ref="I182:J183"/>
    <mergeCell ref="B179:E179"/>
    <mergeCell ref="G179:H179"/>
    <mergeCell ref="A186:A187"/>
    <mergeCell ref="F186:F187"/>
    <mergeCell ref="G186:H187"/>
    <mergeCell ref="I186:J187"/>
    <mergeCell ref="A191:A192"/>
    <mergeCell ref="F191:F192"/>
    <mergeCell ref="G191:H192"/>
    <mergeCell ref="I191:J192"/>
    <mergeCell ref="A180:A181"/>
    <mergeCell ref="B189:E189"/>
    <mergeCell ref="G189:H189"/>
    <mergeCell ref="B190:E190"/>
    <mergeCell ref="G190:H190"/>
    <mergeCell ref="B184:E184"/>
    <mergeCell ref="G184:H184"/>
    <mergeCell ref="B185:E185"/>
    <mergeCell ref="G185:H185"/>
    <mergeCell ref="B188:E188"/>
    <mergeCell ref="G188:H188"/>
    <mergeCell ref="I184:J184"/>
    <mergeCell ref="I185:J185"/>
    <mergeCell ref="A169:A171"/>
    <mergeCell ref="A162:J162"/>
    <mergeCell ref="B167:E167"/>
    <mergeCell ref="B193:E193"/>
    <mergeCell ref="G193:H193"/>
    <mergeCell ref="B194:E194"/>
    <mergeCell ref="G194:H194"/>
    <mergeCell ref="B195:E195"/>
    <mergeCell ref="G195:H195"/>
    <mergeCell ref="B174:E174"/>
    <mergeCell ref="G174:H174"/>
    <mergeCell ref="B175:E175"/>
    <mergeCell ref="G175:H175"/>
    <mergeCell ref="B176:E176"/>
    <mergeCell ref="G176:H176"/>
    <mergeCell ref="B177:E177"/>
    <mergeCell ref="G177:H177"/>
    <mergeCell ref="B178:E178"/>
    <mergeCell ref="G178:H178"/>
    <mergeCell ref="F180:F181"/>
    <mergeCell ref="G180:H181"/>
    <mergeCell ref="I180:J181"/>
    <mergeCell ref="A182:A183"/>
    <mergeCell ref="F182:F183"/>
    <mergeCell ref="B196:E196"/>
    <mergeCell ref="G196:H196"/>
    <mergeCell ref="B168:E168"/>
    <mergeCell ref="G168:H168"/>
    <mergeCell ref="B172:E172"/>
    <mergeCell ref="G172:H172"/>
    <mergeCell ref="B173:E173"/>
    <mergeCell ref="G173:H173"/>
    <mergeCell ref="F169:F171"/>
    <mergeCell ref="G169:H171"/>
    <mergeCell ref="G182:H183"/>
    <mergeCell ref="B98:E98"/>
    <mergeCell ref="B99:E99"/>
    <mergeCell ref="B93:E93"/>
    <mergeCell ref="B94:E94"/>
    <mergeCell ref="B95:E95"/>
    <mergeCell ref="B96:E96"/>
    <mergeCell ref="B97:E97"/>
    <mergeCell ref="A112:E113"/>
    <mergeCell ref="F112:F113"/>
    <mergeCell ref="G117:H117"/>
    <mergeCell ref="G118:H118"/>
    <mergeCell ref="G119:H119"/>
    <mergeCell ref="I114:J114"/>
    <mergeCell ref="I115:J115"/>
    <mergeCell ref="I116:J116"/>
    <mergeCell ref="I117:J117"/>
    <mergeCell ref="I118:J118"/>
    <mergeCell ref="I119:J119"/>
    <mergeCell ref="B79:E79"/>
    <mergeCell ref="B80:E80"/>
    <mergeCell ref="B81:E81"/>
    <mergeCell ref="B82:E82"/>
    <mergeCell ref="B83:E83"/>
    <mergeCell ref="B84:E84"/>
    <mergeCell ref="B85:E85"/>
    <mergeCell ref="B91:E91"/>
    <mergeCell ref="B92:E92"/>
    <mergeCell ref="B86:E86"/>
    <mergeCell ref="B87:E87"/>
    <mergeCell ref="B88:E88"/>
    <mergeCell ref="B89:E89"/>
    <mergeCell ref="B90:E90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A114:E114"/>
    <mergeCell ref="B115:E115"/>
    <mergeCell ref="B116:E116"/>
    <mergeCell ref="B117:E117"/>
    <mergeCell ref="B118:E118"/>
    <mergeCell ref="A13:J13"/>
    <mergeCell ref="A53:J54"/>
    <mergeCell ref="A55:J56"/>
    <mergeCell ref="A57:J57"/>
    <mergeCell ref="A58:F58"/>
    <mergeCell ref="G58:J58"/>
    <mergeCell ref="G59:J59"/>
    <mergeCell ref="I60:J60"/>
    <mergeCell ref="G60:H60"/>
    <mergeCell ref="F59:F60"/>
    <mergeCell ref="A59:E60"/>
    <mergeCell ref="A61:E61"/>
    <mergeCell ref="B62:E62"/>
    <mergeCell ref="B63:E63"/>
    <mergeCell ref="B64:E64"/>
    <mergeCell ref="B65:E65"/>
    <mergeCell ref="B66:E66"/>
    <mergeCell ref="B67:E67"/>
    <mergeCell ref="B69:E69"/>
    <mergeCell ref="B126:E126"/>
    <mergeCell ref="B127:E127"/>
    <mergeCell ref="B128:E128"/>
    <mergeCell ref="B129:E129"/>
    <mergeCell ref="B130:E130"/>
    <mergeCell ref="B124:E124"/>
    <mergeCell ref="B125:E125"/>
    <mergeCell ref="B120:E120"/>
    <mergeCell ref="B121:E121"/>
    <mergeCell ref="B122:E122"/>
    <mergeCell ref="B123:E123"/>
    <mergeCell ref="B136:E136"/>
    <mergeCell ref="B137:E137"/>
    <mergeCell ref="B138:E138"/>
    <mergeCell ref="B139:E139"/>
    <mergeCell ref="B140:E140"/>
    <mergeCell ref="B131:E131"/>
    <mergeCell ref="B132:E132"/>
    <mergeCell ref="B133:E133"/>
    <mergeCell ref="B134:E134"/>
    <mergeCell ref="B135:E135"/>
    <mergeCell ref="B146:E146"/>
    <mergeCell ref="B147:E147"/>
    <mergeCell ref="B148:E148"/>
    <mergeCell ref="B149:E149"/>
    <mergeCell ref="B150:E150"/>
    <mergeCell ref="B141:E141"/>
    <mergeCell ref="B142:E142"/>
    <mergeCell ref="B143:E143"/>
    <mergeCell ref="B144:E144"/>
    <mergeCell ref="B145:E145"/>
    <mergeCell ref="G79:H79"/>
    <mergeCell ref="G80:H80"/>
    <mergeCell ref="G81:H81"/>
    <mergeCell ref="G82:H82"/>
    <mergeCell ref="G83:H83"/>
    <mergeCell ref="G70:H70"/>
    <mergeCell ref="G74:H74"/>
    <mergeCell ref="G75:H75"/>
    <mergeCell ref="G76:H76"/>
    <mergeCell ref="G77:H77"/>
    <mergeCell ref="G78:H78"/>
    <mergeCell ref="G71:H71"/>
    <mergeCell ref="G72:H72"/>
    <mergeCell ref="G73:H73"/>
    <mergeCell ref="G89:H89"/>
    <mergeCell ref="G90:H90"/>
    <mergeCell ref="G91:H91"/>
    <mergeCell ref="G92:H92"/>
    <mergeCell ref="G93:H93"/>
    <mergeCell ref="G84:H84"/>
    <mergeCell ref="G85:H85"/>
    <mergeCell ref="G86:H86"/>
    <mergeCell ref="G87:H87"/>
    <mergeCell ref="G88:H88"/>
    <mergeCell ref="G120:H120"/>
    <mergeCell ref="G121:H121"/>
    <mergeCell ref="G122:H122"/>
    <mergeCell ref="G123:H123"/>
    <mergeCell ref="G124:H124"/>
    <mergeCell ref="G125:H125"/>
    <mergeCell ref="G99:H99"/>
    <mergeCell ref="G94:H94"/>
    <mergeCell ref="G95:H95"/>
    <mergeCell ref="G96:H96"/>
    <mergeCell ref="G97:H97"/>
    <mergeCell ref="G98:H98"/>
    <mergeCell ref="G112:J112"/>
    <mergeCell ref="G113:H113"/>
    <mergeCell ref="I113:J113"/>
    <mergeCell ref="A105:J107"/>
    <mergeCell ref="A108:J109"/>
    <mergeCell ref="A110:J110"/>
    <mergeCell ref="A111:F111"/>
    <mergeCell ref="G111:J111"/>
    <mergeCell ref="B119:E119"/>
    <mergeCell ref="G114:H114"/>
    <mergeCell ref="G115:H115"/>
    <mergeCell ref="G116:H116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B151:E151"/>
    <mergeCell ref="B152:E152"/>
    <mergeCell ref="B153:E153"/>
    <mergeCell ref="G167:H167"/>
    <mergeCell ref="A157:J159"/>
    <mergeCell ref="A160:J161"/>
    <mergeCell ref="A163:J163"/>
    <mergeCell ref="A164:F164"/>
    <mergeCell ref="G164:J164"/>
    <mergeCell ref="A165:E166"/>
    <mergeCell ref="F165:F166"/>
    <mergeCell ref="G165:J165"/>
    <mergeCell ref="G166:H166"/>
    <mergeCell ref="I166:J166"/>
    <mergeCell ref="I153:J153"/>
    <mergeCell ref="I167:J167"/>
    <mergeCell ref="K267:K269"/>
    <mergeCell ref="L267:L269"/>
    <mergeCell ref="B270:D270"/>
    <mergeCell ref="B271:D271"/>
    <mergeCell ref="B272:D272"/>
    <mergeCell ref="B273:D273"/>
    <mergeCell ref="B274:D274"/>
    <mergeCell ref="A261:J262"/>
    <mergeCell ref="A263:J264"/>
    <mergeCell ref="A265:J265"/>
    <mergeCell ref="A267:A269"/>
    <mergeCell ref="B267:D269"/>
    <mergeCell ref="E267:E269"/>
    <mergeCell ref="F267:F269"/>
    <mergeCell ref="G267:G269"/>
    <mergeCell ref="H267:H269"/>
    <mergeCell ref="I267:I269"/>
    <mergeCell ref="J267:J269"/>
    <mergeCell ref="A375:I375"/>
    <mergeCell ref="A475:A476"/>
    <mergeCell ref="B475:E476"/>
    <mergeCell ref="F475:F476"/>
    <mergeCell ref="G475:G476"/>
    <mergeCell ref="H475:H476"/>
    <mergeCell ref="I475:I476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A328:I328"/>
    <mergeCell ref="A333:D333"/>
    <mergeCell ref="A335:D335"/>
    <mergeCell ref="A336:D336"/>
    <mergeCell ref="A337:D337"/>
    <mergeCell ref="A343:I343"/>
    <mergeCell ref="E468:G468"/>
    <mergeCell ref="B472:G472"/>
    <mergeCell ref="A338:D338"/>
    <mergeCell ref="B493:E493"/>
    <mergeCell ref="B494:E494"/>
    <mergeCell ref="B477:E477"/>
    <mergeCell ref="B478:E478"/>
    <mergeCell ref="B479:E479"/>
    <mergeCell ref="B480:E480"/>
    <mergeCell ref="B481:E481"/>
    <mergeCell ref="B482:E482"/>
    <mergeCell ref="B483:E483"/>
    <mergeCell ref="B484:E484"/>
    <mergeCell ref="B485:E485"/>
    <mergeCell ref="B486:E486"/>
    <mergeCell ref="B487:E487"/>
    <mergeCell ref="B488:E488"/>
    <mergeCell ref="B489:E489"/>
    <mergeCell ref="B490:E490"/>
    <mergeCell ref="B491:E491"/>
    <mergeCell ref="B492:E492"/>
    <mergeCell ref="B68:E68"/>
    <mergeCell ref="G68:H68"/>
    <mergeCell ref="B495:E495"/>
    <mergeCell ref="B420:G420"/>
    <mergeCell ref="A422:A423"/>
    <mergeCell ref="B422:B423"/>
    <mergeCell ref="C422:C423"/>
    <mergeCell ref="E422:E423"/>
    <mergeCell ref="F422:F423"/>
    <mergeCell ref="B436:G436"/>
    <mergeCell ref="A438:A439"/>
    <mergeCell ref="B438:B439"/>
    <mergeCell ref="C438:C439"/>
    <mergeCell ref="E438:E439"/>
    <mergeCell ref="F438:F439"/>
    <mergeCell ref="B452:G452"/>
    <mergeCell ref="A454:A455"/>
    <mergeCell ref="B454:B455"/>
    <mergeCell ref="C454:C455"/>
    <mergeCell ref="E454:E455"/>
    <mergeCell ref="F454:F455"/>
    <mergeCell ref="E469:G469"/>
    <mergeCell ref="E470:G470"/>
    <mergeCell ref="E467:G467"/>
  </mergeCells>
  <printOptions horizontalCentered="1"/>
  <pageMargins left="0.17" right="0.16" top="0.18" bottom="0.16" header="0.17" footer="0.1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6"/>
  <sheetViews>
    <sheetView workbookViewId="0">
      <selection activeCell="J17" sqref="I17:J18"/>
    </sheetView>
  </sheetViews>
  <sheetFormatPr defaultRowHeight="15"/>
  <cols>
    <col min="1" max="1" width="6.140625" style="55" customWidth="1"/>
    <col min="2" max="2" width="53.5703125" customWidth="1"/>
    <col min="3" max="3" width="9.140625" style="55" customWidth="1"/>
    <col min="4" max="4" width="11.140625" style="65" bestFit="1" customWidth="1"/>
    <col min="5" max="5" width="10.140625" style="66" bestFit="1" customWidth="1"/>
    <col min="6" max="6" width="12" bestFit="1" customWidth="1"/>
    <col min="8" max="8" width="10.140625" bestFit="1" customWidth="1"/>
  </cols>
  <sheetData>
    <row r="1" spans="1:16" ht="15" customHeight="1">
      <c r="A1" s="12" t="s">
        <v>235</v>
      </c>
      <c r="B1" s="127"/>
      <c r="C1" s="76"/>
      <c r="D1" s="117"/>
      <c r="E1" s="118"/>
      <c r="F1" s="1"/>
      <c r="G1" s="1"/>
    </row>
    <row r="2" spans="1:16" ht="15" customHeight="1">
      <c r="A2" s="63" t="s">
        <v>247</v>
      </c>
      <c r="B2" s="107"/>
    </row>
    <row r="3" spans="1:16" ht="15" customHeight="1">
      <c r="A3" s="10" t="s">
        <v>248</v>
      </c>
      <c r="B3" s="132"/>
      <c r="C3" s="126"/>
      <c r="D3" s="133"/>
      <c r="E3" s="134"/>
      <c r="F3" s="10"/>
    </row>
    <row r="4" spans="1:16" ht="15" customHeight="1">
      <c r="A4" s="53"/>
      <c r="B4" s="309" t="s">
        <v>1</v>
      </c>
      <c r="C4" s="405" t="s">
        <v>10</v>
      </c>
      <c r="D4" s="407" t="s">
        <v>249</v>
      </c>
      <c r="E4" s="408"/>
      <c r="F4" s="15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>
      <c r="A5" s="92"/>
      <c r="B5" s="311"/>
      <c r="C5" s="406"/>
      <c r="D5" s="3" t="s">
        <v>250</v>
      </c>
      <c r="E5" s="4" t="s">
        <v>219</v>
      </c>
      <c r="F5" s="2"/>
      <c r="G5" s="2"/>
      <c r="H5" s="10"/>
      <c r="I5" s="10"/>
      <c r="J5" s="10"/>
      <c r="K5" s="10"/>
      <c r="L5" s="10"/>
      <c r="M5" s="2"/>
      <c r="N5" s="2"/>
      <c r="O5" s="2"/>
      <c r="P5" s="10"/>
    </row>
    <row r="6" spans="1:16" ht="15" customHeight="1">
      <c r="A6" s="92"/>
      <c r="B6" s="129" t="s">
        <v>2</v>
      </c>
      <c r="C6" s="54" t="s">
        <v>163</v>
      </c>
      <c r="D6" s="67"/>
      <c r="E6" s="68"/>
      <c r="F6" s="2"/>
      <c r="G6" s="11"/>
      <c r="H6" s="7"/>
      <c r="I6" s="7"/>
      <c r="J6" s="7"/>
      <c r="K6" s="7"/>
      <c r="L6" s="7"/>
      <c r="M6" s="2"/>
      <c r="N6" s="2"/>
      <c r="O6" s="2"/>
      <c r="P6" s="2"/>
    </row>
    <row r="7" spans="1:16" ht="15" customHeight="1">
      <c r="A7" s="92"/>
      <c r="B7" s="129" t="s">
        <v>251</v>
      </c>
      <c r="C7" s="54" t="s">
        <v>156</v>
      </c>
      <c r="D7" s="67"/>
      <c r="E7" s="68"/>
      <c r="F7" s="2"/>
      <c r="G7" s="7"/>
      <c r="H7" s="7"/>
      <c r="I7" s="7"/>
      <c r="J7" s="7"/>
      <c r="K7" s="7"/>
      <c r="L7" s="7"/>
      <c r="M7" s="2"/>
      <c r="N7" s="2"/>
      <c r="O7" s="2"/>
      <c r="P7" s="2"/>
    </row>
    <row r="8" spans="1:16" ht="15" customHeight="1">
      <c r="A8" s="53"/>
      <c r="B8" s="129" t="s">
        <v>252</v>
      </c>
      <c r="C8" s="54" t="s">
        <v>157</v>
      </c>
      <c r="D8" s="67"/>
      <c r="E8" s="68"/>
      <c r="F8" s="2"/>
      <c r="G8" s="11"/>
      <c r="H8" s="7" t="s">
        <v>0</v>
      </c>
      <c r="I8" s="7"/>
      <c r="J8" s="7"/>
      <c r="K8" s="7"/>
      <c r="L8" s="7"/>
      <c r="M8" s="2"/>
      <c r="N8" s="2"/>
      <c r="O8" s="2"/>
      <c r="P8" s="2"/>
    </row>
    <row r="9" spans="1:16" ht="15" customHeight="1">
      <c r="A9" s="53"/>
      <c r="B9" s="129" t="s">
        <v>7</v>
      </c>
      <c r="C9" s="54"/>
      <c r="D9" s="67"/>
      <c r="E9" s="68"/>
      <c r="F9" s="2"/>
      <c r="G9" s="2" t="s">
        <v>0</v>
      </c>
      <c r="H9" s="2"/>
      <c r="I9" s="2"/>
      <c r="J9" s="2"/>
      <c r="K9" s="2"/>
      <c r="L9" s="2"/>
      <c r="M9" s="2"/>
      <c r="N9" s="2"/>
      <c r="O9" s="2"/>
      <c r="P9" s="2"/>
    </row>
    <row r="10" spans="1:16" ht="15" customHeight="1">
      <c r="A10" s="53"/>
      <c r="B10" s="129" t="s">
        <v>253</v>
      </c>
      <c r="C10" s="54" t="s">
        <v>158</v>
      </c>
      <c r="D10" s="67"/>
      <c r="E10" s="68"/>
      <c r="F10" s="2"/>
      <c r="G10" s="11"/>
      <c r="H10" s="7"/>
      <c r="I10" s="7"/>
      <c r="J10" s="7"/>
      <c r="K10" s="7"/>
      <c r="L10" s="7"/>
      <c r="M10" s="2"/>
      <c r="N10" s="2"/>
      <c r="O10" s="2"/>
      <c r="P10" s="2"/>
    </row>
    <row r="11" spans="1:16" ht="15" customHeight="1">
      <c r="A11" s="53"/>
      <c r="B11" s="4" t="s">
        <v>254</v>
      </c>
      <c r="C11" s="54"/>
      <c r="D11" s="67"/>
      <c r="E11" s="6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customHeight="1">
      <c r="A12" s="53"/>
      <c r="B12" s="4" t="s">
        <v>255</v>
      </c>
      <c r="C12" s="54"/>
      <c r="D12" s="67"/>
      <c r="E12" s="68"/>
      <c r="F12" s="2"/>
      <c r="G12" s="2"/>
      <c r="H12" s="2" t="s">
        <v>0</v>
      </c>
      <c r="I12" s="2"/>
      <c r="J12" s="2"/>
      <c r="K12" s="2"/>
      <c r="L12" s="2"/>
      <c r="M12" s="2"/>
      <c r="N12" s="2"/>
      <c r="O12" s="2"/>
      <c r="P12" s="2"/>
    </row>
    <row r="13" spans="1:16" ht="15" customHeight="1">
      <c r="A13" s="53"/>
      <c r="B13" s="4" t="s">
        <v>256</v>
      </c>
      <c r="C13" s="54"/>
      <c r="D13" s="67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" customHeight="1">
      <c r="A14" s="53"/>
      <c r="B14" s="4" t="s">
        <v>257</v>
      </c>
      <c r="C14" s="54"/>
      <c r="D14" s="67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" customHeight="1">
      <c r="A15" s="53"/>
      <c r="B15" s="4" t="s">
        <v>258</v>
      </c>
      <c r="C15" s="54"/>
      <c r="D15" s="67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" customHeight="1">
      <c r="A16" s="53"/>
      <c r="B16" s="4"/>
      <c r="C16" s="54"/>
      <c r="D16" s="67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" customHeight="1">
      <c r="A17" s="53"/>
      <c r="B17" s="4"/>
      <c r="C17" s="54"/>
      <c r="D17" s="67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" customHeight="1">
      <c r="A18" s="53"/>
      <c r="B18" s="4"/>
      <c r="C18" s="54"/>
      <c r="D18" s="67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" customHeight="1">
      <c r="A19" s="53"/>
      <c r="B19" s="4"/>
      <c r="C19" s="54"/>
      <c r="D19" s="67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92"/>
      <c r="B20" s="129" t="s">
        <v>8</v>
      </c>
      <c r="C20" s="54"/>
      <c r="D20" s="67"/>
      <c r="E20" s="68"/>
      <c r="F20" s="2"/>
      <c r="G20" s="2"/>
      <c r="H20" s="7"/>
      <c r="I20" s="7"/>
      <c r="J20" s="7"/>
      <c r="K20" s="7"/>
      <c r="L20" s="7"/>
      <c r="M20" s="2"/>
      <c r="N20" s="2"/>
      <c r="O20" s="2"/>
      <c r="P20" s="2"/>
    </row>
    <row r="21" spans="1:16">
      <c r="A21" s="53"/>
      <c r="B21" s="129" t="s">
        <v>14</v>
      </c>
      <c r="C21" s="54" t="s">
        <v>159</v>
      </c>
      <c r="D21" s="67"/>
      <c r="E21" s="68"/>
      <c r="F21" s="2"/>
      <c r="G21" s="11"/>
      <c r="H21" s="7"/>
      <c r="I21" s="7"/>
      <c r="J21" s="7"/>
      <c r="K21" s="7"/>
      <c r="L21" s="7"/>
      <c r="M21" s="2"/>
      <c r="N21" s="2"/>
      <c r="O21" s="2"/>
      <c r="P21" s="2"/>
    </row>
    <row r="22" spans="1:16" ht="15" customHeight="1">
      <c r="A22" s="53"/>
      <c r="B22" s="4" t="s">
        <v>15</v>
      </c>
      <c r="C22" s="54"/>
      <c r="D22" s="67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" customHeight="1">
      <c r="A23" s="53"/>
      <c r="B23" s="4" t="s">
        <v>16</v>
      </c>
      <c r="C23" s="54"/>
      <c r="D23" s="67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>
      <c r="A24" s="53"/>
      <c r="B24" s="4" t="s">
        <v>17</v>
      </c>
      <c r="C24" s="54"/>
      <c r="D24" s="67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" customHeight="1">
      <c r="A25" s="53"/>
      <c r="B25" s="4" t="s">
        <v>18</v>
      </c>
      <c r="C25" s="54"/>
      <c r="D25" s="67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" customHeight="1">
      <c r="A26" s="53"/>
      <c r="B26" s="4" t="s">
        <v>19</v>
      </c>
      <c r="C26" s="54"/>
      <c r="D26" s="67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92"/>
      <c r="B27" s="129" t="s">
        <v>9</v>
      </c>
      <c r="C27" s="54"/>
      <c r="D27" s="67"/>
      <c r="E27" s="68"/>
      <c r="F27" s="2"/>
      <c r="G27" s="2"/>
      <c r="H27" s="7"/>
      <c r="I27" s="7"/>
      <c r="J27" s="7"/>
      <c r="K27" s="7"/>
      <c r="L27" s="7"/>
      <c r="M27" s="2"/>
      <c r="N27" s="2"/>
      <c r="O27" s="2"/>
      <c r="P27" s="2"/>
    </row>
    <row r="28" spans="1:16" ht="15" customHeight="1">
      <c r="A28" s="92"/>
      <c r="B28" s="129" t="s">
        <v>20</v>
      </c>
      <c r="C28" s="54"/>
      <c r="D28" s="67"/>
      <c r="E28" s="68"/>
      <c r="F28" s="2"/>
      <c r="G28" s="11"/>
      <c r="H28" s="7"/>
      <c r="I28" s="7"/>
      <c r="J28" s="7"/>
      <c r="K28" s="7"/>
      <c r="L28" s="7"/>
      <c r="M28" s="2"/>
      <c r="N28" s="2"/>
      <c r="O28" s="2"/>
      <c r="P28" s="2"/>
    </row>
    <row r="29" spans="1:16" ht="15" customHeight="1">
      <c r="A29" s="92"/>
      <c r="B29" s="129" t="s">
        <v>21</v>
      </c>
      <c r="C29" s="54" t="s">
        <v>160</v>
      </c>
      <c r="D29" s="67"/>
      <c r="E29" s="68"/>
      <c r="F29" s="2"/>
      <c r="G29" s="11"/>
      <c r="H29" s="7"/>
      <c r="I29" s="7"/>
      <c r="J29" s="7"/>
      <c r="K29" s="7"/>
      <c r="L29" s="7"/>
      <c r="M29" s="2"/>
      <c r="N29" s="2"/>
      <c r="O29" s="2"/>
      <c r="P29" s="2"/>
    </row>
    <row r="30" spans="1:16" ht="15" customHeight="1">
      <c r="A30" s="53"/>
      <c r="B30" s="129" t="s">
        <v>22</v>
      </c>
      <c r="C30" s="54" t="s">
        <v>161</v>
      </c>
      <c r="D30" s="67"/>
      <c r="E30" s="68"/>
      <c r="F30" s="2"/>
      <c r="G30" s="11"/>
      <c r="H30" s="7"/>
      <c r="I30" s="7"/>
      <c r="J30" s="7"/>
      <c r="K30" s="7"/>
      <c r="L30" s="7"/>
      <c r="M30" s="2"/>
      <c r="N30" s="2"/>
      <c r="O30" s="2"/>
      <c r="P30" s="2"/>
    </row>
    <row r="31" spans="1:16" ht="15" customHeight="1">
      <c r="A31" s="53"/>
      <c r="B31" s="129" t="s">
        <v>23</v>
      </c>
      <c r="C31" s="54" t="s">
        <v>162</v>
      </c>
      <c r="D31" s="67"/>
      <c r="E31" s="68"/>
      <c r="F31" s="2"/>
      <c r="G31" s="11"/>
      <c r="H31" s="7"/>
      <c r="I31" s="7"/>
      <c r="J31" s="7"/>
      <c r="K31" s="7"/>
      <c r="L31" s="7"/>
      <c r="M31" s="2"/>
      <c r="N31" s="2"/>
      <c r="O31" s="2"/>
      <c r="P31" s="2"/>
    </row>
    <row r="32" spans="1:16">
      <c r="A32" s="92"/>
      <c r="B32" s="129"/>
      <c r="C32" s="54"/>
      <c r="D32" s="67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" customHeight="1">
      <c r="A33" s="92"/>
      <c r="B33" s="129" t="s">
        <v>24</v>
      </c>
      <c r="C33" s="54" t="s">
        <v>164</v>
      </c>
      <c r="D33" s="67"/>
      <c r="E33" s="68"/>
      <c r="F33" s="2"/>
      <c r="G33" s="7"/>
      <c r="H33" s="7"/>
      <c r="I33" s="7"/>
      <c r="J33" s="7"/>
      <c r="K33" s="7"/>
      <c r="L33" s="7"/>
      <c r="M33" s="2"/>
      <c r="N33" s="2"/>
      <c r="O33" s="2"/>
      <c r="P33" s="2"/>
    </row>
    <row r="34" spans="1:16" ht="15" customHeight="1">
      <c r="A34" s="10"/>
      <c r="B34" s="129" t="s">
        <v>25</v>
      </c>
      <c r="C34" s="54" t="s">
        <v>165</v>
      </c>
      <c r="D34" s="67"/>
      <c r="E34" s="68"/>
      <c r="F34" s="2"/>
      <c r="G34" s="11"/>
      <c r="H34" s="7"/>
      <c r="I34" s="7"/>
      <c r="J34" s="7"/>
      <c r="K34" s="7"/>
      <c r="L34" s="7"/>
      <c r="M34" s="2"/>
      <c r="N34" s="2"/>
      <c r="O34" s="2"/>
      <c r="P34" s="2"/>
    </row>
    <row r="35" spans="1:16" ht="15" customHeight="1">
      <c r="A35" s="10"/>
      <c r="B35" s="19" t="s">
        <v>26</v>
      </c>
      <c r="C35" s="54"/>
      <c r="D35" s="67"/>
      <c r="E35" s="68"/>
      <c r="F35" s="2"/>
      <c r="G35" s="8"/>
      <c r="H35" s="8"/>
      <c r="I35" s="8"/>
      <c r="J35" s="8"/>
      <c r="K35" s="8"/>
      <c r="L35" s="8"/>
      <c r="M35" s="2"/>
      <c r="N35" s="2"/>
      <c r="O35" s="2"/>
      <c r="P35" s="2"/>
    </row>
    <row r="36" spans="1:16">
      <c r="A36" s="53"/>
      <c r="B36" s="19"/>
      <c r="C36" s="54"/>
      <c r="D36" s="67"/>
      <c r="E36" s="68"/>
      <c r="F36" s="2"/>
      <c r="G36" s="8"/>
      <c r="H36" s="8"/>
      <c r="I36" s="8" t="s">
        <v>0</v>
      </c>
      <c r="J36" s="8"/>
      <c r="K36" s="8"/>
      <c r="L36" s="8"/>
      <c r="M36" s="2"/>
      <c r="N36" s="2"/>
      <c r="O36" s="2"/>
      <c r="P36" s="2"/>
    </row>
    <row r="37" spans="1:16" ht="15" customHeight="1">
      <c r="A37" s="53"/>
      <c r="B37" s="4" t="s">
        <v>27</v>
      </c>
      <c r="C37" s="54"/>
      <c r="D37" s="67"/>
      <c r="E37" s="6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" customHeight="1">
      <c r="A38" s="53"/>
      <c r="B38" s="4" t="s">
        <v>28</v>
      </c>
      <c r="C38" s="54"/>
      <c r="D38" s="67"/>
      <c r="E38" s="6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" customHeight="1">
      <c r="A39" s="53"/>
      <c r="B39" s="4" t="s">
        <v>29</v>
      </c>
      <c r="C39" s="54"/>
      <c r="D39" s="67"/>
      <c r="E39" s="6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92"/>
      <c r="B40" s="129" t="s">
        <v>30</v>
      </c>
      <c r="C40" s="54"/>
      <c r="D40" s="67"/>
      <c r="E40" s="68"/>
      <c r="F40" s="2"/>
      <c r="G40" s="2"/>
      <c r="H40" s="7"/>
      <c r="I40" s="7"/>
      <c r="J40" s="7"/>
      <c r="K40" s="7"/>
      <c r="L40" s="7"/>
      <c r="M40" s="2"/>
      <c r="N40" s="2"/>
      <c r="O40" s="2"/>
      <c r="P40" s="2"/>
    </row>
    <row r="41" spans="1:16" ht="15" customHeight="1">
      <c r="A41" s="53"/>
      <c r="B41" s="129" t="s">
        <v>31</v>
      </c>
      <c r="C41" s="54" t="s">
        <v>166</v>
      </c>
      <c r="D41" s="67"/>
      <c r="E41" s="68"/>
      <c r="F41" s="2"/>
      <c r="G41" s="11"/>
      <c r="H41" s="7"/>
      <c r="I41" s="7"/>
      <c r="J41" s="7"/>
      <c r="K41" s="7"/>
      <c r="L41" s="7"/>
      <c r="M41" s="2"/>
      <c r="N41" s="2"/>
      <c r="O41" s="2"/>
      <c r="P41" s="2"/>
    </row>
    <row r="42" spans="1:16">
      <c r="A42" s="53"/>
      <c r="B42" s="4" t="s">
        <v>217</v>
      </c>
      <c r="C42" s="54"/>
      <c r="D42" s="67"/>
      <c r="E42" s="6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53"/>
      <c r="B43" s="4" t="s">
        <v>32</v>
      </c>
      <c r="C43" s="54"/>
      <c r="D43" s="67"/>
      <c r="E43" s="6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customHeight="1">
      <c r="A44" s="53"/>
      <c r="B44" s="4" t="s">
        <v>33</v>
      </c>
      <c r="C44" s="54"/>
      <c r="D44" s="67"/>
      <c r="E44" s="6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customHeight="1">
      <c r="A45" s="53"/>
      <c r="B45" s="4" t="s">
        <v>34</v>
      </c>
      <c r="C45" s="54"/>
      <c r="D45" s="67"/>
      <c r="E45" s="6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92"/>
      <c r="B46" s="129" t="s">
        <v>7</v>
      </c>
      <c r="C46" s="54"/>
      <c r="D46" s="67"/>
      <c r="E46" s="68"/>
      <c r="F46" s="2"/>
      <c r="G46" s="2"/>
      <c r="H46" s="7"/>
      <c r="I46" s="7"/>
      <c r="J46" s="7"/>
      <c r="K46" s="7"/>
      <c r="L46" s="7"/>
      <c r="M46" s="2"/>
      <c r="N46" s="2"/>
      <c r="O46" s="2"/>
      <c r="P46" s="2"/>
    </row>
    <row r="47" spans="1:16" ht="15" customHeight="1">
      <c r="A47" s="92"/>
      <c r="B47" s="4" t="s">
        <v>35</v>
      </c>
      <c r="C47" s="54" t="s">
        <v>167</v>
      </c>
      <c r="D47" s="67"/>
      <c r="E47" s="68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</row>
    <row r="48" spans="1:16" ht="15" customHeight="1">
      <c r="A48" s="53"/>
      <c r="B48" s="4" t="s">
        <v>36</v>
      </c>
      <c r="C48" s="54" t="s">
        <v>168</v>
      </c>
      <c r="D48" s="67"/>
      <c r="E48" s="68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</row>
    <row r="49" spans="1:16" ht="15" customHeight="1">
      <c r="A49" s="53"/>
      <c r="B49" s="4" t="s">
        <v>37</v>
      </c>
      <c r="C49" s="54"/>
      <c r="D49" s="67"/>
      <c r="E49" s="68"/>
      <c r="F49" s="2"/>
      <c r="G49" s="12"/>
      <c r="H49" s="2"/>
      <c r="I49" s="2"/>
      <c r="J49" s="2"/>
      <c r="K49" s="2"/>
      <c r="L49" s="2"/>
      <c r="M49" s="2"/>
      <c r="N49" s="2"/>
      <c r="O49" s="2"/>
      <c r="P49" s="2"/>
    </row>
    <row r="50" spans="1:16" ht="15" customHeight="1">
      <c r="A50" s="53"/>
      <c r="B50" s="4" t="s">
        <v>38</v>
      </c>
      <c r="C50" s="54"/>
      <c r="D50" s="67"/>
      <c r="E50" s="6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" customHeight="1">
      <c r="A51" s="53"/>
      <c r="B51" s="4" t="s">
        <v>39</v>
      </c>
      <c r="C51" s="54"/>
      <c r="D51" s="67"/>
      <c r="E51" s="6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A52" s="92"/>
      <c r="B52" s="129" t="s">
        <v>9</v>
      </c>
      <c r="C52" s="54"/>
      <c r="D52" s="67"/>
      <c r="E52" s="68"/>
      <c r="F52" s="2"/>
      <c r="G52" s="2"/>
      <c r="H52" s="7"/>
      <c r="I52" s="7"/>
      <c r="J52" s="7"/>
      <c r="K52" s="7"/>
      <c r="L52" s="7"/>
      <c r="M52" s="2"/>
      <c r="N52" s="2"/>
      <c r="O52" s="2"/>
      <c r="P52" s="2"/>
    </row>
    <row r="53" spans="1:16" ht="15" customHeight="1">
      <c r="A53" s="92"/>
      <c r="B53" s="129" t="s">
        <v>40</v>
      </c>
      <c r="C53" s="54" t="s">
        <v>169</v>
      </c>
      <c r="D53" s="67"/>
      <c r="E53" s="68"/>
      <c r="F53" s="2"/>
      <c r="G53" s="11"/>
      <c r="H53" s="7"/>
      <c r="I53" s="7"/>
      <c r="J53" s="7"/>
      <c r="K53" s="7"/>
      <c r="L53" s="7"/>
      <c r="M53" s="2"/>
      <c r="N53" s="2"/>
      <c r="O53" s="2"/>
      <c r="P53" s="2"/>
    </row>
    <row r="54" spans="1:16" ht="15" customHeight="1">
      <c r="A54" s="53"/>
      <c r="B54" s="129" t="s">
        <v>41</v>
      </c>
      <c r="C54" s="54" t="s">
        <v>170</v>
      </c>
      <c r="D54" s="67"/>
      <c r="E54" s="68"/>
      <c r="F54" s="2"/>
      <c r="G54" s="11"/>
      <c r="H54" s="7"/>
      <c r="I54" s="7"/>
      <c r="J54" s="7"/>
      <c r="K54" s="7"/>
      <c r="L54" s="7"/>
      <c r="M54" s="2"/>
      <c r="N54" s="2"/>
      <c r="O54" s="2"/>
      <c r="P54" s="2"/>
    </row>
    <row r="55" spans="1:16" ht="15" customHeight="1">
      <c r="A55" s="53"/>
      <c r="B55" s="129" t="s">
        <v>42</v>
      </c>
      <c r="C55" s="54"/>
      <c r="D55" s="67"/>
      <c r="E55" s="68"/>
      <c r="F55" s="2"/>
      <c r="G55" s="2"/>
      <c r="H55" s="7"/>
      <c r="I55" s="7"/>
      <c r="J55" s="7"/>
      <c r="K55" s="7"/>
      <c r="L55" s="7"/>
      <c r="M55" s="2"/>
      <c r="N55" s="2"/>
      <c r="O55" s="2"/>
      <c r="P55" s="2"/>
    </row>
    <row r="56" spans="1:16">
      <c r="A56" s="11" t="s">
        <v>218</v>
      </c>
      <c r="B56" s="129" t="s">
        <v>43</v>
      </c>
      <c r="C56" s="54"/>
      <c r="D56" s="106">
        <f>SUM(D31+D46)</f>
        <v>0</v>
      </c>
      <c r="E56" s="108">
        <f>SUM(E31+E46)</f>
        <v>0</v>
      </c>
      <c r="F56" s="2"/>
      <c r="G56" s="2"/>
      <c r="H56" s="404"/>
      <c r="I56" s="404"/>
      <c r="J56" s="404"/>
      <c r="K56" s="404"/>
      <c r="L56" s="404"/>
      <c r="M56" s="2"/>
      <c r="N56" s="2"/>
      <c r="O56" s="2"/>
      <c r="P56" s="2"/>
    </row>
    <row r="57" spans="1:16">
      <c r="A57" s="53"/>
      <c r="B57" s="116"/>
      <c r="C57" s="92"/>
      <c r="D57" s="117"/>
      <c r="E57" s="130"/>
      <c r="F57" s="1"/>
    </row>
    <row r="58" spans="1:16">
      <c r="A58" s="3"/>
      <c r="B58" s="2"/>
      <c r="C58" s="53"/>
      <c r="D58" s="64"/>
      <c r="E58" s="69"/>
      <c r="F58" s="10"/>
    </row>
    <row r="59" spans="1:16">
      <c r="A59" s="58" t="s">
        <v>4</v>
      </c>
      <c r="B59" s="129" t="s">
        <v>44</v>
      </c>
      <c r="C59" s="78" t="s">
        <v>10</v>
      </c>
      <c r="D59" s="123" t="s">
        <v>219</v>
      </c>
      <c r="E59" s="123" t="s">
        <v>220</v>
      </c>
      <c r="F59" s="2"/>
    </row>
    <row r="60" spans="1:16">
      <c r="A60" s="58">
        <v>1</v>
      </c>
      <c r="B60" s="129" t="s">
        <v>45</v>
      </c>
      <c r="C60" s="54" t="s">
        <v>171</v>
      </c>
      <c r="D60" s="67"/>
      <c r="E60" s="68"/>
      <c r="F60" s="2"/>
      <c r="I60" t="s">
        <v>0</v>
      </c>
    </row>
    <row r="61" spans="1:16">
      <c r="A61" s="58">
        <v>2</v>
      </c>
      <c r="B61" s="129" t="s">
        <v>5</v>
      </c>
      <c r="C61" s="54" t="s">
        <v>172</v>
      </c>
      <c r="D61" s="67"/>
      <c r="E61" s="68"/>
      <c r="F61" s="2"/>
    </row>
    <row r="62" spans="1:16">
      <c r="A62" s="57" t="s">
        <v>4</v>
      </c>
      <c r="B62" s="129" t="s">
        <v>46</v>
      </c>
      <c r="C62" s="54" t="s">
        <v>173</v>
      </c>
      <c r="D62" s="67"/>
      <c r="E62" s="68"/>
      <c r="F62" s="2"/>
      <c r="J62" t="s">
        <v>0</v>
      </c>
    </row>
    <row r="63" spans="1:16">
      <c r="A63" s="57" t="s">
        <v>6</v>
      </c>
      <c r="B63" s="4" t="s">
        <v>47</v>
      </c>
      <c r="C63" s="54"/>
      <c r="D63" s="67" t="s">
        <v>0</v>
      </c>
      <c r="E63" s="68"/>
      <c r="F63" s="2"/>
    </row>
    <row r="64" spans="1:16">
      <c r="A64" s="57" t="s">
        <v>12</v>
      </c>
      <c r="B64" s="4" t="s">
        <v>48</v>
      </c>
      <c r="C64" s="54"/>
      <c r="D64" s="67" t="s">
        <v>0</v>
      </c>
      <c r="E64" s="68"/>
      <c r="F64" s="2"/>
    </row>
    <row r="65" spans="1:8">
      <c r="A65" s="58"/>
      <c r="B65" s="131" t="s">
        <v>49</v>
      </c>
      <c r="C65" s="54"/>
      <c r="D65" s="67"/>
      <c r="E65" s="68"/>
      <c r="F65" s="2"/>
    </row>
    <row r="66" spans="1:8">
      <c r="A66" s="58">
        <v>3</v>
      </c>
      <c r="B66" s="129" t="s">
        <v>7</v>
      </c>
      <c r="C66" s="54"/>
      <c r="D66" s="67"/>
      <c r="E66" s="68"/>
      <c r="F66" s="2"/>
    </row>
    <row r="67" spans="1:8">
      <c r="A67" s="57" t="s">
        <v>4</v>
      </c>
      <c r="B67" s="129" t="s">
        <v>50</v>
      </c>
      <c r="C67" s="54" t="s">
        <v>174</v>
      </c>
      <c r="D67" s="67"/>
      <c r="E67" s="68"/>
      <c r="F67" s="2"/>
    </row>
    <row r="68" spans="1:8">
      <c r="A68" s="57" t="s">
        <v>6</v>
      </c>
      <c r="B68" s="4" t="s">
        <v>51</v>
      </c>
      <c r="D68" s="67">
        <v>16134241</v>
      </c>
      <c r="E68" s="68">
        <v>15055401</v>
      </c>
      <c r="F68" s="2"/>
    </row>
    <row r="69" spans="1:8">
      <c r="A69" s="57" t="s">
        <v>12</v>
      </c>
      <c r="B69" s="4" t="s">
        <v>52</v>
      </c>
      <c r="C69" s="54"/>
      <c r="D69" s="67">
        <v>846390</v>
      </c>
      <c r="E69" s="68">
        <v>1059636</v>
      </c>
      <c r="F69" s="2"/>
    </row>
    <row r="70" spans="1:8">
      <c r="A70" s="57" t="s">
        <v>13</v>
      </c>
      <c r="B70" s="4" t="s">
        <v>193</v>
      </c>
      <c r="C70" s="54"/>
      <c r="D70" s="67">
        <v>330819</v>
      </c>
      <c r="E70" s="68">
        <v>410321</v>
      </c>
      <c r="F70" s="2"/>
    </row>
    <row r="71" spans="1:8">
      <c r="A71" s="57"/>
      <c r="B71" s="4" t="s">
        <v>53</v>
      </c>
      <c r="C71" s="54"/>
      <c r="D71" s="67"/>
      <c r="E71" s="68"/>
      <c r="F71" s="2"/>
    </row>
    <row r="72" spans="1:8">
      <c r="A72" s="57"/>
      <c r="B72" s="4" t="s">
        <v>194</v>
      </c>
      <c r="C72" s="54"/>
      <c r="D72" s="67">
        <v>408991</v>
      </c>
      <c r="E72" s="68">
        <v>554956</v>
      </c>
      <c r="F72" s="2"/>
    </row>
    <row r="73" spans="1:8">
      <c r="A73" s="57"/>
      <c r="B73" s="4" t="s">
        <v>195</v>
      </c>
      <c r="C73" s="54"/>
      <c r="D73" s="67"/>
      <c r="E73" s="68">
        <v>594443.78</v>
      </c>
      <c r="F73" s="2"/>
    </row>
    <row r="74" spans="1:8">
      <c r="A74" s="57"/>
      <c r="B74" s="4" t="s">
        <v>196</v>
      </c>
      <c r="C74" s="54"/>
      <c r="D74" s="67">
        <v>72366</v>
      </c>
      <c r="E74" s="68">
        <v>82155</v>
      </c>
      <c r="F74" s="2"/>
    </row>
    <row r="75" spans="1:8">
      <c r="A75" s="55" t="s">
        <v>198</v>
      </c>
      <c r="B75" s="4" t="s">
        <v>197</v>
      </c>
      <c r="C75" s="54"/>
      <c r="D75" s="67"/>
      <c r="E75" s="68"/>
      <c r="F75" s="2"/>
      <c r="H75" s="66"/>
    </row>
    <row r="76" spans="1:8">
      <c r="A76" s="57" t="s">
        <v>199</v>
      </c>
      <c r="B76" s="131" t="s">
        <v>54</v>
      </c>
      <c r="C76" s="54"/>
      <c r="D76" s="67"/>
      <c r="E76" s="68"/>
      <c r="F76" s="2"/>
    </row>
    <row r="77" spans="1:8">
      <c r="A77" s="57"/>
      <c r="B77" s="131" t="s">
        <v>55</v>
      </c>
      <c r="C77" s="54"/>
      <c r="E77" s="68"/>
      <c r="F77" s="2"/>
    </row>
    <row r="78" spans="1:8">
      <c r="A78" s="58">
        <v>4</v>
      </c>
      <c r="B78" s="129" t="s">
        <v>8</v>
      </c>
      <c r="D78" s="67">
        <f>D68+D69+D70+D72+D74</f>
        <v>17792807</v>
      </c>
      <c r="E78" s="67">
        <f>E68+E69+E70+E72+E74+E73</f>
        <v>17756912.780000001</v>
      </c>
      <c r="F78" s="2"/>
      <c r="H78" t="s">
        <v>0</v>
      </c>
    </row>
    <row r="79" spans="1:8">
      <c r="A79" s="58">
        <v>5</v>
      </c>
      <c r="B79" s="129" t="s">
        <v>56</v>
      </c>
      <c r="C79" s="54" t="s">
        <v>175</v>
      </c>
      <c r="D79" s="67"/>
      <c r="E79" s="68"/>
      <c r="F79" s="2"/>
    </row>
    <row r="80" spans="1:8">
      <c r="A80" s="57"/>
      <c r="B80" s="129" t="s">
        <v>57</v>
      </c>
      <c r="C80" s="54" t="s">
        <v>176</v>
      </c>
      <c r="D80" s="67"/>
      <c r="E80" s="68"/>
      <c r="F80" s="2"/>
    </row>
    <row r="81" spans="1:10">
      <c r="A81" s="57"/>
      <c r="B81" s="129" t="s">
        <v>58</v>
      </c>
      <c r="C81" s="54"/>
      <c r="D81" s="67"/>
      <c r="E81" s="68"/>
      <c r="F81" s="2"/>
    </row>
    <row r="82" spans="1:10">
      <c r="A82" s="58" t="s">
        <v>6</v>
      </c>
      <c r="B82" s="4"/>
      <c r="C82" s="54"/>
      <c r="D82" s="67"/>
      <c r="E82" s="68"/>
      <c r="F82" s="2"/>
    </row>
    <row r="83" spans="1:10">
      <c r="A83" s="58">
        <v>1</v>
      </c>
      <c r="B83" s="129" t="s">
        <v>59</v>
      </c>
      <c r="C83" s="54" t="s">
        <v>177</v>
      </c>
      <c r="D83" s="67"/>
      <c r="E83" s="68"/>
      <c r="F83" s="2"/>
    </row>
    <row r="84" spans="1:10">
      <c r="A84" s="60" t="s">
        <v>4</v>
      </c>
      <c r="B84" s="129" t="s">
        <v>60</v>
      </c>
      <c r="C84" s="54" t="s">
        <v>178</v>
      </c>
      <c r="D84" s="67"/>
      <c r="E84" s="68"/>
      <c r="F84" s="2"/>
      <c r="H84" t="s">
        <v>0</v>
      </c>
    </row>
    <row r="85" spans="1:10">
      <c r="A85" s="60" t="s">
        <v>6</v>
      </c>
      <c r="B85" s="131" t="s">
        <v>61</v>
      </c>
      <c r="C85" s="54"/>
      <c r="D85" s="67">
        <v>33091313.309999999</v>
      </c>
      <c r="E85" s="68">
        <v>32572032.280000001</v>
      </c>
      <c r="F85" s="2"/>
    </row>
    <row r="86" spans="1:10">
      <c r="A86" s="57"/>
      <c r="B86" s="131" t="s">
        <v>62</v>
      </c>
      <c r="C86" s="54"/>
      <c r="D86" s="67"/>
      <c r="E86" s="68" t="s">
        <v>0</v>
      </c>
      <c r="F86" s="2"/>
    </row>
    <row r="87" spans="1:10">
      <c r="A87" s="58">
        <v>2</v>
      </c>
      <c r="B87" s="129" t="s">
        <v>30</v>
      </c>
      <c r="C87" s="54"/>
      <c r="D87" s="67">
        <f>SUM(D85:D86)</f>
        <v>33091313.309999999</v>
      </c>
      <c r="E87" s="67">
        <f>SUM(E85:E86)</f>
        <v>32572032.280000001</v>
      </c>
      <c r="F87" s="2"/>
    </row>
    <row r="88" spans="1:10">
      <c r="A88" s="58">
        <v>3</v>
      </c>
      <c r="B88" s="129" t="s">
        <v>63</v>
      </c>
      <c r="C88" s="54" t="s">
        <v>179</v>
      </c>
      <c r="D88" s="67"/>
      <c r="E88" s="68"/>
      <c r="F88" s="2"/>
    </row>
    <row r="89" spans="1:10">
      <c r="A89" s="58">
        <v>4</v>
      </c>
      <c r="B89" s="129" t="s">
        <v>64</v>
      </c>
      <c r="C89" s="54" t="s">
        <v>180</v>
      </c>
      <c r="D89" s="67"/>
      <c r="E89" s="68"/>
      <c r="F89" s="2"/>
      <c r="H89" t="s">
        <v>0</v>
      </c>
    </row>
    <row r="90" spans="1:10">
      <c r="A90" s="60"/>
      <c r="B90" s="129" t="s">
        <v>56</v>
      </c>
      <c r="C90" s="54" t="s">
        <v>181</v>
      </c>
      <c r="D90" s="67"/>
      <c r="E90" s="68"/>
      <c r="F90" s="2"/>
      <c r="G90" t="s">
        <v>0</v>
      </c>
    </row>
    <row r="91" spans="1:10">
      <c r="A91" s="60"/>
      <c r="B91" s="129" t="s">
        <v>65</v>
      </c>
      <c r="C91" s="54"/>
      <c r="D91" s="67">
        <v>33091313.309999999</v>
      </c>
      <c r="E91" s="68">
        <v>32572032</v>
      </c>
      <c r="F91" s="2"/>
    </row>
    <row r="92" spans="1:10">
      <c r="A92" s="57"/>
      <c r="B92" s="129" t="s">
        <v>66</v>
      </c>
      <c r="C92" s="54"/>
      <c r="D92" s="67">
        <f>SUM(D78+D91)</f>
        <v>50884120.310000002</v>
      </c>
      <c r="E92" s="67">
        <f>SUM(E78+E91)</f>
        <v>50328944.780000001</v>
      </c>
      <c r="F92" s="2"/>
    </row>
    <row r="93" spans="1:10">
      <c r="A93" s="58" t="s">
        <v>12</v>
      </c>
      <c r="B93" s="4"/>
      <c r="C93" s="54"/>
      <c r="D93" s="67"/>
      <c r="E93" s="68"/>
      <c r="F93" s="2"/>
    </row>
    <row r="94" spans="1:10" ht="33" customHeight="1">
      <c r="A94" s="128">
        <v>1</v>
      </c>
      <c r="B94" s="129" t="s">
        <v>67</v>
      </c>
      <c r="C94" s="54" t="s">
        <v>182</v>
      </c>
      <c r="D94" s="67"/>
      <c r="E94" s="68"/>
      <c r="F94" s="39"/>
    </row>
    <row r="95" spans="1:10" ht="30.75" customHeight="1">
      <c r="A95" s="128">
        <v>2</v>
      </c>
      <c r="B95" s="19" t="s">
        <v>68</v>
      </c>
      <c r="C95" s="3" t="s">
        <v>183</v>
      </c>
      <c r="D95" s="67"/>
      <c r="E95" s="68"/>
      <c r="F95" s="39"/>
      <c r="H95" t="s">
        <v>0</v>
      </c>
      <c r="J95" t="s">
        <v>0</v>
      </c>
    </row>
    <row r="96" spans="1:10">
      <c r="A96" s="57">
        <v>3</v>
      </c>
      <c r="B96" s="19" t="s">
        <v>71</v>
      </c>
      <c r="C96" s="3" t="s">
        <v>184</v>
      </c>
      <c r="D96" s="67"/>
      <c r="E96" s="68"/>
      <c r="F96" s="2"/>
    </row>
    <row r="97" spans="1:8">
      <c r="A97" s="57">
        <v>4</v>
      </c>
      <c r="B97" s="4" t="s">
        <v>69</v>
      </c>
      <c r="C97" s="3" t="s">
        <v>185</v>
      </c>
      <c r="D97" s="67">
        <v>100000</v>
      </c>
      <c r="E97" s="68">
        <v>100000</v>
      </c>
      <c r="F97" s="2"/>
    </row>
    <row r="98" spans="1:8">
      <c r="A98" s="57">
        <v>5</v>
      </c>
      <c r="B98" s="4" t="s">
        <v>70</v>
      </c>
      <c r="C98" s="3" t="s">
        <v>186</v>
      </c>
      <c r="D98" s="67"/>
      <c r="E98" s="68"/>
      <c r="F98" s="2"/>
    </row>
    <row r="99" spans="1:8">
      <c r="A99" s="57">
        <v>6</v>
      </c>
      <c r="B99" s="4" t="s">
        <v>72</v>
      </c>
      <c r="C99" s="3" t="s">
        <v>187</v>
      </c>
      <c r="D99" s="67" t="s">
        <v>0</v>
      </c>
      <c r="E99" s="68" t="s">
        <v>0</v>
      </c>
      <c r="F99" s="2"/>
    </row>
    <row r="100" spans="1:8">
      <c r="A100" s="60">
        <v>7</v>
      </c>
      <c r="B100" s="131" t="s">
        <v>73</v>
      </c>
      <c r="C100" s="3" t="s">
        <v>188</v>
      </c>
      <c r="D100" s="67"/>
      <c r="E100" s="68"/>
      <c r="F100" s="2"/>
    </row>
    <row r="101" spans="1:8">
      <c r="A101" s="60">
        <v>8</v>
      </c>
      <c r="B101" s="4" t="s">
        <v>74</v>
      </c>
      <c r="C101" s="3" t="s">
        <v>189</v>
      </c>
      <c r="D101" s="67">
        <v>991798</v>
      </c>
      <c r="E101" s="68">
        <v>603181.49</v>
      </c>
      <c r="F101" s="2"/>
      <c r="H101" t="s">
        <v>0</v>
      </c>
    </row>
    <row r="102" spans="1:8">
      <c r="A102" s="57">
        <v>9</v>
      </c>
      <c r="B102" s="4" t="s">
        <v>75</v>
      </c>
      <c r="C102" s="3" t="s">
        <v>190</v>
      </c>
      <c r="D102" s="67"/>
      <c r="E102" s="68"/>
      <c r="F102" s="2"/>
    </row>
    <row r="103" spans="1:8">
      <c r="A103" s="57">
        <v>10</v>
      </c>
      <c r="B103" s="4" t="s">
        <v>76</v>
      </c>
      <c r="C103" s="3" t="s">
        <v>191</v>
      </c>
      <c r="D103" s="67">
        <v>21677281.739999998</v>
      </c>
      <c r="E103" s="68">
        <v>14293561.49</v>
      </c>
      <c r="F103" s="2"/>
      <c r="H103" t="s">
        <v>0</v>
      </c>
    </row>
    <row r="104" spans="1:8">
      <c r="A104" s="57"/>
      <c r="B104" s="4" t="s">
        <v>77</v>
      </c>
      <c r="C104" s="3" t="s">
        <v>192</v>
      </c>
      <c r="D104" s="67">
        <v>4768587</v>
      </c>
      <c r="E104" s="68">
        <v>7772337.1100000003</v>
      </c>
      <c r="F104" s="2"/>
    </row>
    <row r="105" spans="1:8">
      <c r="A105" s="56"/>
      <c r="B105" s="129" t="s">
        <v>78</v>
      </c>
      <c r="C105" s="54"/>
      <c r="D105" s="67">
        <f>SUM(D97:D104)</f>
        <v>27537666.739999998</v>
      </c>
      <c r="E105" s="67">
        <f>SUM(E97:E104)</f>
        <v>22769080.09</v>
      </c>
      <c r="F105" s="2"/>
    </row>
    <row r="106" spans="1:8">
      <c r="A106" s="92"/>
      <c r="B106" s="129" t="s">
        <v>79</v>
      </c>
      <c r="C106" s="54"/>
      <c r="D106" s="106">
        <f>SUM(D92+D105)</f>
        <v>78421787.049999997</v>
      </c>
      <c r="E106" s="106">
        <f>SUM(E92+E105)</f>
        <v>73098024.870000005</v>
      </c>
      <c r="F106" s="2"/>
    </row>
    <row r="107" spans="1:8">
      <c r="A107" s="53"/>
      <c r="B107" s="7"/>
      <c r="C107" s="53"/>
      <c r="D107" s="64"/>
      <c r="E107" s="69"/>
      <c r="F107" s="2"/>
    </row>
    <row r="108" spans="1:8">
      <c r="A108" s="53"/>
      <c r="B108" s="7"/>
      <c r="C108" s="53"/>
      <c r="D108" s="64"/>
      <c r="E108" s="69"/>
      <c r="F108" s="2"/>
    </row>
    <row r="109" spans="1:8">
      <c r="A109" s="53"/>
      <c r="B109" s="7"/>
      <c r="C109" s="53"/>
      <c r="D109" s="64"/>
      <c r="E109" s="69"/>
      <c r="F109" s="2"/>
    </row>
    <row r="110" spans="1:8">
      <c r="A110" s="93"/>
      <c r="B110" s="94"/>
      <c r="C110" s="93"/>
      <c r="D110" s="95"/>
      <c r="E110" s="94"/>
      <c r="F110" s="1"/>
    </row>
    <row r="111" spans="1:8">
      <c r="A111" s="96"/>
      <c r="B111" s="96"/>
      <c r="C111" s="96"/>
      <c r="D111" s="97"/>
      <c r="E111" s="96"/>
      <c r="F111" s="10"/>
    </row>
    <row r="112" spans="1:8">
      <c r="A112" s="93"/>
      <c r="B112" s="96"/>
      <c r="C112" s="93"/>
      <c r="D112" s="95"/>
      <c r="E112" s="94"/>
      <c r="F112" s="10"/>
    </row>
    <row r="113" spans="1:11">
      <c r="A113" s="98"/>
      <c r="B113" s="99"/>
      <c r="C113" s="93"/>
      <c r="D113" s="95"/>
      <c r="E113" s="94"/>
      <c r="F113" s="289"/>
      <c r="I113" t="s">
        <v>0</v>
      </c>
    </row>
    <row r="114" spans="1:11">
      <c r="A114" s="96"/>
      <c r="B114" s="100"/>
      <c r="C114" s="93"/>
      <c r="D114" s="95"/>
      <c r="E114" s="94"/>
      <c r="F114" s="289"/>
      <c r="J114" t="s">
        <v>0</v>
      </c>
    </row>
    <row r="115" spans="1:11">
      <c r="A115" s="101"/>
      <c r="B115" s="102"/>
      <c r="C115" s="93"/>
      <c r="D115" s="95"/>
      <c r="E115" s="94"/>
      <c r="F115" s="2"/>
      <c r="J115" t="s">
        <v>0</v>
      </c>
    </row>
    <row r="116" spans="1:11">
      <c r="A116" s="101"/>
      <c r="B116" s="102"/>
      <c r="C116" s="93"/>
      <c r="D116" s="95"/>
      <c r="E116" s="94"/>
      <c r="F116" s="2"/>
      <c r="I116" t="s">
        <v>0</v>
      </c>
    </row>
    <row r="117" spans="1:11">
      <c r="A117" s="101"/>
      <c r="B117" s="102"/>
      <c r="C117" s="93"/>
      <c r="D117" s="95"/>
      <c r="E117" s="94"/>
      <c r="F117" s="2"/>
      <c r="K117" t="s">
        <v>0</v>
      </c>
    </row>
    <row r="118" spans="1:11">
      <c r="A118" s="101"/>
      <c r="B118" s="102"/>
      <c r="C118" s="93"/>
      <c r="D118" s="95"/>
      <c r="E118" s="94"/>
      <c r="F118" s="2"/>
    </row>
    <row r="119" spans="1:11">
      <c r="A119" s="101"/>
      <c r="B119" s="102"/>
      <c r="C119" s="93"/>
      <c r="D119" s="95"/>
      <c r="E119" s="94"/>
      <c r="F119" s="2"/>
      <c r="J119" t="s">
        <v>0</v>
      </c>
    </row>
    <row r="120" spans="1:11">
      <c r="A120" s="101"/>
      <c r="B120" s="102"/>
      <c r="C120" s="93"/>
      <c r="D120" s="95"/>
      <c r="E120" s="94"/>
      <c r="F120" s="2"/>
    </row>
    <row r="121" spans="1:11">
      <c r="A121" s="101"/>
      <c r="B121" s="102"/>
      <c r="C121" s="93"/>
      <c r="D121" s="95"/>
      <c r="E121" s="94"/>
      <c r="F121" s="2"/>
    </row>
    <row r="122" spans="1:11">
      <c r="A122" s="101"/>
      <c r="B122" s="102"/>
      <c r="C122" s="93"/>
      <c r="D122" s="95"/>
      <c r="E122" s="94"/>
      <c r="F122" s="2"/>
    </row>
    <row r="123" spans="1:11">
      <c r="A123" s="101"/>
      <c r="B123" s="102"/>
      <c r="C123" s="93"/>
      <c r="D123" s="95"/>
      <c r="E123" s="94"/>
      <c r="F123" s="2"/>
    </row>
    <row r="124" spans="1:11">
      <c r="A124" s="101"/>
      <c r="B124" s="102"/>
      <c r="C124" s="93"/>
      <c r="D124" s="95"/>
      <c r="E124" s="94"/>
      <c r="F124" s="2"/>
    </row>
    <row r="125" spans="1:11">
      <c r="A125" s="101"/>
      <c r="B125" s="102"/>
      <c r="C125" s="93"/>
      <c r="D125" s="95"/>
      <c r="E125" s="94"/>
      <c r="F125" s="2"/>
    </row>
    <row r="126" spans="1:11">
      <c r="A126" s="93"/>
      <c r="B126" s="94"/>
      <c r="C126" s="93"/>
      <c r="D126" s="95"/>
      <c r="E126" s="94"/>
      <c r="F126" s="2"/>
    </row>
    <row r="127" spans="1:11">
      <c r="A127" s="103"/>
      <c r="B127" s="104"/>
      <c r="C127" s="93"/>
      <c r="D127" s="95"/>
      <c r="E127" s="94"/>
      <c r="F127" s="2"/>
    </row>
    <row r="128" spans="1:11">
      <c r="A128" s="101"/>
      <c r="B128" s="102"/>
      <c r="C128" s="93"/>
      <c r="D128" s="95"/>
      <c r="E128" s="94"/>
      <c r="F128" s="2"/>
    </row>
    <row r="129" spans="1:6">
      <c r="A129" s="101"/>
      <c r="B129" s="102"/>
      <c r="C129" s="93"/>
      <c r="D129" s="95"/>
      <c r="E129" s="94"/>
      <c r="F129" s="2"/>
    </row>
    <row r="130" spans="1:6">
      <c r="A130" s="101"/>
      <c r="B130" s="102"/>
      <c r="C130" s="93"/>
      <c r="D130" s="95"/>
      <c r="E130" s="94"/>
      <c r="F130" s="2"/>
    </row>
    <row r="131" spans="1:6">
      <c r="A131" s="101"/>
      <c r="B131" s="102"/>
      <c r="C131" s="93"/>
      <c r="D131" s="95"/>
      <c r="E131" s="94"/>
      <c r="F131" s="2"/>
    </row>
    <row r="132" spans="1:6">
      <c r="A132" s="101"/>
      <c r="B132" s="102"/>
      <c r="C132" s="93"/>
      <c r="D132" s="95"/>
      <c r="E132" s="94"/>
      <c r="F132" s="2"/>
    </row>
    <row r="133" spans="1:6">
      <c r="A133" s="101"/>
      <c r="B133" s="102"/>
      <c r="C133" s="93"/>
      <c r="D133" s="95"/>
      <c r="E133" s="94"/>
      <c r="F133" s="2"/>
    </row>
    <row r="134" spans="1:6">
      <c r="A134" s="101"/>
      <c r="B134" s="102"/>
      <c r="C134" s="93"/>
      <c r="D134" s="95"/>
      <c r="E134" s="94"/>
      <c r="F134" s="2"/>
    </row>
    <row r="135" spans="1:6">
      <c r="A135" s="101"/>
      <c r="B135" s="102"/>
      <c r="C135" s="93"/>
      <c r="D135" s="95"/>
      <c r="E135" s="94"/>
      <c r="F135" s="2"/>
    </row>
    <row r="136" spans="1:6">
      <c r="A136" s="101"/>
      <c r="B136" s="102"/>
      <c r="C136" s="93"/>
      <c r="D136" s="95"/>
      <c r="E136" s="94"/>
      <c r="F136" s="2"/>
    </row>
    <row r="137" spans="1:6">
      <c r="A137" s="103"/>
      <c r="B137" s="104"/>
      <c r="C137" s="93"/>
      <c r="D137" s="95"/>
      <c r="E137" s="94"/>
      <c r="F137" s="2"/>
    </row>
    <row r="138" spans="1:6">
      <c r="A138" s="103"/>
      <c r="B138" s="104"/>
      <c r="C138" s="93"/>
      <c r="D138" s="95"/>
      <c r="E138" s="94"/>
      <c r="F138" s="2"/>
    </row>
    <row r="139" spans="1:6">
      <c r="A139" s="93"/>
      <c r="B139" s="94"/>
      <c r="C139" s="93"/>
      <c r="D139" s="95"/>
      <c r="E139" s="94"/>
    </row>
    <row r="140" spans="1:6">
      <c r="A140" s="93"/>
      <c r="B140" s="94"/>
      <c r="C140" s="93"/>
      <c r="D140" s="95"/>
      <c r="E140" s="94"/>
    </row>
    <row r="141" spans="1:6">
      <c r="A141" s="96"/>
      <c r="B141" s="104"/>
      <c r="C141" s="96"/>
      <c r="D141" s="97"/>
      <c r="E141" s="96"/>
      <c r="F141" s="1"/>
    </row>
    <row r="142" spans="1:6">
      <c r="A142" s="93"/>
      <c r="B142" s="94"/>
      <c r="C142" s="93"/>
      <c r="D142" s="95"/>
      <c r="E142" s="94"/>
      <c r="F142" s="1"/>
    </row>
    <row r="143" spans="1:6">
      <c r="A143" s="103"/>
      <c r="B143" s="104"/>
      <c r="C143" s="93"/>
      <c r="D143" s="95"/>
      <c r="E143" s="94"/>
      <c r="F143" s="1"/>
    </row>
    <row r="144" spans="1:6">
      <c r="A144" s="103"/>
      <c r="B144" s="104"/>
      <c r="C144" s="93"/>
      <c r="D144" s="95"/>
      <c r="E144" s="94"/>
      <c r="F144" s="1"/>
    </row>
    <row r="145" spans="1:9">
      <c r="A145" s="103"/>
      <c r="B145" s="104"/>
      <c r="C145" s="93"/>
      <c r="D145" s="95"/>
      <c r="E145" s="94"/>
      <c r="F145" s="1"/>
    </row>
    <row r="146" spans="1:9">
      <c r="A146" s="93"/>
      <c r="B146" s="104"/>
      <c r="C146" s="93"/>
      <c r="D146" s="95"/>
      <c r="E146" s="94"/>
      <c r="F146" s="1"/>
      <c r="I146" t="s">
        <v>0</v>
      </c>
    </row>
    <row r="147" spans="1:9">
      <c r="A147" s="103"/>
      <c r="B147" s="104"/>
      <c r="C147" s="93"/>
      <c r="D147" s="95"/>
      <c r="E147" s="94"/>
      <c r="F147" s="1"/>
    </row>
    <row r="148" spans="1:9">
      <c r="A148" s="93"/>
      <c r="B148" s="104"/>
      <c r="C148" s="93"/>
      <c r="D148" s="95"/>
      <c r="E148" s="94"/>
      <c r="F148" s="1"/>
    </row>
    <row r="149" spans="1:9">
      <c r="A149" s="103"/>
      <c r="B149" s="104"/>
      <c r="C149" s="93"/>
      <c r="D149" s="95"/>
      <c r="E149" s="94"/>
      <c r="F149" s="1"/>
    </row>
    <row r="150" spans="1:9">
      <c r="A150" s="103"/>
      <c r="B150" s="104"/>
      <c r="C150" s="93"/>
      <c r="D150" s="95"/>
      <c r="E150" s="94"/>
      <c r="F150" s="1"/>
    </row>
    <row r="151" spans="1:9">
      <c r="A151" s="93"/>
      <c r="B151" s="104"/>
      <c r="C151" s="93"/>
      <c r="D151" s="95"/>
      <c r="E151" s="94"/>
      <c r="F151" s="1"/>
    </row>
    <row r="152" spans="1:9">
      <c r="A152" s="93"/>
      <c r="B152" s="94"/>
      <c r="C152" s="93"/>
      <c r="D152" s="95"/>
      <c r="E152" s="94"/>
      <c r="F152" s="1"/>
    </row>
    <row r="153" spans="1:9">
      <c r="A153" s="103"/>
      <c r="B153" s="104"/>
      <c r="C153" s="93"/>
      <c r="D153" s="95"/>
      <c r="E153" s="94"/>
      <c r="F153" s="1"/>
    </row>
    <row r="154" spans="1:9">
      <c r="A154" s="103"/>
      <c r="B154" s="104"/>
      <c r="C154" s="93"/>
      <c r="D154" s="95"/>
      <c r="E154" s="94"/>
      <c r="F154" s="1"/>
    </row>
    <row r="155" spans="1:9">
      <c r="A155" s="101"/>
      <c r="B155" s="104"/>
      <c r="C155" s="93"/>
      <c r="D155" s="95"/>
      <c r="E155" s="94"/>
      <c r="F155" s="1"/>
    </row>
    <row r="156" spans="1:9">
      <c r="A156" s="103"/>
      <c r="B156" s="104"/>
      <c r="C156" s="93"/>
      <c r="D156" s="95"/>
      <c r="E156" s="94"/>
      <c r="F156" s="1"/>
    </row>
    <row r="157" spans="1:9">
      <c r="A157" s="103"/>
      <c r="B157" s="104"/>
      <c r="C157" s="93"/>
      <c r="D157" s="95"/>
      <c r="E157" s="94"/>
      <c r="F157" s="1"/>
    </row>
    <row r="158" spans="1:9">
      <c r="A158" s="103"/>
      <c r="B158" s="104"/>
      <c r="C158" s="93"/>
      <c r="D158" s="95"/>
      <c r="E158" s="94"/>
      <c r="F158" s="1"/>
    </row>
    <row r="159" spans="1:9">
      <c r="A159" s="101"/>
      <c r="B159" s="104"/>
      <c r="C159" s="93"/>
      <c r="D159" s="95"/>
      <c r="E159" s="94"/>
      <c r="F159" s="1"/>
    </row>
    <row r="160" spans="1:9">
      <c r="A160" s="101"/>
      <c r="B160" s="104"/>
      <c r="C160" s="93"/>
      <c r="D160" s="95"/>
      <c r="E160" s="94"/>
      <c r="F160" s="1"/>
    </row>
    <row r="161" spans="1:6">
      <c r="A161" s="103"/>
      <c r="B161" s="104"/>
      <c r="C161" s="93"/>
      <c r="D161" s="95"/>
      <c r="E161" s="94"/>
      <c r="F161" s="1"/>
    </row>
    <row r="162" spans="1:6">
      <c r="A162" s="103"/>
      <c r="B162" s="104"/>
      <c r="C162" s="96"/>
      <c r="D162" s="95"/>
      <c r="E162" s="94"/>
      <c r="F162" s="1"/>
    </row>
    <row r="163" spans="1:6" ht="45.75" customHeight="1">
      <c r="A163" s="96"/>
      <c r="B163" s="105"/>
      <c r="C163" s="96"/>
      <c r="D163" s="95"/>
      <c r="E163" s="94"/>
      <c r="F163" s="1"/>
    </row>
    <row r="164" spans="1:6" ht="33.75" customHeight="1">
      <c r="A164" s="96"/>
      <c r="B164" s="105"/>
      <c r="C164" s="96"/>
      <c r="D164" s="95"/>
      <c r="E164" s="94"/>
      <c r="F164" s="1"/>
    </row>
    <row r="165" spans="1:6">
      <c r="A165" s="93"/>
      <c r="B165" s="94"/>
      <c r="C165" s="96"/>
      <c r="D165" s="95"/>
      <c r="E165" s="94"/>
      <c r="F165" s="1"/>
    </row>
    <row r="166" spans="1:6">
      <c r="A166" s="93"/>
      <c r="B166" s="94"/>
      <c r="C166" s="96"/>
      <c r="D166" s="95"/>
      <c r="E166" s="94"/>
      <c r="F166" s="1"/>
    </row>
    <row r="167" spans="1:6">
      <c r="A167" s="93"/>
      <c r="B167" s="94"/>
      <c r="C167" s="96"/>
      <c r="D167" s="95"/>
      <c r="E167" s="94"/>
      <c r="F167" s="1"/>
    </row>
    <row r="168" spans="1:6">
      <c r="A168" s="93"/>
      <c r="B168" s="102"/>
      <c r="C168" s="96"/>
      <c r="D168" s="95"/>
      <c r="E168" s="94"/>
      <c r="F168" s="1"/>
    </row>
    <row r="169" spans="1:6">
      <c r="A169" s="101"/>
      <c r="B169" s="94"/>
      <c r="C169" s="96"/>
      <c r="D169" s="95"/>
      <c r="E169" s="94"/>
      <c r="F169" s="1"/>
    </row>
    <row r="170" spans="1:6">
      <c r="A170" s="101"/>
      <c r="B170" s="94"/>
      <c r="C170" s="96"/>
      <c r="D170" s="95"/>
      <c r="E170" s="94"/>
      <c r="F170" s="1"/>
    </row>
    <row r="171" spans="1:6">
      <c r="A171" s="93"/>
      <c r="B171" s="94"/>
      <c r="C171" s="96"/>
      <c r="D171" s="95"/>
      <c r="E171" s="94"/>
      <c r="F171" s="1"/>
    </row>
    <row r="172" spans="1:6">
      <c r="A172" s="93"/>
      <c r="B172" s="94"/>
      <c r="C172" s="96"/>
      <c r="D172" s="95"/>
      <c r="E172" s="94"/>
      <c r="F172" s="1"/>
    </row>
    <row r="173" spans="1:6">
      <c r="A173" s="93"/>
      <c r="B173" s="104"/>
      <c r="C173" s="93"/>
      <c r="D173" s="95"/>
      <c r="E173" s="94"/>
      <c r="F173" s="1"/>
    </row>
    <row r="174" spans="1:6">
      <c r="A174" s="103"/>
      <c r="B174" s="104"/>
      <c r="C174" s="93"/>
      <c r="D174" s="95"/>
      <c r="E174" s="94"/>
      <c r="F174" s="1"/>
    </row>
    <row r="175" spans="1:6">
      <c r="A175" s="93"/>
      <c r="B175" s="104"/>
      <c r="C175" s="93"/>
      <c r="D175" s="95"/>
      <c r="E175" s="94"/>
      <c r="F175" s="1"/>
    </row>
    <row r="176" spans="1:6">
      <c r="A176" s="93"/>
      <c r="B176" s="94"/>
      <c r="C176" s="93"/>
      <c r="D176" s="95"/>
      <c r="E176" s="94"/>
      <c r="F176" s="1"/>
    </row>
  </sheetData>
  <mergeCells count="5">
    <mergeCell ref="F113:F114"/>
    <mergeCell ref="H56:L56"/>
    <mergeCell ref="B4:B5"/>
    <mergeCell ref="C4:C5"/>
    <mergeCell ref="D4:E4"/>
  </mergeCells>
  <pageMargins left="0.36" right="0.16" top="0.17" bottom="0.18" header="0.17" footer="0.16"/>
  <pageSetup orientation="portrait" verticalDpi="0" r:id="rId1"/>
  <rowBreaks count="1" manualBreakCount="1">
    <brk id="138" max="16383" man="1"/>
  </rowBreaks>
  <colBreaks count="1" manualBreakCount="1">
    <brk id="5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159"/>
  <sheetViews>
    <sheetView topLeftCell="A22" workbookViewId="0">
      <selection activeCell="I18" sqref="I18"/>
    </sheetView>
  </sheetViews>
  <sheetFormatPr defaultRowHeight="15"/>
  <cols>
    <col min="1" max="1" width="9.140625" style="55"/>
    <col min="2" max="2" width="55.42578125" customWidth="1"/>
    <col min="3" max="3" width="10.7109375" customWidth="1"/>
    <col min="4" max="4" width="10.85546875" style="65" bestFit="1" customWidth="1"/>
    <col min="5" max="5" width="10.85546875" style="66" bestFit="1" customWidth="1"/>
    <col min="6" max="6" width="12" bestFit="1" customWidth="1"/>
    <col min="7" max="7" width="10.140625" bestFit="1" customWidth="1"/>
  </cols>
  <sheetData>
    <row r="1" spans="1:10">
      <c r="A1" s="11" t="s">
        <v>218</v>
      </c>
      <c r="B1" s="116"/>
      <c r="C1" s="92"/>
      <c r="D1" s="117"/>
      <c r="E1" s="118"/>
    </row>
    <row r="3" spans="1:10">
      <c r="A3" s="395" t="s">
        <v>221</v>
      </c>
      <c r="B3" s="409"/>
      <c r="C3" s="409"/>
      <c r="D3" s="409"/>
      <c r="E3" s="409"/>
    </row>
    <row r="4" spans="1:10">
      <c r="A4" s="395" t="s">
        <v>80</v>
      </c>
      <c r="B4" s="409"/>
      <c r="C4" s="409"/>
      <c r="D4" s="409"/>
      <c r="E4" s="409"/>
    </row>
    <row r="5" spans="1:10">
      <c r="A5" s="76"/>
      <c r="B5" s="42"/>
      <c r="C5" s="16"/>
      <c r="D5" s="79"/>
      <c r="E5" s="71"/>
    </row>
    <row r="6" spans="1:10">
      <c r="A6" s="309" t="s">
        <v>81</v>
      </c>
      <c r="B6" s="410" t="s">
        <v>82</v>
      </c>
      <c r="C6" s="412" t="s">
        <v>83</v>
      </c>
      <c r="D6" s="413" t="s">
        <v>84</v>
      </c>
      <c r="E6" s="415" t="s">
        <v>85</v>
      </c>
    </row>
    <row r="7" spans="1:10">
      <c r="A7" s="311"/>
      <c r="B7" s="411"/>
      <c r="C7" s="311"/>
      <c r="D7" s="414"/>
      <c r="E7" s="416"/>
    </row>
    <row r="8" spans="1:10">
      <c r="A8" s="54">
        <v>1</v>
      </c>
      <c r="B8" s="31" t="s">
        <v>86</v>
      </c>
      <c r="C8" s="37" t="s">
        <v>200</v>
      </c>
      <c r="D8" s="67"/>
      <c r="E8" s="68"/>
      <c r="H8" t="s">
        <v>0</v>
      </c>
    </row>
    <row r="9" spans="1:10">
      <c r="A9" s="54">
        <v>2</v>
      </c>
      <c r="B9" s="41" t="s">
        <v>201</v>
      </c>
      <c r="C9" s="37" t="s">
        <v>210</v>
      </c>
      <c r="D9" s="67">
        <v>75691856.599999994</v>
      </c>
      <c r="E9" s="68">
        <v>76579996.640000001</v>
      </c>
    </row>
    <row r="10" spans="1:10" ht="30">
      <c r="A10" s="54">
        <v>3</v>
      </c>
      <c r="B10" s="24" t="s">
        <v>202</v>
      </c>
      <c r="C10" s="37" t="s">
        <v>211</v>
      </c>
      <c r="D10" s="67"/>
      <c r="E10" s="68"/>
    </row>
    <row r="11" spans="1:10" ht="15" customHeight="1">
      <c r="A11" s="47">
        <v>4</v>
      </c>
      <c r="B11" s="36" t="s">
        <v>203</v>
      </c>
      <c r="C11" s="37" t="s">
        <v>212</v>
      </c>
      <c r="D11" s="67">
        <v>-49627807.840000004</v>
      </c>
      <c r="E11" s="67">
        <v>-46786596.950000003</v>
      </c>
      <c r="G11" s="64"/>
    </row>
    <row r="12" spans="1:10" ht="15" customHeight="1">
      <c r="A12" s="77">
        <v>5</v>
      </c>
      <c r="B12" s="36" t="s">
        <v>204</v>
      </c>
      <c r="C12" s="91" t="s">
        <v>213</v>
      </c>
      <c r="D12" s="80">
        <f>D13+D14</f>
        <v>-19112477</v>
      </c>
      <c r="E12" s="80">
        <f>E13+E14</f>
        <v>-10538186</v>
      </c>
    </row>
    <row r="13" spans="1:10" ht="15" customHeight="1">
      <c r="A13" s="77"/>
      <c r="B13" s="36" t="s">
        <v>208</v>
      </c>
      <c r="C13" s="46"/>
      <c r="D13" s="80">
        <v>-15721972</v>
      </c>
      <c r="E13" s="74">
        <v>-8689730</v>
      </c>
      <c r="J13" t="s">
        <v>0</v>
      </c>
    </row>
    <row r="14" spans="1:10" ht="15" customHeight="1">
      <c r="A14" s="77"/>
      <c r="B14" s="36" t="s">
        <v>209</v>
      </c>
      <c r="C14" s="46"/>
      <c r="D14" s="80">
        <v>-3390505</v>
      </c>
      <c r="E14" s="74">
        <v>-1848456</v>
      </c>
    </row>
    <row r="15" spans="1:10" ht="15" customHeight="1">
      <c r="A15" s="77">
        <v>6</v>
      </c>
      <c r="B15" s="36" t="s">
        <v>205</v>
      </c>
      <c r="C15" s="37" t="s">
        <v>214</v>
      </c>
      <c r="D15" s="81">
        <v>-551810</v>
      </c>
      <c r="E15" s="74">
        <v>-791095</v>
      </c>
    </row>
    <row r="16" spans="1:10" ht="15" customHeight="1">
      <c r="A16" s="77">
        <v>7</v>
      </c>
      <c r="B16" s="36" t="s">
        <v>206</v>
      </c>
      <c r="C16" s="37" t="s">
        <v>215</v>
      </c>
      <c r="D16" s="81">
        <f>-36859.58-44175-350098-503591-85149.64</f>
        <v>-1019873.2200000001</v>
      </c>
      <c r="E16" s="90">
        <v>-6044395</v>
      </c>
    </row>
    <row r="17" spans="1:14" ht="15" customHeight="1">
      <c r="A17" s="77"/>
      <c r="B17" s="75" t="s">
        <v>207</v>
      </c>
      <c r="C17" s="114" t="s">
        <v>223</v>
      </c>
      <c r="D17" s="109">
        <f>D11+D12+D15+D16</f>
        <v>-70311968.060000002</v>
      </c>
      <c r="E17" s="109">
        <f>E11+E12+E15+E16</f>
        <v>-64160272.950000003</v>
      </c>
    </row>
    <row r="18" spans="1:14">
      <c r="A18" s="61">
        <v>3</v>
      </c>
      <c r="B18" s="62" t="s">
        <v>96</v>
      </c>
      <c r="C18" s="37"/>
      <c r="D18" s="83">
        <f>D8+D9+D17</f>
        <v>5379888.5399999917</v>
      </c>
      <c r="E18" s="83">
        <f>E8+E9+E17</f>
        <v>12419723.689999998</v>
      </c>
    </row>
    <row r="19" spans="1:14">
      <c r="A19" s="60">
        <v>4</v>
      </c>
      <c r="B19" s="44" t="s">
        <v>97</v>
      </c>
      <c r="C19" s="45"/>
      <c r="D19" s="67"/>
      <c r="E19" s="72"/>
    </row>
    <row r="20" spans="1:14">
      <c r="A20" s="60">
        <v>5</v>
      </c>
      <c r="B20" s="26" t="s">
        <v>98</v>
      </c>
      <c r="C20" s="46"/>
      <c r="D20" s="67"/>
      <c r="E20" s="72"/>
      <c r="G20" t="s">
        <v>0</v>
      </c>
    </row>
    <row r="21" spans="1:14">
      <c r="A21" s="60"/>
      <c r="B21" s="26"/>
      <c r="C21" s="5"/>
      <c r="D21" s="67" t="s">
        <v>0</v>
      </c>
      <c r="E21" s="72"/>
      <c r="L21" t="s">
        <v>0</v>
      </c>
      <c r="M21" t="s">
        <v>0</v>
      </c>
    </row>
    <row r="22" spans="1:14">
      <c r="A22" s="85">
        <v>6</v>
      </c>
      <c r="B22" s="34" t="s">
        <v>99</v>
      </c>
      <c r="C22" s="30"/>
      <c r="D22" s="67"/>
      <c r="E22" s="87"/>
      <c r="J22" t="s">
        <v>0</v>
      </c>
    </row>
    <row r="23" spans="1:14">
      <c r="A23" s="40">
        <v>8</v>
      </c>
      <c r="B23" s="38" t="s">
        <v>100</v>
      </c>
      <c r="C23" s="112" t="s">
        <v>216</v>
      </c>
      <c r="D23" s="86">
        <f>SUM(D18:D22)</f>
        <v>5379888.5399999917</v>
      </c>
      <c r="E23" s="89">
        <f>SUM(E18:E22)</f>
        <v>12419723.689999998</v>
      </c>
      <c r="I23" t="s">
        <v>0</v>
      </c>
      <c r="K23" t="s">
        <v>0</v>
      </c>
      <c r="L23" t="s">
        <v>0</v>
      </c>
    </row>
    <row r="24" spans="1:14">
      <c r="A24" s="405">
        <v>9</v>
      </c>
      <c r="B24" s="422" t="s">
        <v>101</v>
      </c>
      <c r="C24" s="424"/>
      <c r="D24" s="417"/>
      <c r="E24" s="419"/>
      <c r="J24" t="s">
        <v>0</v>
      </c>
      <c r="M24" t="s">
        <v>0</v>
      </c>
    </row>
    <row r="25" spans="1:14">
      <c r="A25" s="421"/>
      <c r="B25" s="423"/>
      <c r="C25" s="425"/>
      <c r="D25" s="418"/>
      <c r="E25" s="420"/>
      <c r="J25" t="s">
        <v>0</v>
      </c>
      <c r="L25" t="s">
        <v>0</v>
      </c>
    </row>
    <row r="26" spans="1:14">
      <c r="A26" s="405">
        <v>10</v>
      </c>
      <c r="B26" s="426" t="s">
        <v>102</v>
      </c>
      <c r="C26" s="424"/>
      <c r="D26" s="417"/>
      <c r="E26" s="419"/>
      <c r="I26" t="s">
        <v>0</v>
      </c>
      <c r="M26" t="s">
        <v>0</v>
      </c>
    </row>
    <row r="27" spans="1:14">
      <c r="A27" s="311"/>
      <c r="B27" s="423"/>
      <c r="C27" s="425"/>
      <c r="D27" s="418"/>
      <c r="E27" s="420"/>
    </row>
    <row r="28" spans="1:14">
      <c r="A28" s="78">
        <v>11</v>
      </c>
      <c r="B28" s="26" t="s">
        <v>87</v>
      </c>
      <c r="C28" s="22"/>
      <c r="D28" s="81"/>
      <c r="E28" s="72"/>
      <c r="J28" t="s">
        <v>0</v>
      </c>
      <c r="N28" t="s">
        <v>0</v>
      </c>
    </row>
    <row r="29" spans="1:14">
      <c r="A29" s="405">
        <v>11.1</v>
      </c>
      <c r="B29" s="426" t="s">
        <v>88</v>
      </c>
      <c r="C29" s="424"/>
      <c r="D29" s="417"/>
      <c r="E29" s="419"/>
    </row>
    <row r="30" spans="1:14">
      <c r="A30" s="311"/>
      <c r="B30" s="427"/>
      <c r="C30" s="425"/>
      <c r="D30" s="418"/>
      <c r="E30" s="420"/>
      <c r="K30" t="s">
        <v>0</v>
      </c>
    </row>
    <row r="31" spans="1:14">
      <c r="A31" s="54">
        <v>11.2</v>
      </c>
      <c r="B31" s="113" t="s">
        <v>89</v>
      </c>
      <c r="C31" s="119" t="s">
        <v>224</v>
      </c>
      <c r="D31" s="67">
        <v>-81458.539999999994</v>
      </c>
      <c r="E31" s="68">
        <v>-2652343.42</v>
      </c>
      <c r="K31" t="s">
        <v>0</v>
      </c>
    </row>
    <row r="32" spans="1:14">
      <c r="A32" s="21">
        <v>11.3</v>
      </c>
      <c r="B32" s="26" t="s">
        <v>90</v>
      </c>
      <c r="C32" s="6"/>
      <c r="D32" s="82"/>
      <c r="E32" s="68"/>
      <c r="H32" t="s">
        <v>0</v>
      </c>
    </row>
    <row r="33" spans="1:9">
      <c r="A33" s="54">
        <v>11.4</v>
      </c>
      <c r="B33" s="113" t="s">
        <v>91</v>
      </c>
      <c r="C33" s="4"/>
      <c r="D33" s="67"/>
      <c r="E33" s="68"/>
    </row>
    <row r="34" spans="1:9" ht="33" customHeight="1">
      <c r="A34" s="35">
        <v>12</v>
      </c>
      <c r="B34" s="34" t="s">
        <v>103</v>
      </c>
      <c r="C34" s="120" t="s">
        <v>225</v>
      </c>
      <c r="D34" s="70">
        <f>SUM(D29:D33)</f>
        <v>-81458.539999999994</v>
      </c>
      <c r="E34" s="88">
        <f>SUM(E31:E33)</f>
        <v>-2652343.42</v>
      </c>
    </row>
    <row r="35" spans="1:9">
      <c r="A35" s="3">
        <v>13</v>
      </c>
      <c r="B35" s="26" t="s">
        <v>92</v>
      </c>
      <c r="C35" s="54" t="s">
        <v>226</v>
      </c>
      <c r="D35" s="67">
        <f>D18+D34</f>
        <v>5298429.9999999916</v>
      </c>
      <c r="E35" s="67">
        <v>9767381</v>
      </c>
      <c r="G35">
        <v>5289430</v>
      </c>
      <c r="H35" s="66">
        <f>D35-G35</f>
        <v>8999.9999999916181</v>
      </c>
    </row>
    <row r="36" spans="1:9">
      <c r="A36" s="21">
        <v>14</v>
      </c>
      <c r="B36" s="26" t="s">
        <v>93</v>
      </c>
      <c r="C36" s="54" t="s">
        <v>227</v>
      </c>
      <c r="D36" s="67">
        <f>D35*0.1</f>
        <v>529842.99999999919</v>
      </c>
      <c r="E36" s="67">
        <v>1995043.78</v>
      </c>
    </row>
    <row r="37" spans="1:9">
      <c r="A37" s="405">
        <v>15</v>
      </c>
      <c r="B37" s="426" t="s">
        <v>95</v>
      </c>
      <c r="C37" s="428" t="s">
        <v>228</v>
      </c>
      <c r="D37" s="417">
        <f>D35-D36</f>
        <v>4768586.9999999925</v>
      </c>
      <c r="E37" s="417">
        <f>E35-E36</f>
        <v>7772337.2199999997</v>
      </c>
      <c r="G37" t="s">
        <v>0</v>
      </c>
    </row>
    <row r="38" spans="1:9">
      <c r="A38" s="311"/>
      <c r="B38" s="427"/>
      <c r="C38" s="406"/>
      <c r="D38" s="418"/>
      <c r="E38" s="418"/>
      <c r="I38" t="s">
        <v>0</v>
      </c>
    </row>
    <row r="39" spans="1:9">
      <c r="A39" s="3">
        <v>16</v>
      </c>
      <c r="B39" s="33" t="s">
        <v>94</v>
      </c>
      <c r="C39" s="4"/>
      <c r="D39" s="67"/>
      <c r="E39" s="68"/>
    </row>
    <row r="40" spans="1:9">
      <c r="A40" s="3"/>
      <c r="B40" s="33"/>
      <c r="C40" s="4"/>
      <c r="D40" s="67"/>
      <c r="E40" s="68"/>
    </row>
    <row r="41" spans="1:9">
      <c r="A41" s="60"/>
      <c r="B41" s="33"/>
      <c r="C41" s="4"/>
      <c r="D41" s="67"/>
      <c r="E41" s="68"/>
      <c r="F41" t="s">
        <v>0</v>
      </c>
    </row>
    <row r="42" spans="1:9">
      <c r="A42" s="54"/>
      <c r="B42" s="32" t="s">
        <v>0</v>
      </c>
      <c r="C42" s="4"/>
      <c r="D42" s="67"/>
      <c r="E42" s="68"/>
    </row>
    <row r="43" spans="1:9">
      <c r="A43" s="54"/>
      <c r="B43" s="26"/>
      <c r="C43" s="4"/>
      <c r="D43" s="67"/>
      <c r="E43" s="68"/>
    </row>
    <row r="44" spans="1:9">
      <c r="A44" s="54"/>
      <c r="B44" s="26"/>
      <c r="C44" s="4"/>
      <c r="D44" s="67" t="s">
        <v>0</v>
      </c>
      <c r="E44" s="68" t="s">
        <v>0</v>
      </c>
    </row>
    <row r="45" spans="1:9">
      <c r="A45" s="54"/>
      <c r="B45" s="31"/>
      <c r="C45" s="4"/>
      <c r="D45" s="67" t="s">
        <v>0</v>
      </c>
      <c r="E45" s="68"/>
    </row>
    <row r="46" spans="1:9">
      <c r="A46" s="59"/>
      <c r="B46" s="26"/>
      <c r="C46" s="4"/>
      <c r="D46" s="67"/>
      <c r="E46" s="68"/>
    </row>
    <row r="47" spans="1:9">
      <c r="A47" s="59"/>
      <c r="B47" s="26" t="s">
        <v>0</v>
      </c>
      <c r="C47" s="4"/>
      <c r="D47" s="67"/>
      <c r="E47" s="68"/>
    </row>
    <row r="48" spans="1:9">
      <c r="A48" s="54"/>
      <c r="B48" s="26"/>
      <c r="C48" s="4"/>
      <c r="D48" s="67"/>
      <c r="E48" s="68"/>
    </row>
    <row r="49" spans="1:11">
      <c r="A49" s="54"/>
      <c r="B49" s="26"/>
      <c r="C49" s="4"/>
      <c r="D49" s="67"/>
      <c r="E49" s="68"/>
    </row>
    <row r="50" spans="1:11">
      <c r="A50" s="54"/>
      <c r="B50" s="32"/>
      <c r="C50" s="4"/>
      <c r="D50" s="67"/>
      <c r="E50" s="68"/>
    </row>
    <row r="51" spans="1:11">
      <c r="A51" s="54"/>
      <c r="B51" s="32"/>
      <c r="C51" s="4"/>
      <c r="D51" s="67"/>
      <c r="E51" s="68"/>
    </row>
    <row r="52" spans="1:11">
      <c r="A52" s="56"/>
      <c r="B52" s="32"/>
      <c r="C52" s="4"/>
      <c r="D52" s="67"/>
      <c r="E52" s="68"/>
    </row>
    <row r="53" spans="1:11">
      <c r="A53" s="56"/>
      <c r="B53" s="32"/>
      <c r="C53" s="4"/>
      <c r="D53" s="67"/>
      <c r="E53" s="68"/>
    </row>
    <row r="54" spans="1:11">
      <c r="A54" s="54"/>
      <c r="B54" s="32"/>
      <c r="C54" s="4"/>
      <c r="D54" s="67"/>
      <c r="E54" s="68"/>
    </row>
    <row r="55" spans="1:11">
      <c r="A55" s="54"/>
      <c r="B55" s="29"/>
      <c r="C55" s="4"/>
      <c r="D55" s="67"/>
      <c r="E55" s="68"/>
    </row>
    <row r="58" spans="1:11">
      <c r="A58" s="429"/>
      <c r="B58" s="430" t="s">
        <v>104</v>
      </c>
      <c r="C58" s="431"/>
      <c r="D58" s="432"/>
      <c r="E58" s="433"/>
    </row>
    <row r="59" spans="1:11">
      <c r="A59" s="429"/>
      <c r="B59" s="430"/>
      <c r="C59" s="431"/>
      <c r="D59" s="432"/>
      <c r="E59" s="433"/>
    </row>
    <row r="60" spans="1:11">
      <c r="A60" s="59"/>
      <c r="B60" s="29" t="s">
        <v>105</v>
      </c>
      <c r="C60" s="23"/>
      <c r="D60" s="84"/>
      <c r="E60" s="73"/>
      <c r="I60" t="s">
        <v>0</v>
      </c>
      <c r="K60" t="s">
        <v>0</v>
      </c>
    </row>
    <row r="61" spans="1:11">
      <c r="A61" s="59"/>
      <c r="B61" s="25" t="s">
        <v>106</v>
      </c>
      <c r="C61" s="23"/>
      <c r="D61" s="84"/>
      <c r="E61" s="73"/>
      <c r="I61" t="s">
        <v>0</v>
      </c>
      <c r="J61" t="s">
        <v>0</v>
      </c>
    </row>
    <row r="62" spans="1:11">
      <c r="A62" s="20"/>
      <c r="B62" s="25" t="s">
        <v>107</v>
      </c>
      <c r="C62" s="21"/>
      <c r="D62" s="84"/>
      <c r="E62" s="73"/>
    </row>
    <row r="63" spans="1:11">
      <c r="A63" s="54"/>
      <c r="B63" s="26" t="s">
        <v>108</v>
      </c>
      <c r="C63" s="21"/>
      <c r="D63" s="84"/>
      <c r="E63" s="73"/>
    </row>
    <row r="64" spans="1:11">
      <c r="A64" s="78"/>
      <c r="B64" s="26" t="s">
        <v>109</v>
      </c>
      <c r="C64" s="21"/>
      <c r="D64" s="84"/>
      <c r="E64" s="73"/>
    </row>
    <row r="65" spans="1:5">
      <c r="A65" s="3"/>
      <c r="B65" s="26" t="s">
        <v>110</v>
      </c>
      <c r="C65" s="21"/>
      <c r="D65" s="84"/>
      <c r="E65" s="73"/>
    </row>
    <row r="66" spans="1:5">
      <c r="A66" s="61"/>
      <c r="B66" s="28" t="s">
        <v>111</v>
      </c>
      <c r="C66" s="21"/>
      <c r="D66" s="84"/>
      <c r="E66" s="73"/>
    </row>
    <row r="67" spans="1:5">
      <c r="A67" s="60"/>
      <c r="B67" s="27"/>
      <c r="C67" s="21"/>
      <c r="D67" s="84"/>
      <c r="E67" s="73"/>
    </row>
    <row r="68" spans="1:5">
      <c r="A68" s="60"/>
      <c r="B68" s="28" t="s">
        <v>112</v>
      </c>
      <c r="C68" s="21"/>
      <c r="D68" s="84"/>
      <c r="E68" s="73"/>
    </row>
    <row r="69" spans="1:5">
      <c r="A69" s="60"/>
      <c r="B69" s="27" t="s">
        <v>143</v>
      </c>
      <c r="C69" s="21"/>
      <c r="D69" s="84"/>
      <c r="E69" s="73"/>
    </row>
    <row r="70" spans="1:5">
      <c r="A70" s="60"/>
      <c r="B70" s="27" t="s">
        <v>113</v>
      </c>
      <c r="C70" s="21"/>
      <c r="D70" s="84"/>
      <c r="E70" s="73"/>
    </row>
    <row r="71" spans="1:5">
      <c r="A71" s="60"/>
      <c r="B71" s="27" t="s">
        <v>114</v>
      </c>
      <c r="C71" s="21"/>
      <c r="D71" s="84"/>
      <c r="E71" s="73"/>
    </row>
    <row r="72" spans="1:5">
      <c r="A72" s="60"/>
      <c r="B72" s="27" t="s">
        <v>115</v>
      </c>
      <c r="C72" s="21"/>
      <c r="D72" s="84"/>
      <c r="E72" s="73"/>
    </row>
    <row r="73" spans="1:5">
      <c r="A73" s="60"/>
      <c r="B73" s="27" t="s">
        <v>116</v>
      </c>
      <c r="C73" s="21"/>
      <c r="D73" s="84"/>
      <c r="E73" s="73"/>
    </row>
    <row r="74" spans="1:5">
      <c r="A74" s="60"/>
      <c r="B74" s="28" t="s">
        <v>117</v>
      </c>
      <c r="C74" s="21"/>
      <c r="D74" s="84"/>
      <c r="E74" s="73"/>
    </row>
    <row r="75" spans="1:5">
      <c r="A75" s="60"/>
      <c r="B75" s="27"/>
      <c r="C75" s="21"/>
      <c r="D75" s="84"/>
      <c r="E75" s="73"/>
    </row>
    <row r="76" spans="1:5">
      <c r="A76" s="60"/>
      <c r="B76" s="28" t="s">
        <v>118</v>
      </c>
      <c r="C76" s="21"/>
      <c r="D76" s="84"/>
      <c r="E76" s="73"/>
    </row>
    <row r="77" spans="1:5">
      <c r="A77" s="60"/>
      <c r="B77" s="27" t="s">
        <v>119</v>
      </c>
      <c r="C77" s="21"/>
      <c r="D77" s="84"/>
      <c r="E77" s="73"/>
    </row>
    <row r="78" spans="1:5">
      <c r="A78" s="60"/>
      <c r="B78" s="27" t="s">
        <v>120</v>
      </c>
      <c r="C78" s="21"/>
      <c r="D78" s="84"/>
      <c r="E78" s="73"/>
    </row>
    <row r="79" spans="1:5">
      <c r="A79" s="60"/>
      <c r="B79" s="27" t="s">
        <v>121</v>
      </c>
      <c r="C79" s="21"/>
      <c r="D79" s="84"/>
      <c r="E79" s="73"/>
    </row>
    <row r="80" spans="1:5">
      <c r="A80" s="60"/>
      <c r="B80" s="27" t="s">
        <v>122</v>
      </c>
      <c r="C80" s="21"/>
      <c r="D80" s="84"/>
      <c r="E80" s="73"/>
    </row>
    <row r="81" spans="1:10">
      <c r="A81" s="60"/>
      <c r="B81" s="28" t="s">
        <v>123</v>
      </c>
      <c r="C81" s="21"/>
      <c r="D81" s="84"/>
      <c r="E81" s="73"/>
    </row>
    <row r="82" spans="1:10">
      <c r="A82" s="60"/>
      <c r="B82" s="27"/>
      <c r="C82" s="21"/>
      <c r="D82" s="84"/>
      <c r="E82" s="73"/>
    </row>
    <row r="83" spans="1:10">
      <c r="A83" s="60"/>
      <c r="B83" s="28" t="s">
        <v>124</v>
      </c>
      <c r="C83" s="21"/>
      <c r="D83" s="84"/>
      <c r="E83" s="73"/>
    </row>
    <row r="84" spans="1:10">
      <c r="A84" s="60"/>
      <c r="B84" s="28" t="s">
        <v>125</v>
      </c>
      <c r="C84" s="21"/>
      <c r="D84" s="84"/>
      <c r="E84" s="73"/>
    </row>
    <row r="85" spans="1:10">
      <c r="A85" s="60"/>
      <c r="B85" s="28" t="s">
        <v>126</v>
      </c>
      <c r="C85" s="21"/>
      <c r="D85" s="84"/>
      <c r="E85" s="73"/>
    </row>
    <row r="86" spans="1:10">
      <c r="A86" s="60"/>
      <c r="B86" s="27"/>
      <c r="C86" s="21"/>
      <c r="D86" s="84"/>
      <c r="E86" s="73"/>
    </row>
    <row r="87" spans="1:10">
      <c r="A87" s="60"/>
      <c r="B87" s="27"/>
      <c r="C87" s="21"/>
      <c r="D87" s="84"/>
      <c r="E87" s="73"/>
    </row>
    <row r="88" spans="1:10">
      <c r="A88" s="60"/>
      <c r="B88" s="27"/>
      <c r="C88" s="21"/>
      <c r="D88" s="84"/>
      <c r="E88" s="73"/>
    </row>
    <row r="89" spans="1:10">
      <c r="A89" s="60"/>
      <c r="B89" s="27"/>
      <c r="C89" s="21"/>
      <c r="D89" s="84"/>
      <c r="E89" s="73"/>
    </row>
    <row r="90" spans="1:10">
      <c r="A90" s="60"/>
      <c r="B90" s="27"/>
      <c r="C90" s="21"/>
      <c r="D90" s="84"/>
      <c r="E90" s="73"/>
    </row>
    <row r="91" spans="1:10">
      <c r="A91" s="60"/>
      <c r="B91" s="27"/>
      <c r="C91" s="21"/>
      <c r="D91" s="84"/>
      <c r="E91" s="73"/>
      <c r="J91" t="s">
        <v>0</v>
      </c>
    </row>
    <row r="92" spans="1:10">
      <c r="A92" s="60"/>
      <c r="B92" s="27"/>
      <c r="C92" s="21"/>
      <c r="D92" s="84"/>
      <c r="E92" s="73"/>
    </row>
    <row r="93" spans="1:10">
      <c r="A93" s="60"/>
      <c r="B93" s="27"/>
      <c r="C93" s="21"/>
      <c r="D93" s="84"/>
      <c r="E93" s="73"/>
    </row>
    <row r="94" spans="1:10">
      <c r="A94" s="60"/>
      <c r="B94" s="27"/>
      <c r="C94" s="21"/>
      <c r="D94" s="84"/>
      <c r="E94" s="73"/>
    </row>
    <row r="95" spans="1:10">
      <c r="A95" s="60"/>
      <c r="B95" s="27"/>
      <c r="C95" s="21"/>
      <c r="D95" s="84"/>
      <c r="E95" s="73"/>
    </row>
    <row r="96" spans="1:10">
      <c r="A96" s="60"/>
      <c r="B96" s="27"/>
      <c r="C96" s="21"/>
      <c r="D96" s="84"/>
      <c r="E96" s="73"/>
    </row>
    <row r="97" spans="1:5">
      <c r="A97" s="60"/>
      <c r="B97" s="27"/>
      <c r="C97" s="21"/>
      <c r="D97" s="84"/>
      <c r="E97" s="73"/>
    </row>
    <row r="98" spans="1:5">
      <c r="A98" s="60"/>
      <c r="B98" s="27"/>
      <c r="C98" s="21"/>
      <c r="D98" s="84"/>
      <c r="E98" s="73"/>
    </row>
    <row r="99" spans="1:5">
      <c r="A99" s="60"/>
      <c r="B99" s="27"/>
      <c r="C99" s="21"/>
      <c r="D99" s="84"/>
      <c r="E99" s="73"/>
    </row>
    <row r="100" spans="1:5">
      <c r="A100" s="60"/>
      <c r="B100" s="27"/>
      <c r="C100" s="21"/>
      <c r="D100" s="84"/>
      <c r="E100" s="73"/>
    </row>
    <row r="101" spans="1:5">
      <c r="A101" s="60"/>
      <c r="B101" s="27"/>
      <c r="C101" s="21"/>
      <c r="D101" s="84"/>
      <c r="E101" s="73"/>
    </row>
    <row r="102" spans="1:5">
      <c r="A102" s="60"/>
      <c r="B102" s="27"/>
      <c r="C102" s="21"/>
      <c r="D102" s="84"/>
      <c r="E102" s="73"/>
    </row>
    <row r="103" spans="1:5">
      <c r="A103" s="60"/>
      <c r="B103" s="27"/>
      <c r="C103" s="21"/>
      <c r="D103" s="84"/>
      <c r="E103" s="73"/>
    </row>
    <row r="104" spans="1:5">
      <c r="A104" s="60"/>
      <c r="B104" s="27"/>
      <c r="C104" s="21"/>
      <c r="D104" s="84"/>
      <c r="E104" s="73"/>
    </row>
    <row r="105" spans="1:5">
      <c r="A105" s="60"/>
      <c r="B105" s="27"/>
      <c r="C105" s="21"/>
      <c r="D105" s="84"/>
      <c r="E105" s="73"/>
    </row>
    <row r="106" spans="1:5">
      <c r="A106" s="60"/>
      <c r="B106" s="27"/>
      <c r="C106" s="21"/>
      <c r="D106" s="84"/>
      <c r="E106" s="73"/>
    </row>
    <row r="107" spans="1:5">
      <c r="A107" s="60"/>
      <c r="B107" s="27"/>
      <c r="C107" s="21"/>
      <c r="D107" s="84"/>
      <c r="E107" s="73"/>
    </row>
    <row r="110" spans="1:5">
      <c r="A110" s="429"/>
      <c r="B110" s="430" t="s">
        <v>127</v>
      </c>
      <c r="C110" s="431"/>
      <c r="D110" s="432"/>
      <c r="E110" s="433"/>
    </row>
    <row r="111" spans="1:5">
      <c r="A111" s="429"/>
      <c r="B111" s="430"/>
      <c r="C111" s="431"/>
      <c r="D111" s="432"/>
      <c r="E111" s="433"/>
    </row>
    <row r="112" spans="1:5">
      <c r="A112" s="59"/>
      <c r="B112" s="29" t="s">
        <v>105</v>
      </c>
      <c r="C112" s="23"/>
      <c r="D112" s="84"/>
      <c r="E112" s="73"/>
    </row>
    <row r="113" spans="1:10">
      <c r="A113" s="59"/>
      <c r="B113" s="25" t="s">
        <v>128</v>
      </c>
      <c r="C113" s="23"/>
      <c r="D113" s="84"/>
      <c r="E113" s="73"/>
      <c r="H113" t="s">
        <v>0</v>
      </c>
    </row>
    <row r="114" spans="1:10">
      <c r="A114" s="20"/>
      <c r="B114" s="25" t="s">
        <v>129</v>
      </c>
      <c r="C114" s="21"/>
      <c r="D114" s="84"/>
      <c r="E114" s="73"/>
    </row>
    <row r="115" spans="1:10">
      <c r="A115" s="54"/>
      <c r="B115" s="26" t="s">
        <v>130</v>
      </c>
      <c r="C115" s="21"/>
      <c r="D115" s="84"/>
      <c r="E115" s="73"/>
    </row>
    <row r="116" spans="1:10">
      <c r="A116" s="78"/>
      <c r="B116" s="26" t="s">
        <v>131</v>
      </c>
      <c r="C116" s="21"/>
      <c r="D116" s="84"/>
      <c r="E116" s="73"/>
    </row>
    <row r="117" spans="1:10">
      <c r="A117" s="3"/>
      <c r="B117" s="26" t="s">
        <v>132</v>
      </c>
      <c r="C117" s="21"/>
      <c r="D117" s="84"/>
      <c r="E117" s="73"/>
    </row>
    <row r="118" spans="1:10">
      <c r="A118" s="61"/>
      <c r="B118" s="27" t="s">
        <v>133</v>
      </c>
      <c r="C118" s="21"/>
      <c r="D118" s="84"/>
      <c r="E118" s="73"/>
      <c r="J118" t="s">
        <v>0</v>
      </c>
    </row>
    <row r="119" spans="1:10">
      <c r="A119" s="434"/>
      <c r="B119" s="426" t="s">
        <v>134</v>
      </c>
      <c r="C119" s="412"/>
      <c r="D119" s="413"/>
      <c r="E119" s="415"/>
    </row>
    <row r="120" spans="1:10">
      <c r="A120" s="435"/>
      <c r="B120" s="427"/>
      <c r="C120" s="311"/>
      <c r="D120" s="414"/>
      <c r="E120" s="416"/>
      <c r="J120" t="s">
        <v>0</v>
      </c>
    </row>
    <row r="121" spans="1:10">
      <c r="A121" s="60"/>
      <c r="B121" s="27" t="s">
        <v>135</v>
      </c>
      <c r="C121" s="21"/>
      <c r="D121" s="84"/>
      <c r="E121" s="73"/>
    </row>
    <row r="122" spans="1:10">
      <c r="A122" s="434"/>
      <c r="B122" s="426" t="s">
        <v>136</v>
      </c>
      <c r="C122" s="412"/>
      <c r="D122" s="413"/>
      <c r="E122" s="415"/>
    </row>
    <row r="123" spans="1:10">
      <c r="A123" s="435"/>
      <c r="B123" s="427"/>
      <c r="C123" s="311"/>
      <c r="D123" s="414"/>
      <c r="E123" s="416"/>
    </row>
    <row r="124" spans="1:10">
      <c r="A124" s="60"/>
      <c r="B124" s="27" t="s">
        <v>137</v>
      </c>
      <c r="C124" s="21"/>
      <c r="D124" s="84"/>
      <c r="E124" s="73"/>
    </row>
    <row r="125" spans="1:10">
      <c r="A125" s="60"/>
      <c r="B125" s="27" t="s">
        <v>138</v>
      </c>
      <c r="C125" s="21"/>
      <c r="D125" s="84"/>
      <c r="E125" s="73"/>
    </row>
    <row r="126" spans="1:10">
      <c r="A126" s="60"/>
      <c r="B126" s="27" t="s">
        <v>139</v>
      </c>
      <c r="C126" s="21"/>
      <c r="D126" s="84"/>
      <c r="E126" s="73"/>
    </row>
    <row r="127" spans="1:10">
      <c r="A127" s="60"/>
      <c r="B127" s="28" t="s">
        <v>140</v>
      </c>
      <c r="C127" s="21"/>
      <c r="D127" s="84"/>
      <c r="E127" s="73"/>
    </row>
    <row r="128" spans="1:10">
      <c r="A128" s="60"/>
      <c r="B128" s="43"/>
      <c r="C128" s="21"/>
      <c r="D128" s="84"/>
      <c r="E128" s="73"/>
    </row>
    <row r="129" spans="1:5">
      <c r="A129" s="60"/>
      <c r="B129" s="28" t="s">
        <v>141</v>
      </c>
      <c r="C129" s="21"/>
      <c r="D129" s="84"/>
      <c r="E129" s="73"/>
    </row>
    <row r="130" spans="1:5">
      <c r="A130" s="60"/>
      <c r="B130" s="27" t="s">
        <v>142</v>
      </c>
      <c r="C130" s="21"/>
      <c r="D130" s="84"/>
      <c r="E130" s="73"/>
    </row>
    <row r="131" spans="1:5">
      <c r="A131" s="60"/>
      <c r="B131" s="27" t="s">
        <v>113</v>
      </c>
      <c r="C131" s="21"/>
      <c r="D131" s="84"/>
      <c r="E131" s="73"/>
    </row>
    <row r="132" spans="1:5">
      <c r="A132" s="60"/>
      <c r="B132" s="27" t="s">
        <v>144</v>
      </c>
      <c r="C132" s="21"/>
      <c r="D132" s="84"/>
      <c r="E132" s="73"/>
    </row>
    <row r="133" spans="1:5">
      <c r="A133" s="60"/>
      <c r="B133" s="43" t="s">
        <v>145</v>
      </c>
      <c r="C133" s="21"/>
      <c r="D133" s="84"/>
      <c r="E133" s="73"/>
    </row>
    <row r="134" spans="1:5">
      <c r="A134" s="60"/>
      <c r="B134" s="27" t="s">
        <v>116</v>
      </c>
      <c r="C134" s="21"/>
      <c r="D134" s="84"/>
      <c r="E134" s="73"/>
    </row>
    <row r="135" spans="1:5">
      <c r="A135" s="60"/>
      <c r="B135" s="28" t="s">
        <v>146</v>
      </c>
      <c r="C135" s="21"/>
      <c r="D135" s="84"/>
      <c r="E135" s="73"/>
    </row>
    <row r="136" spans="1:5">
      <c r="A136" s="60"/>
      <c r="B136" s="43"/>
      <c r="C136" s="21"/>
      <c r="D136" s="84"/>
      <c r="E136" s="73"/>
    </row>
    <row r="137" spans="1:5">
      <c r="A137" s="60"/>
      <c r="B137" s="28" t="s">
        <v>147</v>
      </c>
      <c r="C137" s="21"/>
      <c r="D137" s="84"/>
      <c r="E137" s="73"/>
    </row>
    <row r="138" spans="1:5">
      <c r="A138" s="60"/>
      <c r="B138" s="27" t="s">
        <v>148</v>
      </c>
      <c r="C138" s="21"/>
      <c r="D138" s="84"/>
      <c r="E138" s="73"/>
    </row>
    <row r="139" spans="1:5">
      <c r="A139" s="60"/>
      <c r="B139" s="27" t="s">
        <v>149</v>
      </c>
      <c r="C139" s="21"/>
      <c r="D139" s="84"/>
      <c r="E139" s="73"/>
    </row>
    <row r="140" spans="1:5">
      <c r="A140" s="60"/>
      <c r="B140" s="27" t="s">
        <v>150</v>
      </c>
      <c r="C140" s="21"/>
      <c r="D140" s="84"/>
      <c r="E140" s="73"/>
    </row>
    <row r="141" spans="1:5">
      <c r="A141" s="60"/>
      <c r="B141" s="27" t="s">
        <v>151</v>
      </c>
      <c r="C141" s="21"/>
      <c r="D141" s="84"/>
      <c r="E141" s="73"/>
    </row>
    <row r="142" spans="1:5">
      <c r="A142" s="60"/>
      <c r="B142" s="27" t="s">
        <v>152</v>
      </c>
      <c r="C142" s="21"/>
      <c r="D142" s="84"/>
      <c r="E142" s="73"/>
    </row>
    <row r="143" spans="1:5">
      <c r="A143" s="60"/>
      <c r="B143" s="27"/>
      <c r="C143" s="21"/>
      <c r="D143" s="84"/>
      <c r="E143" s="73"/>
    </row>
    <row r="144" spans="1:5">
      <c r="A144" s="60"/>
      <c r="B144" s="28" t="s">
        <v>124</v>
      </c>
      <c r="C144" s="21"/>
      <c r="D144" s="84"/>
      <c r="E144" s="73"/>
    </row>
    <row r="145" spans="1:5">
      <c r="A145" s="60"/>
      <c r="B145" s="28" t="s">
        <v>125</v>
      </c>
      <c r="C145" s="21"/>
      <c r="D145" s="84"/>
      <c r="E145" s="73"/>
    </row>
    <row r="146" spans="1:5">
      <c r="A146" s="60"/>
      <c r="B146" s="28" t="s">
        <v>126</v>
      </c>
      <c r="C146" s="21"/>
      <c r="D146" s="84"/>
      <c r="E146" s="73"/>
    </row>
    <row r="147" spans="1:5">
      <c r="A147" s="60"/>
      <c r="B147" s="27"/>
      <c r="C147" s="21"/>
      <c r="D147" s="84"/>
      <c r="E147" s="73"/>
    </row>
    <row r="148" spans="1:5">
      <c r="A148" s="60"/>
      <c r="B148" s="27"/>
      <c r="C148" s="21"/>
      <c r="D148" s="84"/>
      <c r="E148" s="73"/>
    </row>
    <row r="149" spans="1:5">
      <c r="A149" s="60"/>
      <c r="B149" s="27"/>
      <c r="C149" s="21"/>
      <c r="D149" s="84"/>
      <c r="E149" s="73"/>
    </row>
    <row r="150" spans="1:5">
      <c r="A150" s="60"/>
      <c r="B150" s="27"/>
      <c r="C150" s="21"/>
      <c r="D150" s="84"/>
      <c r="E150" s="73"/>
    </row>
    <row r="151" spans="1:5">
      <c r="A151" s="60"/>
      <c r="B151" s="27" t="s">
        <v>0</v>
      </c>
      <c r="C151" s="21"/>
      <c r="D151" s="84"/>
      <c r="E151" s="73"/>
    </row>
    <row r="152" spans="1:5">
      <c r="A152" s="60"/>
      <c r="B152" s="27"/>
      <c r="C152" s="21"/>
      <c r="D152" s="84"/>
      <c r="E152" s="73"/>
    </row>
    <row r="153" spans="1:5">
      <c r="A153" s="60"/>
      <c r="B153" s="27"/>
      <c r="C153" s="21"/>
      <c r="D153" s="84"/>
      <c r="E153" s="73"/>
    </row>
    <row r="154" spans="1:5">
      <c r="A154" s="60"/>
      <c r="B154" s="27"/>
      <c r="C154" s="21"/>
      <c r="D154" s="84"/>
      <c r="E154" s="73"/>
    </row>
    <row r="155" spans="1:5">
      <c r="A155" s="60"/>
      <c r="B155" s="27"/>
      <c r="C155" s="21"/>
      <c r="D155" s="84"/>
      <c r="E155" s="73"/>
    </row>
    <row r="156" spans="1:5">
      <c r="A156" s="60"/>
      <c r="B156" s="27"/>
      <c r="C156" s="21"/>
      <c r="D156" s="84"/>
      <c r="E156" s="73"/>
    </row>
    <row r="157" spans="1:5">
      <c r="A157" s="60"/>
      <c r="B157" s="27"/>
      <c r="C157" s="21"/>
      <c r="D157" s="84"/>
      <c r="E157" s="73"/>
    </row>
    <row r="158" spans="1:5">
      <c r="A158" s="60"/>
      <c r="B158" s="27"/>
      <c r="C158" s="21"/>
      <c r="D158" s="84"/>
      <c r="E158" s="73"/>
    </row>
    <row r="159" spans="1:5">
      <c r="A159" s="60"/>
      <c r="B159" s="27"/>
      <c r="C159" s="21"/>
      <c r="D159" s="84"/>
      <c r="E159" s="73"/>
    </row>
  </sheetData>
  <mergeCells count="47">
    <mergeCell ref="D119:D120"/>
    <mergeCell ref="E119:E120"/>
    <mergeCell ref="A122:A123"/>
    <mergeCell ref="B122:B123"/>
    <mergeCell ref="C122:C123"/>
    <mergeCell ref="D122:D123"/>
    <mergeCell ref="E122:E123"/>
    <mergeCell ref="A119:A120"/>
    <mergeCell ref="B119:B120"/>
    <mergeCell ref="C119:C120"/>
    <mergeCell ref="A110:A111"/>
    <mergeCell ref="B110:B111"/>
    <mergeCell ref="C110:C111"/>
    <mergeCell ref="D110:D111"/>
    <mergeCell ref="E110:E111"/>
    <mergeCell ref="A58:A59"/>
    <mergeCell ref="B58:B59"/>
    <mergeCell ref="C58:C59"/>
    <mergeCell ref="D58:D59"/>
    <mergeCell ref="E58:E59"/>
    <mergeCell ref="A37:A38"/>
    <mergeCell ref="B37:B38"/>
    <mergeCell ref="C37:C38"/>
    <mergeCell ref="D37:D38"/>
    <mergeCell ref="E37:E38"/>
    <mergeCell ref="D29:D30"/>
    <mergeCell ref="E29:E30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9:A30"/>
    <mergeCell ref="B29:B30"/>
    <mergeCell ref="C29:C30"/>
    <mergeCell ref="A3:E3"/>
    <mergeCell ref="A4:E4"/>
    <mergeCell ref="A6:A7"/>
    <mergeCell ref="B6:B7"/>
    <mergeCell ref="C6:C7"/>
    <mergeCell ref="D6:D7"/>
    <mergeCell ref="E6:E7"/>
  </mergeCells>
  <pageMargins left="0.36" right="0.16" top="0.17" bottom="0.28999999999999998" header="0.17" footer="0.16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5"/>
  <sheetViews>
    <sheetView topLeftCell="A19" workbookViewId="0">
      <selection activeCell="G11" sqref="G11"/>
    </sheetView>
  </sheetViews>
  <sheetFormatPr defaultRowHeight="15"/>
  <cols>
    <col min="1" max="1" width="9.28515625" customWidth="1"/>
    <col min="6" max="6" width="15.5703125" customWidth="1"/>
    <col min="7" max="8" width="16.28515625" style="50" customWidth="1"/>
    <col min="10" max="10" width="12" bestFit="1" customWidth="1"/>
  </cols>
  <sheetData>
    <row r="1" spans="1:15">
      <c r="A1" s="11"/>
      <c r="B1" s="116"/>
      <c r="C1" s="92"/>
      <c r="D1" s="117"/>
      <c r="E1" s="118"/>
      <c r="F1" s="121"/>
      <c r="G1" s="122"/>
      <c r="H1" s="122"/>
      <c r="I1" s="121"/>
    </row>
    <row r="2" spans="1:15">
      <c r="A2" s="11" t="s">
        <v>218</v>
      </c>
      <c r="B2" s="116"/>
      <c r="C2" s="92"/>
      <c r="D2" s="117"/>
      <c r="E2" s="118"/>
      <c r="F2" s="121"/>
      <c r="G2" s="122"/>
      <c r="H2" s="122"/>
      <c r="I2" s="121"/>
    </row>
    <row r="3" spans="1:15">
      <c r="A3" s="11"/>
      <c r="B3" s="116"/>
      <c r="C3" s="92"/>
      <c r="D3" s="117"/>
      <c r="E3" s="118"/>
      <c r="F3" s="121"/>
      <c r="G3" s="122"/>
      <c r="H3" s="122"/>
      <c r="I3" s="121"/>
    </row>
    <row r="4" spans="1:15">
      <c r="A4" s="431"/>
      <c r="B4" s="430" t="s">
        <v>104</v>
      </c>
      <c r="C4" s="430"/>
      <c r="D4" s="430"/>
      <c r="E4" s="430"/>
      <c r="F4" s="430"/>
      <c r="G4" s="436" t="s">
        <v>153</v>
      </c>
      <c r="H4" s="436" t="s">
        <v>154</v>
      </c>
      <c r="I4" s="431"/>
    </row>
    <row r="5" spans="1:15">
      <c r="A5" s="431"/>
      <c r="B5" s="430"/>
      <c r="C5" s="430"/>
      <c r="D5" s="430"/>
      <c r="E5" s="430"/>
      <c r="F5" s="430"/>
      <c r="G5" s="436"/>
      <c r="H5" s="436"/>
      <c r="I5" s="431"/>
      <c r="J5" t="s">
        <v>0</v>
      </c>
    </row>
    <row r="6" spans="1:15">
      <c r="A6" s="13"/>
      <c r="B6" s="270" t="s">
        <v>105</v>
      </c>
      <c r="C6" s="270"/>
      <c r="D6" s="270"/>
      <c r="E6" s="270"/>
      <c r="F6" s="270"/>
      <c r="G6" s="51"/>
      <c r="H6" s="51"/>
      <c r="I6" s="33"/>
      <c r="M6" t="s">
        <v>0</v>
      </c>
      <c r="O6" t="s">
        <v>0</v>
      </c>
    </row>
    <row r="7" spans="1:15">
      <c r="A7" s="13"/>
      <c r="B7" s="437" t="s">
        <v>106</v>
      </c>
      <c r="C7" s="437"/>
      <c r="D7" s="437"/>
      <c r="E7" s="437"/>
      <c r="F7" s="437"/>
      <c r="G7" s="51">
        <v>94735683</v>
      </c>
      <c r="H7" s="51">
        <v>79128000</v>
      </c>
      <c r="I7" s="33"/>
      <c r="M7" t="s">
        <v>0</v>
      </c>
      <c r="N7" t="s">
        <v>0</v>
      </c>
    </row>
    <row r="8" spans="1:15">
      <c r="A8" s="13"/>
      <c r="B8" s="437" t="s">
        <v>155</v>
      </c>
      <c r="C8" s="437"/>
      <c r="D8" s="437"/>
      <c r="E8" s="437"/>
      <c r="F8" s="437"/>
      <c r="G8" s="51">
        <v>36635888.880000003</v>
      </c>
      <c r="H8" s="51"/>
      <c r="I8" s="33"/>
    </row>
    <row r="9" spans="1:15">
      <c r="A9" s="78"/>
      <c r="B9" s="437" t="s">
        <v>107</v>
      </c>
      <c r="C9" s="437"/>
      <c r="D9" s="437"/>
      <c r="E9" s="437"/>
      <c r="F9" s="437"/>
      <c r="G9" s="124">
        <v>-75426619.219999999</v>
      </c>
      <c r="H9" s="51">
        <v>-60756000</v>
      </c>
      <c r="I9" s="33"/>
    </row>
    <row r="10" spans="1:15">
      <c r="A10" s="9"/>
      <c r="B10" s="431" t="s">
        <v>108</v>
      </c>
      <c r="C10" s="439"/>
      <c r="D10" s="439"/>
      <c r="E10" s="439"/>
      <c r="F10" s="439"/>
      <c r="G10" s="124"/>
      <c r="H10" s="51"/>
      <c r="I10" s="33"/>
      <c r="M10" t="s">
        <v>0</v>
      </c>
    </row>
    <row r="11" spans="1:15">
      <c r="A11" s="18"/>
      <c r="B11" s="431" t="s">
        <v>222</v>
      </c>
      <c r="C11" s="439"/>
      <c r="D11" s="439"/>
      <c r="E11" s="439"/>
      <c r="F11" s="439"/>
      <c r="G11" s="124">
        <v>-31318718.780000001</v>
      </c>
      <c r="H11" s="51">
        <v>-2652000</v>
      </c>
      <c r="I11" s="33"/>
      <c r="K11" t="s">
        <v>0</v>
      </c>
      <c r="M11" t="s">
        <v>0</v>
      </c>
    </row>
    <row r="12" spans="1:15">
      <c r="A12" s="19"/>
      <c r="B12" s="431" t="s">
        <v>110</v>
      </c>
      <c r="C12" s="439"/>
      <c r="D12" s="439"/>
      <c r="E12" s="439"/>
      <c r="F12" s="439"/>
      <c r="G12" s="124">
        <v>-24589365</v>
      </c>
      <c r="H12" s="51">
        <v>-3404000</v>
      </c>
      <c r="I12" s="33"/>
    </row>
    <row r="13" spans="1:15">
      <c r="A13" s="125"/>
      <c r="B13" s="440" t="s">
        <v>111</v>
      </c>
      <c r="C13" s="440"/>
      <c r="D13" s="440"/>
      <c r="E13" s="440"/>
      <c r="F13" s="440"/>
      <c r="G13" s="124">
        <f>SUM(G7:G12)</f>
        <v>36868.879999995232</v>
      </c>
      <c r="H13" s="124">
        <f>SUM(H7:H12)</f>
        <v>12316000</v>
      </c>
      <c r="I13" s="33"/>
    </row>
    <row r="14" spans="1:15">
      <c r="A14" s="13"/>
      <c r="B14" s="438"/>
      <c r="C14" s="438"/>
      <c r="D14" s="438"/>
      <c r="E14" s="438"/>
      <c r="F14" s="438"/>
      <c r="G14" s="124"/>
      <c r="H14" s="51"/>
      <c r="I14" s="33"/>
    </row>
    <row r="15" spans="1:15">
      <c r="A15" s="13"/>
      <c r="B15" s="440" t="s">
        <v>112</v>
      </c>
      <c r="C15" s="440"/>
      <c r="D15" s="440"/>
      <c r="E15" s="440"/>
      <c r="F15" s="440"/>
      <c r="G15" s="124"/>
      <c r="H15" s="51"/>
      <c r="I15" s="33"/>
    </row>
    <row r="16" spans="1:15">
      <c r="A16" s="13"/>
      <c r="B16" s="438" t="s">
        <v>143</v>
      </c>
      <c r="C16" s="438"/>
      <c r="D16" s="438"/>
      <c r="E16" s="438"/>
      <c r="F16" s="438"/>
      <c r="G16" s="124"/>
      <c r="H16" s="51"/>
      <c r="I16" s="33"/>
    </row>
    <row r="17" spans="1:9">
      <c r="A17" s="13"/>
      <c r="B17" s="438" t="s">
        <v>113</v>
      </c>
      <c r="C17" s="438"/>
      <c r="D17" s="438"/>
      <c r="E17" s="438"/>
      <c r="F17" s="438"/>
      <c r="G17" s="124"/>
      <c r="H17" s="51"/>
      <c r="I17" s="33"/>
    </row>
    <row r="18" spans="1:9">
      <c r="A18" s="13"/>
      <c r="B18" s="438" t="s">
        <v>114</v>
      </c>
      <c r="C18" s="438"/>
      <c r="D18" s="438"/>
      <c r="E18" s="438"/>
      <c r="F18" s="438"/>
      <c r="G18" s="124"/>
      <c r="H18" s="51"/>
      <c r="I18" s="33"/>
    </row>
    <row r="19" spans="1:9">
      <c r="A19" s="13"/>
      <c r="B19" s="438" t="s">
        <v>115</v>
      </c>
      <c r="C19" s="438"/>
      <c r="D19" s="438"/>
      <c r="E19" s="438"/>
      <c r="F19" s="438"/>
      <c r="G19" s="124"/>
      <c r="H19" s="51"/>
      <c r="I19" s="33"/>
    </row>
    <row r="20" spans="1:9">
      <c r="A20" s="13"/>
      <c r="B20" s="438" t="s">
        <v>116</v>
      </c>
      <c r="C20" s="438"/>
      <c r="D20" s="438"/>
      <c r="E20" s="438"/>
      <c r="F20" s="438"/>
      <c r="G20" s="124"/>
      <c r="H20" s="51"/>
      <c r="I20" s="33"/>
    </row>
    <row r="21" spans="1:9">
      <c r="A21" s="13"/>
      <c r="B21" s="440" t="s">
        <v>117</v>
      </c>
      <c r="C21" s="440"/>
      <c r="D21" s="440"/>
      <c r="E21" s="440"/>
      <c r="F21" s="440"/>
      <c r="G21" s="124"/>
      <c r="H21" s="124"/>
      <c r="I21" s="33"/>
    </row>
    <row r="22" spans="1:9">
      <c r="A22" s="13"/>
      <c r="B22" s="438"/>
      <c r="C22" s="438"/>
      <c r="D22" s="438"/>
      <c r="E22" s="438"/>
      <c r="F22" s="438"/>
      <c r="G22" s="124"/>
      <c r="H22" s="51"/>
      <c r="I22" s="33"/>
    </row>
    <row r="23" spans="1:9">
      <c r="A23" s="13"/>
      <c r="B23" s="440" t="s">
        <v>118</v>
      </c>
      <c r="C23" s="440"/>
      <c r="D23" s="440"/>
      <c r="E23" s="440"/>
      <c r="F23" s="440"/>
      <c r="G23" s="124"/>
      <c r="H23" s="51"/>
      <c r="I23" s="33"/>
    </row>
    <row r="24" spans="1:9">
      <c r="A24" s="13"/>
      <c r="B24" s="438" t="s">
        <v>119</v>
      </c>
      <c r="C24" s="438"/>
      <c r="D24" s="438"/>
      <c r="E24" s="438"/>
      <c r="F24" s="438"/>
      <c r="G24" s="124"/>
      <c r="H24" s="124"/>
      <c r="I24" s="33"/>
    </row>
    <row r="25" spans="1:9">
      <c r="A25" s="13"/>
      <c r="B25" s="438" t="s">
        <v>120</v>
      </c>
      <c r="C25" s="438"/>
      <c r="D25" s="438"/>
      <c r="E25" s="438"/>
      <c r="F25" s="438"/>
      <c r="G25" s="124"/>
      <c r="H25" s="51"/>
      <c r="I25" s="33"/>
    </row>
    <row r="26" spans="1:9">
      <c r="A26" s="13"/>
      <c r="B26" s="438" t="s">
        <v>121</v>
      </c>
      <c r="C26" s="438"/>
      <c r="D26" s="438"/>
      <c r="E26" s="438"/>
      <c r="F26" s="438"/>
      <c r="G26" s="124"/>
      <c r="H26" s="51"/>
      <c r="I26" s="33"/>
    </row>
    <row r="27" spans="1:9">
      <c r="A27" s="13"/>
      <c r="B27" s="438" t="s">
        <v>122</v>
      </c>
      <c r="C27" s="438"/>
      <c r="D27" s="438"/>
      <c r="E27" s="438"/>
      <c r="F27" s="438"/>
      <c r="G27" s="124"/>
      <c r="H27" s="51"/>
      <c r="I27" s="33"/>
    </row>
    <row r="28" spans="1:9">
      <c r="A28" s="13"/>
      <c r="B28" s="440" t="s">
        <v>123</v>
      </c>
      <c r="C28" s="440"/>
      <c r="D28" s="440"/>
      <c r="E28" s="440"/>
      <c r="F28" s="440"/>
      <c r="G28" s="124"/>
      <c r="H28" s="124"/>
      <c r="I28" s="33"/>
    </row>
    <row r="29" spans="1:9">
      <c r="A29" s="13"/>
      <c r="B29" s="438"/>
      <c r="C29" s="438"/>
      <c r="D29" s="438"/>
      <c r="E29" s="438"/>
      <c r="F29" s="438"/>
      <c r="G29" s="124"/>
      <c r="H29" s="51"/>
      <c r="I29" s="33"/>
    </row>
    <row r="30" spans="1:9">
      <c r="A30" s="13"/>
      <c r="B30" s="440" t="s">
        <v>124</v>
      </c>
      <c r="C30" s="440"/>
      <c r="D30" s="440"/>
      <c r="E30" s="440"/>
      <c r="F30" s="440"/>
      <c r="G30" s="124">
        <f>G13+G21+G28</f>
        <v>36868.879999995232</v>
      </c>
      <c r="H30" s="51"/>
      <c r="I30" s="33"/>
    </row>
    <row r="31" spans="1:9">
      <c r="A31" s="13"/>
      <c r="B31" s="440" t="s">
        <v>125</v>
      </c>
      <c r="C31" s="440"/>
      <c r="D31" s="440"/>
      <c r="E31" s="440"/>
      <c r="F31" s="440"/>
      <c r="G31" s="124">
        <v>115285</v>
      </c>
      <c r="H31" s="51">
        <v>334341.92</v>
      </c>
      <c r="I31" s="33"/>
    </row>
    <row r="32" spans="1:9">
      <c r="A32" s="13"/>
      <c r="B32" s="440" t="s">
        <v>126</v>
      </c>
      <c r="C32" s="440"/>
      <c r="D32" s="440"/>
      <c r="E32" s="440"/>
      <c r="F32" s="440"/>
      <c r="G32" s="115">
        <v>152154</v>
      </c>
      <c r="H32" s="51">
        <v>115285</v>
      </c>
      <c r="I32" s="33"/>
    </row>
    <row r="33" spans="1:14">
      <c r="A33" s="13"/>
      <c r="B33" s="438"/>
      <c r="C33" s="438"/>
      <c r="D33" s="438"/>
      <c r="E33" s="438"/>
      <c r="F33" s="438"/>
      <c r="G33" s="110"/>
      <c r="H33" s="48"/>
      <c r="I33" s="33"/>
      <c r="K33">
        <v>16170</v>
      </c>
    </row>
    <row r="34" spans="1:14">
      <c r="G34" s="52">
        <f>G31-G32</f>
        <v>-36869</v>
      </c>
      <c r="H34" s="52">
        <f>H31-H32</f>
        <v>219056.91999999998</v>
      </c>
    </row>
    <row r="36" spans="1:14">
      <c r="A36" s="431"/>
      <c r="B36" s="430" t="s">
        <v>127</v>
      </c>
      <c r="C36" s="430"/>
      <c r="D36" s="430"/>
      <c r="E36" s="430"/>
      <c r="F36" s="430"/>
      <c r="G36" s="441"/>
      <c r="H36" s="441"/>
      <c r="I36" s="431"/>
    </row>
    <row r="37" spans="1:14">
      <c r="A37" s="431"/>
      <c r="B37" s="430"/>
      <c r="C37" s="430"/>
      <c r="D37" s="430"/>
      <c r="E37" s="430"/>
      <c r="F37" s="430"/>
      <c r="G37" s="441"/>
      <c r="H37" s="441"/>
      <c r="I37" s="431"/>
    </row>
    <row r="38" spans="1:14">
      <c r="A38" s="13"/>
      <c r="B38" s="270" t="s">
        <v>105</v>
      </c>
      <c r="C38" s="270"/>
      <c r="D38" s="270"/>
      <c r="E38" s="270"/>
      <c r="F38" s="270"/>
      <c r="G38" s="48"/>
      <c r="H38" s="48"/>
      <c r="I38" s="23"/>
    </row>
    <row r="39" spans="1:14">
      <c r="A39" s="13"/>
      <c r="B39" s="442" t="s">
        <v>128</v>
      </c>
      <c r="C39" s="443"/>
      <c r="D39" s="443"/>
      <c r="E39" s="443"/>
      <c r="F39" s="444"/>
      <c r="G39" s="48"/>
      <c r="H39" s="48"/>
      <c r="I39" s="23"/>
      <c r="L39" t="s">
        <v>0</v>
      </c>
    </row>
    <row r="40" spans="1:14">
      <c r="A40" s="20"/>
      <c r="B40" s="442" t="s">
        <v>129</v>
      </c>
      <c r="C40" s="443"/>
      <c r="D40" s="443"/>
      <c r="E40" s="443"/>
      <c r="F40" s="444"/>
      <c r="G40" s="49"/>
      <c r="H40" s="48"/>
      <c r="I40" s="23"/>
    </row>
    <row r="41" spans="1:14">
      <c r="A41" s="9"/>
      <c r="B41" s="280" t="s">
        <v>130</v>
      </c>
      <c r="C41" s="399"/>
      <c r="D41" s="399"/>
      <c r="E41" s="399"/>
      <c r="F41" s="400"/>
      <c r="G41" s="49"/>
      <c r="H41" s="48"/>
      <c r="I41" s="23"/>
    </row>
    <row r="42" spans="1:14">
      <c r="A42" s="18"/>
      <c r="B42" s="280" t="s">
        <v>131</v>
      </c>
      <c r="C42" s="399"/>
      <c r="D42" s="399"/>
      <c r="E42" s="399"/>
      <c r="F42" s="400"/>
      <c r="G42" s="49"/>
      <c r="H42" s="48"/>
      <c r="I42" s="23"/>
    </row>
    <row r="43" spans="1:14">
      <c r="A43" s="19"/>
      <c r="B43" s="280" t="s">
        <v>132</v>
      </c>
      <c r="C43" s="399"/>
      <c r="D43" s="399"/>
      <c r="E43" s="399"/>
      <c r="F43" s="400"/>
      <c r="G43" s="49"/>
      <c r="H43" s="48"/>
      <c r="I43" s="23"/>
    </row>
    <row r="44" spans="1:14">
      <c r="A44" s="17"/>
      <c r="B44" s="447" t="s">
        <v>133</v>
      </c>
      <c r="C44" s="448"/>
      <c r="D44" s="448"/>
      <c r="E44" s="448"/>
      <c r="F44" s="449"/>
      <c r="G44" s="49"/>
      <c r="H44" s="48"/>
      <c r="I44" s="23"/>
      <c r="N44" t="s">
        <v>0</v>
      </c>
    </row>
    <row r="45" spans="1:14">
      <c r="A45" s="452"/>
      <c r="B45" s="426" t="s">
        <v>134</v>
      </c>
      <c r="C45" s="454"/>
      <c r="D45" s="454"/>
      <c r="E45" s="454"/>
      <c r="F45" s="455"/>
      <c r="G45" s="445"/>
      <c r="H45" s="445"/>
      <c r="I45" s="412"/>
    </row>
    <row r="46" spans="1:14">
      <c r="A46" s="453"/>
      <c r="B46" s="427"/>
      <c r="C46" s="456"/>
      <c r="D46" s="456"/>
      <c r="E46" s="456"/>
      <c r="F46" s="457"/>
      <c r="G46" s="446"/>
      <c r="H46" s="446"/>
      <c r="I46" s="311"/>
      <c r="N46" t="s">
        <v>0</v>
      </c>
    </row>
    <row r="47" spans="1:14">
      <c r="A47" s="14"/>
      <c r="B47" s="447" t="s">
        <v>135</v>
      </c>
      <c r="C47" s="450"/>
      <c r="D47" s="450"/>
      <c r="E47" s="450"/>
      <c r="F47" s="451"/>
      <c r="G47" s="49"/>
      <c r="H47" s="48"/>
      <c r="I47" s="23"/>
    </row>
    <row r="48" spans="1:14">
      <c r="A48" s="452"/>
      <c r="B48" s="426" t="s">
        <v>136</v>
      </c>
      <c r="C48" s="454"/>
      <c r="D48" s="454"/>
      <c r="E48" s="454"/>
      <c r="F48" s="455"/>
      <c r="G48" s="445"/>
      <c r="H48" s="445"/>
      <c r="I48" s="412"/>
    </row>
    <row r="49" spans="1:9">
      <c r="A49" s="453"/>
      <c r="B49" s="427"/>
      <c r="C49" s="456"/>
      <c r="D49" s="456"/>
      <c r="E49" s="456"/>
      <c r="F49" s="457"/>
      <c r="G49" s="446"/>
      <c r="H49" s="446"/>
      <c r="I49" s="311"/>
    </row>
    <row r="50" spans="1:9">
      <c r="A50" s="14"/>
      <c r="B50" s="447" t="s">
        <v>137</v>
      </c>
      <c r="C50" s="450"/>
      <c r="D50" s="450"/>
      <c r="E50" s="450"/>
      <c r="F50" s="451"/>
      <c r="G50" s="49"/>
      <c r="H50" s="48"/>
      <c r="I50" s="23"/>
    </row>
    <row r="51" spans="1:9">
      <c r="A51" s="14"/>
      <c r="B51" s="447" t="s">
        <v>138</v>
      </c>
      <c r="C51" s="450"/>
      <c r="D51" s="450"/>
      <c r="E51" s="450"/>
      <c r="F51" s="451"/>
      <c r="G51" s="49"/>
      <c r="H51" s="48"/>
      <c r="I51" s="23"/>
    </row>
    <row r="52" spans="1:9">
      <c r="A52" s="14"/>
      <c r="B52" s="447" t="s">
        <v>139</v>
      </c>
      <c r="C52" s="448"/>
      <c r="D52" s="448"/>
      <c r="E52" s="448"/>
      <c r="F52" s="449"/>
      <c r="G52" s="49"/>
      <c r="H52" s="48"/>
      <c r="I52" s="23"/>
    </row>
    <row r="53" spans="1:9">
      <c r="A53" s="14"/>
      <c r="B53" s="458" t="s">
        <v>140</v>
      </c>
      <c r="C53" s="459"/>
      <c r="D53" s="459"/>
      <c r="E53" s="459"/>
      <c r="F53" s="460"/>
      <c r="G53" s="49"/>
      <c r="H53" s="48"/>
      <c r="I53" s="23"/>
    </row>
    <row r="54" spans="1:9">
      <c r="A54" s="14"/>
      <c r="B54" s="461"/>
      <c r="C54" s="448"/>
      <c r="D54" s="448"/>
      <c r="E54" s="448"/>
      <c r="F54" s="449"/>
      <c r="G54" s="49"/>
      <c r="H54" s="48"/>
      <c r="I54" s="23"/>
    </row>
    <row r="55" spans="1:9">
      <c r="A55" s="14"/>
      <c r="B55" s="458" t="s">
        <v>141</v>
      </c>
      <c r="C55" s="459"/>
      <c r="D55" s="459"/>
      <c r="E55" s="459"/>
      <c r="F55" s="460"/>
      <c r="G55" s="49"/>
      <c r="H55" s="48"/>
      <c r="I55" s="23"/>
    </row>
    <row r="56" spans="1:9">
      <c r="A56" s="14"/>
      <c r="B56" s="447" t="s">
        <v>142</v>
      </c>
      <c r="C56" s="450"/>
      <c r="D56" s="450"/>
      <c r="E56" s="450"/>
      <c r="F56" s="451"/>
      <c r="G56" s="49"/>
      <c r="H56" s="48"/>
      <c r="I56" s="23"/>
    </row>
    <row r="57" spans="1:9">
      <c r="A57" s="14"/>
      <c r="B57" s="447" t="s">
        <v>113</v>
      </c>
      <c r="C57" s="450"/>
      <c r="D57" s="450"/>
      <c r="E57" s="450"/>
      <c r="F57" s="451"/>
      <c r="G57" s="49"/>
      <c r="H57" s="48"/>
      <c r="I57" s="23"/>
    </row>
    <row r="58" spans="1:9">
      <c r="A58" s="14"/>
      <c r="B58" s="447" t="s">
        <v>144</v>
      </c>
      <c r="C58" s="450"/>
      <c r="D58" s="450"/>
      <c r="E58" s="450"/>
      <c r="F58" s="451"/>
      <c r="G58" s="49"/>
      <c r="H58" s="48"/>
      <c r="I58" s="23"/>
    </row>
    <row r="59" spans="1:9">
      <c r="A59" s="14"/>
      <c r="B59" s="461" t="s">
        <v>145</v>
      </c>
      <c r="C59" s="448"/>
      <c r="D59" s="448"/>
      <c r="E59" s="448"/>
      <c r="F59" s="449"/>
      <c r="G59" s="49"/>
      <c r="H59" s="48"/>
      <c r="I59" s="23"/>
    </row>
    <row r="60" spans="1:9">
      <c r="A60" s="14"/>
      <c r="B60" s="447" t="s">
        <v>116</v>
      </c>
      <c r="C60" s="450"/>
      <c r="D60" s="450"/>
      <c r="E60" s="450"/>
      <c r="F60" s="451"/>
      <c r="G60" s="49"/>
      <c r="H60" s="48"/>
      <c r="I60" s="23"/>
    </row>
    <row r="61" spans="1:9">
      <c r="A61" s="14"/>
      <c r="B61" s="458" t="s">
        <v>146</v>
      </c>
      <c r="C61" s="459"/>
      <c r="D61" s="459"/>
      <c r="E61" s="459"/>
      <c r="F61" s="460"/>
      <c r="G61" s="49"/>
      <c r="H61" s="48"/>
      <c r="I61" s="23"/>
    </row>
    <row r="62" spans="1:9">
      <c r="A62" s="14"/>
      <c r="B62" s="461"/>
      <c r="C62" s="448"/>
      <c r="D62" s="448"/>
      <c r="E62" s="448"/>
      <c r="F62" s="449"/>
      <c r="G62" s="49"/>
      <c r="H62" s="48"/>
      <c r="I62" s="23"/>
    </row>
    <row r="63" spans="1:9">
      <c r="A63" s="14"/>
      <c r="B63" s="458" t="s">
        <v>147</v>
      </c>
      <c r="C63" s="459"/>
      <c r="D63" s="459"/>
      <c r="E63" s="459"/>
      <c r="F63" s="460"/>
      <c r="G63" s="49"/>
      <c r="H63" s="48"/>
      <c r="I63" s="23"/>
    </row>
    <row r="64" spans="1:9">
      <c r="A64" s="14"/>
      <c r="B64" s="447" t="s">
        <v>148</v>
      </c>
      <c r="C64" s="450"/>
      <c r="D64" s="450"/>
      <c r="E64" s="450"/>
      <c r="F64" s="451"/>
      <c r="G64" s="49"/>
      <c r="H64" s="48"/>
      <c r="I64" s="23"/>
    </row>
    <row r="65" spans="1:9">
      <c r="A65" s="14"/>
      <c r="B65" s="447" t="s">
        <v>149</v>
      </c>
      <c r="C65" s="450"/>
      <c r="D65" s="450"/>
      <c r="E65" s="450"/>
      <c r="F65" s="451"/>
      <c r="G65" s="49"/>
      <c r="H65" s="48"/>
      <c r="I65" s="23"/>
    </row>
    <row r="66" spans="1:9">
      <c r="A66" s="14"/>
      <c r="B66" s="447" t="s">
        <v>150</v>
      </c>
      <c r="C66" s="450"/>
      <c r="D66" s="450"/>
      <c r="E66" s="450"/>
      <c r="F66" s="451"/>
      <c r="G66" s="49"/>
      <c r="H66" s="48"/>
      <c r="I66" s="23"/>
    </row>
    <row r="67" spans="1:9">
      <c r="A67" s="14"/>
      <c r="B67" s="447" t="s">
        <v>151</v>
      </c>
      <c r="C67" s="450"/>
      <c r="D67" s="450"/>
      <c r="E67" s="450"/>
      <c r="F67" s="451"/>
      <c r="G67" s="49"/>
      <c r="H67" s="48"/>
      <c r="I67" s="23"/>
    </row>
    <row r="68" spans="1:9">
      <c r="A68" s="14"/>
      <c r="B68" s="447" t="s">
        <v>152</v>
      </c>
      <c r="C68" s="450"/>
      <c r="D68" s="450"/>
      <c r="E68" s="450"/>
      <c r="F68" s="451"/>
      <c r="G68" s="49"/>
      <c r="H68" s="48"/>
      <c r="I68" s="23"/>
    </row>
    <row r="69" spans="1:9">
      <c r="A69" s="14"/>
      <c r="B69" s="447"/>
      <c r="C69" s="450"/>
      <c r="D69" s="450"/>
      <c r="E69" s="450"/>
      <c r="F69" s="451"/>
      <c r="G69" s="49"/>
      <c r="H69" s="48"/>
      <c r="I69" s="23"/>
    </row>
    <row r="70" spans="1:9">
      <c r="A70" s="14"/>
      <c r="B70" s="458" t="s">
        <v>124</v>
      </c>
      <c r="C70" s="459"/>
      <c r="D70" s="459"/>
      <c r="E70" s="459"/>
      <c r="F70" s="460"/>
      <c r="G70" s="49"/>
      <c r="H70" s="48"/>
      <c r="I70" s="23"/>
    </row>
    <row r="71" spans="1:9">
      <c r="A71" s="14"/>
      <c r="B71" s="458" t="s">
        <v>125</v>
      </c>
      <c r="C71" s="459"/>
      <c r="D71" s="459"/>
      <c r="E71" s="459"/>
      <c r="F71" s="460"/>
      <c r="G71" s="49"/>
      <c r="H71" s="48"/>
      <c r="I71" s="23"/>
    </row>
    <row r="72" spans="1:9">
      <c r="A72" s="14"/>
      <c r="B72" s="458" t="s">
        <v>126</v>
      </c>
      <c r="C72" s="459"/>
      <c r="D72" s="459"/>
      <c r="E72" s="459"/>
      <c r="F72" s="460"/>
      <c r="G72" s="49"/>
      <c r="H72" s="48"/>
      <c r="I72" s="23"/>
    </row>
    <row r="73" spans="1:9">
      <c r="A73" s="14"/>
      <c r="B73" s="447"/>
      <c r="C73" s="450"/>
      <c r="D73" s="450"/>
      <c r="E73" s="450"/>
      <c r="F73" s="451"/>
      <c r="G73" s="49"/>
      <c r="H73" s="48"/>
      <c r="I73" s="23"/>
    </row>
    <row r="74" spans="1:9">
      <c r="A74" s="14"/>
      <c r="B74" s="447"/>
      <c r="C74" s="450"/>
      <c r="D74" s="450"/>
      <c r="E74" s="450"/>
      <c r="F74" s="451"/>
      <c r="G74" s="49"/>
      <c r="H74" s="48"/>
      <c r="I74" s="23"/>
    </row>
    <row r="75" spans="1:9">
      <c r="A75" s="14"/>
      <c r="B75" s="447"/>
      <c r="C75" s="450"/>
      <c r="D75" s="450"/>
      <c r="E75" s="450"/>
      <c r="F75" s="451"/>
      <c r="G75" s="49"/>
      <c r="H75" s="48"/>
      <c r="I75" s="23"/>
    </row>
    <row r="76" spans="1:9">
      <c r="A76" s="14"/>
      <c r="B76" s="447"/>
      <c r="C76" s="450"/>
      <c r="D76" s="450"/>
      <c r="E76" s="450"/>
      <c r="F76" s="451"/>
      <c r="G76" s="49"/>
      <c r="H76" s="48"/>
      <c r="I76" s="23"/>
    </row>
    <row r="77" spans="1:9">
      <c r="A77" s="14"/>
      <c r="B77" s="447" t="s">
        <v>0</v>
      </c>
      <c r="C77" s="450"/>
      <c r="D77" s="450"/>
      <c r="E77" s="450"/>
      <c r="F77" s="451"/>
      <c r="G77" s="49"/>
      <c r="H77" s="48"/>
      <c r="I77" s="23"/>
    </row>
    <row r="78" spans="1:9">
      <c r="A78" s="14"/>
      <c r="B78" s="447"/>
      <c r="C78" s="450"/>
      <c r="D78" s="450"/>
      <c r="E78" s="450"/>
      <c r="F78" s="451"/>
      <c r="G78" s="49"/>
      <c r="H78" s="48"/>
      <c r="I78" s="23"/>
    </row>
    <row r="79" spans="1:9">
      <c r="A79" s="14"/>
      <c r="B79" s="447"/>
      <c r="C79" s="450"/>
      <c r="D79" s="450"/>
      <c r="E79" s="450"/>
      <c r="F79" s="451"/>
      <c r="G79" s="49"/>
      <c r="H79" s="48"/>
      <c r="I79" s="23"/>
    </row>
    <row r="80" spans="1:9">
      <c r="A80" s="14"/>
      <c r="B80" s="447"/>
      <c r="C80" s="450"/>
      <c r="D80" s="450"/>
      <c r="E80" s="450"/>
      <c r="F80" s="451"/>
      <c r="G80" s="49"/>
      <c r="H80" s="48"/>
      <c r="I80" s="23"/>
    </row>
    <row r="81" spans="1:9">
      <c r="A81" s="14"/>
      <c r="B81" s="447"/>
      <c r="C81" s="450"/>
      <c r="D81" s="450"/>
      <c r="E81" s="450"/>
      <c r="F81" s="451"/>
      <c r="G81" s="49"/>
      <c r="H81" s="48"/>
      <c r="I81" s="23"/>
    </row>
    <row r="82" spans="1:9">
      <c r="A82" s="14"/>
      <c r="B82" s="447"/>
      <c r="C82" s="450"/>
      <c r="D82" s="450"/>
      <c r="E82" s="450"/>
      <c r="F82" s="451"/>
      <c r="G82" s="49"/>
      <c r="H82" s="48"/>
      <c r="I82" s="23"/>
    </row>
    <row r="83" spans="1:9">
      <c r="A83" s="14"/>
      <c r="B83" s="447"/>
      <c r="C83" s="450"/>
      <c r="D83" s="450"/>
      <c r="E83" s="450"/>
      <c r="F83" s="451"/>
      <c r="G83" s="49"/>
      <c r="H83" s="48"/>
      <c r="I83" s="23"/>
    </row>
    <row r="84" spans="1:9">
      <c r="A84" s="14"/>
      <c r="B84" s="447"/>
      <c r="C84" s="450"/>
      <c r="D84" s="450"/>
      <c r="E84" s="450"/>
      <c r="F84" s="451"/>
      <c r="G84" s="49"/>
      <c r="H84" s="48"/>
      <c r="I84" s="23"/>
    </row>
    <row r="85" spans="1:9">
      <c r="A85" s="14"/>
      <c r="B85" s="447"/>
      <c r="C85" s="450"/>
      <c r="D85" s="450"/>
      <c r="E85" s="450"/>
      <c r="F85" s="451"/>
      <c r="G85" s="49"/>
      <c r="H85" s="48"/>
      <c r="I85" s="23"/>
    </row>
  </sheetData>
  <mergeCells count="92">
    <mergeCell ref="B85:F85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73:F73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61:F61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I45:I46"/>
    <mergeCell ref="B47:F47"/>
    <mergeCell ref="A48:A49"/>
    <mergeCell ref="B48:F49"/>
    <mergeCell ref="G48:G49"/>
    <mergeCell ref="H48:H49"/>
    <mergeCell ref="I48:I49"/>
    <mergeCell ref="A45:A46"/>
    <mergeCell ref="B45:F46"/>
    <mergeCell ref="G45:G46"/>
    <mergeCell ref="B38:F38"/>
    <mergeCell ref="B39:F39"/>
    <mergeCell ref="B40:F40"/>
    <mergeCell ref="B41:F41"/>
    <mergeCell ref="H45:H46"/>
    <mergeCell ref="B42:F42"/>
    <mergeCell ref="B43:F43"/>
    <mergeCell ref="B44:F44"/>
    <mergeCell ref="A36:A37"/>
    <mergeCell ref="B36:F37"/>
    <mergeCell ref="G36:G37"/>
    <mergeCell ref="H36:H37"/>
    <mergeCell ref="I36:I37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17:F17"/>
    <mergeCell ref="B18:F18"/>
    <mergeCell ref="B19:F19"/>
    <mergeCell ref="B20:F20"/>
    <mergeCell ref="B21:F21"/>
    <mergeCell ref="B6:F6"/>
    <mergeCell ref="B7:F7"/>
    <mergeCell ref="B9:F9"/>
    <mergeCell ref="B16:F16"/>
    <mergeCell ref="B10:F10"/>
    <mergeCell ref="B11:F11"/>
    <mergeCell ref="B12:F12"/>
    <mergeCell ref="B13:F13"/>
    <mergeCell ref="B14:F14"/>
    <mergeCell ref="B15:F15"/>
    <mergeCell ref="B8:F8"/>
    <mergeCell ref="A4:A5"/>
    <mergeCell ref="B4:F5"/>
    <mergeCell ref="G4:G5"/>
    <mergeCell ref="H4:H5"/>
    <mergeCell ref="I4:I5"/>
  </mergeCells>
  <pageMargins left="0.17" right="0.16" top="0.31" bottom="0.28999999999999998" header="0.17" footer="0.16"/>
  <pageSetup scale="98" orientation="portrait" verticalDpi="0" r:id="rId1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C2:O22"/>
  <sheetViews>
    <sheetView workbookViewId="0">
      <selection activeCell="C2" sqref="C2"/>
    </sheetView>
  </sheetViews>
  <sheetFormatPr defaultRowHeight="15"/>
  <sheetData>
    <row r="2" spans="3:1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3:1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3:15"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3:15"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3:15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3:15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3:15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3:15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3:15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3:15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3:15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3:1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3:15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3:15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3:15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3:15"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3:15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3:15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3:15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3:15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3:15"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Kapuku</vt:lpstr>
      <vt:lpstr>Aktiv pasiv</vt:lpstr>
      <vt:lpstr>PASH</vt:lpstr>
      <vt:lpstr>PFP</vt:lpstr>
      <vt:lpstr>Sheet2</vt:lpstr>
      <vt:lpstr>Sheet3</vt:lpstr>
      <vt:lpstr>'Aktiv pasiv'!Print_Area</vt:lpstr>
      <vt:lpstr>PFP!Print_Area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Eternum</dc:creator>
  <cp:lastModifiedBy>User</cp:lastModifiedBy>
  <cp:lastPrinted>2013-07-23T09:49:32Z</cp:lastPrinted>
  <dcterms:created xsi:type="dcterms:W3CDTF">2009-03-05T04:45:27Z</dcterms:created>
  <dcterms:modified xsi:type="dcterms:W3CDTF">2013-07-23T09:49:53Z</dcterms:modified>
</cp:coreProperties>
</file>