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4725" windowWidth="12120" windowHeight="4770" tabRatio="823" firstSheet="7" activeTab="17"/>
  </bookViews>
  <sheets>
    <sheet name="Centro 08" sheetId="22" r:id="rId1"/>
    <sheet name="AKTIVET" sheetId="4" r:id="rId2"/>
    <sheet name="PASIVET" sheetId="14" r:id="rId3"/>
    <sheet name="REZULTATI" sheetId="15" r:id="rId4"/>
    <sheet name="FLUKSI M.I" sheetId="26" r:id="rId5"/>
    <sheet name="KLASIF SHP." sheetId="30" r:id="rId6"/>
    <sheet name="FLUKSI M.D" sheetId="29" r:id="rId7"/>
    <sheet name="KAPITALI" sheetId="20" r:id="rId8"/>
    <sheet name="NDIHMESE FLUKSI" sheetId="28" r:id="rId9"/>
    <sheet name="M.K V" sheetId="32" r:id="rId10"/>
    <sheet name="M.K H" sheetId="31" r:id="rId11"/>
    <sheet name="KOPERTINA" sheetId="1" r:id="rId12"/>
    <sheet name="KLIENT E FURNITOR" sheetId="33" r:id="rId13"/>
    <sheet name="INVENTARET" sheetId="21" r:id="rId14"/>
    <sheet name="Pasqy.1 &amp; 2" sheetId="34" r:id="rId15"/>
    <sheet name="Deklarat" sheetId="36" r:id="rId16"/>
    <sheet name="Pasqy.3" sheetId="37" r:id="rId17"/>
    <sheet name="Sheet1" sheetId="38" r:id="rId18"/>
    <sheet name="Sheet2" sheetId="39" r:id="rId19"/>
    <sheet name="Sheet3" sheetId="40" r:id="rId20"/>
  </sheets>
  <calcPr calcId="125725"/>
</workbook>
</file>

<file path=xl/calcChain.xml><?xml version="1.0" encoding="utf-8"?>
<calcChain xmlns="http://schemas.openxmlformats.org/spreadsheetml/2006/main">
  <c r="J19" i="14"/>
  <c r="F41" i="21"/>
  <c r="F42"/>
  <c r="F44"/>
  <c r="F25"/>
  <c r="F26"/>
  <c r="F27"/>
  <c r="F28"/>
  <c r="F29"/>
  <c r="F32"/>
  <c r="F33"/>
  <c r="F37"/>
  <c r="F38"/>
  <c r="F39"/>
  <c r="F40"/>
  <c r="F43"/>
  <c r="F45"/>
  <c r="F24"/>
  <c r="F27" i="15"/>
  <c r="E14" i="28"/>
  <c r="G38" i="15"/>
  <c r="G39" s="1"/>
  <c r="K51" i="37"/>
  <c r="K43"/>
  <c r="K31"/>
  <c r="K26"/>
  <c r="K13"/>
  <c r="K17"/>
  <c r="J84" i="34"/>
  <c r="I84"/>
  <c r="I76"/>
  <c r="J24"/>
  <c r="I24"/>
  <c r="F32" i="28"/>
  <c r="F31"/>
  <c r="F30"/>
  <c r="F29"/>
  <c r="F28"/>
  <c r="F10" i="21"/>
  <c r="F25" i="15"/>
  <c r="F47" i="21"/>
  <c r="F48"/>
  <c r="F20"/>
  <c r="J41" i="14"/>
  <c r="E15" i="31"/>
  <c r="G15" s="1"/>
  <c r="I15" s="1"/>
  <c r="H15"/>
  <c r="F37" i="32"/>
  <c r="G37" s="1"/>
  <c r="M8" i="31"/>
  <c r="H9"/>
  <c r="H8"/>
  <c r="E14"/>
  <c r="I9"/>
  <c r="J8"/>
  <c r="E39" i="32"/>
  <c r="F39"/>
  <c r="G39" s="1"/>
  <c r="E38"/>
  <c r="F38"/>
  <c r="J39" i="4"/>
  <c r="E40" i="32"/>
  <c r="F40"/>
  <c r="G40" s="1"/>
  <c r="G22"/>
  <c r="D31"/>
  <c r="E16" i="28" s="1"/>
  <c r="E15" i="32"/>
  <c r="F25" i="26"/>
  <c r="F18" i="21"/>
  <c r="G8" i="31"/>
  <c r="F10" i="30"/>
  <c r="F20"/>
  <c r="F18"/>
  <c r="F7"/>
  <c r="F6"/>
  <c r="J9" i="14"/>
  <c r="J11"/>
  <c r="J14"/>
  <c r="J15"/>
  <c r="J16"/>
  <c r="J17"/>
  <c r="J18"/>
  <c r="J22"/>
  <c r="J23"/>
  <c r="J24"/>
  <c r="J25"/>
  <c r="J28"/>
  <c r="J29"/>
  <c r="J31"/>
  <c r="J32"/>
  <c r="J35"/>
  <c r="J36"/>
  <c r="J38"/>
  <c r="J39"/>
  <c r="J40"/>
  <c r="J42"/>
  <c r="J43"/>
  <c r="J10" i="4"/>
  <c r="J11"/>
  <c r="J12"/>
  <c r="J14"/>
  <c r="J15"/>
  <c r="J17"/>
  <c r="J18"/>
  <c r="J19"/>
  <c r="J20"/>
  <c r="J21"/>
  <c r="J22"/>
  <c r="J23"/>
  <c r="J24"/>
  <c r="J25"/>
  <c r="J26"/>
  <c r="J27"/>
  <c r="J28"/>
  <c r="J29"/>
  <c r="J30"/>
  <c r="J32"/>
  <c r="J33"/>
  <c r="J35"/>
  <c r="J41"/>
  <c r="J42"/>
  <c r="J43"/>
  <c r="F9" i="30"/>
  <c r="J9" i="4"/>
  <c r="F24" i="26" s="1"/>
  <c r="F21" s="1"/>
  <c r="G31" i="4"/>
  <c r="J31"/>
  <c r="G27" i="14"/>
  <c r="J27"/>
  <c r="J15" i="31"/>
  <c r="L15" s="1"/>
  <c r="J14"/>
  <c r="L14" s="1"/>
  <c r="H8" i="28"/>
  <c r="H7"/>
  <c r="F60" i="21"/>
  <c r="F61"/>
  <c r="F62"/>
  <c r="G11" i="20"/>
  <c r="C11"/>
  <c r="F11"/>
  <c r="V23" i="22"/>
  <c r="V53"/>
  <c r="C17"/>
  <c r="C11"/>
  <c r="I11" s="1"/>
  <c r="P3"/>
  <c r="P4"/>
  <c r="P5"/>
  <c r="P6"/>
  <c r="P7"/>
  <c r="P8"/>
  <c r="P9"/>
  <c r="P10"/>
  <c r="I10"/>
  <c r="N10" s="1"/>
  <c r="K10"/>
  <c r="P11"/>
  <c r="P12"/>
  <c r="I12"/>
  <c r="K12"/>
  <c r="P13"/>
  <c r="I13"/>
  <c r="K13" s="1"/>
  <c r="P14"/>
  <c r="I14"/>
  <c r="P15"/>
  <c r="I15"/>
  <c r="K15" s="1"/>
  <c r="P16"/>
  <c r="I16"/>
  <c r="K16"/>
  <c r="P17"/>
  <c r="I17"/>
  <c r="K17" s="1"/>
  <c r="P18"/>
  <c r="P19"/>
  <c r="I19"/>
  <c r="K19"/>
  <c r="P20"/>
  <c r="P21"/>
  <c r="P22"/>
  <c r="P23"/>
  <c r="P24"/>
  <c r="I24"/>
  <c r="K24" s="1"/>
  <c r="P25"/>
  <c r="P26"/>
  <c r="P27"/>
  <c r="P28"/>
  <c r="P29"/>
  <c r="P30"/>
  <c r="I30"/>
  <c r="K30"/>
  <c r="P31"/>
  <c r="P32"/>
  <c r="I32"/>
  <c r="K32" s="1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E23" i="29"/>
  <c r="G10" i="31"/>
  <c r="I10" s="1"/>
  <c r="G11"/>
  <c r="I11" s="1"/>
  <c r="I12"/>
  <c r="M12" s="1"/>
  <c r="G14"/>
  <c r="I14" s="1"/>
  <c r="G16"/>
  <c r="I16"/>
  <c r="G17"/>
  <c r="I17"/>
  <c r="L10"/>
  <c r="L11"/>
  <c r="L12"/>
  <c r="L16"/>
  <c r="L17"/>
  <c r="F19"/>
  <c r="E18"/>
  <c r="D13"/>
  <c r="G41" i="32"/>
  <c r="G42"/>
  <c r="G43"/>
  <c r="G44"/>
  <c r="G45"/>
  <c r="E46"/>
  <c r="D46"/>
  <c r="G26"/>
  <c r="G27"/>
  <c r="G28"/>
  <c r="G29"/>
  <c r="G30"/>
  <c r="G31" s="1"/>
  <c r="D16" i="28" s="1"/>
  <c r="F16" s="1"/>
  <c r="F31" i="32"/>
  <c r="E31"/>
  <c r="G6"/>
  <c r="G8"/>
  <c r="G10"/>
  <c r="G11"/>
  <c r="G12"/>
  <c r="G13"/>
  <c r="G14"/>
  <c r="F15"/>
  <c r="D15"/>
  <c r="H20" i="20"/>
  <c r="H19"/>
  <c r="H18"/>
  <c r="H13"/>
  <c r="D16"/>
  <c r="E16"/>
  <c r="E21"/>
  <c r="C21"/>
  <c r="H25" i="28"/>
  <c r="I25"/>
  <c r="D18"/>
  <c r="E18"/>
  <c r="D19"/>
  <c r="E19"/>
  <c r="D20"/>
  <c r="D17"/>
  <c r="E17"/>
  <c r="F21"/>
  <c r="G21"/>
  <c r="J21"/>
  <c r="J22"/>
  <c r="J23"/>
  <c r="J24"/>
  <c r="J13"/>
  <c r="J14"/>
  <c r="I8"/>
  <c r="J8" s="1"/>
  <c r="I7"/>
  <c r="H10" i="20"/>
  <c r="H15"/>
  <c r="H9"/>
  <c r="D21"/>
  <c r="J15" i="28"/>
  <c r="J16"/>
  <c r="J17"/>
  <c r="J18"/>
  <c r="J19"/>
  <c r="J20"/>
  <c r="G19"/>
  <c r="I44" i="22"/>
  <c r="N44" s="1"/>
  <c r="I48"/>
  <c r="K48" s="1"/>
  <c r="I52"/>
  <c r="K52" s="1"/>
  <c r="N52"/>
  <c r="I46"/>
  <c r="K46"/>
  <c r="F33" i="15"/>
  <c r="I50" i="22"/>
  <c r="K50" s="1"/>
  <c r="N50"/>
  <c r="I45"/>
  <c r="K45"/>
  <c r="I49"/>
  <c r="K49"/>
  <c r="I34"/>
  <c r="K34"/>
  <c r="I35"/>
  <c r="N35" s="1"/>
  <c r="K35"/>
  <c r="I36"/>
  <c r="K36"/>
  <c r="I37"/>
  <c r="K37"/>
  <c r="I42"/>
  <c r="K42"/>
  <c r="I43"/>
  <c r="N43"/>
  <c r="I47"/>
  <c r="N47" s="1"/>
  <c r="I38"/>
  <c r="K38" s="1"/>
  <c r="I39"/>
  <c r="N39" s="1"/>
  <c r="I40"/>
  <c r="K40" s="1"/>
  <c r="I41"/>
  <c r="K41" s="1"/>
  <c r="I51"/>
  <c r="N51" s="1"/>
  <c r="G12" i="14"/>
  <c r="J12"/>
  <c r="G20"/>
  <c r="J20"/>
  <c r="G21"/>
  <c r="J21"/>
  <c r="J30"/>
  <c r="J37"/>
  <c r="E23" i="28"/>
  <c r="G37" i="4"/>
  <c r="I26" i="22"/>
  <c r="K26"/>
  <c r="I27"/>
  <c r="N27" s="1"/>
  <c r="K27"/>
  <c r="I28"/>
  <c r="K28"/>
  <c r="I29"/>
  <c r="K29"/>
  <c r="N30"/>
  <c r="I3"/>
  <c r="K3" s="1"/>
  <c r="I4"/>
  <c r="K4" s="1"/>
  <c r="I5"/>
  <c r="N5" s="1"/>
  <c r="I6"/>
  <c r="K6" s="1"/>
  <c r="N6"/>
  <c r="I7"/>
  <c r="N7" s="1"/>
  <c r="K7"/>
  <c r="I8"/>
  <c r="K8"/>
  <c r="N8"/>
  <c r="I9"/>
  <c r="N9" s="1"/>
  <c r="N13"/>
  <c r="N17"/>
  <c r="I18"/>
  <c r="K18" s="1"/>
  <c r="N19"/>
  <c r="I20"/>
  <c r="K20"/>
  <c r="I21"/>
  <c r="N21"/>
  <c r="I22"/>
  <c r="N22" s="1"/>
  <c r="K22"/>
  <c r="I23"/>
  <c r="N23" s="1"/>
  <c r="K23"/>
  <c r="I25"/>
  <c r="K25"/>
  <c r="I31"/>
  <c r="N31" s="1"/>
  <c r="K31"/>
  <c r="I33"/>
  <c r="K33"/>
  <c r="N34"/>
  <c r="N38"/>
  <c r="N42"/>
  <c r="N46"/>
  <c r="N48"/>
  <c r="D53"/>
  <c r="G53"/>
  <c r="E53"/>
  <c r="F53"/>
  <c r="H53"/>
  <c r="J53"/>
  <c r="L53"/>
  <c r="M53"/>
  <c r="M55" s="1"/>
  <c r="O53"/>
  <c r="Q53"/>
  <c r="R53"/>
  <c r="G54"/>
  <c r="S53"/>
  <c r="T53"/>
  <c r="U53"/>
  <c r="D54"/>
  <c r="E24" i="28"/>
  <c r="D14"/>
  <c r="E13"/>
  <c r="F16" i="20"/>
  <c r="F21" s="1"/>
  <c r="H11"/>
  <c r="N20" i="22"/>
  <c r="N26"/>
  <c r="J37" i="4"/>
  <c r="F16" i="30"/>
  <c r="N16" i="22"/>
  <c r="N12"/>
  <c r="J10" i="14"/>
  <c r="J18" i="31"/>
  <c r="K21" i="22"/>
  <c r="K9"/>
  <c r="K5"/>
  <c r="K51"/>
  <c r="K47"/>
  <c r="J81" i="34"/>
  <c r="F19" i="28"/>
  <c r="L8" i="31"/>
  <c r="N41" i="22"/>
  <c r="K12" i="31"/>
  <c r="K44" i="37"/>
  <c r="J19" i="31"/>
  <c r="M17"/>
  <c r="K17"/>
  <c r="M16"/>
  <c r="K16"/>
  <c r="N4" i="22"/>
  <c r="F18" i="28"/>
  <c r="K14" i="22"/>
  <c r="I8" i="31"/>
  <c r="K8" s="1"/>
  <c r="N45" i="22"/>
  <c r="P53"/>
  <c r="H13" i="31"/>
  <c r="H19" s="1"/>
  <c r="E13"/>
  <c r="E19" s="1"/>
  <c r="K43" i="22"/>
  <c r="K39"/>
  <c r="N24"/>
  <c r="C53"/>
  <c r="I53" s="1"/>
  <c r="I54" s="1"/>
  <c r="J13" i="14"/>
  <c r="F46" i="32"/>
  <c r="G26" i="14"/>
  <c r="N36" i="22"/>
  <c r="N28"/>
  <c r="N32"/>
  <c r="N15"/>
  <c r="J26" i="14"/>
  <c r="D23" i="28"/>
  <c r="F23" s="1"/>
  <c r="F18" i="15"/>
  <c r="F28" s="1"/>
  <c r="F12" i="30"/>
  <c r="F12" i="26"/>
  <c r="J38" i="4"/>
  <c r="D15" i="28"/>
  <c r="G23"/>
  <c r="J54" i="22" l="1"/>
  <c r="H54"/>
  <c r="F54"/>
  <c r="E54"/>
  <c r="J25" i="28"/>
  <c r="F17"/>
  <c r="N49" i="22"/>
  <c r="N40"/>
  <c r="N37"/>
  <c r="N33"/>
  <c r="N29"/>
  <c r="N25"/>
  <c r="N18"/>
  <c r="N14"/>
  <c r="G14" i="28"/>
  <c r="D19" i="31"/>
  <c r="H9" i="28"/>
  <c r="F40" i="26" s="1"/>
  <c r="G17" i="28"/>
  <c r="K10" i="31"/>
  <c r="M10"/>
  <c r="N11" i="22"/>
  <c r="K11"/>
  <c r="K14" i="31"/>
  <c r="K11"/>
  <c r="M11"/>
  <c r="C54" i="22"/>
  <c r="N3"/>
  <c r="N53" s="1"/>
  <c r="K44"/>
  <c r="K53" s="1"/>
  <c r="G18" i="28"/>
  <c r="F23" i="21"/>
  <c r="F49"/>
  <c r="F75"/>
  <c r="F46"/>
  <c r="L18" i="31"/>
  <c r="L19" s="1"/>
  <c r="G46" i="32"/>
  <c r="G16" i="28"/>
  <c r="G15" i="32"/>
  <c r="F34" i="28"/>
  <c r="F14"/>
  <c r="I9"/>
  <c r="J7"/>
  <c r="J9" s="1"/>
  <c r="F21" i="30"/>
  <c r="F8"/>
  <c r="G18" i="31"/>
  <c r="F35" i="15"/>
  <c r="F10" i="26"/>
  <c r="G13" i="31"/>
  <c r="G19" l="1"/>
  <c r="J8" i="14"/>
  <c r="E22" i="28"/>
  <c r="H33" i="14"/>
  <c r="H47" i="4" s="1"/>
  <c r="F38" i="26"/>
  <c r="J27" i="28"/>
  <c r="D22"/>
  <c r="G33" i="14"/>
  <c r="G22" i="28"/>
  <c r="F22"/>
  <c r="F22" i="30"/>
  <c r="I13" i="31"/>
  <c r="M9"/>
  <c r="M13" s="1"/>
  <c r="F37" i="15"/>
  <c r="K15" i="31"/>
  <c r="M15"/>
  <c r="M18" s="1"/>
  <c r="I18"/>
  <c r="J33" i="14" l="1"/>
  <c r="F19" i="26" s="1"/>
  <c r="M19" i="31"/>
  <c r="F39" i="15"/>
  <c r="I19" i="31"/>
  <c r="J44" i="14" l="1"/>
  <c r="J16" i="4"/>
  <c r="F23" i="30"/>
  <c r="F24" s="1"/>
  <c r="F30" i="15"/>
  <c r="J13" i="4" l="1"/>
  <c r="F16" i="26" s="1"/>
  <c r="D13" i="28"/>
  <c r="J34" i="14"/>
  <c r="D24" i="28"/>
  <c r="J45" i="14"/>
  <c r="F24" i="28" l="1"/>
  <c r="G24"/>
  <c r="G13"/>
  <c r="D25"/>
  <c r="F13"/>
  <c r="J8" i="4"/>
  <c r="J45" l="1"/>
  <c r="J34"/>
  <c r="J36"/>
  <c r="E15" i="28"/>
  <c r="F15"/>
  <c r="G15" l="1"/>
  <c r="J40" i="4"/>
  <c r="J44" l="1"/>
  <c r="E20" i="28"/>
  <c r="F20" l="1"/>
  <c r="F25" s="1"/>
  <c r="G20"/>
  <c r="G25" s="1"/>
  <c r="E25"/>
</calcChain>
</file>

<file path=xl/sharedStrings.xml><?xml version="1.0" encoding="utf-8"?>
<sst xmlns="http://schemas.openxmlformats.org/spreadsheetml/2006/main" count="976" uniqueCount="556">
  <si>
    <t>Data e krijimit</t>
  </si>
  <si>
    <t>Nr. i  Regjistrit  Tregetar</t>
  </si>
  <si>
    <t>Nr</t>
  </si>
  <si>
    <t>I</t>
  </si>
  <si>
    <t>II</t>
  </si>
  <si>
    <t>Ndertesa</t>
  </si>
  <si>
    <t>Adresa e Selise</t>
  </si>
  <si>
    <t>P A S Q Y R A T     F I N A N C I A R E</t>
  </si>
  <si>
    <t>A   K   T   I   V   E   T</t>
  </si>
  <si>
    <t>Shenime</t>
  </si>
  <si>
    <t>Aktivet  monetare</t>
  </si>
  <si>
    <t>Inventari</t>
  </si>
  <si>
    <t>Lendet e para</t>
  </si>
  <si>
    <t>Prodhim ne proces</t>
  </si>
  <si>
    <t>Mallra per rishitje</t>
  </si>
  <si>
    <t>Parapagesa per furnizime</t>
  </si>
  <si>
    <t>Parapagime dhe shpenzime te shtyra</t>
  </si>
  <si>
    <t>A K T I V E T    A F A T G J A T A</t>
  </si>
  <si>
    <t>Investimet  financiare afatgjata</t>
  </si>
  <si>
    <t>Aktive afatgjata materiale</t>
  </si>
  <si>
    <t>Ativet biologjike afatgjata</t>
  </si>
  <si>
    <t>Aktive afatgjata jo materiale</t>
  </si>
  <si>
    <t>Kapitali aksioner i pa paguar</t>
  </si>
  <si>
    <t>Aktive te tjera afatgjata</t>
  </si>
  <si>
    <t>Toka</t>
  </si>
  <si>
    <t>Derivativet</t>
  </si>
  <si>
    <t>Huamarjet</t>
  </si>
  <si>
    <t>Huat  dhe  parapagimet</t>
  </si>
  <si>
    <t>Grantet dhe te ardhurat e shtyra</t>
  </si>
  <si>
    <t>Banka</t>
  </si>
  <si>
    <t>Arka</t>
  </si>
  <si>
    <t>Bono te konvertueshme</t>
  </si>
  <si>
    <t>Veprimtaria  Kryesore</t>
  </si>
  <si>
    <t>Te pagushme ndaj furnitoreve</t>
  </si>
  <si>
    <t>Huat  afatgjata</t>
  </si>
  <si>
    <t>Hua,bono dhe detyrime nga qeraja financiare</t>
  </si>
  <si>
    <t>Huamarje te tjera afatgjata</t>
  </si>
  <si>
    <t>Provizionet afatgjata</t>
  </si>
  <si>
    <t>III</t>
  </si>
  <si>
    <t xml:space="preserve">K A P I T A L I </t>
  </si>
  <si>
    <t>Aksionet e pakices (PF te konsoliduara)</t>
  </si>
  <si>
    <t>Kapitali aksionereve te shoq.meme (PF te kons.)</t>
  </si>
  <si>
    <t>Kapitali aksionar</t>
  </si>
  <si>
    <t>Primi aksionit</t>
  </si>
  <si>
    <t>Rezervat statutore</t>
  </si>
  <si>
    <t>Rezervat ligjore</t>
  </si>
  <si>
    <t>Rezervat e tjera</t>
  </si>
  <si>
    <t>Fitimet e pa shperndara</t>
  </si>
  <si>
    <t>Fitimi (Humbja) e vitit financiar</t>
  </si>
  <si>
    <t>PASIVET  DHE  KAPITALI</t>
  </si>
  <si>
    <t>P A S I V E T      A F A T S H K U R T E R A</t>
  </si>
  <si>
    <t>P A S I V E T      A F A T G J A T A</t>
  </si>
  <si>
    <t>TOTALI   PASIVEVE   DHE   KAPITALIT  (I+II+III)</t>
  </si>
  <si>
    <t>T O T A L I      P A S I V E V E      ( I+II )</t>
  </si>
  <si>
    <t>T O T A L I     A K T I V E V E   ( I + II )</t>
  </si>
  <si>
    <t>Shitjet neto</t>
  </si>
  <si>
    <t>Te ardhura te tjera nga veprimtaria e shfrytezimit</t>
  </si>
  <si>
    <t>Te ardhurat dhe shpenzimet financiare nga njesite e kontrolluara</t>
  </si>
  <si>
    <t xml:space="preserve">Te ardhurat dhe shpenzimet financiare </t>
  </si>
  <si>
    <t xml:space="preserve">Te ardh.e shpenz. financ.nga inves.te tjera financ.afatgjata </t>
  </si>
  <si>
    <t>Fitimet (Humbjet) nga kursi kembimit</t>
  </si>
  <si>
    <t>Te ardhura dhe shpenzime te tjera financiare</t>
  </si>
  <si>
    <t>Totali i te Ardhurave dhe Shpenzimeve financiare</t>
  </si>
  <si>
    <t>Shpenzimet e tatimit mbi fitimin</t>
  </si>
  <si>
    <t>Te pagushme ndaj punonjesve</t>
  </si>
  <si>
    <t>Pozicioni i rregulluar</t>
  </si>
  <si>
    <t>TOTALI</t>
  </si>
  <si>
    <t>Efekti ndryshimeve ne politikat kontabel</t>
  </si>
  <si>
    <t>Dividentet e paguar</t>
  </si>
  <si>
    <t>Fitimi neto per periudhen kontabel</t>
  </si>
  <si>
    <t>Nje pasqyre e pa Konsoliduar</t>
  </si>
  <si>
    <t>Rezerva stat.ligjore</t>
  </si>
  <si>
    <t>Aksione thesari</t>
  </si>
  <si>
    <t xml:space="preserve">Fitimi pashperndare </t>
  </si>
  <si>
    <t>Emetimi aksioneve</t>
  </si>
  <si>
    <t>Emetimi kapitali aksionar</t>
  </si>
  <si>
    <t xml:space="preserve">(  Ne zbarim te Standartit Kombetar te Kontabilitetit Nr.2 dhe </t>
  </si>
  <si>
    <t>Ligjit Nr. 9228 Date 29.04.2004     Per Kontabilitetin dhe Pasqyrat Financiare  )</t>
  </si>
  <si>
    <t>Interesi i paguar</t>
  </si>
  <si>
    <t>Tatim mbi fitimin i paguar</t>
  </si>
  <si>
    <t>Fluksi monetar nga veprimtarite investuese</t>
  </si>
  <si>
    <t>Blerja e aktiveve afatgjata materiale</t>
  </si>
  <si>
    <t>Te ardhura nga shitja e paisjeve</t>
  </si>
  <si>
    <t>Interesi i arketuar</t>
  </si>
  <si>
    <t>Dividentet e arketuar</t>
  </si>
  <si>
    <t>MM neto te perdoruara ne veprimtarite investuese</t>
  </si>
  <si>
    <t>Fluksi monetar nga aktivitetet financiare</t>
  </si>
  <si>
    <t>Te ardhura nga huamarrje afatgjata</t>
  </si>
  <si>
    <t>Pagesat e detyrimive te qerase financiare</t>
  </si>
  <si>
    <t>Dividente te paguar</t>
  </si>
  <si>
    <t>Rritja/Renia neto e mjeteve monetare</t>
  </si>
  <si>
    <t>Mjetet monetare ne fillim te periudhes kontabel</t>
  </si>
  <si>
    <t>Mjetet monetare ne fund te periudhes kontabel</t>
  </si>
  <si>
    <t>Te ardhura nga emetimi i kapitalit aksioner</t>
  </si>
  <si>
    <t>Referenca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</si>
  <si>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</si>
  <si>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</si>
  <si>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</si>
  <si>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</si>
  <si>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</si>
  <si>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</si>
  <si>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</si>
  <si>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</si>
  <si>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>Leke</t>
  </si>
  <si>
    <t xml:space="preserve">  Periudha  Kontabel e Pasqyrave Financiare</t>
  </si>
  <si>
    <t>&gt;</t>
  </si>
  <si>
    <t>Kliente</t>
  </si>
  <si>
    <t>Debitore,Kreditore te tjere</t>
  </si>
  <si>
    <t>Tatim mbi fitimin</t>
  </si>
  <si>
    <t>Tvsh</t>
  </si>
  <si>
    <t>Makineri dhe paisje</t>
  </si>
  <si>
    <t>Inventari Imet</t>
  </si>
  <si>
    <t>Te drejta e detyrime ndaj ortakeve</t>
  </si>
  <si>
    <t>Overdraftet bankare</t>
  </si>
  <si>
    <t>Detyrime per Sigurime Shoq.Shend.</t>
  </si>
  <si>
    <t>Detyrime tatimore per TAP-in</t>
  </si>
  <si>
    <t>Detyrime tatimore per Tatim Fitimin</t>
  </si>
  <si>
    <t>Detyrime tatimore per Tvsh-ne</t>
  </si>
  <si>
    <t>Detyrime tatimore per Tatimin ne Burim</t>
  </si>
  <si>
    <t xml:space="preserve">Aktive tjera afat gjata materiale </t>
  </si>
  <si>
    <t>Debitore dhe Kreditore te tjere</t>
  </si>
  <si>
    <t>Dividente per tu paguar</t>
  </si>
  <si>
    <t>Njesite ose aksionet e thesarit (Negative)</t>
  </si>
  <si>
    <t>702,708X</t>
  </si>
  <si>
    <t>Materialet e konsumuara</t>
  </si>
  <si>
    <t>Kosto e punes</t>
  </si>
  <si>
    <t>Pagat e personelit</t>
  </si>
  <si>
    <t>Shpenzimet per sigurime shoqerore e shendetesore</t>
  </si>
  <si>
    <t>Amortizimet dhe zhvleresimet</t>
  </si>
  <si>
    <t>Shpenzime te tjera</t>
  </si>
  <si>
    <t>Totali shpenzimeve  (  shumat  4 - 7 )</t>
  </si>
  <si>
    <t>601,608X</t>
  </si>
  <si>
    <t>68X</t>
  </si>
  <si>
    <t>Fitimi (humbja) nga veprimtarite e kryesore (1+2+/-3-8)</t>
  </si>
  <si>
    <t>Te ardhurat dhe shpenzimet financiare nga pjesemarrjet</t>
  </si>
  <si>
    <t>Te ardhurat dhe shpenzimet nga interesat</t>
  </si>
  <si>
    <t>763,764,765,664,665</t>
  </si>
  <si>
    <t>Elementet e pasqyrave te konsoliduara</t>
  </si>
  <si>
    <t>Fitimi (humbja) neto e vitit financiar  ( 14 - 15 )</t>
  </si>
  <si>
    <t>(  Bazuar ne klasifikimin e Shpenzimeve sipas Natyres  )</t>
  </si>
  <si>
    <t>Pershkrimi  i  Elementeve</t>
  </si>
  <si>
    <t>Periudha</t>
  </si>
  <si>
    <t>Raportuese</t>
  </si>
  <si>
    <t xml:space="preserve">Permbledhese e ditareve   2008   </t>
  </si>
  <si>
    <t>llog.</t>
  </si>
  <si>
    <t xml:space="preserve">Emertimi </t>
  </si>
  <si>
    <t>çelja</t>
  </si>
  <si>
    <t>Blerjet</t>
  </si>
  <si>
    <t>Shitjet</t>
  </si>
  <si>
    <t>Pagat</t>
  </si>
  <si>
    <t>Shuma</t>
  </si>
  <si>
    <t>Xhir.+ #</t>
  </si>
  <si>
    <t>Aktivi</t>
  </si>
  <si>
    <t>Pasivi</t>
  </si>
  <si>
    <t>Kapitali</t>
  </si>
  <si>
    <t>Rezerva ligjore</t>
  </si>
  <si>
    <t>Rezerva te tjera</t>
  </si>
  <si>
    <t>Fitime te pa shpern.</t>
  </si>
  <si>
    <t>Rez.Ushtrimit</t>
  </si>
  <si>
    <t>Mak.paisje pune</t>
  </si>
  <si>
    <t>Mjete trasporti</t>
  </si>
  <si>
    <t>Tjera AAM</t>
  </si>
  <si>
    <t>Am.AAM Ndert.</t>
  </si>
  <si>
    <t>Am.AAM Mak.</t>
  </si>
  <si>
    <t>Am.AAM Mj.Trans.</t>
  </si>
  <si>
    <t>Am.AAM Tjera</t>
  </si>
  <si>
    <t>Materiale tjera</t>
  </si>
  <si>
    <t>Furnitore</t>
  </si>
  <si>
    <t>Personeli</t>
  </si>
  <si>
    <t>Sig.Shoqerore</t>
  </si>
  <si>
    <t>TAP</t>
  </si>
  <si>
    <t>Tatim mbi fitimi</t>
  </si>
  <si>
    <t>Tatim ne burim</t>
  </si>
  <si>
    <t>Banka llog.lik.</t>
  </si>
  <si>
    <t>Banka overdraft</t>
  </si>
  <si>
    <t xml:space="preserve">Xhirime </t>
  </si>
  <si>
    <t>Blerje materiale</t>
  </si>
  <si>
    <t>Blerje mat.tjera</t>
  </si>
  <si>
    <t>Blerje mallra</t>
  </si>
  <si>
    <t>Blerje te tjera</t>
  </si>
  <si>
    <t>Qera</t>
  </si>
  <si>
    <t>Sherbime te tjera</t>
  </si>
  <si>
    <t>Sherbime bankare</t>
  </si>
  <si>
    <t>Taksa vendore</t>
  </si>
  <si>
    <t>Kuota Sig.Shoq.</t>
  </si>
  <si>
    <t>Gjoba,penalitete</t>
  </si>
  <si>
    <t>Shpenzime interesa</t>
  </si>
  <si>
    <t>Humbje Kemb.Valut.</t>
  </si>
  <si>
    <t>Amortizimi A.Q.</t>
  </si>
  <si>
    <t>Shitje Prod.Gat.</t>
  </si>
  <si>
    <t>Fitim Kemb.Valut.</t>
  </si>
  <si>
    <t>Te Ardh.nga inter.</t>
  </si>
  <si>
    <t>Te Ardh.te tjera</t>
  </si>
  <si>
    <t xml:space="preserve">  SHUMA</t>
  </si>
  <si>
    <t>Kredi afatshkurter</t>
  </si>
  <si>
    <t>Kredi afatgjate</t>
  </si>
  <si>
    <t>Deb.Kred.tjere</t>
  </si>
  <si>
    <t>Detyrime orakeve</t>
  </si>
  <si>
    <t>657 penalitete</t>
  </si>
  <si>
    <t>Te ardhura dhe shpenzime te tjera financiare (Gjoba)</t>
  </si>
  <si>
    <t>Shuma per tatim</t>
  </si>
  <si>
    <t>Tatimi mbi fitimin 10 %</t>
  </si>
  <si>
    <t>Fitimi para tatimit</t>
  </si>
  <si>
    <t>Para ardhese</t>
  </si>
  <si>
    <t>A K T I V E T    A F A T S H K U R T R A</t>
  </si>
  <si>
    <t>Derivative dhe aktive te mbajtura per tregtim</t>
  </si>
  <si>
    <t>Aktive te tjera financiare afatshkurtra</t>
  </si>
  <si>
    <t>Aktive biologjike afatshkurtra</t>
  </si>
  <si>
    <t>Aktive afatshkurtra te mbajtura per rishitje</t>
  </si>
  <si>
    <t>Produkte te gatshme</t>
  </si>
  <si>
    <t>Shpenzime te periudhave te ardhshme</t>
  </si>
  <si>
    <t>Huamarrje afat shkuatra</t>
  </si>
  <si>
    <t>Provizionet afatshkurtra</t>
  </si>
  <si>
    <t>Ndrysh.ne invent.prod.gatshme e prodhimit ne proces</t>
  </si>
  <si>
    <t>A</t>
  </si>
  <si>
    <t>B</t>
  </si>
  <si>
    <t>Aksione te thesari te riblera</t>
  </si>
  <si>
    <t>Pasqyra e fluksit monetar - Metoda Indirekte</t>
  </si>
  <si>
    <t>Fluksi i parave nga veprimtaria e shfrytezimit</t>
  </si>
  <si>
    <t>Rregullime per :</t>
  </si>
  <si>
    <t>Amortizimin</t>
  </si>
  <si>
    <t>Humbje nga kembimet valutore</t>
  </si>
  <si>
    <t>Te ardhura nga Investimet</t>
  </si>
  <si>
    <t>Shpenzime per interesa</t>
  </si>
  <si>
    <t xml:space="preserve">Rritje/renie ne tepricen e kerkesave te arketueshme </t>
  </si>
  <si>
    <t>nga aktiviteti,si dhe kerkesave te arketueshme te tjera</t>
  </si>
  <si>
    <t>Rritje/renie ne Tepricen e inventarit</t>
  </si>
  <si>
    <t>Rritje/renie ne tepricen e detyrimeve ,per tu paguar</t>
  </si>
  <si>
    <t>nga aktiviteti</t>
  </si>
  <si>
    <t>MM te perfituara nga aktivitetet</t>
  </si>
  <si>
    <t>MM neto nga aktivitetet e shfrytezimit</t>
  </si>
  <si>
    <t>Blerja e njesisese kontrolluar X minus parate e Arketuara</t>
  </si>
  <si>
    <t>MM neto e perdorur ne veprimtarite Financiare</t>
  </si>
  <si>
    <t>Emertimi dhe Forma ligjore</t>
  </si>
  <si>
    <t>Po</t>
  </si>
  <si>
    <t>Jo</t>
  </si>
  <si>
    <t>Ne   Leke</t>
  </si>
  <si>
    <t>Emertimi</t>
  </si>
  <si>
    <t>Gjendja</t>
  </si>
  <si>
    <t>Ndryshimi</t>
  </si>
  <si>
    <t>( +  ose  - )</t>
  </si>
  <si>
    <t>T O T A L I</t>
  </si>
  <si>
    <t>Sqarim</t>
  </si>
  <si>
    <t>Diferenca</t>
  </si>
  <si>
    <t>Te Hyra</t>
  </si>
  <si>
    <t>Te Dala</t>
  </si>
  <si>
    <t>(Shtesa te dala me  - )</t>
  </si>
  <si>
    <t>Amortizimi</t>
  </si>
  <si>
    <t>(Shtesa te hyra me + )</t>
  </si>
  <si>
    <t>S H U M A</t>
  </si>
  <si>
    <t>Pasivet afatgjata</t>
  </si>
  <si>
    <t>Pasivet afatshkurtera</t>
  </si>
  <si>
    <t xml:space="preserve">Kapitali </t>
  </si>
  <si>
    <t>MIRDITE</t>
  </si>
  <si>
    <t>Sasia</t>
  </si>
  <si>
    <t>Gjendje</t>
  </si>
  <si>
    <t>Shtesa</t>
  </si>
  <si>
    <t>Pakesime</t>
  </si>
  <si>
    <t xml:space="preserve">Ndertesa </t>
  </si>
  <si>
    <t>Makineri e paiseje (gjeneratori)</t>
  </si>
  <si>
    <t>Mjete transporti</t>
  </si>
  <si>
    <t xml:space="preserve">             TOTALI</t>
  </si>
  <si>
    <t>Vl.mbetur</t>
  </si>
  <si>
    <t>Amortiz.i</t>
  </si>
  <si>
    <t>Amortiz.Tatim.</t>
  </si>
  <si>
    <t>20% Vl.Mbet.</t>
  </si>
  <si>
    <t xml:space="preserve"> I</t>
  </si>
  <si>
    <t>Shuma mak.paisje</t>
  </si>
  <si>
    <t xml:space="preserve"> II</t>
  </si>
  <si>
    <t>Shuma mj.transporti</t>
  </si>
  <si>
    <t>(  Bazuar ne klasifikimin e Shpenzimeve sipas Funksioneve  )</t>
  </si>
  <si>
    <t>Kosto e prodhimit / blerjes se mallrave te shitura</t>
  </si>
  <si>
    <t>Fitimi  ( Humbja )  bruto  ( 1 - 2 )</t>
  </si>
  <si>
    <t>Shpenzimet e shitjes</t>
  </si>
  <si>
    <t>Shpenzimet administrative</t>
  </si>
  <si>
    <t>Te ardhura te tjera nga veprimtarite e shfrytezimit</t>
  </si>
  <si>
    <t>Shpenzime te tjera te zakonshme</t>
  </si>
  <si>
    <t>Fitimi  ( Humbja )  nga veprimtarite e shfrytezimit</t>
  </si>
  <si>
    <t>Te ardhurat dhe shpenzimet financiare</t>
  </si>
  <si>
    <t>Fitimi (humbja) neto e vitit financiar  ( 13 - 14 )</t>
  </si>
  <si>
    <t>000 leke</t>
  </si>
  <si>
    <t>Pasqyra e fluksit monetar - metoda direkte</t>
  </si>
  <si>
    <t>Fluksi monetar nga veprimtarite e shfrytezimit</t>
  </si>
  <si>
    <t>Mjetet monetare (MM) te arketuara nga klientet</t>
  </si>
  <si>
    <t>MM te paguara ndaj furnitoreve dhe punonjesve</t>
  </si>
  <si>
    <t>MM te ardhura nga veprimtarite</t>
  </si>
  <si>
    <t>MM neto nga veprimtarite e shfytezimit</t>
  </si>
  <si>
    <t>Blerja e njesise se kontrolluar X minus parate e Arketuara</t>
  </si>
  <si>
    <t>Pagesat e detyrimeve te qerase financiare</t>
  </si>
  <si>
    <t>MM neto e perdorura ne veprimtarite Financiare</t>
  </si>
  <si>
    <t>R R E S H E N</t>
  </si>
  <si>
    <t>Njesia</t>
  </si>
  <si>
    <t>Çmimi</t>
  </si>
  <si>
    <t>Vlefta</t>
  </si>
  <si>
    <t>SHUMA</t>
  </si>
  <si>
    <t>A D M I N I S T R A T O R I</t>
  </si>
  <si>
    <t>cope</t>
  </si>
  <si>
    <t>Kliente parapagim</t>
  </si>
  <si>
    <t>Fitimi (humbja) para tatimit  ( 3 +/- 12 )</t>
  </si>
  <si>
    <t>Fitimi (humbja) para tatimit  ( 3 +/- 13 )</t>
  </si>
  <si>
    <t>Parapagime te periudhave te ardhshme</t>
  </si>
  <si>
    <t>Kompjutra</t>
  </si>
  <si>
    <t xml:space="preserve">TOTALI  </t>
  </si>
  <si>
    <t>31.12.2010</t>
  </si>
  <si>
    <t>RBAL</t>
  </si>
  <si>
    <t>Valuta</t>
  </si>
  <si>
    <t>BANKA</t>
  </si>
  <si>
    <t>Kursi</t>
  </si>
  <si>
    <t>Vlera</t>
  </si>
  <si>
    <t>BKT</t>
  </si>
  <si>
    <t>CREDINS</t>
  </si>
  <si>
    <t>Euro</t>
  </si>
  <si>
    <t>o</t>
  </si>
  <si>
    <t>Konvertuar</t>
  </si>
  <si>
    <t>Pasqyre Nr.1</t>
  </si>
  <si>
    <t>Në ooo/Lekë</t>
  </si>
  <si>
    <t>ANEKS STATISTIKOR</t>
  </si>
  <si>
    <t>TE ARDHURAT</t>
  </si>
  <si>
    <t>Numri i Llogarise</t>
  </si>
  <si>
    <t>Kodi Statistikor</t>
  </si>
  <si>
    <t>Shitjet gjithsej (a + b +c )</t>
  </si>
  <si>
    <t>a)</t>
  </si>
  <si>
    <t xml:space="preserve">   Te ardhura nga shitja e Produktit te vet </t>
  </si>
  <si>
    <t>701/702/703</t>
  </si>
  <si>
    <t xml:space="preserve"> b)</t>
  </si>
  <si>
    <t xml:space="preserve">   Te ardhura nga shitja e Shërbimeve </t>
  </si>
  <si>
    <t xml:space="preserve"> c)</t>
  </si>
  <si>
    <t xml:space="preserve">    te ardhura nga shitja e Mallrave </t>
  </si>
  <si>
    <t>Të ardhura nga shitje të tjera (a+b+c)</t>
  </si>
  <si>
    <t>Qeraja</t>
  </si>
  <si>
    <t>b)</t>
  </si>
  <si>
    <t>Komisione</t>
  </si>
  <si>
    <t>c)</t>
  </si>
  <si>
    <t>Transport per te tjeret</t>
  </si>
  <si>
    <t xml:space="preserve">Ndryshimet në inventarin e produkteve të gatshëm e prodhimeve në proçes :                                   </t>
  </si>
  <si>
    <t>Shtesat    (+)</t>
  </si>
  <si>
    <t>Pakesimet (-)</t>
  </si>
  <si>
    <t xml:space="preserve">   Prodhimi per qellimet e vet ndermarrjes dhe per kapital :</t>
  </si>
  <si>
    <t xml:space="preserve">    nga i cili: Prodhim i aktiveve afatgjata</t>
  </si>
  <si>
    <t xml:space="preserve">  Të ardhura nga grantet (Subvencione)</t>
  </si>
  <si>
    <t xml:space="preserve">  Të tjera</t>
  </si>
  <si>
    <t xml:space="preserve">  Të ardhura nga shitja e aktiveve afatgjata</t>
  </si>
  <si>
    <t>I)</t>
  </si>
  <si>
    <t>Totali i te ardhurave I= (1+2+/-3+4+5+6+7+8)</t>
  </si>
  <si>
    <t>Administratori</t>
  </si>
  <si>
    <t>Pasqyre Nr.2</t>
  </si>
  <si>
    <t>SHPENZIMET</t>
  </si>
  <si>
    <t>Blerje, shpenzime (a+/-b+c+/-d+e)</t>
  </si>
  <si>
    <t xml:space="preserve"> a) </t>
  </si>
  <si>
    <t>Blerje/shpenzime materiale dhe materiale të tjera</t>
  </si>
  <si>
    <t>Mallra te blera</t>
  </si>
  <si>
    <t>601+602</t>
  </si>
  <si>
    <t xml:space="preserve"> Ndryshimet e gjëndjeve të Materialeve (+/-)</t>
  </si>
  <si>
    <t xml:space="preserve"> Mallra të blera</t>
  </si>
  <si>
    <t>605/1</t>
  </si>
  <si>
    <t xml:space="preserve"> d) </t>
  </si>
  <si>
    <r>
      <t xml:space="preserve"> </t>
    </r>
    <r>
      <rPr>
        <sz val="8"/>
        <rFont val="Arial"/>
        <family val="2"/>
      </rPr>
      <t>Ndryshimet e gjëndjeve të Mallrave (+/-)</t>
    </r>
  </si>
  <si>
    <t xml:space="preserve"> e) </t>
  </si>
  <si>
    <t xml:space="preserve"> Shpenzime per sherbime</t>
  </si>
  <si>
    <t>605/2</t>
  </si>
  <si>
    <t>Shpenzime per personelin (a+b)</t>
  </si>
  <si>
    <r>
      <t xml:space="preserve"> </t>
    </r>
    <r>
      <rPr>
        <sz val="8"/>
        <rFont val="Arial"/>
        <family val="2"/>
      </rPr>
      <t>Pagat e personelit</t>
    </r>
  </si>
  <si>
    <t xml:space="preserve"> b-</t>
  </si>
  <si>
    <t xml:space="preserve"> Shpenzimet për sig.shoqërore dhe shëndetsore</t>
  </si>
  <si>
    <t>Amortizimet dhe zhvlerësimet</t>
  </si>
  <si>
    <t>Shërbime nga të tretë (a+b+c+d+e+f+g+h+i+j+k+l+m)</t>
  </si>
  <si>
    <t>Sherbimet nga nen-kontraktoret</t>
  </si>
  <si>
    <t>Trajtime te pergjithshme</t>
  </si>
  <si>
    <t>d)</t>
  </si>
  <si>
    <t>Mirembajtje dhe riparime</t>
  </si>
  <si>
    <t>e)</t>
  </si>
  <si>
    <t>Shpenzime për Siguracione</t>
  </si>
  <si>
    <t>f)</t>
  </si>
  <si>
    <t>Kerkim studime</t>
  </si>
  <si>
    <t>g)</t>
  </si>
  <si>
    <t>Sherbime të tjera</t>
  </si>
  <si>
    <t>h)</t>
  </si>
  <si>
    <t>Shpenzime per koncesione, patenta dhe licensa</t>
  </si>
  <si>
    <t>i)</t>
  </si>
  <si>
    <t>Shpenzime per publicitet, reklama</t>
  </si>
  <si>
    <t>j)</t>
  </si>
  <si>
    <t>Transferime, udhetime, dieta</t>
  </si>
  <si>
    <t>k)</t>
  </si>
  <si>
    <t xml:space="preserve">Shpenzime postare dhe telekomunikacioni </t>
  </si>
  <si>
    <t>l)</t>
  </si>
  <si>
    <t>Shpenzime transporti</t>
  </si>
  <si>
    <t xml:space="preserve">   per Blerje </t>
  </si>
  <si>
    <t xml:space="preserve">   per shitje</t>
  </si>
  <si>
    <t>m)</t>
  </si>
  <si>
    <t>Shpenzime per sherbime bankare</t>
  </si>
  <si>
    <t>Tatime dhe taksa (a+b+c+d)</t>
  </si>
  <si>
    <t>Taksa dhe tarifa doganore</t>
  </si>
  <si>
    <t>Akciza</t>
  </si>
  <si>
    <t>Taksa dhe tarifa vendore</t>
  </si>
  <si>
    <t>Taksa e regjistrimit dhe tatime te tjera</t>
  </si>
  <si>
    <t>635+638</t>
  </si>
  <si>
    <t>II)</t>
  </si>
  <si>
    <t>Totali i shpenzimeve II=(1+2+3+4+5)</t>
  </si>
  <si>
    <t>Informatë:</t>
  </si>
  <si>
    <t xml:space="preserve">Numri mesatar i te punesuarve </t>
  </si>
  <si>
    <t>Investimet</t>
  </si>
  <si>
    <t xml:space="preserve">    Shtimi i aseteve fikse</t>
  </si>
  <si>
    <t xml:space="preserve">       nga te cilat: asete te reja</t>
  </si>
  <si>
    <t xml:space="preserve">   Pakesimi i aseteve fikse</t>
  </si>
  <si>
    <t xml:space="preserve">       nga te cilat shitja e aseteve ekzistuese</t>
  </si>
  <si>
    <t>DEKLARATE</t>
  </si>
  <si>
    <t>dhe aksionere:</t>
  </si>
  <si>
    <t>Z/Zj      s'ka                             perqindja e pjesmarrjes            0 %.</t>
  </si>
  <si>
    <t>pjesmarrjes   100% (njeqindperqind).</t>
  </si>
  <si>
    <t>Hartuesi I pasqyrave financiare eshte:</t>
  </si>
  <si>
    <t>Administratori i Shoqerise</t>
  </si>
  <si>
    <t>NIPT</t>
  </si>
  <si>
    <t>Aktiviteti  kryesor</t>
  </si>
  <si>
    <t>Aktiviteti dytesor</t>
  </si>
  <si>
    <t>Tregti</t>
  </si>
  <si>
    <t>Pasqyre Nr.3</t>
  </si>
  <si>
    <t>Tregti karburanti</t>
  </si>
  <si>
    <t>Aktiviteti</t>
  </si>
  <si>
    <t>Te ardhurat nga aktiviteti</t>
  </si>
  <si>
    <t>Tregti ushqimore</t>
  </si>
  <si>
    <t>Tregti pijesh</t>
  </si>
  <si>
    <t>Tregti ushqimore,pije</t>
  </si>
  <si>
    <t>Tregti cigaresh</t>
  </si>
  <si>
    <t>Tregti materiale ndertimi</t>
  </si>
  <si>
    <t>Tregti artikuj industrial</t>
  </si>
  <si>
    <t>Farmaci</t>
  </si>
  <si>
    <t>Eksport</t>
  </si>
  <si>
    <t>Tregti te tjera</t>
  </si>
  <si>
    <t>Eksport mallrash</t>
  </si>
  <si>
    <t>Ndertim</t>
  </si>
  <si>
    <t>Totali i te ardhurave nga   tregtia</t>
  </si>
  <si>
    <t>Ndertim pallati</t>
  </si>
  <si>
    <t xml:space="preserve">Ndertim banese </t>
  </si>
  <si>
    <t>Ndertim pune publike</t>
  </si>
  <si>
    <t>Ndertime te tjera</t>
  </si>
  <si>
    <t>Totali i te ardhurave nga ndertimi</t>
  </si>
  <si>
    <t>Prodhim</t>
  </si>
  <si>
    <t>Eksport, prodhime te ndryshme</t>
  </si>
  <si>
    <t>Fason te cdo lloji</t>
  </si>
  <si>
    <t>Fason</t>
  </si>
  <si>
    <t>Prodhim materiale ndertimi</t>
  </si>
  <si>
    <t xml:space="preserve">Prodhim ushqimore </t>
  </si>
  <si>
    <t>Prodhim pije alkolike, etj</t>
  </si>
  <si>
    <t>Prodhim pije alkolike</t>
  </si>
  <si>
    <t>Prodhime energji</t>
  </si>
  <si>
    <t>Prodhim hidrokarbure,</t>
  </si>
  <si>
    <t>Prodhim nafte</t>
  </si>
  <si>
    <t>Prodhime te tjera</t>
  </si>
  <si>
    <t>Totali i te ardhurave nga prodhimi</t>
  </si>
  <si>
    <t>Transport</t>
  </si>
  <si>
    <t>Transport mallrash</t>
  </si>
  <si>
    <t>Transport malli nderkombetare</t>
  </si>
  <si>
    <t>Transport malli</t>
  </si>
  <si>
    <t>Transport udhetaresh</t>
  </si>
  <si>
    <t>Transport udhetaresh nderkombetare</t>
  </si>
  <si>
    <t>IV</t>
  </si>
  <si>
    <t>Totali i te ardhurave nga transporti</t>
  </si>
  <si>
    <t xml:space="preserve">Sherbimi </t>
  </si>
  <si>
    <t xml:space="preserve">Sherbime financiare </t>
  </si>
  <si>
    <t>Siguracione</t>
  </si>
  <si>
    <t>Sherbime mjekesore</t>
  </si>
  <si>
    <t xml:space="preserve">Bar restorante </t>
  </si>
  <si>
    <t>Hoteleri</t>
  </si>
  <si>
    <t>Lojra Fati</t>
  </si>
  <si>
    <t>Veprimtari televizive</t>
  </si>
  <si>
    <t>Telekomunikacion</t>
  </si>
  <si>
    <t>Eksport sherbimish te ndryshme</t>
  </si>
  <si>
    <t>Profesione te lira</t>
  </si>
  <si>
    <t>V</t>
  </si>
  <si>
    <t>Totali i te ardhurave nga sherbimet</t>
  </si>
  <si>
    <t>TOALI (I+II+III+IV+V)</t>
  </si>
  <si>
    <t>Me page nga 19.001 deri ne 30.000 leke</t>
  </si>
  <si>
    <t>Me page nga 30.001 deri  ne 66.500 leke</t>
  </si>
  <si>
    <t>Me page nga 66.501 deri ne 84.100 leke</t>
  </si>
  <si>
    <t>Me page me te larte se 84.100 leke</t>
  </si>
  <si>
    <t>Totali</t>
  </si>
  <si>
    <r>
      <t xml:space="preserve">Shenim: </t>
    </r>
    <r>
      <rPr>
        <sz val="10"/>
        <rFont val="Arial"/>
        <family val="2"/>
      </rPr>
      <t>Kjo pasqyre plotesohet edhe on-line.</t>
    </r>
  </si>
  <si>
    <t>Nr. i te punesuarve</t>
  </si>
  <si>
    <t>__________________ Ekspert Kontabel</t>
  </si>
  <si>
    <t>ka hartuar pasqyrat financiare te vitit 2011 konform standarteve te kontabilitetit.</t>
  </si>
  <si>
    <t>Shoqeria VLLZRIT ZEFI  SH.P.K me NIPT K99203001U perqindja e</t>
  </si>
  <si>
    <t>Deklaroj se VLLZRIT ZEFI SH.P.K me NIPT K99203001U  me administrator z.Tonin ZEFI</t>
  </si>
  <si>
    <t>Viti 2011</t>
  </si>
  <si>
    <t>Pozicioni me 31 dhjetor 2011</t>
  </si>
  <si>
    <t>Fitimi neto pas blerjes mjeteve</t>
  </si>
  <si>
    <t>Rritja ne mjete transporti</t>
  </si>
  <si>
    <t>31.12.11</t>
  </si>
  <si>
    <t>31.12.2011</t>
  </si>
  <si>
    <t>Gjendja me 31.12.2011</t>
  </si>
  <si>
    <t>Pasqyre  Ndihmese per Fluksin Monetar 2011</t>
  </si>
  <si>
    <t>Inventari i Aktiveve Afatgjata Materiale  2011</t>
  </si>
  <si>
    <t>XHEKSONI 04</t>
  </si>
  <si>
    <t>Pasqyrat    Financiare    te    Vitit   2012</t>
  </si>
  <si>
    <t>XHKESONI 04</t>
  </si>
  <si>
    <t>Pasqyra   e   te   Ardhurave   dhe   Shpenzimeve     2012</t>
  </si>
  <si>
    <t>Pasqyra   e   Fluksit   Monetar  -  Metoda  Indirekte   2012</t>
  </si>
  <si>
    <t>Pasqyra   e   te   Ardhurave   dhe   Shpenzimeve   2012</t>
  </si>
  <si>
    <t>XHEKSONI  O4</t>
  </si>
  <si>
    <t>Pasqyra e Fluksit Monetar - Metoda  Direkte   20112</t>
  </si>
  <si>
    <t>Pozicioni me 31 dhjetor 2012</t>
  </si>
  <si>
    <t>Pozicioni me 31 dhjeto  2012</t>
  </si>
  <si>
    <t>Pasqyra  e  Ndryshimeve  ne  KapitL  2012</t>
  </si>
  <si>
    <t>31.12.2012</t>
  </si>
  <si>
    <t>XHEKSONI  04</t>
  </si>
  <si>
    <t>makineri e paisje</t>
  </si>
  <si>
    <t>Amortizimi A.A.Materiale    2012</t>
  </si>
  <si>
    <t>01.01.2012</t>
  </si>
  <si>
    <t>Makineri e paisejeri)</t>
  </si>
  <si>
    <t>Vlera Kontabel Neto e A.A.Materiale  2012</t>
  </si>
  <si>
    <t>1.1.2012</t>
  </si>
  <si>
    <t>LANDI  NOKA</t>
  </si>
  <si>
    <t>xheksoni  04</t>
  </si>
  <si>
    <t>landi  noka</t>
  </si>
  <si>
    <t>vitit 2012</t>
  </si>
  <si>
    <t>697907)</t>
  </si>
  <si>
    <t>xheksoni  o4</t>
  </si>
  <si>
    <t>NIPT   k39010090g</t>
  </si>
  <si>
    <t>Viti 2012</t>
  </si>
  <si>
    <t>k39010090g</t>
  </si>
  <si>
    <t>administratori</t>
  </si>
  <si>
    <t>Te punesuar mesatarisht per vitin 2012:</t>
  </si>
  <si>
    <t>Me page deri ne21000</t>
  </si>
  <si>
    <t>GJENDJA E  MAGAZINES ME 31.12.2012</t>
  </si>
  <si>
    <t>DRU  ZJARRI</t>
  </si>
  <si>
    <t>M3</t>
  </si>
  <si>
    <t>GJENDJA E  MJETEVE KRYESORE  ME31.12.2012</t>
  </si>
  <si>
    <t>]</t>
  </si>
  <si>
    <t>AOTOMJETE FUGONE TRANSP.</t>
  </si>
  <si>
    <t>MOTORORSE ELEKTRIKE DRURI</t>
  </si>
  <si>
    <t>SHARR  DRUEI</t>
  </si>
  <si>
    <t>MOTOR  STEKA</t>
  </si>
  <si>
    <t xml:space="preserve">Xheksoni  04  </t>
  </si>
  <si>
    <t>GJENDJA E LLOGARIS KLIENTA  31.12.2012</t>
  </si>
  <si>
    <t xml:space="preserve">LEONESHA   LUSHNJE         </t>
  </si>
  <si>
    <t xml:space="preserve">SHUMA     </t>
  </si>
  <si>
    <t>GJENDJA E LLOGARISE  FURNITOR 31.12.2012.</t>
  </si>
  <si>
    <t>LEA  2011</t>
  </si>
  <si>
    <t>LEKE</t>
  </si>
  <si>
    <t>RECEK</t>
  </si>
  <si>
    <t>XH3EKSONI  04</t>
  </si>
  <si>
    <t>KI39010090G</t>
  </si>
  <si>
    <t>a</t>
  </si>
  <si>
    <t>NIPT K39010090G</t>
  </si>
  <si>
    <t>Date   03.2013</t>
  </si>
  <si>
    <t xml:space="preserve">  SE  XHEKSONI  E  NIP  K39010090G  ME  ADMINISTRATOR    </t>
  </si>
  <si>
    <t>XHEKSONI04  ME  NIP  K39010090G  PERQINDA  E PJESMARJES  100  5</t>
  </si>
  <si>
    <t>LAQNDI  NOKA-</t>
  </si>
  <si>
    <t>-</t>
  </si>
  <si>
    <t>31.1.2012</t>
  </si>
  <si>
    <t>R E Z U L T A TI</t>
  </si>
  <si>
    <t>15 MARS   2012</t>
  </si>
  <si>
    <t>XHEKSONI   O4</t>
  </si>
  <si>
    <t>K39010090G</t>
  </si>
  <si>
    <t xml:space="preserve"> SHESHAJ </t>
  </si>
  <si>
    <t>PERPUNIM TE  LENDES  DRUSORE  E TJERA.</t>
  </si>
  <si>
    <t>Viti   2012</t>
  </si>
</sst>
</file>

<file path=xl/styles.xml><?xml version="1.0" encoding="utf-8"?>
<styleSheet xmlns="http://schemas.openxmlformats.org/spreadsheetml/2006/main">
  <numFmts count="3">
    <numFmt numFmtId="164" formatCode="_-* #,##0.00_L_e_k_-;\-* #,##0.00_L_e_k_-;_-* &quot;-&quot;??_L_e_k_-;_-@_-"/>
    <numFmt numFmtId="165" formatCode="#,##0.0"/>
    <numFmt numFmtId="166" formatCode="0.0"/>
  </numFmts>
  <fonts count="54">
    <font>
      <sz val="10"/>
      <name val="Arial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sz val="9"/>
      <name val="Arial"/>
      <family val="2"/>
    </font>
    <font>
      <sz val="9"/>
      <name val="Arial"/>
      <family val="2"/>
    </font>
    <font>
      <u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1"/>
      <name val="Arial Narrow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26"/>
      <name val="Arial Narrow"/>
      <family val="2"/>
    </font>
    <font>
      <sz val="10"/>
      <name val="Arial"/>
      <family val="2"/>
    </font>
    <font>
      <b/>
      <sz val="26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6"/>
      <name val="Arial Narrow"/>
      <family val="2"/>
    </font>
    <font>
      <sz val="10"/>
      <color indexed="10"/>
      <name val="Arial"/>
      <family val="2"/>
    </font>
    <font>
      <b/>
      <u/>
      <sz val="12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sz val="10"/>
      <name val="Arial CE"/>
    </font>
    <font>
      <b/>
      <sz val="12"/>
      <name val="Times New Roman"/>
      <family val="1"/>
    </font>
    <font>
      <b/>
      <i/>
      <sz val="8"/>
      <name val="Arial"/>
      <family val="2"/>
    </font>
    <font>
      <i/>
      <sz val="8"/>
      <name val="Arial"/>
      <family val="2"/>
    </font>
    <font>
      <b/>
      <i/>
      <sz val="14"/>
      <name val="Arial"/>
      <family val="2"/>
    </font>
    <font>
      <b/>
      <sz val="2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0" fontId="46" fillId="0" borderId="0"/>
    <xf numFmtId="0" fontId="11" fillId="0" borderId="0"/>
    <xf numFmtId="0" fontId="46" fillId="0" borderId="0"/>
  </cellStyleXfs>
  <cellXfs count="542">
    <xf numFmtId="0" fontId="0" fillId="0" borderId="0" xfId="0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3" fontId="8" fillId="0" borderId="3" xfId="0" applyNumberFormat="1" applyFont="1" applyBorder="1" applyAlignment="1">
      <alignment vertical="center"/>
    </xf>
    <xf numFmtId="3" fontId="8" fillId="0" borderId="4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5" xfId="0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3" fontId="8" fillId="0" borderId="8" xfId="0" applyNumberFormat="1" applyFont="1" applyBorder="1" applyAlignment="1">
      <alignment vertical="center"/>
    </xf>
    <xf numFmtId="3" fontId="8" fillId="0" borderId="9" xfId="0" applyNumberFormat="1" applyFont="1" applyBorder="1" applyAlignment="1">
      <alignment vertical="center"/>
    </xf>
    <xf numFmtId="0" fontId="9" fillId="0" borderId="0" xfId="0" applyFont="1"/>
    <xf numFmtId="0" fontId="4" fillId="0" borderId="0" xfId="0" applyFont="1"/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12" fillId="0" borderId="0" xfId="5" applyFont="1" applyFill="1"/>
    <xf numFmtId="0" fontId="11" fillId="0" borderId="0" xfId="3" applyFont="1" applyFill="1"/>
    <xf numFmtId="0" fontId="13" fillId="0" borderId="0" xfId="5" applyFont="1" applyFill="1"/>
    <xf numFmtId="0" fontId="14" fillId="0" borderId="0" xfId="5" applyFont="1" applyFill="1"/>
    <xf numFmtId="0" fontId="15" fillId="0" borderId="0" xfId="5" applyFont="1" applyFill="1"/>
    <xf numFmtId="0" fontId="16" fillId="0" borderId="3" xfId="5" applyFont="1" applyFill="1" applyBorder="1" applyAlignment="1">
      <alignment horizontal="center"/>
    </xf>
    <xf numFmtId="0" fontId="16" fillId="0" borderId="2" xfId="5" applyFont="1" applyFill="1" applyBorder="1" applyAlignment="1">
      <alignment horizontal="center"/>
    </xf>
    <xf numFmtId="0" fontId="17" fillId="0" borderId="12" xfId="5" applyFont="1" applyFill="1" applyBorder="1" applyAlignment="1">
      <alignment horizontal="center"/>
    </xf>
    <xf numFmtId="0" fontId="17" fillId="0" borderId="13" xfId="5" applyFont="1" applyFill="1" applyBorder="1" applyAlignment="1">
      <alignment horizontal="center"/>
    </xf>
    <xf numFmtId="0" fontId="16" fillId="0" borderId="14" xfId="5" applyFont="1" applyFill="1" applyBorder="1" applyAlignment="1">
      <alignment horizontal="center"/>
    </xf>
    <xf numFmtId="0" fontId="16" fillId="0" borderId="0" xfId="5" applyFont="1" applyFill="1" applyAlignment="1">
      <alignment horizontal="center"/>
    </xf>
    <xf numFmtId="0" fontId="18" fillId="0" borderId="3" xfId="5" applyFont="1" applyFill="1" applyBorder="1"/>
    <xf numFmtId="3" fontId="18" fillId="0" borderId="3" xfId="2" applyNumberFormat="1" applyFont="1" applyFill="1" applyBorder="1"/>
    <xf numFmtId="0" fontId="18" fillId="0" borderId="0" xfId="5" applyFont="1" applyFill="1"/>
    <xf numFmtId="3" fontId="18" fillId="0" borderId="15" xfId="2" applyNumberFormat="1" applyFont="1" applyFill="1" applyBorder="1"/>
    <xf numFmtId="3" fontId="18" fillId="0" borderId="16" xfId="2" applyNumberFormat="1" applyFont="1" applyFill="1" applyBorder="1"/>
    <xf numFmtId="0" fontId="18" fillId="0" borderId="0" xfId="3" applyFont="1" applyFill="1"/>
    <xf numFmtId="3" fontId="18" fillId="0" borderId="0" xfId="3" applyNumberFormat="1" applyFont="1" applyFill="1"/>
    <xf numFmtId="3" fontId="18" fillId="0" borderId="17" xfId="2" applyNumberFormat="1" applyFont="1" applyFill="1" applyBorder="1"/>
    <xf numFmtId="0" fontId="19" fillId="0" borderId="0" xfId="3" applyFont="1" applyFill="1"/>
    <xf numFmtId="3" fontId="16" fillId="0" borderId="0" xfId="3" applyNumberFormat="1" applyFont="1" applyFill="1"/>
    <xf numFmtId="3" fontId="19" fillId="0" borderId="0" xfId="3" applyNumberFormat="1" applyFont="1" applyFill="1"/>
    <xf numFmtId="3" fontId="11" fillId="0" borderId="0" xfId="3" applyNumberFormat="1" applyFont="1" applyFill="1"/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vertical="center"/>
    </xf>
    <xf numFmtId="0" fontId="20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vertical="center"/>
    </xf>
    <xf numFmtId="0" fontId="1" fillId="0" borderId="0" xfId="0" applyFont="1"/>
    <xf numFmtId="0" fontId="1" fillId="0" borderId="5" xfId="0" applyFont="1" applyBorder="1"/>
    <xf numFmtId="0" fontId="1" fillId="0" borderId="17" xfId="0" applyFont="1" applyBorder="1"/>
    <xf numFmtId="0" fontId="1" fillId="0" borderId="20" xfId="0" applyFont="1" applyBorder="1"/>
    <xf numFmtId="0" fontId="7" fillId="0" borderId="21" xfId="0" applyFont="1" applyBorder="1"/>
    <xf numFmtId="0" fontId="7" fillId="0" borderId="0" xfId="0" applyFont="1" applyBorder="1"/>
    <xf numFmtId="0" fontId="7" fillId="0" borderId="22" xfId="0" applyFont="1" applyBorder="1"/>
    <xf numFmtId="0" fontId="7" fillId="0" borderId="22" xfId="0" applyFont="1" applyBorder="1" applyAlignment="1">
      <alignment horizontal="right"/>
    </xf>
    <xf numFmtId="0" fontId="7" fillId="0" borderId="22" xfId="0" applyFont="1" applyBorder="1" applyAlignment="1">
      <alignment horizontal="center"/>
    </xf>
    <xf numFmtId="0" fontId="7" fillId="0" borderId="23" xfId="0" applyFont="1" applyBorder="1"/>
    <xf numFmtId="0" fontId="7" fillId="0" borderId="0" xfId="0" applyFont="1"/>
    <xf numFmtId="0" fontId="7" fillId="0" borderId="17" xfId="0" applyFont="1" applyBorder="1" applyAlignment="1">
      <alignment horizontal="right"/>
    </xf>
    <xf numFmtId="0" fontId="7" fillId="0" borderId="17" xfId="0" applyFont="1" applyBorder="1" applyAlignment="1">
      <alignment horizontal="center"/>
    </xf>
    <xf numFmtId="0" fontId="7" fillId="0" borderId="17" xfId="0" applyFont="1" applyBorder="1"/>
    <xf numFmtId="0" fontId="7" fillId="0" borderId="24" xfId="0" applyFont="1" applyBorder="1"/>
    <xf numFmtId="0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1" fillId="0" borderId="21" xfId="0" applyFont="1" applyBorder="1"/>
    <xf numFmtId="0" fontId="21" fillId="0" borderId="0" xfId="0" applyFont="1" applyBorder="1"/>
    <xf numFmtId="0" fontId="21" fillId="0" borderId="23" xfId="0" applyFont="1" applyBorder="1"/>
    <xf numFmtId="0" fontId="21" fillId="0" borderId="0" xfId="0" applyFont="1"/>
    <xf numFmtId="0" fontId="23" fillId="0" borderId="0" xfId="0" applyFont="1"/>
    <xf numFmtId="0" fontId="23" fillId="0" borderId="21" xfId="0" applyFont="1" applyBorder="1"/>
    <xf numFmtId="0" fontId="24" fillId="0" borderId="0" xfId="0" applyFont="1" applyBorder="1" applyAlignment="1">
      <alignment horizontal="center"/>
    </xf>
    <xf numFmtId="0" fontId="25" fillId="0" borderId="0" xfId="0" applyFont="1" applyBorder="1"/>
    <xf numFmtId="0" fontId="25" fillId="0" borderId="23" xfId="0" applyFont="1" applyBorder="1"/>
    <xf numFmtId="0" fontId="25" fillId="0" borderId="0" xfId="0" applyFont="1"/>
    <xf numFmtId="0" fontId="25" fillId="0" borderId="21" xfId="0" applyFont="1" applyBorder="1"/>
    <xf numFmtId="0" fontId="26" fillId="0" borderId="21" xfId="0" applyFont="1" applyBorder="1"/>
    <xf numFmtId="0" fontId="26" fillId="0" borderId="0" xfId="0" applyFont="1" applyBorder="1"/>
    <xf numFmtId="0" fontId="26" fillId="0" borderId="23" xfId="0" applyFont="1" applyBorder="1"/>
    <xf numFmtId="0" fontId="26" fillId="0" borderId="0" xfId="0" applyFont="1"/>
    <xf numFmtId="0" fontId="27" fillId="0" borderId="25" xfId="0" applyFont="1" applyBorder="1"/>
    <xf numFmtId="0" fontId="27" fillId="0" borderId="22" xfId="0" applyFont="1" applyBorder="1"/>
    <xf numFmtId="0" fontId="27" fillId="0" borderId="26" xfId="0" applyFont="1" applyBorder="1"/>
    <xf numFmtId="0" fontId="27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6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3" fontId="30" fillId="0" borderId="0" xfId="0" applyNumberFormat="1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/>
    </xf>
    <xf numFmtId="3" fontId="21" fillId="0" borderId="0" xfId="0" applyNumberFormat="1" applyFont="1"/>
    <xf numFmtId="0" fontId="21" fillId="0" borderId="6" xfId="0" applyFont="1" applyBorder="1" applyAlignment="1">
      <alignment horizontal="center" vertical="center"/>
    </xf>
    <xf numFmtId="0" fontId="31" fillId="0" borderId="24" xfId="0" applyFont="1" applyBorder="1" applyAlignment="1">
      <alignment horizontal="left" vertical="center"/>
    </xf>
    <xf numFmtId="3" fontId="21" fillId="0" borderId="20" xfId="0" applyNumberFormat="1" applyFont="1" applyBorder="1" applyAlignment="1">
      <alignment horizontal="center" vertical="center"/>
    </xf>
    <xf numFmtId="3" fontId="21" fillId="0" borderId="26" xfId="0" applyNumberFormat="1" applyFont="1" applyBorder="1" applyAlignment="1">
      <alignment horizontal="center" vertical="center"/>
    </xf>
    <xf numFmtId="3" fontId="21" fillId="0" borderId="27" xfId="0" applyNumberFormat="1" applyFont="1" applyBorder="1" applyAlignment="1">
      <alignment horizontal="center" vertical="center"/>
    </xf>
    <xf numFmtId="0" fontId="31" fillId="0" borderId="27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2" fillId="0" borderId="27" xfId="0" applyFont="1" applyBorder="1" applyAlignment="1">
      <alignment vertical="center"/>
    </xf>
    <xf numFmtId="3" fontId="32" fillId="0" borderId="3" xfId="0" applyNumberFormat="1" applyFont="1" applyBorder="1" applyAlignment="1">
      <alignment vertical="center"/>
    </xf>
    <xf numFmtId="0" fontId="32" fillId="0" borderId="0" xfId="0" applyFont="1" applyAlignment="1">
      <alignment vertical="center"/>
    </xf>
    <xf numFmtId="0" fontId="32" fillId="0" borderId="3" xfId="0" applyFont="1" applyBorder="1" applyAlignment="1">
      <alignment horizontal="center" vertical="center"/>
    </xf>
    <xf numFmtId="0" fontId="32" fillId="0" borderId="14" xfId="0" applyFont="1" applyBorder="1" applyAlignment="1">
      <alignment vertical="center"/>
    </xf>
    <xf numFmtId="0" fontId="32" fillId="0" borderId="3" xfId="0" applyFont="1" applyBorder="1" applyAlignment="1">
      <alignment vertical="center"/>
    </xf>
    <xf numFmtId="0" fontId="32" fillId="0" borderId="24" xfId="0" applyFont="1" applyBorder="1" applyAlignment="1">
      <alignment horizontal="center" vertical="center"/>
    </xf>
    <xf numFmtId="0" fontId="33" fillId="0" borderId="14" xfId="0" applyFont="1" applyBorder="1" applyAlignment="1">
      <alignment vertical="center"/>
    </xf>
    <xf numFmtId="0" fontId="34" fillId="0" borderId="3" xfId="0" applyFont="1" applyBorder="1" applyAlignment="1">
      <alignment vertical="center"/>
    </xf>
    <xf numFmtId="3" fontId="34" fillId="0" borderId="3" xfId="0" applyNumberFormat="1" applyFont="1" applyBorder="1" applyAlignment="1">
      <alignment vertical="center"/>
    </xf>
    <xf numFmtId="0" fontId="34" fillId="0" borderId="0" xfId="0" applyFont="1" applyAlignment="1">
      <alignment vertical="center"/>
    </xf>
    <xf numFmtId="0" fontId="34" fillId="0" borderId="3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14" xfId="0" applyFont="1" applyBorder="1" applyAlignment="1">
      <alignment vertical="center"/>
    </xf>
    <xf numFmtId="0" fontId="32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vertical="center"/>
    </xf>
    <xf numFmtId="3" fontId="32" fillId="0" borderId="0" xfId="0" applyNumberFormat="1" applyFont="1" applyBorder="1" applyAlignment="1">
      <alignment vertical="center"/>
    </xf>
    <xf numFmtId="0" fontId="32" fillId="0" borderId="0" xfId="0" applyFont="1"/>
    <xf numFmtId="0" fontId="32" fillId="0" borderId="0" xfId="0" applyFont="1" applyAlignment="1">
      <alignment horizontal="center"/>
    </xf>
    <xf numFmtId="3" fontId="32" fillId="0" borderId="0" xfId="0" applyNumberFormat="1" applyFont="1"/>
    <xf numFmtId="0" fontId="31" fillId="0" borderId="25" xfId="0" applyFont="1" applyBorder="1" applyAlignment="1">
      <alignment horizontal="center" vertical="center"/>
    </xf>
    <xf numFmtId="0" fontId="32" fillId="0" borderId="0" xfId="0" applyFont="1" applyBorder="1" applyAlignment="1">
      <alignment horizontal="right" vertical="center"/>
    </xf>
    <xf numFmtId="0" fontId="32" fillId="0" borderId="0" xfId="0" applyFont="1" applyBorder="1" applyAlignment="1">
      <alignment horizontal="center"/>
    </xf>
    <xf numFmtId="0" fontId="32" fillId="0" borderId="0" xfId="0" applyFont="1" applyBorder="1" applyAlignment="1">
      <alignment horizontal="right"/>
    </xf>
    <xf numFmtId="0" fontId="32" fillId="0" borderId="0" xfId="0" applyFont="1" applyBorder="1"/>
    <xf numFmtId="3" fontId="32" fillId="0" borderId="0" xfId="0" applyNumberFormat="1" applyFont="1" applyBorder="1"/>
    <xf numFmtId="3" fontId="30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3" fontId="31" fillId="0" borderId="20" xfId="0" applyNumberFormat="1" applyFont="1" applyBorder="1" applyAlignment="1">
      <alignment horizontal="center" vertical="center"/>
    </xf>
    <xf numFmtId="3" fontId="31" fillId="0" borderId="26" xfId="0" applyNumberFormat="1" applyFont="1" applyBorder="1" applyAlignment="1">
      <alignment horizontal="center" vertical="center"/>
    </xf>
    <xf numFmtId="3" fontId="31" fillId="0" borderId="27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2" xfId="0" applyFont="1" applyBorder="1" applyAlignment="1">
      <alignment horizontal="left" vertical="center"/>
    </xf>
    <xf numFmtId="3" fontId="21" fillId="0" borderId="3" xfId="0" applyNumberFormat="1" applyFont="1" applyBorder="1" applyAlignment="1">
      <alignment horizontal="right" vertical="center"/>
    </xf>
    <xf numFmtId="3" fontId="21" fillId="0" borderId="6" xfId="0" applyNumberFormat="1" applyFont="1" applyBorder="1" applyAlignment="1">
      <alignment horizontal="right" vertical="center"/>
    </xf>
    <xf numFmtId="3" fontId="34" fillId="0" borderId="6" xfId="0" applyNumberFormat="1" applyFont="1" applyBorder="1" applyAlignment="1">
      <alignment horizontal="right" vertical="center"/>
    </xf>
    <xf numFmtId="3" fontId="32" fillId="0" borderId="3" xfId="0" applyNumberFormat="1" applyFont="1" applyBorder="1" applyAlignment="1">
      <alignment horizontal="right" vertical="center"/>
    </xf>
    <xf numFmtId="165" fontId="21" fillId="0" borderId="2" xfId="0" applyNumberFormat="1" applyFont="1" applyBorder="1" applyAlignment="1">
      <alignment horizontal="left" vertical="center"/>
    </xf>
    <xf numFmtId="3" fontId="34" fillId="0" borderId="3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3" fontId="21" fillId="0" borderId="0" xfId="0" applyNumberFormat="1" applyFont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/>
    </xf>
    <xf numFmtId="3" fontId="21" fillId="0" borderId="0" xfId="0" applyNumberFormat="1" applyFont="1" applyBorder="1"/>
    <xf numFmtId="0" fontId="31" fillId="0" borderId="2" xfId="0" applyFont="1" applyBorder="1" applyAlignment="1">
      <alignment vertical="center"/>
    </xf>
    <xf numFmtId="0" fontId="31" fillId="0" borderId="24" xfId="0" applyFont="1" applyBorder="1" applyAlignment="1">
      <alignment vertical="center"/>
    </xf>
    <xf numFmtId="0" fontId="3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center" vertical="center"/>
    </xf>
    <xf numFmtId="3" fontId="1" fillId="0" borderId="20" xfId="0" applyNumberFormat="1" applyFont="1" applyBorder="1" applyAlignment="1">
      <alignment horizontal="center" vertical="center"/>
    </xf>
    <xf numFmtId="3" fontId="1" fillId="0" borderId="26" xfId="0" applyNumberFormat="1" applyFont="1" applyBorder="1" applyAlignment="1">
      <alignment horizontal="center" vertical="center"/>
    </xf>
    <xf numFmtId="3" fontId="1" fillId="0" borderId="27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" fontId="1" fillId="0" borderId="3" xfId="0" applyNumberFormat="1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3" fontId="18" fillId="0" borderId="2" xfId="2" applyNumberFormat="1" applyFont="1" applyFill="1" applyBorder="1"/>
    <xf numFmtId="3" fontId="18" fillId="0" borderId="28" xfId="2" applyNumberFormat="1" applyFont="1" applyFill="1" applyBorder="1"/>
    <xf numFmtId="3" fontId="18" fillId="0" borderId="29" xfId="2" applyNumberFormat="1" applyFont="1" applyFill="1" applyBorder="1"/>
    <xf numFmtId="3" fontId="18" fillId="0" borderId="14" xfId="2" applyNumberFormat="1" applyFont="1" applyFill="1" applyBorder="1"/>
    <xf numFmtId="3" fontId="5" fillId="0" borderId="0" xfId="0" applyNumberFormat="1" applyFont="1" applyAlignment="1">
      <alignment horizontal="center" vertical="center"/>
    </xf>
    <xf numFmtId="0" fontId="35" fillId="0" borderId="22" xfId="0" applyFont="1" applyBorder="1"/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3" xfId="0" applyFont="1" applyBorder="1"/>
    <xf numFmtId="1" fontId="7" fillId="0" borderId="3" xfId="0" applyNumberFormat="1" applyFont="1" applyBorder="1"/>
    <xf numFmtId="3" fontId="7" fillId="0" borderId="3" xfId="0" applyNumberFormat="1" applyFont="1" applyBorder="1"/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1" fontId="7" fillId="0" borderId="0" xfId="0" applyNumberFormat="1" applyFont="1"/>
    <xf numFmtId="0" fontId="7" fillId="0" borderId="6" xfId="0" applyFont="1" applyBorder="1" applyAlignment="1">
      <alignment vertical="center"/>
    </xf>
    <xf numFmtId="1" fontId="7" fillId="0" borderId="6" xfId="0" applyNumberFormat="1" applyFont="1" applyBorder="1" applyAlignment="1">
      <alignment horizontal="center" vertical="center"/>
    </xf>
    <xf numFmtId="0" fontId="7" fillId="0" borderId="27" xfId="0" applyFont="1" applyBorder="1" applyAlignment="1">
      <alignment vertical="center"/>
    </xf>
    <xf numFmtId="1" fontId="7" fillId="0" borderId="27" xfId="0" applyNumberFormat="1" applyFont="1" applyBorder="1" applyAlignment="1">
      <alignment horizontal="center"/>
    </xf>
    <xf numFmtId="1" fontId="7" fillId="0" borderId="27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left"/>
    </xf>
    <xf numFmtId="3" fontId="7" fillId="0" borderId="0" xfId="0" applyNumberFormat="1" applyFont="1"/>
    <xf numFmtId="3" fontId="36" fillId="0" borderId="0" xfId="0" applyNumberFormat="1" applyFont="1"/>
    <xf numFmtId="46" fontId="7" fillId="0" borderId="27" xfId="0" applyNumberFormat="1" applyFont="1" applyBorder="1" applyAlignment="1">
      <alignment horizontal="center"/>
    </xf>
    <xf numFmtId="0" fontId="20" fillId="0" borderId="3" xfId="0" applyFont="1" applyBorder="1"/>
    <xf numFmtId="3" fontId="7" fillId="0" borderId="27" xfId="0" applyNumberFormat="1" applyFont="1" applyBorder="1" applyAlignment="1">
      <alignment horizontal="right"/>
    </xf>
    <xf numFmtId="3" fontId="7" fillId="0" borderId="3" xfId="0" applyNumberFormat="1" applyFont="1" applyBorder="1" applyAlignment="1">
      <alignment horizontal="right"/>
    </xf>
    <xf numFmtId="3" fontId="7" fillId="0" borderId="3" xfId="0" applyNumberFormat="1" applyFont="1" applyBorder="1" applyAlignment="1">
      <alignment horizontal="right" vertical="center"/>
    </xf>
    <xf numFmtId="3" fontId="18" fillId="2" borderId="3" xfId="2" applyNumberFormat="1" applyFont="1" applyFill="1" applyBorder="1"/>
    <xf numFmtId="3" fontId="1" fillId="0" borderId="3" xfId="0" applyNumberFormat="1" applyFont="1" applyBorder="1" applyAlignment="1"/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21" fontId="4" fillId="0" borderId="27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3" fontId="1" fillId="0" borderId="3" xfId="1" applyNumberFormat="1" applyBorder="1"/>
    <xf numFmtId="0" fontId="4" fillId="0" borderId="3" xfId="0" applyFont="1" applyBorder="1" applyAlignment="1">
      <alignment vertical="center"/>
    </xf>
    <xf numFmtId="0" fontId="38" fillId="0" borderId="3" xfId="0" applyFont="1" applyBorder="1" applyAlignment="1">
      <alignment vertical="center"/>
    </xf>
    <xf numFmtId="0" fontId="38" fillId="0" borderId="3" xfId="0" applyFont="1" applyBorder="1" applyAlignment="1">
      <alignment horizontal="center" vertical="center"/>
    </xf>
    <xf numFmtId="3" fontId="38" fillId="0" borderId="3" xfId="1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39" fillId="0" borderId="0" xfId="0" applyFont="1"/>
    <xf numFmtId="0" fontId="3" fillId="0" borderId="0" xfId="0" applyFont="1" applyAlignment="1">
      <alignment horizontal="left"/>
    </xf>
    <xf numFmtId="3" fontId="0" fillId="0" borderId="0" xfId="0" applyNumberFormat="1"/>
    <xf numFmtId="3" fontId="4" fillId="0" borderId="6" xfId="0" applyNumberFormat="1" applyFont="1" applyBorder="1"/>
    <xf numFmtId="3" fontId="4" fillId="0" borderId="27" xfId="0" applyNumberFormat="1" applyFont="1" applyBorder="1"/>
    <xf numFmtId="3" fontId="0" fillId="0" borderId="3" xfId="0" applyNumberFormat="1" applyBorder="1"/>
    <xf numFmtId="3" fontId="38" fillId="0" borderId="3" xfId="0" applyNumberFormat="1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3" fontId="41" fillId="0" borderId="0" xfId="0" applyNumberFormat="1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33" fillId="0" borderId="24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31" fillId="0" borderId="0" xfId="0" applyFont="1" applyAlignment="1">
      <alignment vertical="center"/>
    </xf>
    <xf numFmtId="3" fontId="31" fillId="0" borderId="6" xfId="0" applyNumberFormat="1" applyFont="1" applyBorder="1" applyAlignment="1">
      <alignment horizontal="center" vertical="center"/>
    </xf>
    <xf numFmtId="3" fontId="1" fillId="0" borderId="14" xfId="0" applyNumberFormat="1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vertical="center"/>
    </xf>
    <xf numFmtId="3" fontId="1" fillId="0" borderId="0" xfId="0" applyNumberFormat="1" applyFont="1" applyBorder="1"/>
    <xf numFmtId="0" fontId="12" fillId="0" borderId="0" xfId="0" applyFont="1"/>
    <xf numFmtId="0" fontId="12" fillId="0" borderId="3" xfId="0" applyFont="1" applyBorder="1"/>
    <xf numFmtId="0" fontId="39" fillId="0" borderId="3" xfId="0" applyFont="1" applyBorder="1"/>
    <xf numFmtId="0" fontId="10" fillId="0" borderId="0" xfId="0" applyFont="1"/>
    <xf numFmtId="0" fontId="10" fillId="0" borderId="30" xfId="0" applyFont="1" applyBorder="1"/>
    <xf numFmtId="0" fontId="10" fillId="0" borderId="31" xfId="0" applyFont="1" applyBorder="1" applyAlignment="1">
      <alignment horizontal="center"/>
    </xf>
    <xf numFmtId="0" fontId="26" fillId="0" borderId="32" xfId="0" applyFont="1" applyBorder="1"/>
    <xf numFmtId="0" fontId="10" fillId="0" borderId="0" xfId="0" applyFont="1" applyAlignment="1">
      <alignment horizontal="center"/>
    </xf>
    <xf numFmtId="0" fontId="10" fillId="0" borderId="34" xfId="0" applyFont="1" applyBorder="1"/>
    <xf numFmtId="0" fontId="10" fillId="0" borderId="35" xfId="0" applyFont="1" applyBorder="1"/>
    <xf numFmtId="0" fontId="2" fillId="0" borderId="3" xfId="0" applyFont="1" applyBorder="1"/>
    <xf numFmtId="0" fontId="2" fillId="0" borderId="0" xfId="0" applyFont="1"/>
    <xf numFmtId="1" fontId="2" fillId="0" borderId="3" xfId="0" applyNumberFormat="1" applyFont="1" applyBorder="1"/>
    <xf numFmtId="3" fontId="2" fillId="0" borderId="3" xfId="0" applyNumberFormat="1" applyFont="1" applyBorder="1"/>
    <xf numFmtId="3" fontId="39" fillId="0" borderId="3" xfId="0" applyNumberFormat="1" applyFont="1" applyBorder="1"/>
    <xf numFmtId="0" fontId="10" fillId="0" borderId="36" xfId="0" applyFont="1" applyBorder="1"/>
    <xf numFmtId="0" fontId="10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right"/>
    </xf>
    <xf numFmtId="0" fontId="10" fillId="0" borderId="42" xfId="0" applyFont="1" applyBorder="1"/>
    <xf numFmtId="3" fontId="10" fillId="0" borderId="0" xfId="0" applyNumberFormat="1" applyFont="1"/>
    <xf numFmtId="3" fontId="42" fillId="0" borderId="3" xfId="0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right" vertical="center"/>
    </xf>
    <xf numFmtId="0" fontId="42" fillId="0" borderId="3" xfId="0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44" fillId="0" borderId="0" xfId="0" applyFont="1" applyAlignment="1">
      <alignment horizontal="center" vertical="center"/>
    </xf>
    <xf numFmtId="3" fontId="42" fillId="0" borderId="3" xfId="0" applyNumberFormat="1" applyFont="1" applyBorder="1" applyAlignment="1">
      <alignment vertical="center"/>
    </xf>
    <xf numFmtId="38" fontId="32" fillId="0" borderId="3" xfId="0" applyNumberFormat="1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3" fontId="43" fillId="0" borderId="3" xfId="0" applyNumberFormat="1" applyFont="1" applyBorder="1" applyAlignment="1">
      <alignment vertical="center"/>
    </xf>
    <xf numFmtId="3" fontId="10" fillId="0" borderId="3" xfId="0" applyNumberFormat="1" applyFont="1" applyBorder="1" applyAlignment="1">
      <alignment vertical="center"/>
    </xf>
    <xf numFmtId="3" fontId="32" fillId="3" borderId="0" xfId="0" applyNumberFormat="1" applyFont="1" applyFill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42" fillId="0" borderId="3" xfId="0" applyFont="1" applyBorder="1" applyAlignment="1">
      <alignment vertical="center"/>
    </xf>
    <xf numFmtId="0" fontId="33" fillId="0" borderId="3" xfId="0" applyFont="1" applyBorder="1" applyAlignment="1">
      <alignment vertical="center"/>
    </xf>
    <xf numFmtId="0" fontId="31" fillId="0" borderId="3" xfId="0" applyFont="1" applyBorder="1" applyAlignment="1">
      <alignment horizontal="left" vertical="center"/>
    </xf>
    <xf numFmtId="0" fontId="1" fillId="0" borderId="3" xfId="0" applyFont="1" applyBorder="1"/>
    <xf numFmtId="0" fontId="20" fillId="0" borderId="22" xfId="0" applyFont="1" applyBorder="1"/>
    <xf numFmtId="0" fontId="20" fillId="0" borderId="24" xfId="0" applyFont="1" applyBorder="1"/>
    <xf numFmtId="0" fontId="20" fillId="0" borderId="0" xfId="0" applyFont="1" applyBorder="1"/>
    <xf numFmtId="0" fontId="42" fillId="0" borderId="0" xfId="0" applyFont="1" applyBorder="1"/>
    <xf numFmtId="0" fontId="20" fillId="0" borderId="0" xfId="0" applyFont="1" applyBorder="1" applyAlignment="1">
      <alignment horizontal="center"/>
    </xf>
    <xf numFmtId="0" fontId="10" fillId="0" borderId="43" xfId="0" applyFont="1" applyBorder="1"/>
    <xf numFmtId="3" fontId="10" fillId="0" borderId="44" xfId="0" applyNumberFormat="1" applyFont="1" applyBorder="1"/>
    <xf numFmtId="3" fontId="34" fillId="0" borderId="0" xfId="0" applyNumberFormat="1" applyFont="1" applyAlignment="1">
      <alignment vertical="center"/>
    </xf>
    <xf numFmtId="3" fontId="42" fillId="0" borderId="3" xfId="0" applyNumberFormat="1" applyFont="1" applyBorder="1" applyAlignment="1"/>
    <xf numFmtId="0" fontId="4" fillId="3" borderId="6" xfId="0" applyFont="1" applyFill="1" applyBorder="1" applyAlignment="1">
      <alignment horizontal="center"/>
    </xf>
    <xf numFmtId="3" fontId="38" fillId="3" borderId="3" xfId="1" applyNumberFormat="1" applyFont="1" applyFill="1" applyBorder="1" applyAlignment="1">
      <alignment vertical="center"/>
    </xf>
    <xf numFmtId="0" fontId="4" fillId="4" borderId="6" xfId="0" applyFont="1" applyFill="1" applyBorder="1" applyAlignment="1">
      <alignment horizontal="center"/>
    </xf>
    <xf numFmtId="3" fontId="1" fillId="4" borderId="3" xfId="1" applyNumberFormat="1" applyFill="1" applyBorder="1"/>
    <xf numFmtId="3" fontId="38" fillId="4" borderId="3" xfId="1" applyNumberFormat="1" applyFont="1" applyFill="1" applyBorder="1" applyAlignment="1">
      <alignment vertical="center"/>
    </xf>
    <xf numFmtId="3" fontId="0" fillId="4" borderId="3" xfId="0" applyNumberFormat="1" applyFill="1" applyBorder="1"/>
    <xf numFmtId="3" fontId="38" fillId="4" borderId="3" xfId="0" applyNumberFormat="1" applyFont="1" applyFill="1" applyBorder="1" applyAlignment="1">
      <alignment vertical="center"/>
    </xf>
    <xf numFmtId="3" fontId="0" fillId="3" borderId="3" xfId="0" applyNumberFormat="1" applyFill="1" applyBorder="1"/>
    <xf numFmtId="3" fontId="38" fillId="3" borderId="3" xfId="0" applyNumberFormat="1" applyFont="1" applyFill="1" applyBorder="1" applyAlignment="1">
      <alignment vertical="center"/>
    </xf>
    <xf numFmtId="3" fontId="12" fillId="0" borderId="0" xfId="0" applyNumberFormat="1" applyFont="1"/>
    <xf numFmtId="3" fontId="12" fillId="0" borderId="3" xfId="0" applyNumberFormat="1" applyFont="1" applyBorder="1"/>
    <xf numFmtId="0" fontId="2" fillId="0" borderId="45" xfId="0" applyFont="1" applyBorder="1" applyAlignment="1">
      <alignment horizontal="right"/>
    </xf>
    <xf numFmtId="3" fontId="2" fillId="0" borderId="46" xfId="0" applyNumberFormat="1" applyFont="1" applyBorder="1" applyAlignment="1">
      <alignment horizontal="right"/>
    </xf>
    <xf numFmtId="0" fontId="39" fillId="0" borderId="0" xfId="0" applyFont="1" applyAlignment="1">
      <alignment horizontal="center"/>
    </xf>
    <xf numFmtId="3" fontId="26" fillId="0" borderId="0" xfId="0" applyNumberFormat="1" applyFont="1"/>
    <xf numFmtId="3" fontId="10" fillId="0" borderId="47" xfId="0" applyNumberFormat="1" applyFont="1" applyBorder="1" applyAlignment="1">
      <alignment horizontal="center"/>
    </xf>
    <xf numFmtId="3" fontId="10" fillId="0" borderId="48" xfId="0" applyNumberFormat="1" applyFont="1" applyBorder="1" applyAlignment="1">
      <alignment horizontal="center"/>
    </xf>
    <xf numFmtId="3" fontId="10" fillId="0" borderId="50" xfId="0" applyNumberFormat="1" applyFont="1" applyBorder="1"/>
    <xf numFmtId="0" fontId="2" fillId="0" borderId="33" xfId="0" applyFont="1" applyBorder="1"/>
    <xf numFmtId="0" fontId="20" fillId="0" borderId="0" xfId="0" applyFont="1"/>
    <xf numFmtId="0" fontId="8" fillId="0" borderId="0" xfId="0" applyFont="1"/>
    <xf numFmtId="3" fontId="8" fillId="0" borderId="0" xfId="0" applyNumberFormat="1" applyFont="1"/>
    <xf numFmtId="0" fontId="8" fillId="0" borderId="38" xfId="0" applyFont="1" applyBorder="1"/>
    <xf numFmtId="0" fontId="8" fillId="0" borderId="39" xfId="0" applyFont="1" applyBorder="1"/>
    <xf numFmtId="3" fontId="8" fillId="0" borderId="39" xfId="0" applyNumberFormat="1" applyFont="1" applyBorder="1"/>
    <xf numFmtId="3" fontId="8" fillId="0" borderId="40" xfId="0" applyNumberFormat="1" applyFont="1" applyBorder="1"/>
    <xf numFmtId="0" fontId="8" fillId="0" borderId="51" xfId="0" applyFont="1" applyBorder="1"/>
    <xf numFmtId="0" fontId="8" fillId="0" borderId="33" xfId="0" applyFont="1" applyBorder="1"/>
    <xf numFmtId="3" fontId="8" fillId="0" borderId="33" xfId="0" applyNumberFormat="1" applyFont="1" applyBorder="1"/>
    <xf numFmtId="3" fontId="8" fillId="0" borderId="41" xfId="0" applyNumberFormat="1" applyFont="1" applyBorder="1"/>
    <xf numFmtId="0" fontId="20" fillId="0" borderId="51" xfId="0" applyFont="1" applyBorder="1"/>
    <xf numFmtId="0" fontId="20" fillId="0" borderId="33" xfId="0" applyFont="1" applyBorder="1"/>
    <xf numFmtId="3" fontId="20" fillId="0" borderId="33" xfId="0" applyNumberFormat="1" applyFont="1" applyBorder="1"/>
    <xf numFmtId="3" fontId="20" fillId="0" borderId="41" xfId="0" applyNumberFormat="1" applyFont="1" applyBorder="1"/>
    <xf numFmtId="0" fontId="8" fillId="0" borderId="43" xfId="0" applyFont="1" applyBorder="1"/>
    <xf numFmtId="0" fontId="20" fillId="0" borderId="42" xfId="0" applyFont="1" applyBorder="1"/>
    <xf numFmtId="3" fontId="20" fillId="0" borderId="42" xfId="0" applyNumberFormat="1" applyFont="1" applyBorder="1"/>
    <xf numFmtId="3" fontId="20" fillId="0" borderId="44" xfId="0" applyNumberFormat="1" applyFont="1" applyBorder="1"/>
    <xf numFmtId="166" fontId="2" fillId="0" borderId="3" xfId="0" applyNumberFormat="1" applyFont="1" applyBorder="1"/>
    <xf numFmtId="4" fontId="7" fillId="0" borderId="3" xfId="0" applyNumberFormat="1" applyFont="1" applyBorder="1"/>
    <xf numFmtId="0" fontId="45" fillId="0" borderId="0" xfId="0" applyFont="1"/>
    <xf numFmtId="0" fontId="33" fillId="0" borderId="0" xfId="0" applyFont="1"/>
    <xf numFmtId="0" fontId="31" fillId="0" borderId="0" xfId="0" applyFont="1"/>
    <xf numFmtId="0" fontId="45" fillId="0" borderId="0" xfId="0" applyFont="1" applyBorder="1"/>
    <xf numFmtId="0" fontId="45" fillId="0" borderId="0" xfId="0" applyFont="1" applyBorder="1" applyAlignment="1">
      <alignment horizontal="right"/>
    </xf>
    <xf numFmtId="0" fontId="0" fillId="0" borderId="0" xfId="0" applyBorder="1"/>
    <xf numFmtId="2" fontId="47" fillId="0" borderId="0" xfId="4" applyNumberFormat="1" applyFont="1" applyBorder="1" applyAlignment="1">
      <alignment wrapText="1"/>
    </xf>
    <xf numFmtId="0" fontId="31" fillId="0" borderId="6" xfId="4" applyFont="1" applyBorder="1" applyAlignment="1">
      <alignment horizontal="center"/>
    </xf>
    <xf numFmtId="2" fontId="48" fillId="0" borderId="23" xfId="4" applyNumberFormat="1" applyFont="1" applyBorder="1" applyAlignment="1">
      <alignment horizontal="center" wrapText="1"/>
    </xf>
    <xf numFmtId="0" fontId="44" fillId="0" borderId="52" xfId="4" applyFont="1" applyBorder="1" applyAlignment="1">
      <alignment horizontal="center" vertical="center" wrapText="1"/>
    </xf>
    <xf numFmtId="0" fontId="31" fillId="0" borderId="53" xfId="4" applyFont="1" applyBorder="1" applyAlignment="1">
      <alignment horizontal="center"/>
    </xf>
    <xf numFmtId="0" fontId="31" fillId="0" borderId="54" xfId="4" applyFont="1" applyBorder="1" applyAlignment="1">
      <alignment horizontal="left" wrapText="1"/>
    </xf>
    <xf numFmtId="0" fontId="31" fillId="0" borderId="54" xfId="4" applyFont="1" applyBorder="1" applyAlignment="1">
      <alignment horizontal="center"/>
    </xf>
    <xf numFmtId="0" fontId="1" fillId="0" borderId="55" xfId="4" applyFont="1" applyBorder="1" applyAlignment="1">
      <alignment horizontal="center"/>
    </xf>
    <xf numFmtId="0" fontId="1" fillId="0" borderId="14" xfId="4" applyFont="1" applyBorder="1" applyAlignment="1">
      <alignment horizontal="left" wrapText="1"/>
    </xf>
    <xf numFmtId="0" fontId="31" fillId="0" borderId="3" xfId="4" applyFont="1" applyBorder="1" applyAlignment="1">
      <alignment horizontal="center"/>
    </xf>
    <xf numFmtId="0" fontId="31" fillId="0" borderId="29" xfId="4" applyFont="1" applyBorder="1" applyAlignment="1">
      <alignment horizontal="center"/>
    </xf>
    <xf numFmtId="0" fontId="1" fillId="0" borderId="56" xfId="4" applyFont="1" applyBorder="1" applyAlignment="1">
      <alignment horizontal="center"/>
    </xf>
    <xf numFmtId="0" fontId="33" fillId="0" borderId="14" xfId="4" applyFont="1" applyBorder="1" applyAlignment="1">
      <alignment horizontal="left" wrapText="1"/>
    </xf>
    <xf numFmtId="0" fontId="31" fillId="0" borderId="28" xfId="4" applyFont="1" applyBorder="1" applyAlignment="1">
      <alignment horizontal="center"/>
    </xf>
    <xf numFmtId="0" fontId="31" fillId="0" borderId="14" xfId="4" applyFont="1" applyBorder="1" applyAlignment="1">
      <alignment horizontal="left" wrapText="1"/>
    </xf>
    <xf numFmtId="0" fontId="1" fillId="0" borderId="27" xfId="4" applyFont="1" applyBorder="1" applyAlignment="1">
      <alignment horizontal="left" wrapText="1"/>
    </xf>
    <xf numFmtId="0" fontId="1" fillId="0" borderId="57" xfId="4" applyFont="1" applyBorder="1" applyAlignment="1">
      <alignment horizontal="center"/>
    </xf>
    <xf numFmtId="0" fontId="1" fillId="0" borderId="26" xfId="4" applyFont="1" applyBorder="1" applyAlignment="1">
      <alignment horizontal="left" wrapText="1"/>
    </xf>
    <xf numFmtId="0" fontId="31" fillId="0" borderId="28" xfId="4" applyFont="1" applyBorder="1" applyAlignment="1">
      <alignment horizontal="center" vertical="center"/>
    </xf>
    <xf numFmtId="0" fontId="31" fillId="0" borderId="56" xfId="4" applyFont="1" applyBorder="1" applyAlignment="1">
      <alignment horizontal="center" vertical="center"/>
    </xf>
    <xf numFmtId="0" fontId="1" fillId="0" borderId="14" xfId="4" applyFont="1" applyBorder="1" applyAlignment="1">
      <alignment horizontal="center" wrapText="1"/>
    </xf>
    <xf numFmtId="0" fontId="31" fillId="0" borderId="55" xfId="4" applyFont="1" applyBorder="1" applyAlignment="1">
      <alignment horizontal="center"/>
    </xf>
    <xf numFmtId="0" fontId="45" fillId="0" borderId="3" xfId="4" applyFont="1" applyBorder="1" applyAlignment="1">
      <alignment horizontal="left" wrapText="1"/>
    </xf>
    <xf numFmtId="0" fontId="31" fillId="0" borderId="3" xfId="0" applyFont="1" applyBorder="1" applyAlignment="1">
      <alignment horizontal="left"/>
    </xf>
    <xf numFmtId="0" fontId="31" fillId="0" borderId="3" xfId="0" applyFont="1" applyBorder="1"/>
    <xf numFmtId="0" fontId="1" fillId="0" borderId="3" xfId="0" applyFont="1" applyBorder="1" applyAlignment="1">
      <alignment horizontal="left"/>
    </xf>
    <xf numFmtId="0" fontId="31" fillId="0" borderId="56" xfId="4" applyFont="1" applyBorder="1" applyAlignment="1">
      <alignment horizontal="center"/>
    </xf>
    <xf numFmtId="0" fontId="31" fillId="0" borderId="3" xfId="4" applyFont="1" applyBorder="1" applyAlignment="1">
      <alignment horizontal="left" wrapText="1"/>
    </xf>
    <xf numFmtId="0" fontId="31" fillId="0" borderId="57" xfId="4" applyFont="1" applyBorder="1" applyAlignment="1">
      <alignment horizontal="center"/>
    </xf>
    <xf numFmtId="0" fontId="31" fillId="0" borderId="27" xfId="4" applyFont="1" applyBorder="1" applyAlignment="1">
      <alignment horizontal="left" wrapText="1"/>
    </xf>
    <xf numFmtId="0" fontId="31" fillId="0" borderId="15" xfId="4" applyFont="1" applyBorder="1" applyAlignment="1">
      <alignment horizontal="center"/>
    </xf>
    <xf numFmtId="0" fontId="31" fillId="0" borderId="58" xfId="4" applyFont="1" applyBorder="1" applyAlignment="1">
      <alignment horizontal="left" wrapText="1"/>
    </xf>
    <xf numFmtId="0" fontId="31" fillId="0" borderId="58" xfId="4" applyFont="1" applyBorder="1" applyAlignment="1">
      <alignment horizontal="center"/>
    </xf>
    <xf numFmtId="0" fontId="31" fillId="0" borderId="0" xfId="4" applyFont="1" applyBorder="1" applyAlignment="1">
      <alignment horizontal="center"/>
    </xf>
    <xf numFmtId="0" fontId="31" fillId="0" borderId="0" xfId="4" applyFont="1" applyBorder="1" applyAlignment="1">
      <alignment horizontal="left" wrapText="1"/>
    </xf>
    <xf numFmtId="0" fontId="31" fillId="0" borderId="0" xfId="4" applyFont="1" applyBorder="1" applyAlignment="1">
      <alignment horizontal="left"/>
    </xf>
    <xf numFmtId="0" fontId="5" fillId="0" borderId="6" xfId="4" applyFont="1" applyBorder="1"/>
    <xf numFmtId="2" fontId="48" fillId="0" borderId="6" xfId="4" applyNumberFormat="1" applyFont="1" applyBorder="1" applyAlignment="1">
      <alignment horizontal="center" wrapText="1"/>
    </xf>
    <xf numFmtId="0" fontId="44" fillId="0" borderId="6" xfId="4" applyFont="1" applyBorder="1" applyAlignment="1">
      <alignment horizontal="center" vertical="center" wrapText="1"/>
    </xf>
    <xf numFmtId="0" fontId="44" fillId="0" borderId="12" xfId="4" applyFont="1" applyBorder="1" applyAlignment="1">
      <alignment horizontal="center"/>
    </xf>
    <xf numFmtId="0" fontId="44" fillId="0" borderId="54" xfId="4" applyFont="1" applyBorder="1" applyAlignment="1">
      <alignment horizontal="left" wrapText="1"/>
    </xf>
    <xf numFmtId="3" fontId="44" fillId="0" borderId="54" xfId="4" applyNumberFormat="1" applyFont="1" applyBorder="1" applyAlignment="1">
      <alignment horizontal="center"/>
    </xf>
    <xf numFmtId="3" fontId="44" fillId="0" borderId="13" xfId="4" applyNumberFormat="1" applyFont="1" applyBorder="1" applyAlignment="1">
      <alignment horizontal="center"/>
    </xf>
    <xf numFmtId="0" fontId="5" fillId="0" borderId="28" xfId="4" applyFont="1" applyBorder="1" applyAlignment="1">
      <alignment horizontal="left"/>
    </xf>
    <xf numFmtId="0" fontId="5" fillId="0" borderId="3" xfId="6" applyFont="1" applyFill="1" applyBorder="1" applyAlignment="1">
      <alignment horizontal="left" wrapText="1"/>
    </xf>
    <xf numFmtId="3" fontId="5" fillId="0" borderId="3" xfId="4" applyNumberFormat="1" applyFont="1" applyBorder="1" applyAlignment="1">
      <alignment horizontal="center"/>
    </xf>
    <xf numFmtId="3" fontId="5" fillId="0" borderId="29" xfId="4" applyNumberFormat="1" applyFont="1" applyBorder="1" applyAlignment="1">
      <alignment horizontal="center"/>
    </xf>
    <xf numFmtId="0" fontId="5" fillId="0" borderId="3" xfId="4" applyFont="1" applyBorder="1" applyAlignment="1">
      <alignment horizontal="left" wrapText="1"/>
    </xf>
    <xf numFmtId="3" fontId="44" fillId="0" borderId="3" xfId="4" applyNumberFormat="1" applyFont="1" applyBorder="1" applyAlignment="1">
      <alignment horizontal="center"/>
    </xf>
    <xf numFmtId="3" fontId="44" fillId="0" borderId="29" xfId="4" applyNumberFormat="1" applyFont="1" applyBorder="1" applyAlignment="1">
      <alignment horizontal="center"/>
    </xf>
    <xf numFmtId="0" fontId="44" fillId="0" borderId="28" xfId="4" applyFont="1" applyBorder="1" applyAlignment="1">
      <alignment horizontal="center"/>
    </xf>
    <xf numFmtId="0" fontId="44" fillId="0" borderId="3" xfId="4" applyFont="1" applyBorder="1" applyAlignment="1">
      <alignment horizontal="left" wrapText="1"/>
    </xf>
    <xf numFmtId="0" fontId="5" fillId="0" borderId="28" xfId="4" applyFont="1" applyBorder="1" applyAlignment="1">
      <alignment horizontal="center"/>
    </xf>
    <xf numFmtId="0" fontId="5" fillId="0" borderId="3" xfId="4" applyFont="1" applyBorder="1" applyAlignment="1">
      <alignment horizontal="left"/>
    </xf>
    <xf numFmtId="3" fontId="44" fillId="0" borderId="3" xfId="4" applyNumberFormat="1" applyFont="1" applyBorder="1" applyAlignment="1">
      <alignment horizontal="center" wrapText="1"/>
    </xf>
    <xf numFmtId="3" fontId="44" fillId="0" borderId="29" xfId="4" applyNumberFormat="1" applyFont="1" applyBorder="1" applyAlignment="1">
      <alignment horizontal="center" wrapText="1"/>
    </xf>
    <xf numFmtId="0" fontId="5" fillId="0" borderId="28" xfId="4" applyFont="1" applyFill="1" applyBorder="1" applyAlignment="1">
      <alignment horizontal="center"/>
    </xf>
    <xf numFmtId="0" fontId="44" fillId="0" borderId="3" xfId="4" applyFont="1" applyBorder="1" applyAlignment="1">
      <alignment horizontal="left"/>
    </xf>
    <xf numFmtId="0" fontId="5" fillId="0" borderId="59" xfId="0" applyFont="1" applyBorder="1"/>
    <xf numFmtId="0" fontId="44" fillId="0" borderId="0" xfId="0" applyFont="1" applyBorder="1"/>
    <xf numFmtId="0" fontId="5" fillId="0" borderId="0" xfId="0" applyFont="1" applyBorder="1"/>
    <xf numFmtId="3" fontId="44" fillId="0" borderId="27" xfId="4" applyNumberFormat="1" applyFont="1" applyBorder="1" applyAlignment="1">
      <alignment horizontal="center" vertical="center" wrapText="1"/>
    </xf>
    <xf numFmtId="3" fontId="44" fillId="0" borderId="60" xfId="4" applyNumberFormat="1" applyFont="1" applyBorder="1" applyAlignment="1">
      <alignment horizontal="center" vertical="center" wrapText="1"/>
    </xf>
    <xf numFmtId="0" fontId="44" fillId="0" borderId="28" xfId="4" applyFont="1" applyBorder="1"/>
    <xf numFmtId="3" fontId="44" fillId="0" borderId="29" xfId="4" applyNumberFormat="1" applyFont="1" applyBorder="1" applyAlignment="1">
      <alignment horizontal="left"/>
    </xf>
    <xf numFmtId="0" fontId="5" fillId="0" borderId="28" xfId="0" applyFont="1" applyBorder="1"/>
    <xf numFmtId="0" fontId="5" fillId="0" borderId="28" xfId="4" applyFont="1" applyBorder="1"/>
    <xf numFmtId="0" fontId="5" fillId="0" borderId="15" xfId="4" applyFont="1" applyBorder="1"/>
    <xf numFmtId="0" fontId="44" fillId="0" borderId="58" xfId="4" applyFont="1" applyBorder="1" applyAlignment="1">
      <alignment horizontal="left"/>
    </xf>
    <xf numFmtId="0" fontId="5" fillId="0" borderId="58" xfId="4" applyFont="1" applyBorder="1" applyAlignment="1">
      <alignment horizontal="left"/>
    </xf>
    <xf numFmtId="0" fontId="5" fillId="0" borderId="0" xfId="0" applyFont="1"/>
    <xf numFmtId="0" fontId="44" fillId="0" borderId="0" xfId="4" applyFont="1" applyBorder="1" applyAlignment="1">
      <alignment horizontal="left"/>
    </xf>
    <xf numFmtId="0" fontId="10" fillId="0" borderId="0" xfId="4" applyFont="1" applyBorder="1" applyAlignment="1">
      <alignment horizontal="left"/>
    </xf>
    <xf numFmtId="0" fontId="1" fillId="0" borderId="0" xfId="4" applyFont="1"/>
    <xf numFmtId="3" fontId="44" fillId="0" borderId="58" xfId="4" applyNumberFormat="1" applyFont="1" applyBorder="1" applyAlignment="1">
      <alignment horizontal="center"/>
    </xf>
    <xf numFmtId="3" fontId="44" fillId="0" borderId="16" xfId="4" applyNumberFormat="1" applyFont="1" applyBorder="1" applyAlignment="1">
      <alignment horizontal="center"/>
    </xf>
    <xf numFmtId="0" fontId="50" fillId="0" borderId="0" xfId="0" applyFont="1"/>
    <xf numFmtId="0" fontId="1" fillId="0" borderId="52" xfId="0" applyFont="1" applyFill="1" applyBorder="1"/>
    <xf numFmtId="0" fontId="0" fillId="0" borderId="3" xfId="0" applyFill="1" applyBorder="1"/>
    <xf numFmtId="3" fontId="31" fillId="0" borderId="3" xfId="0" applyNumberFormat="1" applyFont="1" applyBorder="1"/>
    <xf numFmtId="0" fontId="31" fillId="0" borderId="6" xfId="0" applyFont="1" applyBorder="1"/>
    <xf numFmtId="0" fontId="0" fillId="0" borderId="6" xfId="0" applyBorder="1"/>
    <xf numFmtId="0" fontId="0" fillId="0" borderId="27" xfId="0" applyBorder="1"/>
    <xf numFmtId="0" fontId="1" fillId="0" borderId="6" xfId="0" applyFont="1" applyBorder="1"/>
    <xf numFmtId="0" fontId="31" fillId="0" borderId="2" xfId="0" applyFont="1" applyBorder="1"/>
    <xf numFmtId="0" fontId="31" fillId="0" borderId="14" xfId="0" applyFont="1" applyBorder="1"/>
    <xf numFmtId="3" fontId="1" fillId="0" borderId="3" xfId="0" applyNumberFormat="1" applyFont="1" applyBorder="1" applyAlignment="1">
      <alignment horizontal="right" vertical="center"/>
    </xf>
    <xf numFmtId="3" fontId="34" fillId="5" borderId="3" xfId="0" applyNumberFormat="1" applyFont="1" applyFill="1" applyBorder="1" applyAlignment="1">
      <alignment vertical="center"/>
    </xf>
    <xf numFmtId="0" fontId="31" fillId="0" borderId="0" xfId="0" applyFont="1" applyAlignment="1">
      <alignment horizontal="left"/>
    </xf>
    <xf numFmtId="1" fontId="31" fillId="0" borderId="54" xfId="4" applyNumberFormat="1" applyFont="1" applyBorder="1" applyAlignment="1">
      <alignment horizontal="center"/>
    </xf>
    <xf numFmtId="1" fontId="31" fillId="0" borderId="3" xfId="4" applyNumberFormat="1" applyFont="1" applyBorder="1" applyAlignment="1">
      <alignment horizontal="center"/>
    </xf>
    <xf numFmtId="1" fontId="31" fillId="0" borderId="58" xfId="4" applyNumberFormat="1" applyFont="1" applyBorder="1" applyAlignment="1">
      <alignment horizontal="center"/>
    </xf>
    <xf numFmtId="3" fontId="44" fillId="5" borderId="3" xfId="4" applyNumberFormat="1" applyFont="1" applyFill="1" applyBorder="1" applyAlignment="1">
      <alignment horizontal="center"/>
    </xf>
    <xf numFmtId="0" fontId="7" fillId="0" borderId="5" xfId="0" applyFont="1" applyBorder="1" applyAlignment="1">
      <alignment vertical="center"/>
    </xf>
    <xf numFmtId="0" fontId="29" fillId="0" borderId="0" xfId="0" applyFont="1"/>
    <xf numFmtId="0" fontId="1" fillId="0" borderId="27" xfId="0" quotePrefix="1" applyNumberFormat="1" applyFont="1" applyBorder="1" applyAlignment="1">
      <alignment horizontal="center"/>
    </xf>
    <xf numFmtId="46" fontId="1" fillId="0" borderId="27" xfId="0" applyNumberFormat="1" applyFont="1" applyBorder="1" applyAlignment="1">
      <alignment horizontal="center"/>
    </xf>
    <xf numFmtId="46" fontId="1" fillId="4" borderId="27" xfId="0" applyNumberFormat="1" applyFont="1" applyFill="1" applyBorder="1" applyAlignment="1">
      <alignment horizontal="center"/>
    </xf>
    <xf numFmtId="0" fontId="1" fillId="0" borderId="27" xfId="0" applyFont="1" applyBorder="1" applyAlignment="1">
      <alignment horizontal="center"/>
    </xf>
    <xf numFmtId="46" fontId="1" fillId="3" borderId="27" xfId="0" applyNumberFormat="1" applyFont="1" applyFill="1" applyBorder="1" applyAlignment="1">
      <alignment horizontal="center"/>
    </xf>
    <xf numFmtId="14" fontId="20" fillId="0" borderId="22" xfId="0" applyNumberFormat="1" applyFont="1" applyBorder="1" applyAlignment="1">
      <alignment horizontal="center"/>
    </xf>
    <xf numFmtId="0" fontId="31" fillId="0" borderId="33" xfId="0" applyFont="1" applyBorder="1" applyAlignment="1">
      <alignment horizontal="left"/>
    </xf>
    <xf numFmtId="0" fontId="31" fillId="0" borderId="63" xfId="0" applyFont="1" applyBorder="1" applyAlignment="1">
      <alignment horizontal="left"/>
    </xf>
    <xf numFmtId="3" fontId="2" fillId="2" borderId="33" xfId="0" applyNumberFormat="1" applyFont="1" applyFill="1" applyBorder="1"/>
    <xf numFmtId="0" fontId="1" fillId="0" borderId="33" xfId="0" applyFont="1" applyBorder="1"/>
    <xf numFmtId="1" fontId="52" fillId="0" borderId="33" xfId="0" applyNumberFormat="1" applyFont="1" applyBorder="1"/>
    <xf numFmtId="3" fontId="53" fillId="0" borderId="49" xfId="0" applyNumberFormat="1" applyFont="1" applyBorder="1"/>
    <xf numFmtId="0" fontId="0" fillId="0" borderId="31" xfId="0" applyBorder="1"/>
    <xf numFmtId="0" fontId="0" fillId="0" borderId="33" xfId="0" applyBorder="1"/>
    <xf numFmtId="0" fontId="7" fillId="0" borderId="33" xfId="0" applyFont="1" applyBorder="1"/>
    <xf numFmtId="0" fontId="31" fillId="6" borderId="63" xfId="0" applyFont="1" applyFill="1" applyBorder="1" applyAlignment="1">
      <alignment horizontal="left"/>
    </xf>
    <xf numFmtId="3" fontId="2" fillId="6" borderId="46" xfId="0" applyNumberFormat="1" applyFont="1" applyFill="1" applyBorder="1" applyAlignment="1">
      <alignment horizontal="right"/>
    </xf>
    <xf numFmtId="3" fontId="1" fillId="0" borderId="3" xfId="0" applyNumberFormat="1" applyFont="1" applyBorder="1" applyAlignment="1">
      <alignment vertical="center"/>
    </xf>
    <xf numFmtId="0" fontId="37" fillId="0" borderId="0" xfId="0" applyFont="1" applyAlignment="1">
      <alignment horizontal="center"/>
    </xf>
    <xf numFmtId="0" fontId="32" fillId="6" borderId="0" xfId="0" applyFont="1" applyFill="1" applyAlignment="1">
      <alignment vertical="center"/>
    </xf>
    <xf numFmtId="0" fontId="1" fillId="0" borderId="27" xfId="0" applyNumberFormat="1" applyFont="1" applyBorder="1" applyAlignment="1">
      <alignment horizontal="center"/>
    </xf>
    <xf numFmtId="3" fontId="36" fillId="3" borderId="3" xfId="0" applyNumberFormat="1" applyFont="1" applyFill="1" applyBorder="1" applyAlignment="1">
      <alignment vertical="center"/>
    </xf>
    <xf numFmtId="0" fontId="37" fillId="0" borderId="0" xfId="0" applyFont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1" fillId="0" borderId="2" xfId="0" applyFont="1" applyBorder="1" applyAlignment="1">
      <alignment horizontal="left" vertical="center"/>
    </xf>
    <xf numFmtId="0" fontId="31" fillId="0" borderId="24" xfId="0" applyFont="1" applyBorder="1" applyAlignment="1">
      <alignment horizontal="left" vertical="center"/>
    </xf>
    <xf numFmtId="0" fontId="31" fillId="0" borderId="14" xfId="0" applyFont="1" applyBorder="1" applyAlignment="1">
      <alignment horizontal="left" vertical="center"/>
    </xf>
    <xf numFmtId="0" fontId="31" fillId="0" borderId="5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27" xfId="0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42" fillId="0" borderId="24" xfId="0" applyFont="1" applyBorder="1" applyAlignment="1">
      <alignment horizontal="center" vertical="center"/>
    </xf>
    <xf numFmtId="0" fontId="42" fillId="0" borderId="14" xfId="0" applyFont="1" applyBorder="1" applyAlignment="1">
      <alignment horizontal="center" vertical="center"/>
    </xf>
    <xf numFmtId="0" fontId="21" fillId="0" borderId="2" xfId="0" applyFont="1" applyBorder="1" applyAlignment="1">
      <alignment horizontal="left" vertical="center"/>
    </xf>
    <xf numFmtId="0" fontId="21" fillId="0" borderId="24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3" fontId="26" fillId="0" borderId="0" xfId="0" applyNumberFormat="1" applyFont="1" applyAlignment="1">
      <alignment horizontal="center" vertical="center"/>
    </xf>
    <xf numFmtId="0" fontId="33" fillId="0" borderId="24" xfId="0" applyFont="1" applyBorder="1" applyAlignment="1">
      <alignment horizontal="left" vertical="center"/>
    </xf>
    <xf numFmtId="0" fontId="33" fillId="0" borderId="14" xfId="0" applyFont="1" applyBorder="1" applyAlignment="1">
      <alignment horizontal="left" vertical="center"/>
    </xf>
    <xf numFmtId="0" fontId="3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" fontId="1" fillId="0" borderId="3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3" fontId="42" fillId="0" borderId="3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37" fillId="0" borderId="0" xfId="0" applyFont="1" applyAlignment="1">
      <alignment horizontal="center"/>
    </xf>
    <xf numFmtId="0" fontId="4" fillId="0" borderId="6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0" fillId="0" borderId="24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2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3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2" fontId="31" fillId="0" borderId="2" xfId="4" applyNumberFormat="1" applyFont="1" applyBorder="1" applyAlignment="1">
      <alignment horizontal="center" wrapText="1"/>
    </xf>
    <xf numFmtId="2" fontId="31" fillId="0" borderId="24" xfId="4" applyNumberFormat="1" applyFont="1" applyBorder="1" applyAlignment="1">
      <alignment horizontal="center" wrapText="1"/>
    </xf>
    <xf numFmtId="2" fontId="31" fillId="0" borderId="14" xfId="4" applyNumberFormat="1" applyFont="1" applyBorder="1" applyAlignment="1">
      <alignment horizontal="center" wrapText="1"/>
    </xf>
    <xf numFmtId="2" fontId="48" fillId="0" borderId="0" xfId="4" applyNumberFormat="1" applyFont="1" applyBorder="1" applyAlignment="1">
      <alignment horizontal="center" wrapText="1"/>
    </xf>
    <xf numFmtId="2" fontId="48" fillId="0" borderId="23" xfId="4" applyNumberFormat="1" applyFont="1" applyBorder="1" applyAlignment="1">
      <alignment horizontal="center" wrapText="1"/>
    </xf>
    <xf numFmtId="0" fontId="31" fillId="0" borderId="62" xfId="4" applyFont="1" applyBorder="1" applyAlignment="1">
      <alignment horizontal="left" wrapText="1"/>
    </xf>
    <xf numFmtId="0" fontId="31" fillId="0" borderId="54" xfId="4" applyFont="1" applyBorder="1" applyAlignment="1">
      <alignment horizontal="left" wrapText="1"/>
    </xf>
    <xf numFmtId="0" fontId="1" fillId="0" borderId="24" xfId="4" applyFont="1" applyBorder="1" applyAlignment="1">
      <alignment horizontal="left" wrapText="1"/>
    </xf>
    <xf numFmtId="0" fontId="1" fillId="0" borderId="14" xfId="4" applyFont="1" applyBorder="1" applyAlignment="1">
      <alignment horizontal="left" wrapText="1"/>
    </xf>
    <xf numFmtId="0" fontId="31" fillId="0" borderId="24" xfId="4" applyFont="1" applyBorder="1" applyAlignment="1">
      <alignment horizontal="left" wrapText="1"/>
    </xf>
    <xf numFmtId="0" fontId="31" fillId="0" borderId="14" xfId="4" applyFont="1" applyBorder="1" applyAlignment="1">
      <alignment horizontal="left" wrapText="1"/>
    </xf>
    <xf numFmtId="0" fontId="1" fillId="0" borderId="24" xfId="4" applyFont="1" applyBorder="1" applyAlignment="1">
      <alignment horizontal="center" wrapText="1"/>
    </xf>
    <xf numFmtId="0" fontId="1" fillId="0" borderId="14" xfId="4" applyFont="1" applyBorder="1" applyAlignment="1">
      <alignment horizontal="center" wrapText="1"/>
    </xf>
    <xf numFmtId="0" fontId="33" fillId="0" borderId="14" xfId="4" applyFont="1" applyBorder="1" applyAlignment="1">
      <alignment horizontal="left" wrapText="1"/>
    </xf>
    <xf numFmtId="0" fontId="33" fillId="0" borderId="3" xfId="4" applyFont="1" applyBorder="1" applyAlignment="1">
      <alignment horizontal="left" wrapText="1"/>
    </xf>
    <xf numFmtId="0" fontId="31" fillId="0" borderId="3" xfId="4" applyFont="1" applyBorder="1" applyAlignment="1">
      <alignment horizontal="left" wrapText="1"/>
    </xf>
    <xf numFmtId="0" fontId="31" fillId="0" borderId="58" xfId="4" applyFont="1" applyBorder="1" applyAlignment="1">
      <alignment horizontal="left" wrapText="1"/>
    </xf>
    <xf numFmtId="0" fontId="48" fillId="0" borderId="5" xfId="4" applyFont="1" applyBorder="1" applyAlignment="1">
      <alignment horizontal="center" wrapText="1"/>
    </xf>
    <xf numFmtId="0" fontId="48" fillId="0" borderId="17" xfId="4" applyFont="1" applyBorder="1" applyAlignment="1">
      <alignment horizontal="center" wrapText="1"/>
    </xf>
    <xf numFmtId="0" fontId="48" fillId="0" borderId="20" xfId="4" applyFont="1" applyBorder="1" applyAlignment="1">
      <alignment horizontal="center" wrapText="1"/>
    </xf>
    <xf numFmtId="0" fontId="44" fillId="0" borderId="62" xfId="4" applyFont="1" applyBorder="1" applyAlignment="1">
      <alignment horizontal="left" wrapText="1"/>
    </xf>
    <xf numFmtId="0" fontId="44" fillId="0" borderId="54" xfId="4" applyFont="1" applyBorder="1" applyAlignment="1">
      <alignment horizontal="left" wrapText="1"/>
    </xf>
    <xf numFmtId="0" fontId="5" fillId="0" borderId="3" xfId="6" applyFont="1" applyFill="1" applyBorder="1" applyAlignment="1">
      <alignment horizontal="left" wrapText="1"/>
    </xf>
    <xf numFmtId="0" fontId="44" fillId="0" borderId="3" xfId="6" applyFont="1" applyFill="1" applyBorder="1" applyAlignment="1">
      <alignment horizontal="left" wrapText="1"/>
    </xf>
    <xf numFmtId="0" fontId="44" fillId="0" borderId="3" xfId="4" applyFont="1" applyBorder="1" applyAlignment="1">
      <alignment horizontal="left" wrapText="1"/>
    </xf>
    <xf numFmtId="0" fontId="5" fillId="0" borderId="3" xfId="4" applyFont="1" applyBorder="1" applyAlignment="1">
      <alignment horizontal="left" wrapText="1"/>
    </xf>
    <xf numFmtId="0" fontId="5" fillId="0" borderId="3" xfId="4" applyFont="1" applyBorder="1" applyAlignment="1">
      <alignment horizontal="left"/>
    </xf>
    <xf numFmtId="0" fontId="44" fillId="0" borderId="3" xfId="4" applyFont="1" applyBorder="1" applyAlignment="1">
      <alignment horizontal="left"/>
    </xf>
    <xf numFmtId="0" fontId="49" fillId="0" borderId="3" xfId="6" applyFont="1" applyFill="1" applyBorder="1" applyAlignment="1">
      <alignment horizontal="left" wrapText="1"/>
    </xf>
    <xf numFmtId="0" fontId="49" fillId="0" borderId="58" xfId="4" applyFont="1" applyBorder="1" applyAlignment="1">
      <alignment horizontal="left"/>
    </xf>
    <xf numFmtId="0" fontId="49" fillId="0" borderId="3" xfId="4" applyFont="1" applyBorder="1" applyAlignment="1">
      <alignment horizontal="left"/>
    </xf>
    <xf numFmtId="0" fontId="51" fillId="0" borderId="0" xfId="0" applyFont="1" applyAlignment="1">
      <alignment horizontal="center"/>
    </xf>
  </cellXfs>
  <cellStyles count="7">
    <cellStyle name="Comma_21.Aktivet Afatgjata Materiale  09" xfId="1"/>
    <cellStyle name="Comma_Book1" xfId="2"/>
    <cellStyle name="Normal" xfId="0" builtinId="0"/>
    <cellStyle name="Normal_01.Centralizatori  model 08" xfId="3"/>
    <cellStyle name="Normal_asn_2009 Propozimet" xfId="4"/>
    <cellStyle name="Normal_Book1" xfId="5"/>
    <cellStyle name="Normal_Sheet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46</xdr:row>
      <xdr:rowOff>0</xdr:rowOff>
    </xdr:from>
    <xdr:to>
      <xdr:col>7</xdr:col>
      <xdr:colOff>857250</xdr:colOff>
      <xdr:row>53</xdr:row>
      <xdr:rowOff>0</xdr:rowOff>
    </xdr:to>
    <xdr:pic>
      <xdr:nvPicPr>
        <xdr:cNvPr id="2" name="Picture 1" descr="C:\Documents and Settings\Administrator\Desktop\xheksoni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95750" y="9515475"/>
          <a:ext cx="190500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22</xdr:row>
      <xdr:rowOff>0</xdr:rowOff>
    </xdr:from>
    <xdr:to>
      <xdr:col>12</xdr:col>
      <xdr:colOff>571500</xdr:colOff>
      <xdr:row>29</xdr:row>
      <xdr:rowOff>38100</xdr:rowOff>
    </xdr:to>
    <xdr:pic>
      <xdr:nvPicPr>
        <xdr:cNvPr id="2" name="Picture 1" descr="C:\Documents and Settings\Administrator\Desktop\xheksoni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91275" y="4295775"/>
          <a:ext cx="190500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35</xdr:row>
      <xdr:rowOff>0</xdr:rowOff>
    </xdr:from>
    <xdr:to>
      <xdr:col>10</xdr:col>
      <xdr:colOff>114300</xdr:colOff>
      <xdr:row>42</xdr:row>
      <xdr:rowOff>38100</xdr:rowOff>
    </xdr:to>
    <xdr:pic>
      <xdr:nvPicPr>
        <xdr:cNvPr id="2" name="Picture 1" descr="C:\Documents and Settings\Administrator\Desktop\xheksoni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05225" y="6315075"/>
          <a:ext cx="190500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39</xdr:row>
      <xdr:rowOff>0</xdr:rowOff>
    </xdr:from>
    <xdr:to>
      <xdr:col>3</xdr:col>
      <xdr:colOff>9525</xdr:colOff>
      <xdr:row>45</xdr:row>
      <xdr:rowOff>19050</xdr:rowOff>
    </xdr:to>
    <xdr:pic>
      <xdr:nvPicPr>
        <xdr:cNvPr id="2" name="Picture 1" descr="C:\Documents and Settings\Administrator\Desktop\xheksoni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81400" y="7934325"/>
          <a:ext cx="190500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80</xdr:row>
      <xdr:rowOff>0</xdr:rowOff>
    </xdr:from>
    <xdr:to>
      <xdr:col>1</xdr:col>
      <xdr:colOff>1647825</xdr:colOff>
      <xdr:row>85</xdr:row>
      <xdr:rowOff>28575</xdr:rowOff>
    </xdr:to>
    <xdr:pic>
      <xdr:nvPicPr>
        <xdr:cNvPr id="2" name="Picture 1" descr="C:\Documents and Settings\Administrator\Desktop\xheksoni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392525"/>
          <a:ext cx="190500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27</xdr:row>
      <xdr:rowOff>0</xdr:rowOff>
    </xdr:from>
    <xdr:to>
      <xdr:col>11</xdr:col>
      <xdr:colOff>238125</xdr:colOff>
      <xdr:row>32</xdr:row>
      <xdr:rowOff>123825</xdr:rowOff>
    </xdr:to>
    <xdr:pic>
      <xdr:nvPicPr>
        <xdr:cNvPr id="2" name="Picture 1" descr="C:\Documents and Settings\Administrator\Desktop\xheksoni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72000" y="5943600"/>
          <a:ext cx="190500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28</xdr:row>
      <xdr:rowOff>0</xdr:rowOff>
    </xdr:from>
    <xdr:to>
      <xdr:col>8</xdr:col>
      <xdr:colOff>76200</xdr:colOff>
      <xdr:row>34</xdr:row>
      <xdr:rowOff>9525</xdr:rowOff>
    </xdr:to>
    <xdr:pic>
      <xdr:nvPicPr>
        <xdr:cNvPr id="2" name="Picture 1" descr="C:\Documents and Settings\Administrator\Desktop\xheksoni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5524500"/>
          <a:ext cx="190500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56</xdr:row>
      <xdr:rowOff>0</xdr:rowOff>
    </xdr:from>
    <xdr:to>
      <xdr:col>10</xdr:col>
      <xdr:colOff>1905000</xdr:colOff>
      <xdr:row>63</xdr:row>
      <xdr:rowOff>38100</xdr:rowOff>
    </xdr:to>
    <xdr:pic>
      <xdr:nvPicPr>
        <xdr:cNvPr id="2" name="Picture 1" descr="C:\Documents and Settings\Administrator\Desktop\xheksoni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52825" y="9067800"/>
          <a:ext cx="190500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46</xdr:row>
      <xdr:rowOff>0</xdr:rowOff>
    </xdr:from>
    <xdr:to>
      <xdr:col>7</xdr:col>
      <xdr:colOff>857250</xdr:colOff>
      <xdr:row>51</xdr:row>
      <xdr:rowOff>171450</xdr:rowOff>
    </xdr:to>
    <xdr:pic>
      <xdr:nvPicPr>
        <xdr:cNvPr id="2" name="Picture 1" descr="C:\Documents and Settings\Administrator\Desktop\xheksoni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24325" y="9553575"/>
          <a:ext cx="190500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40</xdr:row>
      <xdr:rowOff>0</xdr:rowOff>
    </xdr:from>
    <xdr:to>
      <xdr:col>6</xdr:col>
      <xdr:colOff>914400</xdr:colOff>
      <xdr:row>47</xdr:row>
      <xdr:rowOff>0</xdr:rowOff>
    </xdr:to>
    <xdr:pic>
      <xdr:nvPicPr>
        <xdr:cNvPr id="2" name="Picture 1" descr="C:\Documents and Settings\Administrator\Desktop\xheksoni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10075" y="11344275"/>
          <a:ext cx="190500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42</xdr:row>
      <xdr:rowOff>0</xdr:rowOff>
    </xdr:from>
    <xdr:to>
      <xdr:col>6</xdr:col>
      <xdr:colOff>876300</xdr:colOff>
      <xdr:row>48</xdr:row>
      <xdr:rowOff>47625</xdr:rowOff>
    </xdr:to>
    <xdr:pic>
      <xdr:nvPicPr>
        <xdr:cNvPr id="2" name="Picture 1" descr="C:\Documents and Settings\Administrator\Desktop\xheksoni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67150" y="9486900"/>
          <a:ext cx="190500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27</xdr:row>
      <xdr:rowOff>0</xdr:rowOff>
    </xdr:from>
    <xdr:to>
      <xdr:col>6</xdr:col>
      <xdr:colOff>933450</xdr:colOff>
      <xdr:row>32</xdr:row>
      <xdr:rowOff>171450</xdr:rowOff>
    </xdr:to>
    <xdr:pic>
      <xdr:nvPicPr>
        <xdr:cNvPr id="2" name="Picture 1" descr="C:\Documents and Settings\Administrator\Desktop\xheksoni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0" y="8867775"/>
          <a:ext cx="190500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33</xdr:row>
      <xdr:rowOff>0</xdr:rowOff>
    </xdr:from>
    <xdr:to>
      <xdr:col>5</xdr:col>
      <xdr:colOff>885825</xdr:colOff>
      <xdr:row>39</xdr:row>
      <xdr:rowOff>47625</xdr:rowOff>
    </xdr:to>
    <xdr:pic>
      <xdr:nvPicPr>
        <xdr:cNvPr id="2" name="Picture 1" descr="C:\Documents and Settings\Administrator\Desktop\xheksoni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14825" y="10144125"/>
          <a:ext cx="190500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24</xdr:row>
      <xdr:rowOff>0</xdr:rowOff>
    </xdr:from>
    <xdr:to>
      <xdr:col>6</xdr:col>
      <xdr:colOff>762000</xdr:colOff>
      <xdr:row>30</xdr:row>
      <xdr:rowOff>142875</xdr:rowOff>
    </xdr:to>
    <xdr:pic>
      <xdr:nvPicPr>
        <xdr:cNvPr id="2" name="Picture 1" descr="C:\Documents and Settings\Administrator\Desktop\xheksoni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24450" y="5553075"/>
          <a:ext cx="190500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32</xdr:row>
      <xdr:rowOff>0</xdr:rowOff>
    </xdr:from>
    <xdr:to>
      <xdr:col>9</xdr:col>
      <xdr:colOff>533400</xdr:colOff>
      <xdr:row>39</xdr:row>
      <xdr:rowOff>104775</xdr:rowOff>
    </xdr:to>
    <xdr:pic>
      <xdr:nvPicPr>
        <xdr:cNvPr id="2" name="Picture 1" descr="C:\Documents and Settings\Administrator\Desktop\xheksoni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24600" y="5486400"/>
          <a:ext cx="190500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50</xdr:row>
      <xdr:rowOff>0</xdr:rowOff>
    </xdr:from>
    <xdr:to>
      <xdr:col>7</xdr:col>
      <xdr:colOff>209550</xdr:colOff>
      <xdr:row>57</xdr:row>
      <xdr:rowOff>38100</xdr:rowOff>
    </xdr:to>
    <xdr:pic>
      <xdr:nvPicPr>
        <xdr:cNvPr id="2" name="Picture 1" descr="C:\Documents and Settings\Administrator\Desktop\xheksoni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33825" y="8572500"/>
          <a:ext cx="190500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59"/>
  <sheetViews>
    <sheetView topLeftCell="AA1" workbookViewId="0">
      <selection activeCell="AA3" sqref="AA3"/>
    </sheetView>
  </sheetViews>
  <sheetFormatPr defaultColWidth="10.7109375" defaultRowHeight="12.75"/>
  <cols>
    <col min="1" max="1" width="5.7109375" style="19" hidden="1" customWidth="1"/>
    <col min="2" max="2" width="12.85546875" style="19" hidden="1" customWidth="1"/>
    <col min="3" max="24" width="10.7109375" style="19" hidden="1" customWidth="1"/>
    <col min="25" max="25" width="12.7109375" style="19" hidden="1" customWidth="1"/>
    <col min="26" max="26" width="0" style="19" hidden="1" customWidth="1"/>
    <col min="27" max="16384" width="10.7109375" style="19"/>
  </cols>
  <sheetData>
    <row r="1" spans="1:25" ht="14.25" customHeight="1" thickBot="1">
      <c r="A1" s="18"/>
      <c r="C1" s="20"/>
      <c r="D1" s="21"/>
      <c r="E1" s="20"/>
      <c r="F1" s="20"/>
      <c r="G1" s="22" t="s">
        <v>143</v>
      </c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>
      <c r="A2" s="23" t="s">
        <v>144</v>
      </c>
      <c r="B2" s="23" t="s">
        <v>145</v>
      </c>
      <c r="C2" s="23" t="s">
        <v>146</v>
      </c>
      <c r="D2" s="23" t="s">
        <v>30</v>
      </c>
      <c r="E2" s="23" t="s">
        <v>29</v>
      </c>
      <c r="F2" s="23" t="s">
        <v>147</v>
      </c>
      <c r="G2" s="23" t="s">
        <v>148</v>
      </c>
      <c r="H2" s="23" t="s">
        <v>149</v>
      </c>
      <c r="I2" s="23" t="s">
        <v>150</v>
      </c>
      <c r="J2" s="23" t="s">
        <v>151</v>
      </c>
      <c r="K2" s="24"/>
      <c r="L2" s="25" t="s">
        <v>152</v>
      </c>
      <c r="M2" s="26" t="s">
        <v>153</v>
      </c>
      <c r="N2" s="27"/>
      <c r="O2" s="23" t="s">
        <v>151</v>
      </c>
      <c r="P2" s="23" t="s">
        <v>150</v>
      </c>
      <c r="Q2" s="23" t="s">
        <v>149</v>
      </c>
      <c r="R2" s="23" t="s">
        <v>148</v>
      </c>
      <c r="S2" s="23" t="s">
        <v>147</v>
      </c>
      <c r="T2" s="23" t="s">
        <v>29</v>
      </c>
      <c r="U2" s="23" t="s">
        <v>30</v>
      </c>
      <c r="V2" s="23" t="s">
        <v>146</v>
      </c>
      <c r="W2" s="28"/>
      <c r="X2" s="23" t="s">
        <v>144</v>
      </c>
      <c r="Y2" s="23" t="s">
        <v>145</v>
      </c>
    </row>
    <row r="3" spans="1:25" ht="13.5">
      <c r="A3" s="29">
        <v>101</v>
      </c>
      <c r="B3" s="29" t="s">
        <v>154</v>
      </c>
      <c r="C3" s="30"/>
      <c r="D3" s="30"/>
      <c r="E3" s="30"/>
      <c r="F3" s="30"/>
      <c r="G3" s="30"/>
      <c r="H3" s="30"/>
      <c r="I3" s="30">
        <f t="shared" ref="I3:I37" si="0">C3+D3+E3+F3+G3+H3</f>
        <v>0</v>
      </c>
      <c r="J3" s="30"/>
      <c r="K3" s="166">
        <f t="shared" ref="K3:K50" si="1">(I3+J3)-(O3+P3)</f>
        <v>-5875000</v>
      </c>
      <c r="L3" s="167"/>
      <c r="M3" s="168">
        <v>5875000</v>
      </c>
      <c r="N3" s="169">
        <f t="shared" ref="N3:N50" si="2">(O3+P3)-(I3+J3)</f>
        <v>5875000</v>
      </c>
      <c r="O3" s="30"/>
      <c r="P3" s="30">
        <f t="shared" ref="P3:P37" si="3">Q3+R3+S3+T3+U3+V3</f>
        <v>5875000</v>
      </c>
      <c r="Q3" s="30"/>
      <c r="R3" s="30"/>
      <c r="S3" s="30"/>
      <c r="T3" s="30"/>
      <c r="U3" s="30"/>
      <c r="V3" s="30">
        <v>5875000</v>
      </c>
      <c r="W3" s="31"/>
      <c r="X3" s="29">
        <v>101</v>
      </c>
      <c r="Y3" s="29" t="s">
        <v>154</v>
      </c>
    </row>
    <row r="4" spans="1:25" ht="13.5">
      <c r="A4" s="29">
        <v>1071</v>
      </c>
      <c r="B4" s="29" t="s">
        <v>155</v>
      </c>
      <c r="C4" s="30"/>
      <c r="D4" s="30"/>
      <c r="E4" s="30"/>
      <c r="F4" s="30"/>
      <c r="G4" s="30"/>
      <c r="H4" s="30"/>
      <c r="I4" s="30">
        <f t="shared" si="0"/>
        <v>0</v>
      </c>
      <c r="J4" s="30"/>
      <c r="K4" s="166">
        <f t="shared" si="1"/>
        <v>-3575885.88</v>
      </c>
      <c r="L4" s="167"/>
      <c r="M4" s="168">
        <v>3575886</v>
      </c>
      <c r="N4" s="169">
        <f t="shared" si="2"/>
        <v>3575885.88</v>
      </c>
      <c r="O4" s="199">
        <v>285885.88</v>
      </c>
      <c r="P4" s="30">
        <f t="shared" si="3"/>
        <v>3290000</v>
      </c>
      <c r="Q4" s="30"/>
      <c r="R4" s="30"/>
      <c r="S4" s="30"/>
      <c r="T4" s="30"/>
      <c r="U4" s="30"/>
      <c r="V4" s="30">
        <v>3290000</v>
      </c>
      <c r="W4" s="31"/>
      <c r="X4" s="29">
        <v>1071</v>
      </c>
      <c r="Y4" s="29" t="s">
        <v>155</v>
      </c>
    </row>
    <row r="5" spans="1:25" ht="13.5">
      <c r="A5" s="29">
        <v>1078</v>
      </c>
      <c r="B5" s="29" t="s">
        <v>156</v>
      </c>
      <c r="C5" s="30"/>
      <c r="D5" s="30"/>
      <c r="E5" s="30"/>
      <c r="F5" s="30"/>
      <c r="G5" s="30"/>
      <c r="H5" s="30"/>
      <c r="I5" s="30">
        <f t="shared" si="0"/>
        <v>0</v>
      </c>
      <c r="J5" s="30">
        <v>2852858.8</v>
      </c>
      <c r="K5" s="166">
        <f t="shared" si="1"/>
        <v>-5506985.2199999997</v>
      </c>
      <c r="L5" s="167"/>
      <c r="M5" s="168">
        <v>5506985</v>
      </c>
      <c r="N5" s="169">
        <f t="shared" si="2"/>
        <v>5506985.2199999997</v>
      </c>
      <c r="O5" s="199">
        <v>2566972.92</v>
      </c>
      <c r="P5" s="30">
        <f t="shared" si="3"/>
        <v>5792871.0999999996</v>
      </c>
      <c r="Q5" s="30"/>
      <c r="R5" s="30"/>
      <c r="S5" s="30"/>
      <c r="T5" s="30"/>
      <c r="U5" s="30"/>
      <c r="V5" s="30">
        <v>5792871.0999999996</v>
      </c>
      <c r="W5" s="31"/>
      <c r="X5" s="29">
        <v>1078</v>
      </c>
      <c r="Y5" s="29" t="s">
        <v>156</v>
      </c>
    </row>
    <row r="6" spans="1:25" ht="13.5">
      <c r="A6" s="29">
        <v>108</v>
      </c>
      <c r="B6" s="29" t="s">
        <v>157</v>
      </c>
      <c r="C6" s="30"/>
      <c r="D6" s="30"/>
      <c r="E6" s="30"/>
      <c r="F6" s="30"/>
      <c r="G6" s="30"/>
      <c r="H6" s="30"/>
      <c r="I6" s="30">
        <f t="shared" si="0"/>
        <v>0</v>
      </c>
      <c r="J6" s="30"/>
      <c r="K6" s="166">
        <f t="shared" si="1"/>
        <v>0</v>
      </c>
      <c r="L6" s="167"/>
      <c r="M6" s="168">
        <v>1734687</v>
      </c>
      <c r="N6" s="169">
        <f t="shared" si="2"/>
        <v>0</v>
      </c>
      <c r="O6" s="199"/>
      <c r="P6" s="30">
        <f t="shared" si="3"/>
        <v>0</v>
      </c>
      <c r="Q6" s="30"/>
      <c r="R6" s="30"/>
      <c r="S6" s="30"/>
      <c r="T6" s="30"/>
      <c r="U6" s="30"/>
      <c r="V6" s="30"/>
      <c r="W6" s="31"/>
      <c r="X6" s="29">
        <v>108</v>
      </c>
      <c r="Y6" s="29" t="s">
        <v>157</v>
      </c>
    </row>
    <row r="7" spans="1:25" ht="13.5">
      <c r="A7" s="29">
        <v>109</v>
      </c>
      <c r="B7" s="29" t="s">
        <v>158</v>
      </c>
      <c r="C7" s="30"/>
      <c r="D7" s="30"/>
      <c r="E7" s="30"/>
      <c r="F7" s="30"/>
      <c r="G7" s="30"/>
      <c r="H7" s="30"/>
      <c r="I7" s="30">
        <f t="shared" si="0"/>
        <v>0</v>
      </c>
      <c r="J7" s="30"/>
      <c r="K7" s="166">
        <f t="shared" si="1"/>
        <v>0</v>
      </c>
      <c r="L7" s="167"/>
      <c r="M7" s="168"/>
      <c r="N7" s="169">
        <f t="shared" si="2"/>
        <v>0</v>
      </c>
      <c r="O7" s="199"/>
      <c r="P7" s="30">
        <f t="shared" si="3"/>
        <v>0</v>
      </c>
      <c r="Q7" s="30"/>
      <c r="R7" s="30"/>
      <c r="S7" s="30"/>
      <c r="T7" s="30"/>
      <c r="U7" s="30"/>
      <c r="V7" s="30"/>
      <c r="W7" s="31"/>
      <c r="X7" s="29">
        <v>109</v>
      </c>
      <c r="Y7" s="29" t="s">
        <v>158</v>
      </c>
    </row>
    <row r="8" spans="1:25" ht="13.5">
      <c r="A8" s="29">
        <v>211</v>
      </c>
      <c r="B8" s="29" t="s">
        <v>24</v>
      </c>
      <c r="C8" s="30"/>
      <c r="D8" s="30"/>
      <c r="E8" s="30"/>
      <c r="F8" s="30"/>
      <c r="G8" s="30"/>
      <c r="H8" s="30"/>
      <c r="I8" s="30">
        <f t="shared" si="0"/>
        <v>0</v>
      </c>
      <c r="J8" s="30"/>
      <c r="K8" s="166">
        <f t="shared" si="1"/>
        <v>0</v>
      </c>
      <c r="L8" s="167"/>
      <c r="M8" s="168"/>
      <c r="N8" s="169">
        <f t="shared" si="2"/>
        <v>0</v>
      </c>
      <c r="O8" s="199"/>
      <c r="P8" s="30">
        <f t="shared" si="3"/>
        <v>0</v>
      </c>
      <c r="Q8" s="30"/>
      <c r="R8" s="30"/>
      <c r="S8" s="30"/>
      <c r="T8" s="30"/>
      <c r="U8" s="30"/>
      <c r="V8" s="30"/>
      <c r="W8" s="31"/>
      <c r="X8" s="29">
        <v>211</v>
      </c>
      <c r="Y8" s="29" t="s">
        <v>24</v>
      </c>
    </row>
    <row r="9" spans="1:25" ht="13.5">
      <c r="A9" s="29">
        <v>212</v>
      </c>
      <c r="B9" s="29" t="s">
        <v>5</v>
      </c>
      <c r="C9" s="30"/>
      <c r="D9" s="30"/>
      <c r="E9" s="30"/>
      <c r="F9" s="30"/>
      <c r="G9" s="30"/>
      <c r="H9" s="30"/>
      <c r="I9" s="30">
        <f t="shared" si="0"/>
        <v>0</v>
      </c>
      <c r="J9" s="30"/>
      <c r="K9" s="166">
        <f t="shared" si="1"/>
        <v>0</v>
      </c>
      <c r="L9" s="167"/>
      <c r="M9" s="168"/>
      <c r="N9" s="169">
        <f t="shared" si="2"/>
        <v>0</v>
      </c>
      <c r="O9" s="199"/>
      <c r="P9" s="30">
        <f t="shared" si="3"/>
        <v>0</v>
      </c>
      <c r="Q9" s="30"/>
      <c r="R9" s="30"/>
      <c r="S9" s="30"/>
      <c r="T9" s="30"/>
      <c r="U9" s="30"/>
      <c r="V9" s="30"/>
      <c r="W9" s="31"/>
      <c r="X9" s="29">
        <v>212</v>
      </c>
      <c r="Y9" s="29" t="s">
        <v>5</v>
      </c>
    </row>
    <row r="10" spans="1:25" ht="13.5">
      <c r="A10" s="29">
        <v>213</v>
      </c>
      <c r="B10" s="29" t="s">
        <v>159</v>
      </c>
      <c r="C10" s="30">
        <v>6511684</v>
      </c>
      <c r="D10" s="30"/>
      <c r="E10" s="30"/>
      <c r="F10" s="30"/>
      <c r="G10" s="30"/>
      <c r="H10" s="30"/>
      <c r="I10" s="30">
        <f t="shared" si="0"/>
        <v>6511684</v>
      </c>
      <c r="J10" s="30"/>
      <c r="K10" s="166">
        <f t="shared" si="1"/>
        <v>6511684</v>
      </c>
      <c r="L10" s="167">
        <v>6511684</v>
      </c>
      <c r="M10" s="168"/>
      <c r="N10" s="169">
        <f t="shared" si="2"/>
        <v>-6511684</v>
      </c>
      <c r="O10" s="199"/>
      <c r="P10" s="30">
        <f t="shared" si="3"/>
        <v>0</v>
      </c>
      <c r="Q10" s="30"/>
      <c r="R10" s="30"/>
      <c r="S10" s="30"/>
      <c r="T10" s="30"/>
      <c r="U10" s="30"/>
      <c r="V10" s="30"/>
      <c r="W10" s="31"/>
      <c r="X10" s="29">
        <v>213</v>
      </c>
      <c r="Y10" s="29" t="s">
        <v>159</v>
      </c>
    </row>
    <row r="11" spans="1:25" ht="13.5">
      <c r="A11" s="29">
        <v>215</v>
      </c>
      <c r="B11" s="29" t="s">
        <v>160</v>
      </c>
      <c r="C11" s="30">
        <f>6430000-1230000</f>
        <v>5200000</v>
      </c>
      <c r="D11" s="30"/>
      <c r="E11" s="30"/>
      <c r="F11" s="30"/>
      <c r="G11" s="30"/>
      <c r="H11" s="30"/>
      <c r="I11" s="30">
        <f t="shared" si="0"/>
        <v>5200000</v>
      </c>
      <c r="J11" s="30">
        <v>5230000</v>
      </c>
      <c r="K11" s="166">
        <f t="shared" si="1"/>
        <v>10430000</v>
      </c>
      <c r="L11" s="167">
        <v>10430000</v>
      </c>
      <c r="M11" s="168"/>
      <c r="N11" s="169">
        <f t="shared" si="2"/>
        <v>-10430000</v>
      </c>
      <c r="O11" s="199"/>
      <c r="P11" s="30">
        <f t="shared" si="3"/>
        <v>0</v>
      </c>
      <c r="Q11" s="30"/>
      <c r="R11" s="30"/>
      <c r="S11" s="30"/>
      <c r="T11" s="30"/>
      <c r="U11" s="30"/>
      <c r="V11" s="30"/>
      <c r="W11" s="31"/>
      <c r="X11" s="29">
        <v>215</v>
      </c>
      <c r="Y11" s="29" t="s">
        <v>160</v>
      </c>
    </row>
    <row r="12" spans="1:25" ht="13.5">
      <c r="A12" s="29">
        <v>218</v>
      </c>
      <c r="B12" s="29" t="s">
        <v>161</v>
      </c>
      <c r="C12" s="30"/>
      <c r="D12" s="30"/>
      <c r="E12" s="30"/>
      <c r="F12" s="30"/>
      <c r="G12" s="30"/>
      <c r="H12" s="30"/>
      <c r="I12" s="30">
        <f t="shared" si="0"/>
        <v>0</v>
      </c>
      <c r="J12" s="30"/>
      <c r="K12" s="166">
        <f t="shared" si="1"/>
        <v>0</v>
      </c>
      <c r="L12" s="167"/>
      <c r="M12" s="168"/>
      <c r="N12" s="169">
        <f t="shared" si="2"/>
        <v>0</v>
      </c>
      <c r="O12" s="199"/>
      <c r="P12" s="30">
        <f t="shared" si="3"/>
        <v>0</v>
      </c>
      <c r="Q12" s="30"/>
      <c r="R12" s="30"/>
      <c r="S12" s="30"/>
      <c r="T12" s="30"/>
      <c r="U12" s="30"/>
      <c r="V12" s="30"/>
      <c r="W12" s="31"/>
      <c r="X12" s="29">
        <v>218</v>
      </c>
      <c r="Y12" s="29" t="s">
        <v>161</v>
      </c>
    </row>
    <row r="13" spans="1:25" ht="13.5">
      <c r="A13" s="29">
        <v>2812</v>
      </c>
      <c r="B13" s="29" t="s">
        <v>162</v>
      </c>
      <c r="C13" s="30"/>
      <c r="D13" s="30"/>
      <c r="E13" s="30"/>
      <c r="F13" s="30"/>
      <c r="G13" s="30"/>
      <c r="H13" s="30"/>
      <c r="I13" s="30">
        <f t="shared" si="0"/>
        <v>0</v>
      </c>
      <c r="J13" s="30"/>
      <c r="K13" s="166">
        <f t="shared" si="1"/>
        <v>0</v>
      </c>
      <c r="L13" s="167"/>
      <c r="M13" s="168"/>
      <c r="N13" s="169">
        <f t="shared" si="2"/>
        <v>0</v>
      </c>
      <c r="O13" s="199"/>
      <c r="P13" s="30">
        <f t="shared" si="3"/>
        <v>0</v>
      </c>
      <c r="Q13" s="30"/>
      <c r="R13" s="30"/>
      <c r="S13" s="30"/>
      <c r="T13" s="30"/>
      <c r="U13" s="30"/>
      <c r="V13" s="30"/>
      <c r="W13" s="31"/>
      <c r="X13" s="29">
        <v>2812</v>
      </c>
      <c r="Y13" s="29" t="s">
        <v>162</v>
      </c>
    </row>
    <row r="14" spans="1:25" ht="13.5">
      <c r="A14" s="29">
        <v>2813</v>
      </c>
      <c r="B14" s="29" t="s">
        <v>163</v>
      </c>
      <c r="C14" s="30">
        <v>-2077887</v>
      </c>
      <c r="D14" s="30"/>
      <c r="E14" s="30"/>
      <c r="F14" s="30"/>
      <c r="G14" s="30"/>
      <c r="H14" s="30"/>
      <c r="I14" s="30">
        <f t="shared" si="0"/>
        <v>-2077887</v>
      </c>
      <c r="J14" s="30"/>
      <c r="K14" s="166">
        <f t="shared" si="1"/>
        <v>-2077887</v>
      </c>
      <c r="L14" s="167">
        <v>-2077887</v>
      </c>
      <c r="M14" s="168"/>
      <c r="N14" s="169">
        <f t="shared" si="2"/>
        <v>2077887</v>
      </c>
      <c r="O14" s="199"/>
      <c r="P14" s="30">
        <f t="shared" si="3"/>
        <v>0</v>
      </c>
      <c r="Q14" s="30"/>
      <c r="R14" s="30"/>
      <c r="S14" s="30"/>
      <c r="T14" s="30"/>
      <c r="U14" s="30"/>
      <c r="V14" s="30"/>
      <c r="W14" s="31"/>
      <c r="X14" s="29">
        <v>2813</v>
      </c>
      <c r="Y14" s="29" t="s">
        <v>163</v>
      </c>
    </row>
    <row r="15" spans="1:25" ht="13.5">
      <c r="A15" s="29">
        <v>2815</v>
      </c>
      <c r="B15" s="29" t="s">
        <v>164</v>
      </c>
      <c r="C15" s="30">
        <v>-2482611</v>
      </c>
      <c r="D15" s="30"/>
      <c r="E15" s="30"/>
      <c r="F15" s="30"/>
      <c r="G15" s="30"/>
      <c r="H15" s="30"/>
      <c r="I15" s="30">
        <f t="shared" si="0"/>
        <v>-2482611</v>
      </c>
      <c r="J15" s="30"/>
      <c r="K15" s="166">
        <f t="shared" si="1"/>
        <v>-2482611</v>
      </c>
      <c r="L15" s="167">
        <v>-2482611</v>
      </c>
      <c r="M15" s="168"/>
      <c r="N15" s="169">
        <f t="shared" si="2"/>
        <v>2482611</v>
      </c>
      <c r="O15" s="30"/>
      <c r="P15" s="30">
        <f t="shared" si="3"/>
        <v>0</v>
      </c>
      <c r="Q15" s="30"/>
      <c r="R15" s="30"/>
      <c r="S15" s="30"/>
      <c r="T15" s="30"/>
      <c r="U15" s="30"/>
      <c r="V15" s="30"/>
      <c r="W15" s="31"/>
      <c r="X15" s="29">
        <v>2815</v>
      </c>
      <c r="Y15" s="29" t="s">
        <v>164</v>
      </c>
    </row>
    <row r="16" spans="1:25" ht="13.5">
      <c r="A16" s="29">
        <v>2818</v>
      </c>
      <c r="B16" s="29" t="s">
        <v>165</v>
      </c>
      <c r="C16" s="30"/>
      <c r="D16" s="30"/>
      <c r="E16" s="30"/>
      <c r="F16" s="30"/>
      <c r="G16" s="30"/>
      <c r="H16" s="30"/>
      <c r="I16" s="30">
        <f t="shared" si="0"/>
        <v>0</v>
      </c>
      <c r="J16" s="30"/>
      <c r="K16" s="166">
        <f t="shared" si="1"/>
        <v>0</v>
      </c>
      <c r="L16" s="167"/>
      <c r="M16" s="168"/>
      <c r="N16" s="169">
        <f t="shared" si="2"/>
        <v>0</v>
      </c>
      <c r="O16" s="30"/>
      <c r="P16" s="30">
        <f t="shared" si="3"/>
        <v>0</v>
      </c>
      <c r="Q16" s="30"/>
      <c r="R16" s="30"/>
      <c r="S16" s="30"/>
      <c r="T16" s="30"/>
      <c r="U16" s="30"/>
      <c r="V16" s="30"/>
      <c r="W16" s="31"/>
      <c r="X16" s="29">
        <v>2818</v>
      </c>
      <c r="Y16" s="29" t="s">
        <v>165</v>
      </c>
    </row>
    <row r="17" spans="1:25" ht="13.5">
      <c r="A17" s="29">
        <v>312</v>
      </c>
      <c r="B17" s="29" t="s">
        <v>166</v>
      </c>
      <c r="C17" s="30">
        <f>11184455+13950-6975</f>
        <v>11191430</v>
      </c>
      <c r="D17" s="30"/>
      <c r="E17" s="30"/>
      <c r="F17" s="30"/>
      <c r="G17" s="30"/>
      <c r="H17" s="30"/>
      <c r="I17" s="30">
        <f t="shared" si="0"/>
        <v>11191430</v>
      </c>
      <c r="J17" s="30">
        <v>64325698</v>
      </c>
      <c r="K17" s="166">
        <f t="shared" si="1"/>
        <v>9503660</v>
      </c>
      <c r="L17" s="167">
        <v>9503660</v>
      </c>
      <c r="M17" s="168"/>
      <c r="N17" s="169">
        <f t="shared" si="2"/>
        <v>-9503660</v>
      </c>
      <c r="O17" s="30">
        <v>66013468</v>
      </c>
      <c r="P17" s="30">
        <f t="shared" si="3"/>
        <v>0</v>
      </c>
      <c r="Q17" s="30"/>
      <c r="R17" s="30"/>
      <c r="S17" s="30"/>
      <c r="T17" s="30"/>
      <c r="U17" s="30"/>
      <c r="V17" s="30"/>
      <c r="W17" s="31"/>
      <c r="X17" s="29">
        <v>312</v>
      </c>
      <c r="Y17" s="29" t="s">
        <v>166</v>
      </c>
    </row>
    <row r="18" spans="1:25" ht="13.5">
      <c r="A18" s="29">
        <v>401</v>
      </c>
      <c r="B18" s="29" t="s">
        <v>167</v>
      </c>
      <c r="C18" s="30"/>
      <c r="D18" s="30"/>
      <c r="E18" s="30"/>
      <c r="F18" s="30"/>
      <c r="G18" s="30"/>
      <c r="H18" s="30"/>
      <c r="I18" s="30">
        <f t="shared" si="0"/>
        <v>0</v>
      </c>
      <c r="J18" s="30">
        <v>82784228</v>
      </c>
      <c r="K18" s="166">
        <f t="shared" si="1"/>
        <v>-11149258</v>
      </c>
      <c r="L18" s="167"/>
      <c r="M18" s="168">
        <v>11149258</v>
      </c>
      <c r="N18" s="169">
        <f t="shared" si="2"/>
        <v>11149258</v>
      </c>
      <c r="O18" s="30">
        <v>74783167</v>
      </c>
      <c r="P18" s="30">
        <f t="shared" si="3"/>
        <v>19150319</v>
      </c>
      <c r="Q18" s="30"/>
      <c r="R18" s="30"/>
      <c r="S18" s="30"/>
      <c r="T18" s="30"/>
      <c r="U18" s="30"/>
      <c r="V18" s="30">
        <v>19150319</v>
      </c>
      <c r="W18" s="31"/>
      <c r="X18" s="29">
        <v>401</v>
      </c>
      <c r="Y18" s="29" t="s">
        <v>167</v>
      </c>
    </row>
    <row r="19" spans="1:25" ht="13.5">
      <c r="A19" s="29">
        <v>411</v>
      </c>
      <c r="B19" s="29" t="s">
        <v>106</v>
      </c>
      <c r="C19" s="30">
        <v>21335387</v>
      </c>
      <c r="D19" s="30"/>
      <c r="E19" s="30"/>
      <c r="F19" s="30"/>
      <c r="G19" s="30"/>
      <c r="H19" s="30"/>
      <c r="I19" s="30">
        <f t="shared" si="0"/>
        <v>21335387</v>
      </c>
      <c r="J19" s="30">
        <v>92775525</v>
      </c>
      <c r="K19" s="166">
        <f t="shared" si="1"/>
        <v>-2899633</v>
      </c>
      <c r="L19" s="167">
        <v>-2899633</v>
      </c>
      <c r="M19" s="168"/>
      <c r="N19" s="169">
        <f t="shared" si="2"/>
        <v>2899633</v>
      </c>
      <c r="O19" s="30">
        <v>117010545</v>
      </c>
      <c r="P19" s="30">
        <f t="shared" si="3"/>
        <v>0</v>
      </c>
      <c r="Q19" s="30"/>
      <c r="R19" s="30"/>
      <c r="S19" s="30"/>
      <c r="T19" s="30"/>
      <c r="U19" s="30"/>
      <c r="V19" s="30"/>
      <c r="W19" s="31"/>
      <c r="X19" s="29">
        <v>411</v>
      </c>
      <c r="Y19" s="29" t="s">
        <v>106</v>
      </c>
    </row>
    <row r="20" spans="1:25" ht="13.5">
      <c r="A20" s="29">
        <v>421</v>
      </c>
      <c r="B20" s="29" t="s">
        <v>168</v>
      </c>
      <c r="C20" s="30"/>
      <c r="D20" s="30"/>
      <c r="E20" s="30"/>
      <c r="F20" s="30"/>
      <c r="G20" s="30"/>
      <c r="H20" s="30"/>
      <c r="I20" s="30">
        <f t="shared" si="0"/>
        <v>0</v>
      </c>
      <c r="J20" s="30">
        <v>9215826</v>
      </c>
      <c r="K20" s="166">
        <f t="shared" si="1"/>
        <v>0</v>
      </c>
      <c r="L20" s="167"/>
      <c r="M20" s="168"/>
      <c r="N20" s="169">
        <f t="shared" si="2"/>
        <v>0</v>
      </c>
      <c r="O20" s="30">
        <v>9215826</v>
      </c>
      <c r="P20" s="30">
        <f t="shared" si="3"/>
        <v>0</v>
      </c>
      <c r="Q20" s="30"/>
      <c r="R20" s="30"/>
      <c r="S20" s="30"/>
      <c r="T20" s="30"/>
      <c r="U20" s="30"/>
      <c r="V20" s="30"/>
      <c r="W20" s="31"/>
      <c r="X20" s="29">
        <v>421</v>
      </c>
      <c r="Y20" s="29" t="s">
        <v>168</v>
      </c>
    </row>
    <row r="21" spans="1:25" ht="13.5">
      <c r="A21" s="29">
        <v>431</v>
      </c>
      <c r="B21" s="29" t="s">
        <v>169</v>
      </c>
      <c r="C21" s="30"/>
      <c r="D21" s="30"/>
      <c r="E21" s="30"/>
      <c r="F21" s="30"/>
      <c r="G21" s="30"/>
      <c r="H21" s="30"/>
      <c r="I21" s="30">
        <f t="shared" si="0"/>
        <v>0</v>
      </c>
      <c r="J21" s="30">
        <v>2634258</v>
      </c>
      <c r="K21" s="166">
        <f t="shared" si="1"/>
        <v>-215015</v>
      </c>
      <c r="L21" s="167"/>
      <c r="M21" s="168">
        <v>215015</v>
      </c>
      <c r="N21" s="169">
        <f t="shared" si="2"/>
        <v>215015</v>
      </c>
      <c r="O21" s="30">
        <v>2691451</v>
      </c>
      <c r="P21" s="30">
        <f t="shared" si="3"/>
        <v>157822</v>
      </c>
      <c r="Q21" s="30"/>
      <c r="R21" s="30"/>
      <c r="S21" s="30"/>
      <c r="T21" s="30"/>
      <c r="U21" s="30"/>
      <c r="V21" s="30">
        <v>157822</v>
      </c>
      <c r="W21" s="31"/>
      <c r="X21" s="29">
        <v>431</v>
      </c>
      <c r="Y21" s="29" t="s">
        <v>169</v>
      </c>
    </row>
    <row r="22" spans="1:25" ht="13.5">
      <c r="A22" s="29">
        <v>442</v>
      </c>
      <c r="B22" s="29" t="s">
        <v>170</v>
      </c>
      <c r="C22" s="30"/>
      <c r="D22" s="30"/>
      <c r="E22" s="30"/>
      <c r="F22" s="30"/>
      <c r="G22" s="30"/>
      <c r="H22" s="30"/>
      <c r="I22" s="30">
        <f t="shared" si="0"/>
        <v>0</v>
      </c>
      <c r="J22" s="30"/>
      <c r="K22" s="166">
        <f t="shared" si="1"/>
        <v>-44500</v>
      </c>
      <c r="L22" s="167"/>
      <c r="M22" s="168">
        <v>44500</v>
      </c>
      <c r="N22" s="169">
        <f t="shared" si="2"/>
        <v>44500</v>
      </c>
      <c r="O22" s="30">
        <v>12100</v>
      </c>
      <c r="P22" s="30">
        <f t="shared" si="3"/>
        <v>32400</v>
      </c>
      <c r="Q22" s="30"/>
      <c r="R22" s="30"/>
      <c r="S22" s="30"/>
      <c r="T22" s="30"/>
      <c r="U22" s="30"/>
      <c r="V22" s="30">
        <v>32400</v>
      </c>
      <c r="W22" s="31"/>
      <c r="X22" s="29">
        <v>442</v>
      </c>
      <c r="Y22" s="29" t="s">
        <v>170</v>
      </c>
    </row>
    <row r="23" spans="1:25" ht="13.5">
      <c r="A23" s="29">
        <v>444</v>
      </c>
      <c r="B23" s="29" t="s">
        <v>171</v>
      </c>
      <c r="C23" s="30"/>
      <c r="D23" s="30"/>
      <c r="E23" s="30"/>
      <c r="F23" s="30"/>
      <c r="G23" s="30"/>
      <c r="H23" s="30"/>
      <c r="I23" s="30">
        <f t="shared" si="0"/>
        <v>0</v>
      </c>
      <c r="J23" s="30">
        <v>3418370.3</v>
      </c>
      <c r="K23" s="166">
        <f t="shared" si="1"/>
        <v>425805.29999999981</v>
      </c>
      <c r="L23" s="167">
        <v>425805</v>
      </c>
      <c r="M23" s="168"/>
      <c r="N23" s="169">
        <f t="shared" si="2"/>
        <v>-425805.29999999981</v>
      </c>
      <c r="O23" s="30">
        <v>2873299</v>
      </c>
      <c r="P23" s="30">
        <f t="shared" si="3"/>
        <v>119266</v>
      </c>
      <c r="Q23" s="30"/>
      <c r="R23" s="30"/>
      <c r="S23" s="30"/>
      <c r="T23" s="30"/>
      <c r="U23" s="30"/>
      <c r="V23" s="30">
        <f>151666-32400</f>
        <v>119266</v>
      </c>
      <c r="W23" s="31"/>
      <c r="X23" s="29">
        <v>444</v>
      </c>
      <c r="Y23" s="29" t="s">
        <v>171</v>
      </c>
    </row>
    <row r="24" spans="1:25" ht="13.5">
      <c r="A24" s="29">
        <v>445</v>
      </c>
      <c r="B24" s="29" t="s">
        <v>109</v>
      </c>
      <c r="C24" s="30">
        <v>940956</v>
      </c>
      <c r="D24" s="30"/>
      <c r="E24" s="30"/>
      <c r="F24" s="30"/>
      <c r="G24" s="30"/>
      <c r="H24" s="30"/>
      <c r="I24" s="30">
        <f t="shared" si="0"/>
        <v>940956</v>
      </c>
      <c r="J24" s="30">
        <v>14581326</v>
      </c>
      <c r="K24" s="166">
        <f t="shared" si="1"/>
        <v>59694</v>
      </c>
      <c r="L24" s="167">
        <v>59694</v>
      </c>
      <c r="M24" s="168"/>
      <c r="N24" s="169">
        <f t="shared" si="2"/>
        <v>-59694</v>
      </c>
      <c r="O24" s="30">
        <v>15462588</v>
      </c>
      <c r="P24" s="30">
        <f t="shared" si="3"/>
        <v>0</v>
      </c>
      <c r="Q24" s="30"/>
      <c r="R24" s="30"/>
      <c r="S24" s="30"/>
      <c r="T24" s="30"/>
      <c r="U24" s="30"/>
      <c r="V24" s="30"/>
      <c r="W24" s="31"/>
      <c r="X24" s="29">
        <v>445</v>
      </c>
      <c r="Y24" s="29" t="s">
        <v>109</v>
      </c>
    </row>
    <row r="25" spans="1:25" ht="13.5">
      <c r="A25" s="29">
        <v>449</v>
      </c>
      <c r="B25" s="29" t="s">
        <v>172</v>
      </c>
      <c r="C25" s="30"/>
      <c r="D25" s="30"/>
      <c r="E25" s="30"/>
      <c r="F25" s="30"/>
      <c r="G25" s="30"/>
      <c r="H25" s="30"/>
      <c r="I25" s="30">
        <f t="shared" si="0"/>
        <v>0</v>
      </c>
      <c r="J25" s="30"/>
      <c r="K25" s="166">
        <f t="shared" si="1"/>
        <v>0</v>
      </c>
      <c r="L25" s="167"/>
      <c r="M25" s="168"/>
      <c r="N25" s="169">
        <f t="shared" si="2"/>
        <v>0</v>
      </c>
      <c r="O25" s="30"/>
      <c r="P25" s="30">
        <f t="shared" si="3"/>
        <v>0</v>
      </c>
      <c r="Q25" s="30"/>
      <c r="R25" s="30"/>
      <c r="S25" s="30"/>
      <c r="T25" s="30"/>
      <c r="U25" s="30"/>
      <c r="V25" s="30"/>
      <c r="W25" s="31"/>
      <c r="X25" s="29">
        <v>449</v>
      </c>
      <c r="Y25" s="29" t="s">
        <v>172</v>
      </c>
    </row>
    <row r="26" spans="1:25" ht="13.5">
      <c r="A26" s="29">
        <v>455</v>
      </c>
      <c r="B26" s="29" t="s">
        <v>197</v>
      </c>
      <c r="C26" s="30"/>
      <c r="D26" s="30"/>
      <c r="E26" s="30"/>
      <c r="F26" s="30"/>
      <c r="G26" s="30"/>
      <c r="H26" s="30"/>
      <c r="I26" s="30">
        <f>C26+D26+E26+F26+G26+H26</f>
        <v>0</v>
      </c>
      <c r="J26" s="30"/>
      <c r="K26" s="166">
        <f>(I26+J26)-(O26+P26)</f>
        <v>0</v>
      </c>
      <c r="L26" s="167"/>
      <c r="M26" s="168"/>
      <c r="N26" s="169">
        <f>(O26+P26)-(I26+J26)</f>
        <v>0</v>
      </c>
      <c r="O26" s="30"/>
      <c r="P26" s="30">
        <f>Q26+R26+S26+T26+U26+V26</f>
        <v>0</v>
      </c>
      <c r="Q26" s="30"/>
      <c r="R26" s="30"/>
      <c r="S26" s="30"/>
      <c r="T26" s="30"/>
      <c r="U26" s="30"/>
      <c r="V26" s="30"/>
      <c r="W26" s="31"/>
      <c r="X26" s="29">
        <v>455</v>
      </c>
      <c r="Y26" s="29" t="s">
        <v>197</v>
      </c>
    </row>
    <row r="27" spans="1:25" ht="13.5">
      <c r="A27" s="29">
        <v>461</v>
      </c>
      <c r="B27" s="29" t="s">
        <v>194</v>
      </c>
      <c r="C27" s="30"/>
      <c r="D27" s="30"/>
      <c r="E27" s="30"/>
      <c r="F27" s="30"/>
      <c r="G27" s="30"/>
      <c r="H27" s="30"/>
      <c r="I27" s="30">
        <f>C27+D27+E27+F27+G27+H27</f>
        <v>0</v>
      </c>
      <c r="J27" s="30">
        <v>10000000</v>
      </c>
      <c r="K27" s="166">
        <f>(I27+J27)-(O27+P27)</f>
        <v>0</v>
      </c>
      <c r="L27" s="167"/>
      <c r="M27" s="168"/>
      <c r="N27" s="169">
        <f>(O27+P27)-(I27+J27)</f>
        <v>0</v>
      </c>
      <c r="O27" s="30"/>
      <c r="P27" s="30">
        <f>Q27+R27+S27+T27+U27+V27</f>
        <v>10000000</v>
      </c>
      <c r="Q27" s="30"/>
      <c r="R27" s="30"/>
      <c r="S27" s="30"/>
      <c r="T27" s="30"/>
      <c r="U27" s="30"/>
      <c r="V27" s="30">
        <v>10000000</v>
      </c>
      <c r="W27" s="31"/>
      <c r="X27" s="29">
        <v>461</v>
      </c>
      <c r="Y27" s="29" t="s">
        <v>194</v>
      </c>
    </row>
    <row r="28" spans="1:25" ht="13.5">
      <c r="A28" s="29">
        <v>467</v>
      </c>
      <c r="B28" s="29" t="s">
        <v>196</v>
      </c>
      <c r="C28" s="30"/>
      <c r="D28" s="30"/>
      <c r="E28" s="30"/>
      <c r="F28" s="30"/>
      <c r="G28" s="30"/>
      <c r="H28" s="30"/>
      <c r="I28" s="30">
        <f>C28+D28+E28+F28+G28+H28</f>
        <v>0</v>
      </c>
      <c r="J28" s="30"/>
      <c r="K28" s="166">
        <f>(I28+J28)-(O28+P28)</f>
        <v>0</v>
      </c>
      <c r="L28" s="167"/>
      <c r="M28" s="168"/>
      <c r="N28" s="169">
        <f>(O28+P28)-(I28+J28)</f>
        <v>0</v>
      </c>
      <c r="O28" s="30"/>
      <c r="P28" s="30">
        <f>Q28+R28+S28+T28+U28+V28</f>
        <v>0</v>
      </c>
      <c r="Q28" s="30"/>
      <c r="R28" s="30"/>
      <c r="S28" s="30"/>
      <c r="T28" s="30"/>
      <c r="U28" s="30"/>
      <c r="V28" s="30"/>
      <c r="W28" s="31"/>
      <c r="X28" s="29">
        <v>467</v>
      </c>
      <c r="Y28" s="29" t="s">
        <v>196</v>
      </c>
    </row>
    <row r="29" spans="1:25" ht="13.5">
      <c r="A29" s="29">
        <v>468</v>
      </c>
      <c r="B29" s="29" t="s">
        <v>195</v>
      </c>
      <c r="C29" s="30"/>
      <c r="D29" s="30"/>
      <c r="E29" s="30"/>
      <c r="F29" s="30"/>
      <c r="G29" s="30"/>
      <c r="H29" s="30"/>
      <c r="I29" s="30">
        <f>C29+D29+E29+F29+G29+H29</f>
        <v>0</v>
      </c>
      <c r="J29" s="30"/>
      <c r="K29" s="166">
        <f>(I29+J29)-(O29+P29)</f>
        <v>0</v>
      </c>
      <c r="L29" s="167"/>
      <c r="M29" s="168"/>
      <c r="N29" s="169">
        <f>(O29+P29)-(I29+J29)</f>
        <v>0</v>
      </c>
      <c r="O29" s="30"/>
      <c r="P29" s="30">
        <f>Q29+R29+S29+T29+U29+V29</f>
        <v>0</v>
      </c>
      <c r="Q29" s="30"/>
      <c r="R29" s="30"/>
      <c r="S29" s="30"/>
      <c r="T29" s="30"/>
      <c r="U29" s="30"/>
      <c r="V29" s="30"/>
      <c r="W29" s="31"/>
      <c r="X29" s="29">
        <v>468</v>
      </c>
      <c r="Y29" s="29" t="s">
        <v>195</v>
      </c>
    </row>
    <row r="30" spans="1:25" ht="13.5">
      <c r="A30" s="29">
        <v>512</v>
      </c>
      <c r="B30" s="29" t="s">
        <v>173</v>
      </c>
      <c r="C30" s="30">
        <v>3482558.26</v>
      </c>
      <c r="D30" s="30"/>
      <c r="E30" s="30"/>
      <c r="F30" s="30"/>
      <c r="G30" s="30"/>
      <c r="H30" s="30"/>
      <c r="I30" s="30">
        <f>C30+D30+E30+F30+G30+H30</f>
        <v>3482558.26</v>
      </c>
      <c r="J30" s="30">
        <v>197568911.41999999</v>
      </c>
      <c r="K30" s="166">
        <f>(I30+J30)-(O30+P30)</f>
        <v>4603188.369999975</v>
      </c>
      <c r="L30" s="167">
        <v>4603188</v>
      </c>
      <c r="M30" s="168"/>
      <c r="N30" s="169">
        <f>(O30+P30)-(I30+J30)</f>
        <v>-4603188.369999975</v>
      </c>
      <c r="O30" s="30">
        <v>196448281.31</v>
      </c>
      <c r="P30" s="30">
        <f>Q30+R30+S30+T30+U30+V30</f>
        <v>0</v>
      </c>
      <c r="Q30" s="30"/>
      <c r="R30" s="30"/>
      <c r="S30" s="30"/>
      <c r="T30" s="30"/>
      <c r="U30" s="30"/>
      <c r="V30" s="30"/>
      <c r="W30" s="31"/>
      <c r="X30" s="29">
        <v>512</v>
      </c>
      <c r="Y30" s="29" t="s">
        <v>173</v>
      </c>
    </row>
    <row r="31" spans="1:25" ht="13.5">
      <c r="A31" s="29">
        <v>519</v>
      </c>
      <c r="B31" s="29" t="s">
        <v>174</v>
      </c>
      <c r="C31" s="30"/>
      <c r="D31" s="30"/>
      <c r="E31" s="30"/>
      <c r="F31" s="30"/>
      <c r="G31" s="30"/>
      <c r="H31" s="30"/>
      <c r="I31" s="30">
        <f t="shared" si="0"/>
        <v>0</v>
      </c>
      <c r="J31" s="30"/>
      <c r="K31" s="166">
        <f t="shared" si="1"/>
        <v>0</v>
      </c>
      <c r="L31" s="167"/>
      <c r="M31" s="168"/>
      <c r="N31" s="169">
        <f t="shared" si="2"/>
        <v>0</v>
      </c>
      <c r="O31" s="30"/>
      <c r="P31" s="30">
        <f t="shared" si="3"/>
        <v>0</v>
      </c>
      <c r="Q31" s="30"/>
      <c r="R31" s="30"/>
      <c r="S31" s="30"/>
      <c r="T31" s="30"/>
      <c r="U31" s="30"/>
      <c r="V31" s="30"/>
      <c r="W31" s="31"/>
      <c r="X31" s="29">
        <v>519</v>
      </c>
      <c r="Y31" s="29" t="s">
        <v>174</v>
      </c>
    </row>
    <row r="32" spans="1:25" ht="13.5">
      <c r="A32" s="29">
        <v>531</v>
      </c>
      <c r="B32" s="29" t="s">
        <v>30</v>
      </c>
      <c r="C32" s="30">
        <v>316160.82</v>
      </c>
      <c r="D32" s="30"/>
      <c r="E32" s="30"/>
      <c r="F32" s="30"/>
      <c r="G32" s="30"/>
      <c r="H32" s="30"/>
      <c r="I32" s="30">
        <f t="shared" si="0"/>
        <v>316160.82</v>
      </c>
      <c r="J32" s="30">
        <v>102741820</v>
      </c>
      <c r="K32" s="166">
        <f t="shared" si="1"/>
        <v>4027430.8799999952</v>
      </c>
      <c r="L32" s="167">
        <v>4027431</v>
      </c>
      <c r="M32" s="168"/>
      <c r="N32" s="169">
        <f t="shared" si="2"/>
        <v>-4027430.8799999952</v>
      </c>
      <c r="O32" s="30">
        <v>99030549.939999998</v>
      </c>
      <c r="P32" s="30">
        <f t="shared" si="3"/>
        <v>0</v>
      </c>
      <c r="Q32" s="30"/>
      <c r="R32" s="30"/>
      <c r="S32" s="30"/>
      <c r="T32" s="30"/>
      <c r="U32" s="30"/>
      <c r="V32" s="30"/>
      <c r="W32" s="31"/>
      <c r="X32" s="29">
        <v>531</v>
      </c>
      <c r="Y32" s="29" t="s">
        <v>30</v>
      </c>
    </row>
    <row r="33" spans="1:25" ht="13.5">
      <c r="A33" s="29">
        <v>581</v>
      </c>
      <c r="B33" s="29" t="s">
        <v>175</v>
      </c>
      <c r="C33" s="30"/>
      <c r="D33" s="30"/>
      <c r="E33" s="30"/>
      <c r="F33" s="30"/>
      <c r="G33" s="30"/>
      <c r="H33" s="30"/>
      <c r="I33" s="30">
        <f t="shared" si="0"/>
        <v>0</v>
      </c>
      <c r="J33" s="30">
        <v>177179660.09999999</v>
      </c>
      <c r="K33" s="166">
        <f t="shared" si="1"/>
        <v>0</v>
      </c>
      <c r="L33" s="167"/>
      <c r="M33" s="168"/>
      <c r="N33" s="169">
        <f t="shared" si="2"/>
        <v>0</v>
      </c>
      <c r="O33" s="30">
        <v>177179660.09999999</v>
      </c>
      <c r="P33" s="30">
        <f t="shared" si="3"/>
        <v>0</v>
      </c>
      <c r="Q33" s="30"/>
      <c r="R33" s="30"/>
      <c r="S33" s="30"/>
      <c r="T33" s="30"/>
      <c r="U33" s="30"/>
      <c r="V33" s="30"/>
      <c r="W33" s="31"/>
      <c r="X33" s="29">
        <v>581</v>
      </c>
      <c r="Y33" s="29" t="s">
        <v>175</v>
      </c>
    </row>
    <row r="34" spans="1:25" ht="13.5">
      <c r="A34" s="29">
        <v>601</v>
      </c>
      <c r="B34" s="29" t="s">
        <v>176</v>
      </c>
      <c r="C34" s="30"/>
      <c r="D34" s="30"/>
      <c r="E34" s="30"/>
      <c r="F34" s="30"/>
      <c r="G34" s="30"/>
      <c r="H34" s="30"/>
      <c r="I34" s="30">
        <f t="shared" si="0"/>
        <v>0</v>
      </c>
      <c r="J34" s="30">
        <v>59095699</v>
      </c>
      <c r="K34" s="166">
        <f t="shared" si="1"/>
        <v>59095699</v>
      </c>
      <c r="L34" s="167"/>
      <c r="M34" s="168"/>
      <c r="N34" s="169">
        <f t="shared" si="2"/>
        <v>-59095699</v>
      </c>
      <c r="O34" s="30"/>
      <c r="P34" s="30">
        <f t="shared" si="3"/>
        <v>0</v>
      </c>
      <c r="Q34" s="30"/>
      <c r="R34" s="30"/>
      <c r="S34" s="30"/>
      <c r="T34" s="30"/>
      <c r="U34" s="30"/>
      <c r="V34" s="30"/>
      <c r="W34" s="31"/>
      <c r="X34" s="29">
        <v>601</v>
      </c>
      <c r="Y34" s="29" t="s">
        <v>176</v>
      </c>
    </row>
    <row r="35" spans="1:25" ht="13.5">
      <c r="A35" s="29">
        <v>602</v>
      </c>
      <c r="B35" s="29" t="s">
        <v>177</v>
      </c>
      <c r="C35" s="30"/>
      <c r="D35" s="30"/>
      <c r="E35" s="30"/>
      <c r="F35" s="30"/>
      <c r="G35" s="30"/>
      <c r="H35" s="30"/>
      <c r="I35" s="30">
        <f t="shared" si="0"/>
        <v>0</v>
      </c>
      <c r="J35" s="30">
        <v>1687769</v>
      </c>
      <c r="K35" s="166">
        <f t="shared" si="1"/>
        <v>1687769</v>
      </c>
      <c r="L35" s="167"/>
      <c r="M35" s="168"/>
      <c r="N35" s="169">
        <f t="shared" si="2"/>
        <v>-1687769</v>
      </c>
      <c r="O35" s="30"/>
      <c r="P35" s="30">
        <f t="shared" si="3"/>
        <v>0</v>
      </c>
      <c r="Q35" s="30"/>
      <c r="R35" s="30"/>
      <c r="S35" s="30"/>
      <c r="T35" s="30"/>
      <c r="U35" s="30"/>
      <c r="V35" s="30"/>
      <c r="W35" s="31"/>
      <c r="X35" s="29">
        <v>602</v>
      </c>
      <c r="Y35" s="29" t="s">
        <v>177</v>
      </c>
    </row>
    <row r="36" spans="1:25" ht="13.5">
      <c r="A36" s="29">
        <v>605</v>
      </c>
      <c r="B36" s="29" t="s">
        <v>178</v>
      </c>
      <c r="C36" s="30"/>
      <c r="D36" s="30"/>
      <c r="E36" s="30"/>
      <c r="F36" s="30"/>
      <c r="G36" s="30"/>
      <c r="H36" s="30"/>
      <c r="I36" s="30">
        <f t="shared" si="0"/>
        <v>0</v>
      </c>
      <c r="J36" s="30"/>
      <c r="K36" s="166">
        <f t="shared" si="1"/>
        <v>0</v>
      </c>
      <c r="L36" s="167"/>
      <c r="M36" s="168"/>
      <c r="N36" s="169">
        <f t="shared" si="2"/>
        <v>0</v>
      </c>
      <c r="O36" s="30"/>
      <c r="P36" s="30">
        <f t="shared" si="3"/>
        <v>0</v>
      </c>
      <c r="Q36" s="30"/>
      <c r="R36" s="30"/>
      <c r="S36" s="30"/>
      <c r="T36" s="30"/>
      <c r="U36" s="30"/>
      <c r="V36" s="30"/>
      <c r="W36" s="31"/>
      <c r="X36" s="29">
        <v>605</v>
      </c>
      <c r="Y36" s="29" t="s">
        <v>178</v>
      </c>
    </row>
    <row r="37" spans="1:25" ht="13.5">
      <c r="A37" s="29">
        <v>608</v>
      </c>
      <c r="B37" s="29" t="s">
        <v>179</v>
      </c>
      <c r="C37" s="30"/>
      <c r="D37" s="30"/>
      <c r="E37" s="30"/>
      <c r="F37" s="30"/>
      <c r="G37" s="30"/>
      <c r="H37" s="30"/>
      <c r="I37" s="30">
        <f t="shared" si="0"/>
        <v>0</v>
      </c>
      <c r="J37" s="30"/>
      <c r="K37" s="166">
        <f t="shared" si="1"/>
        <v>0</v>
      </c>
      <c r="L37" s="167"/>
      <c r="M37" s="168"/>
      <c r="N37" s="169">
        <f t="shared" si="2"/>
        <v>0</v>
      </c>
      <c r="O37" s="30"/>
      <c r="P37" s="30">
        <f t="shared" si="3"/>
        <v>0</v>
      </c>
      <c r="Q37" s="30"/>
      <c r="R37" s="30"/>
      <c r="S37" s="30"/>
      <c r="T37" s="30"/>
      <c r="U37" s="30"/>
      <c r="V37" s="30"/>
      <c r="W37" s="31"/>
      <c r="X37" s="29">
        <v>608</v>
      </c>
      <c r="Y37" s="29" t="s">
        <v>179</v>
      </c>
    </row>
    <row r="38" spans="1:25" ht="13.5">
      <c r="A38" s="29">
        <v>613</v>
      </c>
      <c r="B38" s="29" t="s">
        <v>180</v>
      </c>
      <c r="C38" s="30"/>
      <c r="D38" s="30"/>
      <c r="E38" s="30"/>
      <c r="F38" s="30"/>
      <c r="G38" s="30"/>
      <c r="H38" s="30"/>
      <c r="I38" s="30">
        <f t="shared" ref="I38:I53" si="4">C38+D38+E38+F38+G38+H38</f>
        <v>0</v>
      </c>
      <c r="J38" s="30"/>
      <c r="K38" s="166">
        <f t="shared" si="1"/>
        <v>0</v>
      </c>
      <c r="L38" s="167"/>
      <c r="M38" s="168"/>
      <c r="N38" s="169">
        <f t="shared" si="2"/>
        <v>0</v>
      </c>
      <c r="O38" s="30"/>
      <c r="P38" s="30">
        <f t="shared" ref="P38:P53" si="5">Q38+R38+S38+T38+U38+V38</f>
        <v>0</v>
      </c>
      <c r="Q38" s="30"/>
      <c r="R38" s="30"/>
      <c r="S38" s="30"/>
      <c r="T38" s="30"/>
      <c r="U38" s="30"/>
      <c r="V38" s="30"/>
      <c r="W38" s="31"/>
      <c r="X38" s="29">
        <v>613</v>
      </c>
      <c r="Y38" s="29" t="s">
        <v>180</v>
      </c>
    </row>
    <row r="39" spans="1:25" ht="13.5">
      <c r="A39" s="29">
        <v>618</v>
      </c>
      <c r="B39" s="29" t="s">
        <v>181</v>
      </c>
      <c r="C39" s="30"/>
      <c r="D39" s="30"/>
      <c r="E39" s="30"/>
      <c r="F39" s="30"/>
      <c r="G39" s="30"/>
      <c r="H39" s="30"/>
      <c r="I39" s="30">
        <f t="shared" si="4"/>
        <v>0</v>
      </c>
      <c r="J39" s="30">
        <v>2035912</v>
      </c>
      <c r="K39" s="166">
        <f t="shared" si="1"/>
        <v>2035912</v>
      </c>
      <c r="L39" s="167"/>
      <c r="M39" s="168"/>
      <c r="N39" s="169">
        <f t="shared" si="2"/>
        <v>-2035912</v>
      </c>
      <c r="O39" s="30"/>
      <c r="P39" s="30">
        <f t="shared" si="5"/>
        <v>0</v>
      </c>
      <c r="Q39" s="30"/>
      <c r="R39" s="30"/>
      <c r="S39" s="30"/>
      <c r="T39" s="30"/>
      <c r="U39" s="30"/>
      <c r="V39" s="30"/>
      <c r="W39" s="31"/>
      <c r="X39" s="29">
        <v>618</v>
      </c>
      <c r="Y39" s="29" t="s">
        <v>181</v>
      </c>
    </row>
    <row r="40" spans="1:25" ht="13.5">
      <c r="A40" s="29">
        <v>628</v>
      </c>
      <c r="B40" s="29" t="s">
        <v>182</v>
      </c>
      <c r="C40" s="30"/>
      <c r="D40" s="30"/>
      <c r="E40" s="30"/>
      <c r="F40" s="30"/>
      <c r="G40" s="30"/>
      <c r="H40" s="30"/>
      <c r="I40" s="30">
        <f t="shared" si="4"/>
        <v>0</v>
      </c>
      <c r="J40" s="30"/>
      <c r="K40" s="166">
        <f t="shared" si="1"/>
        <v>0</v>
      </c>
      <c r="L40" s="167"/>
      <c r="M40" s="168"/>
      <c r="N40" s="169">
        <f t="shared" si="2"/>
        <v>0</v>
      </c>
      <c r="O40" s="30"/>
      <c r="P40" s="30">
        <f t="shared" si="5"/>
        <v>0</v>
      </c>
      <c r="Q40" s="30"/>
      <c r="R40" s="30"/>
      <c r="S40" s="30"/>
      <c r="T40" s="30"/>
      <c r="U40" s="30"/>
      <c r="V40" s="30"/>
      <c r="W40" s="31"/>
      <c r="X40" s="29">
        <v>628</v>
      </c>
      <c r="Y40" s="29" t="s">
        <v>182</v>
      </c>
    </row>
    <row r="41" spans="1:25" ht="13.5">
      <c r="A41" s="29">
        <v>634</v>
      </c>
      <c r="B41" s="29" t="s">
        <v>183</v>
      </c>
      <c r="C41" s="30"/>
      <c r="D41" s="30"/>
      <c r="E41" s="30"/>
      <c r="F41" s="30"/>
      <c r="G41" s="30"/>
      <c r="H41" s="30"/>
      <c r="I41" s="30">
        <f t="shared" si="4"/>
        <v>0</v>
      </c>
      <c r="J41" s="30"/>
      <c r="K41" s="166">
        <f t="shared" si="1"/>
        <v>0</v>
      </c>
      <c r="L41" s="167"/>
      <c r="M41" s="168"/>
      <c r="N41" s="169">
        <f t="shared" si="2"/>
        <v>0</v>
      </c>
      <c r="O41" s="30"/>
      <c r="P41" s="30">
        <f t="shared" si="5"/>
        <v>0</v>
      </c>
      <c r="Q41" s="30"/>
      <c r="R41" s="30"/>
      <c r="S41" s="30"/>
      <c r="T41" s="30"/>
      <c r="U41" s="30"/>
      <c r="V41" s="30"/>
      <c r="W41" s="31"/>
      <c r="X41" s="29">
        <v>634</v>
      </c>
      <c r="Y41" s="29" t="s">
        <v>183</v>
      </c>
    </row>
    <row r="42" spans="1:25" ht="13.5">
      <c r="A42" s="29">
        <v>641</v>
      </c>
      <c r="B42" s="29" t="s">
        <v>126</v>
      </c>
      <c r="C42" s="30"/>
      <c r="D42" s="30"/>
      <c r="E42" s="30"/>
      <c r="F42" s="30"/>
      <c r="G42" s="30"/>
      <c r="H42" s="30"/>
      <c r="I42" s="30">
        <f t="shared" si="4"/>
        <v>0</v>
      </c>
      <c r="J42" s="30">
        <v>8284000</v>
      </c>
      <c r="K42" s="166">
        <f t="shared" si="1"/>
        <v>8284000</v>
      </c>
      <c r="L42" s="167"/>
      <c r="M42" s="168"/>
      <c r="N42" s="169">
        <f t="shared" si="2"/>
        <v>-8284000</v>
      </c>
      <c r="O42" s="30"/>
      <c r="P42" s="30">
        <f t="shared" si="5"/>
        <v>0</v>
      </c>
      <c r="Q42" s="30"/>
      <c r="R42" s="30"/>
      <c r="S42" s="30"/>
      <c r="T42" s="30"/>
      <c r="U42" s="30"/>
      <c r="V42" s="30"/>
      <c r="W42" s="31"/>
      <c r="X42" s="29">
        <v>641</v>
      </c>
      <c r="Y42" s="29" t="s">
        <v>126</v>
      </c>
    </row>
    <row r="43" spans="1:25" ht="13.5">
      <c r="A43" s="29">
        <v>644</v>
      </c>
      <c r="B43" s="29" t="s">
        <v>184</v>
      </c>
      <c r="C43" s="30"/>
      <c r="D43" s="30"/>
      <c r="E43" s="30"/>
      <c r="F43" s="30"/>
      <c r="G43" s="30"/>
      <c r="H43" s="30"/>
      <c r="I43" s="30">
        <f t="shared" si="4"/>
        <v>0</v>
      </c>
      <c r="J43" s="30">
        <v>1771393</v>
      </c>
      <c r="K43" s="166">
        <f t="shared" si="1"/>
        <v>1771393</v>
      </c>
      <c r="L43" s="167"/>
      <c r="M43" s="168"/>
      <c r="N43" s="169">
        <f t="shared" si="2"/>
        <v>-1771393</v>
      </c>
      <c r="O43" s="30"/>
      <c r="P43" s="30">
        <f t="shared" si="5"/>
        <v>0</v>
      </c>
      <c r="Q43" s="30"/>
      <c r="R43" s="30"/>
      <c r="S43" s="30"/>
      <c r="T43" s="30"/>
      <c r="U43" s="30"/>
      <c r="V43" s="30"/>
      <c r="W43" s="31"/>
      <c r="X43" s="29">
        <v>644</v>
      </c>
      <c r="Y43" s="29" t="s">
        <v>184</v>
      </c>
    </row>
    <row r="44" spans="1:25" ht="13.5">
      <c r="A44" s="29">
        <v>657</v>
      </c>
      <c r="B44" s="29" t="s">
        <v>185</v>
      </c>
      <c r="C44" s="30"/>
      <c r="D44" s="30"/>
      <c r="E44" s="30"/>
      <c r="F44" s="30"/>
      <c r="G44" s="30"/>
      <c r="H44" s="30"/>
      <c r="I44" s="30">
        <f t="shared" si="4"/>
        <v>0</v>
      </c>
      <c r="J44" s="30">
        <v>2355999</v>
      </c>
      <c r="K44" s="166">
        <f t="shared" si="1"/>
        <v>2355999</v>
      </c>
      <c r="L44" s="167"/>
      <c r="M44" s="168"/>
      <c r="N44" s="169">
        <f t="shared" si="2"/>
        <v>-2355999</v>
      </c>
      <c r="O44" s="30"/>
      <c r="P44" s="30">
        <f t="shared" si="5"/>
        <v>0</v>
      </c>
      <c r="Q44" s="30"/>
      <c r="R44" s="30"/>
      <c r="S44" s="30"/>
      <c r="T44" s="30"/>
      <c r="U44" s="30"/>
      <c r="V44" s="30"/>
      <c r="W44" s="31"/>
      <c r="X44" s="29">
        <v>657</v>
      </c>
      <c r="Y44" s="29" t="s">
        <v>185</v>
      </c>
    </row>
    <row r="45" spans="1:25" ht="13.5">
      <c r="A45" s="29">
        <v>667</v>
      </c>
      <c r="B45" s="29" t="s">
        <v>186</v>
      </c>
      <c r="C45" s="30"/>
      <c r="D45" s="30"/>
      <c r="E45" s="30"/>
      <c r="F45" s="30"/>
      <c r="G45" s="30"/>
      <c r="H45" s="30"/>
      <c r="I45" s="30">
        <f t="shared" si="4"/>
        <v>0</v>
      </c>
      <c r="J45" s="30">
        <v>353884.48</v>
      </c>
      <c r="K45" s="166">
        <f t="shared" si="1"/>
        <v>353884.48</v>
      </c>
      <c r="L45" s="167"/>
      <c r="M45" s="168"/>
      <c r="N45" s="169">
        <f t="shared" si="2"/>
        <v>-353884.48</v>
      </c>
      <c r="O45" s="30"/>
      <c r="P45" s="30">
        <f t="shared" si="5"/>
        <v>0</v>
      </c>
      <c r="Q45" s="30"/>
      <c r="R45" s="30"/>
      <c r="S45" s="30"/>
      <c r="T45" s="30"/>
      <c r="U45" s="30"/>
      <c r="V45" s="30"/>
      <c r="W45" s="31"/>
      <c r="X45" s="29">
        <v>667</v>
      </c>
      <c r="Y45" s="29" t="s">
        <v>186</v>
      </c>
    </row>
    <row r="46" spans="1:25" ht="13.5">
      <c r="A46" s="29">
        <v>669</v>
      </c>
      <c r="B46" s="29" t="s">
        <v>187</v>
      </c>
      <c r="C46" s="30"/>
      <c r="D46" s="30"/>
      <c r="E46" s="30"/>
      <c r="F46" s="30"/>
      <c r="G46" s="30"/>
      <c r="H46" s="30"/>
      <c r="I46" s="30">
        <f t="shared" si="4"/>
        <v>0</v>
      </c>
      <c r="J46" s="30"/>
      <c r="K46" s="166">
        <f t="shared" si="1"/>
        <v>0</v>
      </c>
      <c r="L46" s="167"/>
      <c r="M46" s="168"/>
      <c r="N46" s="169">
        <f t="shared" si="2"/>
        <v>0</v>
      </c>
      <c r="O46" s="30"/>
      <c r="P46" s="30">
        <f t="shared" si="5"/>
        <v>0</v>
      </c>
      <c r="Q46" s="30"/>
      <c r="R46" s="30"/>
      <c r="S46" s="30"/>
      <c r="T46" s="30"/>
      <c r="U46" s="30"/>
      <c r="V46" s="30"/>
      <c r="W46" s="31"/>
      <c r="X46" s="29">
        <v>669</v>
      </c>
      <c r="Y46" s="29" t="s">
        <v>187</v>
      </c>
    </row>
    <row r="47" spans="1:25" ht="13.5">
      <c r="A47" s="29">
        <v>6811</v>
      </c>
      <c r="B47" s="29" t="s">
        <v>188</v>
      </c>
      <c r="C47" s="30"/>
      <c r="D47" s="30"/>
      <c r="E47" s="30"/>
      <c r="F47" s="30"/>
      <c r="G47" s="30"/>
      <c r="H47" s="30"/>
      <c r="I47" s="30">
        <f t="shared" si="4"/>
        <v>0</v>
      </c>
      <c r="J47" s="30"/>
      <c r="K47" s="166">
        <f t="shared" si="1"/>
        <v>0</v>
      </c>
      <c r="L47" s="167"/>
      <c r="M47" s="168"/>
      <c r="N47" s="169">
        <f t="shared" si="2"/>
        <v>0</v>
      </c>
      <c r="O47" s="30"/>
      <c r="P47" s="30">
        <f t="shared" si="5"/>
        <v>0</v>
      </c>
      <c r="Q47" s="30"/>
      <c r="R47" s="30"/>
      <c r="S47" s="30"/>
      <c r="T47" s="30"/>
      <c r="U47" s="30"/>
      <c r="V47" s="30"/>
      <c r="W47" s="31"/>
      <c r="X47" s="29">
        <v>6811</v>
      </c>
      <c r="Y47" s="29" t="s">
        <v>188</v>
      </c>
    </row>
    <row r="48" spans="1:25" ht="13.5">
      <c r="A48" s="29">
        <v>69</v>
      </c>
      <c r="B48" s="29" t="s">
        <v>108</v>
      </c>
      <c r="C48" s="30"/>
      <c r="D48" s="30"/>
      <c r="E48" s="30"/>
      <c r="F48" s="30"/>
      <c r="G48" s="30"/>
      <c r="H48" s="30"/>
      <c r="I48" s="30">
        <f t="shared" si="4"/>
        <v>0</v>
      </c>
      <c r="J48" s="30"/>
      <c r="K48" s="166">
        <f t="shared" si="1"/>
        <v>0</v>
      </c>
      <c r="L48" s="167"/>
      <c r="M48" s="168"/>
      <c r="N48" s="169">
        <f t="shared" si="2"/>
        <v>0</v>
      </c>
      <c r="O48" s="30"/>
      <c r="P48" s="30">
        <f t="shared" si="5"/>
        <v>0</v>
      </c>
      <c r="Q48" s="30"/>
      <c r="R48" s="30"/>
      <c r="S48" s="30"/>
      <c r="T48" s="30"/>
      <c r="U48" s="30"/>
      <c r="V48" s="30"/>
      <c r="W48" s="31"/>
      <c r="X48" s="29">
        <v>69</v>
      </c>
      <c r="Y48" s="29" t="s">
        <v>108</v>
      </c>
    </row>
    <row r="49" spans="1:25" ht="13.5">
      <c r="A49" s="29">
        <v>701</v>
      </c>
      <c r="B49" s="29" t="s">
        <v>189</v>
      </c>
      <c r="C49" s="30"/>
      <c r="D49" s="30"/>
      <c r="E49" s="30"/>
      <c r="F49" s="30"/>
      <c r="G49" s="30"/>
      <c r="H49" s="30"/>
      <c r="I49" s="30">
        <f t="shared" si="4"/>
        <v>0</v>
      </c>
      <c r="J49" s="30"/>
      <c r="K49" s="166">
        <f t="shared" si="1"/>
        <v>-77312937</v>
      </c>
      <c r="L49" s="167"/>
      <c r="M49" s="168"/>
      <c r="N49" s="169">
        <f t="shared" si="2"/>
        <v>77312937</v>
      </c>
      <c r="O49" s="30">
        <v>77312937</v>
      </c>
      <c r="P49" s="30">
        <f t="shared" si="5"/>
        <v>0</v>
      </c>
      <c r="Q49" s="30"/>
      <c r="R49" s="30"/>
      <c r="S49" s="30"/>
      <c r="T49" s="30"/>
      <c r="U49" s="30"/>
      <c r="V49" s="30"/>
      <c r="W49" s="31"/>
      <c r="X49" s="29">
        <v>701</v>
      </c>
      <c r="Y49" s="29" t="s">
        <v>189</v>
      </c>
    </row>
    <row r="50" spans="1:25" ht="13.5">
      <c r="A50" s="29">
        <v>767</v>
      </c>
      <c r="B50" s="29" t="s">
        <v>191</v>
      </c>
      <c r="C50" s="30"/>
      <c r="D50" s="30"/>
      <c r="E50" s="30"/>
      <c r="F50" s="30"/>
      <c r="G50" s="30"/>
      <c r="H50" s="30"/>
      <c r="I50" s="30">
        <f t="shared" si="4"/>
        <v>0</v>
      </c>
      <c r="J50" s="30"/>
      <c r="K50" s="166">
        <f t="shared" si="1"/>
        <v>-6407.19</v>
      </c>
      <c r="L50" s="167"/>
      <c r="M50" s="168"/>
      <c r="N50" s="169">
        <f t="shared" si="2"/>
        <v>6407.19</v>
      </c>
      <c r="O50" s="30">
        <v>6407.19</v>
      </c>
      <c r="P50" s="30">
        <f t="shared" si="5"/>
        <v>0</v>
      </c>
      <c r="Q50" s="30"/>
      <c r="R50" s="30"/>
      <c r="S50" s="30"/>
      <c r="T50" s="30"/>
      <c r="U50" s="30"/>
      <c r="V50" s="30"/>
      <c r="W50" s="31"/>
      <c r="X50" s="29">
        <v>767</v>
      </c>
      <c r="Y50" s="29" t="s">
        <v>191</v>
      </c>
    </row>
    <row r="51" spans="1:25" ht="13.5">
      <c r="A51" s="29">
        <v>768</v>
      </c>
      <c r="B51" s="29" t="s">
        <v>192</v>
      </c>
      <c r="C51" s="30"/>
      <c r="D51" s="30"/>
      <c r="E51" s="30"/>
      <c r="F51" s="30"/>
      <c r="G51" s="30"/>
      <c r="H51" s="30"/>
      <c r="I51" s="30">
        <f>C51+D51+E51+F51+G51+H51</f>
        <v>0</v>
      </c>
      <c r="J51" s="30"/>
      <c r="K51" s="166">
        <f>(I51+J51)-(O51+P51)</f>
        <v>0</v>
      </c>
      <c r="L51" s="167"/>
      <c r="M51" s="168"/>
      <c r="N51" s="169">
        <f>(O51+P51)-(I51+J51)</f>
        <v>0</v>
      </c>
      <c r="O51" s="30"/>
      <c r="P51" s="30">
        <f>Q51+R51+S51+T51+U51+V51</f>
        <v>0</v>
      </c>
      <c r="Q51" s="30"/>
      <c r="R51" s="30"/>
      <c r="S51" s="30"/>
      <c r="T51" s="30"/>
      <c r="U51" s="30"/>
      <c r="V51" s="30"/>
      <c r="W51" s="31"/>
      <c r="X51" s="29"/>
      <c r="Y51" s="29"/>
    </row>
    <row r="52" spans="1:25" ht="13.5">
      <c r="A52" s="29">
        <v>769</v>
      </c>
      <c r="B52" s="29" t="s">
        <v>190</v>
      </c>
      <c r="C52" s="30"/>
      <c r="D52" s="30"/>
      <c r="E52" s="30"/>
      <c r="F52" s="30"/>
      <c r="G52" s="30"/>
      <c r="H52" s="30"/>
      <c r="I52" s="30">
        <f>C52+D52+E52+F52+G52+H52</f>
        <v>0</v>
      </c>
      <c r="J52" s="30"/>
      <c r="K52" s="166">
        <f>(I52+J52)-(O52+P52)</f>
        <v>0</v>
      </c>
      <c r="L52" s="167"/>
      <c r="M52" s="168"/>
      <c r="N52" s="169">
        <f>(O52+P52)-(I52+J52)</f>
        <v>0</v>
      </c>
      <c r="O52" s="30"/>
      <c r="P52" s="30">
        <f>Q52+R52+S52+T52+U52+V52</f>
        <v>0</v>
      </c>
      <c r="Q52" s="30"/>
      <c r="R52" s="30"/>
      <c r="S52" s="30"/>
      <c r="T52" s="30"/>
      <c r="U52" s="30"/>
      <c r="V52" s="30"/>
      <c r="W52" s="31"/>
      <c r="X52" s="29"/>
      <c r="Y52" s="29"/>
    </row>
    <row r="53" spans="1:25" ht="14.25" thickBot="1">
      <c r="A53" s="29"/>
      <c r="B53" s="29" t="s">
        <v>193</v>
      </c>
      <c r="C53" s="30">
        <f t="shared" ref="C53:H53" si="6">SUM(C3:C52)</f>
        <v>44417678.079999998</v>
      </c>
      <c r="D53" s="30">
        <f t="shared" si="6"/>
        <v>0</v>
      </c>
      <c r="E53" s="30">
        <f t="shared" si="6"/>
        <v>0</v>
      </c>
      <c r="F53" s="30">
        <f t="shared" si="6"/>
        <v>0</v>
      </c>
      <c r="G53" s="30">
        <f t="shared" si="6"/>
        <v>0</v>
      </c>
      <c r="H53" s="30">
        <f t="shared" si="6"/>
        <v>0</v>
      </c>
      <c r="I53" s="30">
        <f t="shared" si="4"/>
        <v>44417678.079999998</v>
      </c>
      <c r="J53" s="30">
        <f t="shared" ref="J53:O53" si="7">SUM(J3:J52)</f>
        <v>840893138.10000002</v>
      </c>
      <c r="K53" s="30">
        <f t="shared" si="7"/>
        <v>-0.26000002264936484</v>
      </c>
      <c r="L53" s="32">
        <f t="shared" si="7"/>
        <v>28101331</v>
      </c>
      <c r="M53" s="33">
        <f t="shared" si="7"/>
        <v>28101331</v>
      </c>
      <c r="N53" s="30">
        <f t="shared" si="7"/>
        <v>0.26000002264936484</v>
      </c>
      <c r="O53" s="30">
        <f t="shared" si="7"/>
        <v>840893138.34000003</v>
      </c>
      <c r="P53" s="30">
        <f t="shared" si="5"/>
        <v>44417678.100000001</v>
      </c>
      <c r="Q53" s="30">
        <f t="shared" ref="Q53:V53" si="8">SUM(Q3:Q52)</f>
        <v>0</v>
      </c>
      <c r="R53" s="30">
        <f t="shared" si="8"/>
        <v>0</v>
      </c>
      <c r="S53" s="30">
        <f t="shared" si="8"/>
        <v>0</v>
      </c>
      <c r="T53" s="30">
        <f t="shared" si="8"/>
        <v>0</v>
      </c>
      <c r="U53" s="30">
        <f t="shared" si="8"/>
        <v>0</v>
      </c>
      <c r="V53" s="30">
        <f t="shared" si="8"/>
        <v>44417678.100000001</v>
      </c>
      <c r="W53" s="31"/>
      <c r="X53" s="29"/>
      <c r="Y53" s="29" t="s">
        <v>193</v>
      </c>
    </row>
    <row r="54" spans="1:25" s="34" customFormat="1">
      <c r="C54" s="35">
        <f>C53-V53</f>
        <v>-2.0000003278255463E-2</v>
      </c>
      <c r="D54" s="35">
        <f>D53-U53</f>
        <v>0</v>
      </c>
      <c r="E54" s="35">
        <f>E53-T53</f>
        <v>0</v>
      </c>
      <c r="F54" s="35">
        <f>F53-S53</f>
        <v>0</v>
      </c>
      <c r="G54" s="35">
        <f>G53-R53</f>
        <v>0</v>
      </c>
      <c r="H54" s="35">
        <f>H53-Q53</f>
        <v>0</v>
      </c>
      <c r="I54" s="35">
        <f>I53-P53</f>
        <v>-2.0000003278255463E-2</v>
      </c>
      <c r="J54" s="35">
        <f>J53-O53</f>
        <v>-0.24000000953674316</v>
      </c>
      <c r="N54" s="36"/>
      <c r="O54" s="35"/>
    </row>
    <row r="55" spans="1:25" ht="13.5">
      <c r="K55" s="37"/>
      <c r="M55" s="35">
        <f>M53-L53</f>
        <v>0</v>
      </c>
      <c r="N55" s="35"/>
      <c r="O55" s="35"/>
    </row>
    <row r="56" spans="1:25">
      <c r="I56" s="38"/>
      <c r="K56" s="39"/>
      <c r="N56" s="40"/>
    </row>
    <row r="57" spans="1:25">
      <c r="I57" s="38"/>
      <c r="N57" s="40"/>
    </row>
    <row r="58" spans="1:25">
      <c r="I58" s="38"/>
      <c r="L58" s="40"/>
      <c r="M58" s="40"/>
      <c r="N58" s="40"/>
    </row>
    <row r="59" spans="1:25">
      <c r="N59" s="40"/>
    </row>
  </sheetData>
  <phoneticPr fontId="11" type="noConversion"/>
  <pageMargins left="0.75" right="0.75" top="0.75" bottom="0.75" header="0.5" footer="0.5"/>
  <pageSetup paperSize="9" orientation="portrait" horizontalDpi="300" verticalDpi="300" r:id="rId1"/>
  <headerFooter alignWithMargins="0"/>
  <ignoredErrors>
    <ignoredError sqref="I53:P53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H48"/>
  <sheetViews>
    <sheetView topLeftCell="A28" workbookViewId="0">
      <selection activeCell="J46" sqref="J46"/>
    </sheetView>
  </sheetViews>
  <sheetFormatPr defaultRowHeight="12.75"/>
  <cols>
    <col min="1" max="1" width="3.5703125" customWidth="1"/>
    <col min="2" max="2" width="26" customWidth="1"/>
    <col min="3" max="3" width="6.85546875" customWidth="1"/>
    <col min="4" max="4" width="11.5703125" customWidth="1"/>
    <col min="5" max="5" width="11" customWidth="1"/>
    <col min="6" max="6" width="12" customWidth="1"/>
    <col min="7" max="7" width="13.42578125" customWidth="1"/>
    <col min="8" max="8" width="6.28515625" customWidth="1"/>
    <col min="9" max="9" width="19.85546875" customWidth="1"/>
    <col min="10" max="10" width="6.5703125" customWidth="1"/>
    <col min="11" max="11" width="10" customWidth="1"/>
    <col min="14" max="14" width="10.5703125" customWidth="1"/>
    <col min="15" max="17" width="10.85546875" customWidth="1"/>
    <col min="18" max="18" width="11.28515625" customWidth="1"/>
    <col min="19" max="19" width="10.42578125" customWidth="1"/>
    <col min="21" max="21" width="7.28515625" customWidth="1"/>
    <col min="22" max="22" width="19" customWidth="1"/>
    <col min="28" max="28" width="10.42578125" customWidth="1"/>
    <col min="29" max="29" width="10.7109375" customWidth="1"/>
    <col min="30" max="30" width="10.42578125" customWidth="1"/>
    <col min="31" max="31" width="11.140625" customWidth="1"/>
    <col min="32" max="32" width="13.7109375" customWidth="1"/>
  </cols>
  <sheetData>
    <row r="1" spans="1:7" ht="18">
      <c r="B1" s="423" t="s">
        <v>503</v>
      </c>
    </row>
    <row r="2" spans="1:7" ht="13.5" customHeight="1">
      <c r="B2" s="495">
        <v>2012</v>
      </c>
      <c r="C2" s="495"/>
      <c r="D2" s="495"/>
      <c r="E2" s="495"/>
      <c r="F2" s="495"/>
      <c r="G2" s="495"/>
    </row>
    <row r="4" spans="1:7" s="14" customFormat="1" ht="15" customHeight="1">
      <c r="A4" s="496" t="s">
        <v>2</v>
      </c>
      <c r="B4" s="498" t="s">
        <v>237</v>
      </c>
      <c r="C4" s="496" t="s">
        <v>254</v>
      </c>
      <c r="D4" s="204" t="s">
        <v>255</v>
      </c>
      <c r="E4" s="496" t="s">
        <v>256</v>
      </c>
      <c r="F4" s="496" t="s">
        <v>257</v>
      </c>
      <c r="G4" s="204" t="s">
        <v>255</v>
      </c>
    </row>
    <row r="5" spans="1:7" s="14" customFormat="1" ht="15" customHeight="1">
      <c r="A5" s="497"/>
      <c r="B5" s="499"/>
      <c r="C5" s="497"/>
      <c r="D5" s="424">
        <v>101.2012</v>
      </c>
      <c r="E5" s="497"/>
      <c r="F5" s="497"/>
      <c r="G5" s="425" t="s">
        <v>487</v>
      </c>
    </row>
    <row r="6" spans="1:7">
      <c r="A6" s="206">
        <v>1</v>
      </c>
      <c r="B6" s="207" t="s">
        <v>258</v>
      </c>
      <c r="C6" s="206"/>
      <c r="D6" s="208">
        <v>0</v>
      </c>
      <c r="E6" s="208">
        <v>0</v>
      </c>
      <c r="F6" s="208">
        <v>0</v>
      </c>
      <c r="G6" s="208">
        <f t="shared" ref="G6:G14" si="0">D6+E6-F6</f>
        <v>0</v>
      </c>
    </row>
    <row r="7" spans="1:7">
      <c r="A7" s="206">
        <v>2</v>
      </c>
      <c r="B7" s="207" t="s">
        <v>504</v>
      </c>
      <c r="C7" s="206"/>
      <c r="D7" s="208">
        <v>0</v>
      </c>
      <c r="E7" s="208">
        <v>813465</v>
      </c>
      <c r="F7" s="208">
        <v>0</v>
      </c>
      <c r="G7" s="208">
        <v>813465</v>
      </c>
    </row>
    <row r="8" spans="1:7">
      <c r="A8" s="206">
        <v>3</v>
      </c>
      <c r="B8" s="207" t="s">
        <v>260</v>
      </c>
      <c r="C8" s="206"/>
      <c r="D8" s="208">
        <v>1014400</v>
      </c>
      <c r="E8" s="208">
        <v>0</v>
      </c>
      <c r="F8" s="208">
        <v>0</v>
      </c>
      <c r="G8" s="208">
        <f t="shared" si="0"/>
        <v>1014400</v>
      </c>
    </row>
    <row r="9" spans="1:7">
      <c r="A9" s="206">
        <v>4</v>
      </c>
      <c r="B9" s="207" t="s">
        <v>301</v>
      </c>
      <c r="C9" s="206"/>
      <c r="D9" s="208">
        <v>0</v>
      </c>
      <c r="E9" s="208">
        <v>0</v>
      </c>
      <c r="F9" s="208">
        <v>0</v>
      </c>
      <c r="G9" s="208">
        <v>0</v>
      </c>
    </row>
    <row r="10" spans="1:7">
      <c r="A10" s="206">
        <v>5</v>
      </c>
      <c r="B10" s="207"/>
      <c r="C10" s="206"/>
      <c r="D10" s="208"/>
      <c r="E10" s="208"/>
      <c r="F10" s="208"/>
      <c r="G10" s="208">
        <f t="shared" si="0"/>
        <v>0</v>
      </c>
    </row>
    <row r="11" spans="1:7">
      <c r="A11" s="206">
        <v>1</v>
      </c>
      <c r="B11" s="207"/>
      <c r="C11" s="206"/>
      <c r="D11" s="208"/>
      <c r="E11" s="208"/>
      <c r="F11" s="208"/>
      <c r="G11" s="208">
        <f t="shared" si="0"/>
        <v>0</v>
      </c>
    </row>
    <row r="12" spans="1:7">
      <c r="A12" s="206">
        <v>2</v>
      </c>
      <c r="B12" s="207"/>
      <c r="C12" s="206"/>
      <c r="D12" s="208"/>
      <c r="E12" s="208"/>
      <c r="F12" s="208"/>
      <c r="G12" s="208">
        <f t="shared" si="0"/>
        <v>0</v>
      </c>
    </row>
    <row r="13" spans="1:7">
      <c r="A13" s="206">
        <v>3</v>
      </c>
      <c r="B13" s="207"/>
      <c r="C13" s="206"/>
      <c r="D13" s="208"/>
      <c r="E13" s="208"/>
      <c r="F13" s="208"/>
      <c r="G13" s="208">
        <f t="shared" si="0"/>
        <v>0</v>
      </c>
    </row>
    <row r="14" spans="1:7">
      <c r="A14" s="206">
        <v>4</v>
      </c>
      <c r="B14" s="207"/>
      <c r="C14" s="206"/>
      <c r="D14" s="208"/>
      <c r="E14" s="208"/>
      <c r="F14" s="208"/>
      <c r="G14" s="208">
        <f t="shared" si="0"/>
        <v>0</v>
      </c>
    </row>
    <row r="15" spans="1:7" s="213" customFormat="1" ht="18" customHeight="1">
      <c r="A15" s="209"/>
      <c r="B15" s="210" t="s">
        <v>261</v>
      </c>
      <c r="C15" s="211"/>
      <c r="D15" s="212">
        <f>SUM(D6:D14)</f>
        <v>1014400</v>
      </c>
      <c r="E15" s="212">
        <f>SUM(E6:E14)</f>
        <v>813465</v>
      </c>
      <c r="F15" s="212">
        <f>SUM(F6:F14)</f>
        <v>0</v>
      </c>
      <c r="G15" s="212">
        <f>SUM(G6:G14)</f>
        <v>1827865</v>
      </c>
    </row>
    <row r="18" spans="1:7" ht="15">
      <c r="B18" s="500" t="s">
        <v>505</v>
      </c>
      <c r="C18" s="501"/>
      <c r="D18" s="501"/>
      <c r="E18" s="501"/>
      <c r="F18" s="501"/>
      <c r="G18" s="501"/>
    </row>
    <row r="20" spans="1:7">
      <c r="A20" s="496" t="s">
        <v>2</v>
      </c>
      <c r="B20" s="498" t="s">
        <v>237</v>
      </c>
      <c r="C20" s="496" t="s">
        <v>254</v>
      </c>
      <c r="D20" s="204" t="s">
        <v>255</v>
      </c>
      <c r="E20" s="496" t="s">
        <v>256</v>
      </c>
      <c r="F20" s="496" t="s">
        <v>257</v>
      </c>
      <c r="G20" s="204" t="s">
        <v>255</v>
      </c>
    </row>
    <row r="21" spans="1:7">
      <c r="A21" s="497"/>
      <c r="B21" s="499"/>
      <c r="C21" s="497"/>
      <c r="D21" s="424" t="s">
        <v>506</v>
      </c>
      <c r="E21" s="497"/>
      <c r="F21" s="497"/>
      <c r="G21" s="425" t="s">
        <v>502</v>
      </c>
    </row>
    <row r="22" spans="1:7">
      <c r="A22" s="206">
        <v>1</v>
      </c>
      <c r="B22" s="207" t="s">
        <v>258</v>
      </c>
      <c r="C22" s="206"/>
      <c r="D22" s="208">
        <v>0</v>
      </c>
      <c r="E22" s="208">
        <v>0</v>
      </c>
      <c r="F22" s="208"/>
      <c r="G22" s="208">
        <f t="shared" ref="G22:G30" si="1">D22+E22-F22</f>
        <v>0</v>
      </c>
    </row>
    <row r="23" spans="1:7">
      <c r="A23" s="206">
        <v>2</v>
      </c>
      <c r="B23" s="207" t="s">
        <v>507</v>
      </c>
      <c r="C23" s="206"/>
      <c r="D23" s="208">
        <v>0</v>
      </c>
      <c r="E23" s="208">
        <v>813465</v>
      </c>
      <c r="F23" s="208">
        <v>0</v>
      </c>
      <c r="G23" s="208">
        <v>813465</v>
      </c>
    </row>
    <row r="24" spans="1:7">
      <c r="A24" s="206">
        <v>3</v>
      </c>
      <c r="B24" s="207" t="s">
        <v>260</v>
      </c>
      <c r="C24" s="206"/>
      <c r="D24" s="208">
        <v>872384</v>
      </c>
      <c r="E24" s="208"/>
      <c r="F24" s="208">
        <v>174480</v>
      </c>
      <c r="G24" s="208">
        <v>697904</v>
      </c>
    </row>
    <row r="25" spans="1:7">
      <c r="A25" s="206">
        <v>4</v>
      </c>
      <c r="B25" s="207" t="s">
        <v>301</v>
      </c>
      <c r="C25" s="206"/>
      <c r="D25" s="208"/>
      <c r="E25" s="208"/>
      <c r="F25" s="208"/>
      <c r="G25" s="208"/>
    </row>
    <row r="26" spans="1:7">
      <c r="A26" s="206">
        <v>5</v>
      </c>
      <c r="B26" s="207"/>
      <c r="C26" s="206"/>
      <c r="D26" s="208"/>
      <c r="E26" s="208"/>
      <c r="F26" s="208"/>
      <c r="G26" s="208">
        <f t="shared" si="1"/>
        <v>0</v>
      </c>
    </row>
    <row r="27" spans="1:7">
      <c r="A27" s="206">
        <v>1</v>
      </c>
      <c r="B27" s="207"/>
      <c r="C27" s="206"/>
      <c r="D27" s="208"/>
      <c r="E27" s="208"/>
      <c r="F27" s="208"/>
      <c r="G27" s="208">
        <f t="shared" si="1"/>
        <v>0</v>
      </c>
    </row>
    <row r="28" spans="1:7">
      <c r="A28" s="206">
        <v>2</v>
      </c>
      <c r="B28" s="207"/>
      <c r="C28" s="206"/>
      <c r="D28" s="208"/>
      <c r="E28" s="208"/>
      <c r="F28" s="208"/>
      <c r="G28" s="208">
        <f t="shared" si="1"/>
        <v>0</v>
      </c>
    </row>
    <row r="29" spans="1:7">
      <c r="A29" s="206">
        <v>3</v>
      </c>
      <c r="B29" s="207"/>
      <c r="C29" s="206"/>
      <c r="D29" s="208"/>
      <c r="E29" s="208"/>
      <c r="F29" s="208"/>
      <c r="G29" s="208">
        <f t="shared" si="1"/>
        <v>0</v>
      </c>
    </row>
    <row r="30" spans="1:7">
      <c r="A30" s="206">
        <v>4</v>
      </c>
      <c r="B30" s="207"/>
      <c r="C30" s="206"/>
      <c r="D30" s="208"/>
      <c r="E30" s="208"/>
      <c r="F30" s="208"/>
      <c r="G30" s="208">
        <f t="shared" si="1"/>
        <v>0</v>
      </c>
    </row>
    <row r="31" spans="1:7" ht="18" customHeight="1">
      <c r="A31" s="209"/>
      <c r="B31" s="210" t="s">
        <v>261</v>
      </c>
      <c r="C31" s="211"/>
      <c r="D31" s="212">
        <f>SUM(D22:D30)</f>
        <v>872384</v>
      </c>
      <c r="E31" s="212">
        <f>SUM(E22:E30)</f>
        <v>813465</v>
      </c>
      <c r="F31" s="212">
        <f>SUM(F22:F30)</f>
        <v>174480</v>
      </c>
      <c r="G31" s="212">
        <f>SUM(G22:G30)</f>
        <v>1511369</v>
      </c>
    </row>
    <row r="33" spans="1:8" ht="15">
      <c r="B33" s="500" t="s">
        <v>508</v>
      </c>
      <c r="C33" s="501"/>
      <c r="D33" s="501"/>
      <c r="E33" s="501"/>
      <c r="F33" s="501"/>
      <c r="G33" s="501"/>
    </row>
    <row r="35" spans="1:8">
      <c r="A35" s="496" t="s">
        <v>2</v>
      </c>
      <c r="B35" s="498" t="s">
        <v>237</v>
      </c>
      <c r="C35" s="496" t="s">
        <v>254</v>
      </c>
      <c r="D35" s="204" t="s">
        <v>255</v>
      </c>
      <c r="E35" s="496" t="s">
        <v>256</v>
      </c>
      <c r="F35" s="496" t="s">
        <v>257</v>
      </c>
      <c r="G35" s="204" t="s">
        <v>255</v>
      </c>
    </row>
    <row r="36" spans="1:8">
      <c r="A36" s="497"/>
      <c r="B36" s="499"/>
      <c r="C36" s="497"/>
      <c r="D36" s="444" t="s">
        <v>509</v>
      </c>
      <c r="E36" s="497"/>
      <c r="F36" s="497"/>
      <c r="G36" s="425" t="s">
        <v>502</v>
      </c>
    </row>
    <row r="37" spans="1:8">
      <c r="A37" s="206">
        <v>1</v>
      </c>
      <c r="B37" s="207" t="s">
        <v>258</v>
      </c>
      <c r="C37" s="206"/>
      <c r="D37" s="208">
        <v>0</v>
      </c>
      <c r="E37" s="208">
        <v>0</v>
      </c>
      <c r="F37" s="208">
        <f>E22</f>
        <v>0</v>
      </c>
      <c r="G37" s="208">
        <f t="shared" ref="G37:G45" si="2">D37+E37-F37</f>
        <v>0</v>
      </c>
    </row>
    <row r="38" spans="1:8">
      <c r="A38" s="206">
        <v>2</v>
      </c>
      <c r="B38" s="207"/>
      <c r="C38" s="206"/>
      <c r="D38" s="208"/>
      <c r="E38" s="208">
        <f>E7</f>
        <v>813465</v>
      </c>
      <c r="F38" s="208">
        <f>E23</f>
        <v>813465</v>
      </c>
      <c r="G38" s="208">
        <v>813465</v>
      </c>
      <c r="H38">
        <v>813465</v>
      </c>
    </row>
    <row r="39" spans="1:8">
      <c r="A39" s="206">
        <v>3</v>
      </c>
      <c r="B39" s="207" t="s">
        <v>260</v>
      </c>
      <c r="C39" s="206"/>
      <c r="D39" s="208">
        <v>1440000</v>
      </c>
      <c r="E39" s="208">
        <f>E8</f>
        <v>0</v>
      </c>
      <c r="F39" s="208">
        <f>E24</f>
        <v>0</v>
      </c>
      <c r="G39" s="208">
        <f t="shared" si="2"/>
        <v>1440000</v>
      </c>
    </row>
    <row r="40" spans="1:8">
      <c r="A40" s="206">
        <v>4</v>
      </c>
      <c r="B40" s="207"/>
      <c r="C40" s="206"/>
      <c r="D40" s="208"/>
      <c r="E40" s="208">
        <f>E9</f>
        <v>0</v>
      </c>
      <c r="F40" s="208">
        <f>E25</f>
        <v>0</v>
      </c>
      <c r="G40" s="208">
        <f t="shared" si="2"/>
        <v>0</v>
      </c>
    </row>
    <row r="41" spans="1:8">
      <c r="A41" s="206">
        <v>5</v>
      </c>
      <c r="B41" s="207"/>
      <c r="C41" s="206"/>
      <c r="D41" s="208"/>
      <c r="E41" s="208"/>
      <c r="F41" s="208"/>
      <c r="G41" s="208">
        <f t="shared" si="2"/>
        <v>0</v>
      </c>
    </row>
    <row r="42" spans="1:8">
      <c r="A42" s="206">
        <v>1</v>
      </c>
      <c r="B42" s="207"/>
      <c r="C42" s="206"/>
      <c r="D42" s="208"/>
      <c r="E42" s="208"/>
      <c r="F42" s="208"/>
      <c r="G42" s="208">
        <f t="shared" si="2"/>
        <v>0</v>
      </c>
    </row>
    <row r="43" spans="1:8">
      <c r="A43" s="206">
        <v>2</v>
      </c>
      <c r="B43" s="207"/>
      <c r="C43" s="206"/>
      <c r="D43" s="208"/>
      <c r="E43" s="208"/>
      <c r="F43" s="208"/>
      <c r="G43" s="208">
        <f t="shared" si="2"/>
        <v>0</v>
      </c>
    </row>
    <row r="44" spans="1:8">
      <c r="A44" s="206">
        <v>3</v>
      </c>
      <c r="B44" s="207"/>
      <c r="C44" s="206"/>
      <c r="D44" s="208"/>
      <c r="E44" s="208"/>
      <c r="F44" s="208"/>
      <c r="G44" s="208">
        <f t="shared" si="2"/>
        <v>0</v>
      </c>
    </row>
    <row r="45" spans="1:8">
      <c r="A45" s="206">
        <v>4</v>
      </c>
      <c r="B45" s="207"/>
      <c r="C45" s="206"/>
      <c r="D45" s="208"/>
      <c r="E45" s="208"/>
      <c r="F45" s="208"/>
      <c r="G45" s="208">
        <f t="shared" si="2"/>
        <v>0</v>
      </c>
    </row>
    <row r="46" spans="1:8" ht="21.75" customHeight="1">
      <c r="A46" s="209"/>
      <c r="B46" s="210" t="s">
        <v>261</v>
      </c>
      <c r="C46" s="211"/>
      <c r="D46" s="212">
        <f>SUM(D37:D45)</f>
        <v>1440000</v>
      </c>
      <c r="E46" s="212">
        <f>SUM(E37:E45)</f>
        <v>813465</v>
      </c>
      <c r="F46" s="212">
        <f>SUM(F37:F45)</f>
        <v>813465</v>
      </c>
      <c r="G46" s="212">
        <f>SUM(G37:G45)</f>
        <v>2253465</v>
      </c>
    </row>
    <row r="48" spans="1:8" ht="15.75">
      <c r="F48" s="442" t="s">
        <v>510</v>
      </c>
    </row>
  </sheetData>
  <mergeCells count="18">
    <mergeCell ref="B33:G33"/>
    <mergeCell ref="A35:A36"/>
    <mergeCell ref="B35:B36"/>
    <mergeCell ref="C35:C36"/>
    <mergeCell ref="E35:E36"/>
    <mergeCell ref="F35:F36"/>
    <mergeCell ref="B18:G18"/>
    <mergeCell ref="A20:A21"/>
    <mergeCell ref="B20:B21"/>
    <mergeCell ref="C20:C21"/>
    <mergeCell ref="E20:E21"/>
    <mergeCell ref="F20:F21"/>
    <mergeCell ref="B2:G2"/>
    <mergeCell ref="A4:A5"/>
    <mergeCell ref="B4:B5"/>
    <mergeCell ref="C4:C5"/>
    <mergeCell ref="E4:E5"/>
    <mergeCell ref="F4:F5"/>
  </mergeCells>
  <phoneticPr fontId="5" type="noConversion"/>
  <pageMargins left="0.75" right="0.75" top="1" bottom="1" header="0.5" footer="0.5"/>
  <pageSetup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4:M33"/>
  <sheetViews>
    <sheetView workbookViewId="0">
      <selection activeCell="M24" sqref="M24"/>
    </sheetView>
  </sheetViews>
  <sheetFormatPr defaultRowHeight="12.75"/>
  <cols>
    <col min="1" max="1" width="3.5703125" customWidth="1"/>
    <col min="2" max="2" width="16.28515625" customWidth="1"/>
    <col min="3" max="3" width="6.85546875" customWidth="1"/>
    <col min="4" max="4" width="10" customWidth="1"/>
    <col min="5" max="5" width="10.140625" bestFit="1" customWidth="1"/>
    <col min="6" max="6" width="9" customWidth="1"/>
    <col min="7" max="7" width="10.85546875" bestFit="1" customWidth="1"/>
    <col min="8" max="8" width="10.42578125" customWidth="1"/>
    <col min="9" max="9" width="9.85546875" customWidth="1"/>
    <col min="10" max="10" width="8.85546875" customWidth="1"/>
    <col min="11" max="12" width="10" customWidth="1"/>
    <col min="13" max="13" width="13.7109375" style="216" customWidth="1"/>
    <col min="14" max="14" width="6.28515625" customWidth="1"/>
    <col min="15" max="15" width="19.85546875" customWidth="1"/>
    <col min="16" max="16" width="6.5703125" customWidth="1"/>
    <col min="17" max="17" width="10" customWidth="1"/>
    <col min="20" max="20" width="10.5703125" customWidth="1"/>
    <col min="21" max="23" width="10.85546875" customWidth="1"/>
    <col min="24" max="24" width="11.28515625" customWidth="1"/>
    <col min="25" max="25" width="10.42578125" customWidth="1"/>
    <col min="27" max="27" width="7.28515625" customWidth="1"/>
    <col min="28" max="28" width="19" customWidth="1"/>
    <col min="34" max="34" width="10.42578125" customWidth="1"/>
    <col min="35" max="35" width="10.7109375" customWidth="1"/>
    <col min="36" max="36" width="10.42578125" customWidth="1"/>
    <col min="37" max="37" width="11.140625" customWidth="1"/>
    <col min="38" max="38" width="13.7109375" customWidth="1"/>
  </cols>
  <sheetData>
    <row r="4" spans="1:13" ht="18">
      <c r="B4" s="423" t="s">
        <v>511</v>
      </c>
      <c r="C4" s="214"/>
      <c r="F4" s="215" t="s">
        <v>490</v>
      </c>
      <c r="J4">
        <v>2012</v>
      </c>
    </row>
    <row r="6" spans="1:13" s="14" customFormat="1" ht="15" customHeight="1">
      <c r="A6" s="496" t="s">
        <v>2</v>
      </c>
      <c r="B6" s="498" t="s">
        <v>237</v>
      </c>
      <c r="C6" s="496" t="s">
        <v>254</v>
      </c>
      <c r="D6" s="204" t="s">
        <v>255</v>
      </c>
      <c r="E6" s="496" t="s">
        <v>256</v>
      </c>
      <c r="F6" s="496" t="s">
        <v>257</v>
      </c>
      <c r="G6" s="285" t="s">
        <v>255</v>
      </c>
      <c r="H6" s="204" t="s">
        <v>247</v>
      </c>
      <c r="I6" s="204" t="s">
        <v>262</v>
      </c>
      <c r="J6" s="204" t="s">
        <v>263</v>
      </c>
      <c r="K6" s="283" t="s">
        <v>262</v>
      </c>
      <c r="L6" s="285" t="s">
        <v>247</v>
      </c>
      <c r="M6" s="217" t="s">
        <v>264</v>
      </c>
    </row>
    <row r="7" spans="1:13" s="14" customFormat="1" ht="15" customHeight="1">
      <c r="A7" s="497"/>
      <c r="B7" s="499"/>
      <c r="C7" s="497"/>
      <c r="D7" s="444" t="s">
        <v>509</v>
      </c>
      <c r="E7" s="497"/>
      <c r="F7" s="497"/>
      <c r="G7" s="426" t="s">
        <v>486</v>
      </c>
      <c r="H7" s="205">
        <v>4.2488425925925923E-2</v>
      </c>
      <c r="I7" s="205">
        <v>4.2488425925925923E-2</v>
      </c>
      <c r="J7" s="427" t="s">
        <v>513</v>
      </c>
      <c r="K7" s="428" t="s">
        <v>502</v>
      </c>
      <c r="L7" s="426" t="s">
        <v>502</v>
      </c>
      <c r="M7" s="218" t="s">
        <v>265</v>
      </c>
    </row>
    <row r="8" spans="1:13">
      <c r="A8" s="206">
        <v>1</v>
      </c>
      <c r="B8" s="207" t="s">
        <v>258</v>
      </c>
      <c r="C8" s="206"/>
      <c r="D8" s="208">
        <v>0</v>
      </c>
      <c r="E8" s="208">
        <v>0</v>
      </c>
      <c r="F8" s="208">
        <v>0</v>
      </c>
      <c r="G8" s="286">
        <f>D8+E8-F8</f>
        <v>0</v>
      </c>
      <c r="H8" s="208">
        <f>'M.K V'!D22</f>
        <v>0</v>
      </c>
      <c r="I8" s="208">
        <f>G8-H8</f>
        <v>0</v>
      </c>
      <c r="J8" s="208">
        <f>'M.K V'!E22</f>
        <v>0</v>
      </c>
      <c r="K8" s="290">
        <f>I8-J8</f>
        <v>0</v>
      </c>
      <c r="L8" s="288">
        <f>H8+J8</f>
        <v>0</v>
      </c>
      <c r="M8" s="219">
        <f>D8*5%</f>
        <v>0</v>
      </c>
    </row>
    <row r="9" spans="1:13">
      <c r="A9" s="206">
        <v>2</v>
      </c>
      <c r="B9" s="207" t="s">
        <v>259</v>
      </c>
      <c r="C9" s="206"/>
      <c r="D9" s="208">
        <v>0</v>
      </c>
      <c r="E9" s="208">
        <v>813465</v>
      </c>
      <c r="F9" s="208">
        <v>0</v>
      </c>
      <c r="G9" s="286"/>
      <c r="H9" s="208">
        <f>'M.K V'!D23</f>
        <v>0</v>
      </c>
      <c r="I9" s="208">
        <f>G9</f>
        <v>0</v>
      </c>
      <c r="J9" s="208"/>
      <c r="K9" s="290">
        <v>813465</v>
      </c>
      <c r="L9" s="288">
        <v>0</v>
      </c>
      <c r="M9" s="219">
        <f>I9*20%</f>
        <v>0</v>
      </c>
    </row>
    <row r="10" spans="1:13">
      <c r="A10" s="206">
        <v>3</v>
      </c>
      <c r="B10" s="207"/>
      <c r="C10" s="206"/>
      <c r="D10" s="208"/>
      <c r="E10" s="208"/>
      <c r="F10" s="208"/>
      <c r="G10" s="286">
        <f>D10</f>
        <v>0</v>
      </c>
      <c r="H10" s="208">
        <v>0</v>
      </c>
      <c r="I10" s="208">
        <f>G10-H10</f>
        <v>0</v>
      </c>
      <c r="J10" s="208">
        <v>0</v>
      </c>
      <c r="K10" s="290">
        <f>I10-J10</f>
        <v>0</v>
      </c>
      <c r="L10" s="288">
        <f>H10+J10</f>
        <v>0</v>
      </c>
      <c r="M10" s="219">
        <f>I10*20%</f>
        <v>0</v>
      </c>
    </row>
    <row r="11" spans="1:13">
      <c r="A11" s="206">
        <v>4</v>
      </c>
      <c r="B11" s="207"/>
      <c r="C11" s="206"/>
      <c r="D11" s="208"/>
      <c r="E11" s="208"/>
      <c r="F11" s="208"/>
      <c r="G11" s="286">
        <f>D11</f>
        <v>0</v>
      </c>
      <c r="H11" s="208"/>
      <c r="I11" s="208">
        <f>G11-H11</f>
        <v>0</v>
      </c>
      <c r="J11" s="208">
        <v>0</v>
      </c>
      <c r="K11" s="290">
        <f>I11-J11</f>
        <v>0</v>
      </c>
      <c r="L11" s="288">
        <f>H11+J11</f>
        <v>0</v>
      </c>
      <c r="M11" s="219">
        <f>I11*20%</f>
        <v>0</v>
      </c>
    </row>
    <row r="12" spans="1:13">
      <c r="A12" s="206">
        <v>5</v>
      </c>
      <c r="B12" s="207"/>
      <c r="C12" s="206"/>
      <c r="D12" s="208"/>
      <c r="E12" s="208"/>
      <c r="F12" s="208"/>
      <c r="G12" s="286"/>
      <c r="H12" s="208"/>
      <c r="I12" s="208">
        <f>G12-H12</f>
        <v>0</v>
      </c>
      <c r="J12" s="208">
        <v>0</v>
      </c>
      <c r="K12" s="290">
        <f>I12-J12</f>
        <v>0</v>
      </c>
      <c r="L12" s="288">
        <f>H12+J12</f>
        <v>0</v>
      </c>
      <c r="M12" s="219">
        <f>I12*20%</f>
        <v>0</v>
      </c>
    </row>
    <row r="13" spans="1:13" s="213" customFormat="1" ht="24.95" customHeight="1">
      <c r="A13" s="209" t="s">
        <v>266</v>
      </c>
      <c r="B13" s="210" t="s">
        <v>267</v>
      </c>
      <c r="C13" s="211"/>
      <c r="D13" s="212">
        <f>SUM(D8:D12)</f>
        <v>0</v>
      </c>
      <c r="E13" s="212">
        <f>SUM(E8:E12)</f>
        <v>813465</v>
      </c>
      <c r="F13" s="212"/>
      <c r="G13" s="287">
        <f t="shared" ref="G13:M13" si="0">SUM(G8:G12)</f>
        <v>0</v>
      </c>
      <c r="H13" s="212">
        <f t="shared" si="0"/>
        <v>0</v>
      </c>
      <c r="I13" s="212">
        <f t="shared" si="0"/>
        <v>0</v>
      </c>
      <c r="J13" s="212"/>
      <c r="K13" s="291">
        <v>813465</v>
      </c>
      <c r="L13" s="289"/>
      <c r="M13" s="220">
        <f t="shared" si="0"/>
        <v>0</v>
      </c>
    </row>
    <row r="14" spans="1:13">
      <c r="A14" s="206">
        <v>1</v>
      </c>
      <c r="B14" s="207" t="s">
        <v>260</v>
      </c>
      <c r="C14" s="206"/>
      <c r="D14" s="208">
        <v>872384</v>
      </c>
      <c r="E14" s="208">
        <f>'M.K V'!E8</f>
        <v>0</v>
      </c>
      <c r="F14" s="208"/>
      <c r="G14" s="286">
        <f>D14+E14-F14</f>
        <v>872384</v>
      </c>
      <c r="H14" s="208"/>
      <c r="I14" s="208">
        <f>G14</f>
        <v>872384</v>
      </c>
      <c r="J14" s="208">
        <f>'M.K V'!F39</f>
        <v>0</v>
      </c>
      <c r="K14" s="290">
        <f>I14-J14</f>
        <v>872384</v>
      </c>
      <c r="L14" s="288">
        <f>H14+J14</f>
        <v>0</v>
      </c>
      <c r="M14" s="219">
        <v>174480</v>
      </c>
    </row>
    <row r="15" spans="1:13">
      <c r="A15" s="206">
        <v>2</v>
      </c>
      <c r="B15" s="207" t="s">
        <v>301</v>
      </c>
      <c r="C15" s="206"/>
      <c r="D15" s="208"/>
      <c r="E15" s="208">
        <f>'M.K V'!E9</f>
        <v>0</v>
      </c>
      <c r="F15" s="208"/>
      <c r="G15" s="286">
        <f>D15+E15-F15</f>
        <v>0</v>
      </c>
      <c r="H15" s="208">
        <f>'M.K V'!D25</f>
        <v>0</v>
      </c>
      <c r="I15" s="208">
        <f>G15</f>
        <v>0</v>
      </c>
      <c r="J15" s="208">
        <f>'M.K V'!F40</f>
        <v>0</v>
      </c>
      <c r="K15" s="290">
        <f>I15-J15</f>
        <v>0</v>
      </c>
      <c r="L15" s="288">
        <f>H15+J15</f>
        <v>0</v>
      </c>
      <c r="M15" s="219">
        <f>I15*25%</f>
        <v>0</v>
      </c>
    </row>
    <row r="16" spans="1:13">
      <c r="A16" s="206">
        <v>3</v>
      </c>
      <c r="B16" s="207"/>
      <c r="C16" s="206"/>
      <c r="D16" s="208"/>
      <c r="E16" s="208"/>
      <c r="F16" s="208"/>
      <c r="G16" s="286">
        <f>D16+E16-F16</f>
        <v>0</v>
      </c>
      <c r="H16" s="208"/>
      <c r="I16" s="208">
        <f>G16-H16</f>
        <v>0</v>
      </c>
      <c r="J16" s="208"/>
      <c r="K16" s="290">
        <f>I16-J16</f>
        <v>0</v>
      </c>
      <c r="L16" s="288">
        <f>H16+J16</f>
        <v>0</v>
      </c>
      <c r="M16" s="219">
        <f>I16*20%</f>
        <v>0</v>
      </c>
    </row>
    <row r="17" spans="1:13">
      <c r="A17" s="206">
        <v>4</v>
      </c>
      <c r="B17" s="207"/>
      <c r="C17" s="206"/>
      <c r="D17" s="208"/>
      <c r="E17" s="208"/>
      <c r="F17" s="208"/>
      <c r="G17" s="286">
        <f>D17+E17-F17</f>
        <v>0</v>
      </c>
      <c r="H17" s="208"/>
      <c r="I17" s="208">
        <f>G17-H17</f>
        <v>0</v>
      </c>
      <c r="J17" s="208"/>
      <c r="K17" s="290">
        <f>I17-J17</f>
        <v>0</v>
      </c>
      <c r="L17" s="288">
        <f>H17+J17</f>
        <v>0</v>
      </c>
      <c r="M17" s="219">
        <f>I17*20%</f>
        <v>0</v>
      </c>
    </row>
    <row r="18" spans="1:13" s="213" customFormat="1" ht="24.95" customHeight="1">
      <c r="A18" s="209" t="s">
        <v>268</v>
      </c>
      <c r="B18" s="210" t="s">
        <v>269</v>
      </c>
      <c r="C18" s="211"/>
      <c r="D18" s="212">
        <v>872465</v>
      </c>
      <c r="E18" s="212">
        <f>SUM(E14:E17)</f>
        <v>0</v>
      </c>
      <c r="F18" s="212"/>
      <c r="G18" s="287">
        <f t="shared" ref="G18:M18" si="1">SUM(G14:G17)</f>
        <v>872384</v>
      </c>
      <c r="H18" s="212"/>
      <c r="I18" s="212">
        <f t="shared" si="1"/>
        <v>872384</v>
      </c>
      <c r="J18" s="212">
        <f t="shared" si="1"/>
        <v>0</v>
      </c>
      <c r="K18" s="445" t="s">
        <v>514</v>
      </c>
      <c r="L18" s="289">
        <f t="shared" si="1"/>
        <v>0</v>
      </c>
      <c r="M18" s="220">
        <f t="shared" si="1"/>
        <v>174480</v>
      </c>
    </row>
    <row r="19" spans="1:13" s="213" customFormat="1" ht="31.5" customHeight="1">
      <c r="A19" s="209"/>
      <c r="B19" s="210" t="s">
        <v>261</v>
      </c>
      <c r="C19" s="211"/>
      <c r="D19" s="212">
        <f t="shared" ref="D19:M19" si="2">D13+D18</f>
        <v>872465</v>
      </c>
      <c r="E19" s="212">
        <f t="shared" si="2"/>
        <v>813465</v>
      </c>
      <c r="F19" s="212">
        <f t="shared" si="2"/>
        <v>0</v>
      </c>
      <c r="G19" s="287">
        <f t="shared" si="2"/>
        <v>872384</v>
      </c>
      <c r="H19" s="212">
        <f t="shared" si="2"/>
        <v>0</v>
      </c>
      <c r="I19" s="212">
        <f t="shared" si="2"/>
        <v>872384</v>
      </c>
      <c r="J19" s="212">
        <f t="shared" si="2"/>
        <v>0</v>
      </c>
      <c r="K19" s="284">
        <v>1511375</v>
      </c>
      <c r="L19" s="287">
        <f t="shared" si="2"/>
        <v>0</v>
      </c>
      <c r="M19" s="212">
        <f t="shared" si="2"/>
        <v>174480</v>
      </c>
    </row>
    <row r="21" spans="1:13" ht="15.75">
      <c r="K21" s="442" t="s">
        <v>512</v>
      </c>
    </row>
    <row r="22" spans="1:13" ht="15">
      <c r="K22" s="203"/>
    </row>
    <row r="24" spans="1:13">
      <c r="H24" s="216"/>
    </row>
    <row r="25" spans="1:13">
      <c r="H25" s="216"/>
    </row>
    <row r="26" spans="1:13">
      <c r="H26" s="216"/>
    </row>
    <row r="27" spans="1:13">
      <c r="H27" s="221"/>
    </row>
    <row r="28" spans="1:13">
      <c r="H28" s="216"/>
    </row>
    <row r="29" spans="1:13">
      <c r="H29" s="216"/>
    </row>
    <row r="30" spans="1:13">
      <c r="H30" s="216"/>
    </row>
    <row r="31" spans="1:13">
      <c r="H31" s="216"/>
    </row>
    <row r="32" spans="1:13">
      <c r="H32" s="216"/>
    </row>
    <row r="33" spans="8:8">
      <c r="H33" s="216"/>
    </row>
  </sheetData>
  <mergeCells count="5">
    <mergeCell ref="F6:F7"/>
    <mergeCell ref="A6:A7"/>
    <mergeCell ref="B6:B7"/>
    <mergeCell ref="C6:C7"/>
    <mergeCell ref="E6:E7"/>
  </mergeCells>
  <phoneticPr fontId="5" type="noConversion"/>
  <printOptions horizontalCentered="1"/>
  <pageMargins left="0.25" right="0.25" top="1" bottom="1" header="0.5" footer="0.5"/>
  <pageSetup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B1:K58"/>
  <sheetViews>
    <sheetView topLeftCell="A13" workbookViewId="0">
      <selection activeCell="N30" sqref="N30"/>
    </sheetView>
  </sheetViews>
  <sheetFormatPr defaultRowHeight="12.75"/>
  <cols>
    <col min="1" max="1" width="3.7109375" style="80" customWidth="1"/>
    <col min="2" max="3" width="9.140625" style="80"/>
    <col min="4" max="4" width="9.28515625" style="80" customWidth="1"/>
    <col min="5" max="5" width="11.42578125" style="80" customWidth="1"/>
    <col min="6" max="6" width="12.85546875" style="80" customWidth="1"/>
    <col min="7" max="7" width="5.42578125" style="80" customWidth="1"/>
    <col min="8" max="9" width="9.140625" style="80"/>
    <col min="10" max="10" width="3.140625" style="80" customWidth="1"/>
    <col min="11" max="11" width="9.140625" style="80"/>
    <col min="12" max="12" width="1.85546875" style="80" customWidth="1"/>
    <col min="13" max="16384" width="9.140625" style="80"/>
  </cols>
  <sheetData>
    <row r="1" spans="2:11" s="45" customFormat="1" ht="6.75" customHeight="1"/>
    <row r="2" spans="2:11" s="45" customFormat="1">
      <c r="B2" s="46"/>
      <c r="C2" s="47"/>
      <c r="D2" s="47"/>
      <c r="E2" s="47"/>
      <c r="F2" s="47"/>
      <c r="G2" s="47"/>
      <c r="H2" s="47"/>
      <c r="I2" s="47"/>
      <c r="J2" s="47"/>
      <c r="K2" s="48"/>
    </row>
    <row r="3" spans="2:11" s="55" customFormat="1" ht="21" customHeight="1">
      <c r="B3" s="49"/>
      <c r="C3" s="50" t="s">
        <v>233</v>
      </c>
      <c r="D3" s="50"/>
      <c r="E3" s="50"/>
      <c r="F3" s="171" t="s">
        <v>551</v>
      </c>
      <c r="G3" s="52"/>
      <c r="H3" s="53"/>
      <c r="I3" s="51"/>
      <c r="J3" s="50"/>
      <c r="K3" s="54"/>
    </row>
    <row r="4" spans="2:11" s="55" customFormat="1" ht="14.1" customHeight="1">
      <c r="B4" s="49"/>
      <c r="C4" s="50" t="s">
        <v>95</v>
      </c>
      <c r="D4" s="50"/>
      <c r="E4" s="50"/>
      <c r="F4" s="274" t="s">
        <v>552</v>
      </c>
      <c r="G4" s="56"/>
      <c r="H4" s="57"/>
      <c r="I4" s="58"/>
      <c r="J4" s="58"/>
      <c r="K4" s="54"/>
    </row>
    <row r="5" spans="2:11" s="55" customFormat="1" ht="14.1" customHeight="1">
      <c r="B5" s="49"/>
      <c r="C5" s="50" t="s">
        <v>6</v>
      </c>
      <c r="D5" s="50"/>
      <c r="E5" s="50"/>
      <c r="F5" s="275" t="s">
        <v>553</v>
      </c>
      <c r="G5" s="51"/>
      <c r="H5" s="51"/>
      <c r="I5" s="51"/>
      <c r="J5" s="51"/>
      <c r="K5" s="54"/>
    </row>
    <row r="6" spans="2:11" s="55" customFormat="1" ht="14.1" customHeight="1">
      <c r="B6" s="49"/>
      <c r="C6" s="50"/>
      <c r="D6" s="50"/>
      <c r="E6" s="50"/>
      <c r="F6" s="276"/>
      <c r="G6" s="50"/>
      <c r="H6" s="502" t="s">
        <v>253</v>
      </c>
      <c r="I6" s="502"/>
      <c r="J6" s="58"/>
      <c r="K6" s="54"/>
    </row>
    <row r="7" spans="2:11" s="55" customFormat="1" ht="14.1" customHeight="1">
      <c r="B7" s="49"/>
      <c r="C7" s="50" t="s">
        <v>0</v>
      </c>
      <c r="D7" s="50"/>
      <c r="E7" s="50"/>
      <c r="F7" s="429"/>
      <c r="G7" s="60"/>
      <c r="H7" s="50"/>
      <c r="I7" s="50"/>
      <c r="J7" s="50"/>
      <c r="K7" s="54"/>
    </row>
    <row r="8" spans="2:11" s="55" customFormat="1" ht="14.1" customHeight="1">
      <c r="B8" s="49"/>
      <c r="C8" s="50" t="s">
        <v>1</v>
      </c>
      <c r="D8" s="50"/>
      <c r="E8" s="50"/>
      <c r="F8" s="275"/>
      <c r="G8" s="61"/>
      <c r="H8" s="50"/>
      <c r="I8" s="50"/>
      <c r="J8" s="50"/>
      <c r="K8" s="54"/>
    </row>
    <row r="9" spans="2:11" s="55" customFormat="1" ht="14.1" customHeight="1">
      <c r="B9" s="49"/>
      <c r="C9" s="50"/>
      <c r="D9" s="50"/>
      <c r="E9" s="50"/>
      <c r="F9" s="276"/>
      <c r="G9" s="50"/>
      <c r="H9" s="50"/>
      <c r="I9" s="50"/>
      <c r="J9" s="50"/>
      <c r="K9" s="54"/>
    </row>
    <row r="10" spans="2:11" s="55" customFormat="1" ht="14.1" customHeight="1">
      <c r="B10" s="49"/>
      <c r="C10" s="50" t="s">
        <v>32</v>
      </c>
      <c r="D10" s="50"/>
      <c r="E10" s="50"/>
      <c r="F10" s="274" t="s">
        <v>554</v>
      </c>
      <c r="G10" s="51"/>
      <c r="H10" s="51"/>
      <c r="I10" s="51"/>
      <c r="J10" s="51"/>
      <c r="K10" s="54"/>
    </row>
    <row r="11" spans="2:11" s="55" customFormat="1" ht="14.1" customHeight="1">
      <c r="B11" s="49"/>
      <c r="C11" s="50"/>
      <c r="D11" s="50"/>
      <c r="E11" s="50"/>
      <c r="F11" s="275"/>
      <c r="G11" s="59"/>
      <c r="H11" s="59"/>
      <c r="I11" s="59"/>
      <c r="J11" s="59"/>
      <c r="K11" s="54"/>
    </row>
    <row r="12" spans="2:11" s="55" customFormat="1" ht="14.1" customHeight="1">
      <c r="B12" s="49"/>
      <c r="C12" s="50"/>
      <c r="D12" s="50"/>
      <c r="E12" s="50"/>
      <c r="F12" s="275"/>
      <c r="G12" s="59"/>
      <c r="H12" s="59"/>
      <c r="I12" s="59"/>
      <c r="J12" s="59"/>
      <c r="K12" s="54"/>
    </row>
    <row r="13" spans="2:11" s="65" customFormat="1">
      <c r="B13" s="62"/>
      <c r="C13" s="63"/>
      <c r="D13" s="63"/>
      <c r="E13" s="63"/>
      <c r="F13" s="63"/>
      <c r="G13" s="63"/>
      <c r="H13" s="63"/>
      <c r="I13" s="63"/>
      <c r="J13" s="63"/>
      <c r="K13" s="64"/>
    </row>
    <row r="14" spans="2:11" s="65" customFormat="1">
      <c r="B14" s="62"/>
      <c r="C14" s="63"/>
      <c r="D14" s="63"/>
      <c r="E14" s="63"/>
      <c r="F14" s="63"/>
      <c r="G14" s="63"/>
      <c r="H14" s="63"/>
      <c r="I14" s="63"/>
      <c r="J14" s="63"/>
      <c r="K14" s="64"/>
    </row>
    <row r="15" spans="2:11" s="65" customFormat="1">
      <c r="B15" s="62"/>
      <c r="C15" s="63"/>
      <c r="D15" s="63"/>
      <c r="E15" s="63"/>
      <c r="F15" s="63"/>
      <c r="G15" s="63"/>
      <c r="H15" s="63"/>
      <c r="I15" s="63"/>
      <c r="J15" s="63"/>
      <c r="K15" s="64"/>
    </row>
    <row r="16" spans="2:11" s="65" customFormat="1">
      <c r="B16" s="62"/>
      <c r="C16" s="63"/>
      <c r="D16" s="63"/>
      <c r="E16" s="63"/>
      <c r="F16" s="63"/>
      <c r="G16" s="63"/>
      <c r="H16" s="63"/>
      <c r="I16" s="63"/>
      <c r="J16" s="63"/>
      <c r="K16" s="64"/>
    </row>
    <row r="17" spans="2:11" s="65" customFormat="1">
      <c r="B17" s="62"/>
      <c r="C17" s="63"/>
      <c r="D17" s="63"/>
      <c r="E17" s="63"/>
      <c r="F17" s="63"/>
      <c r="G17" s="63"/>
      <c r="H17" s="63"/>
      <c r="I17" s="63"/>
      <c r="J17" s="63"/>
      <c r="K17" s="64"/>
    </row>
    <row r="18" spans="2:11" s="65" customFormat="1">
      <c r="B18" s="62"/>
      <c r="C18" s="63"/>
      <c r="D18" s="63"/>
      <c r="E18" s="63"/>
      <c r="F18" s="63"/>
      <c r="G18" s="63"/>
      <c r="H18" s="63"/>
      <c r="I18" s="63"/>
      <c r="J18" s="63"/>
      <c r="K18" s="64"/>
    </row>
    <row r="19" spans="2:11" s="65" customFormat="1">
      <c r="B19" s="62"/>
      <c r="C19" s="63"/>
      <c r="D19" s="63"/>
      <c r="E19" s="63"/>
      <c r="F19" s="63"/>
      <c r="G19" s="63"/>
      <c r="H19" s="63"/>
      <c r="I19" s="63"/>
      <c r="J19" s="63"/>
      <c r="K19" s="64"/>
    </row>
    <row r="20" spans="2:11" s="65" customFormat="1">
      <c r="B20" s="62"/>
      <c r="C20" s="63"/>
      <c r="D20" s="63"/>
      <c r="E20" s="63"/>
      <c r="F20" s="63"/>
      <c r="G20" s="63"/>
      <c r="H20" s="63"/>
      <c r="I20" s="63"/>
      <c r="J20" s="63"/>
      <c r="K20" s="64"/>
    </row>
    <row r="21" spans="2:11" s="65" customFormat="1">
      <c r="B21" s="62"/>
      <c r="D21" s="63"/>
      <c r="E21" s="63"/>
      <c r="F21" s="63"/>
      <c r="G21" s="63"/>
      <c r="H21" s="63"/>
      <c r="I21" s="63"/>
      <c r="J21" s="63"/>
      <c r="K21" s="64"/>
    </row>
    <row r="22" spans="2:11" s="65" customFormat="1">
      <c r="B22" s="62"/>
      <c r="C22" s="63"/>
      <c r="D22" s="63"/>
      <c r="E22" s="63"/>
      <c r="F22" s="63"/>
      <c r="G22" s="63"/>
      <c r="H22" s="63"/>
      <c r="I22" s="63"/>
      <c r="J22" s="63"/>
      <c r="K22" s="64"/>
    </row>
    <row r="23" spans="2:11" s="65" customFormat="1">
      <c r="B23" s="62"/>
      <c r="C23" s="63"/>
      <c r="D23" s="63"/>
      <c r="E23" s="63"/>
      <c r="F23" s="63"/>
      <c r="G23" s="63"/>
      <c r="H23" s="63"/>
      <c r="I23" s="63"/>
      <c r="J23" s="63"/>
      <c r="K23" s="64"/>
    </row>
    <row r="24" spans="2:11" s="65" customFormat="1">
      <c r="B24" s="62"/>
      <c r="C24" s="63"/>
      <c r="D24" s="63"/>
      <c r="E24" s="63"/>
      <c r="F24" s="63"/>
      <c r="G24" s="63"/>
      <c r="H24" s="63"/>
      <c r="I24" s="63"/>
      <c r="J24" s="63"/>
      <c r="K24" s="64"/>
    </row>
    <row r="25" spans="2:11" s="66" customFormat="1" ht="33.75">
      <c r="B25" s="503" t="s">
        <v>7</v>
      </c>
      <c r="C25" s="504"/>
      <c r="D25" s="504"/>
      <c r="E25" s="504"/>
      <c r="F25" s="504"/>
      <c r="G25" s="504"/>
      <c r="H25" s="504"/>
      <c r="I25" s="504"/>
      <c r="J25" s="504"/>
      <c r="K25" s="505"/>
    </row>
    <row r="26" spans="2:11" s="65" customFormat="1">
      <c r="B26" s="67"/>
      <c r="C26" s="506" t="s">
        <v>76</v>
      </c>
      <c r="D26" s="506"/>
      <c r="E26" s="506"/>
      <c r="F26" s="506"/>
      <c r="G26" s="506"/>
      <c r="H26" s="506"/>
      <c r="I26" s="506"/>
      <c r="J26" s="506"/>
      <c r="K26" s="64"/>
    </row>
    <row r="27" spans="2:11" s="65" customFormat="1">
      <c r="B27" s="62"/>
      <c r="C27" s="506" t="s">
        <v>77</v>
      </c>
      <c r="D27" s="506"/>
      <c r="E27" s="506"/>
      <c r="F27" s="506"/>
      <c r="G27" s="506"/>
      <c r="H27" s="506"/>
      <c r="I27" s="506"/>
      <c r="J27" s="506"/>
      <c r="K27" s="64"/>
    </row>
    <row r="28" spans="2:11" s="65" customFormat="1">
      <c r="B28" s="62"/>
      <c r="C28" s="63"/>
      <c r="D28" s="63"/>
      <c r="E28" s="63"/>
      <c r="F28" s="63"/>
      <c r="G28" s="63"/>
      <c r="H28" s="63"/>
      <c r="I28" s="63"/>
      <c r="J28" s="63"/>
      <c r="K28" s="64"/>
    </row>
    <row r="29" spans="2:11" s="65" customFormat="1">
      <c r="B29" s="62"/>
      <c r="C29" s="63"/>
      <c r="D29" s="63"/>
      <c r="E29" s="63"/>
      <c r="F29" s="63"/>
      <c r="G29" s="63"/>
      <c r="H29" s="63"/>
      <c r="I29" s="63"/>
      <c r="J29" s="63"/>
      <c r="K29" s="64"/>
    </row>
    <row r="30" spans="2:11" s="71" customFormat="1" ht="33.75">
      <c r="B30" s="62"/>
      <c r="C30" s="63"/>
      <c r="D30" s="63"/>
      <c r="E30" s="63"/>
      <c r="F30" s="68" t="s">
        <v>555</v>
      </c>
      <c r="G30" s="69"/>
      <c r="H30" s="69"/>
      <c r="I30" s="69"/>
      <c r="J30" s="69"/>
      <c r="K30" s="70"/>
    </row>
    <row r="31" spans="2:11" s="71" customFormat="1">
      <c r="B31" s="72"/>
      <c r="C31" s="69"/>
      <c r="D31" s="69"/>
      <c r="E31" s="69"/>
      <c r="F31" s="69"/>
      <c r="G31" s="69"/>
      <c r="H31" s="69"/>
      <c r="I31" s="69"/>
      <c r="J31" s="69"/>
      <c r="K31" s="70"/>
    </row>
    <row r="32" spans="2:11" s="71" customFormat="1">
      <c r="B32" s="72"/>
      <c r="C32" s="69"/>
      <c r="D32" s="69"/>
      <c r="E32" s="69"/>
      <c r="F32" s="69"/>
      <c r="G32" s="69"/>
      <c r="H32" s="69"/>
      <c r="I32" s="69"/>
      <c r="J32" s="69"/>
      <c r="K32" s="70"/>
    </row>
    <row r="33" spans="2:11" s="71" customFormat="1">
      <c r="B33" s="72"/>
      <c r="C33" s="69"/>
      <c r="D33" s="69"/>
      <c r="E33" s="69"/>
      <c r="F33" s="69"/>
      <c r="G33" s="69"/>
      <c r="H33" s="69"/>
      <c r="I33" s="69"/>
      <c r="J33" s="69"/>
      <c r="K33" s="70"/>
    </row>
    <row r="34" spans="2:11" s="71" customFormat="1">
      <c r="B34" s="72"/>
      <c r="C34" s="69"/>
      <c r="D34" s="69"/>
      <c r="E34" s="69"/>
      <c r="F34" s="69"/>
      <c r="G34" s="69"/>
      <c r="H34" s="69"/>
      <c r="I34" s="69"/>
      <c r="J34" s="69"/>
      <c r="K34" s="70"/>
    </row>
    <row r="35" spans="2:11" s="71" customFormat="1">
      <c r="B35" s="72"/>
      <c r="C35" s="69"/>
      <c r="D35" s="69"/>
      <c r="E35" s="69"/>
      <c r="F35" s="69"/>
      <c r="G35" s="69"/>
      <c r="H35" s="69"/>
      <c r="I35" s="69"/>
      <c r="J35" s="69"/>
      <c r="K35" s="70"/>
    </row>
    <row r="36" spans="2:11" s="71" customFormat="1">
      <c r="B36" s="72"/>
      <c r="C36" s="69"/>
      <c r="D36" s="69"/>
      <c r="E36" s="69"/>
      <c r="F36" s="69"/>
      <c r="G36" s="69"/>
      <c r="H36" s="69"/>
      <c r="I36" s="69"/>
      <c r="J36" s="69"/>
      <c r="K36" s="70"/>
    </row>
    <row r="37" spans="2:11" s="71" customFormat="1">
      <c r="B37" s="72"/>
      <c r="C37" s="69"/>
      <c r="D37" s="69"/>
      <c r="E37" s="69"/>
      <c r="F37" s="69"/>
      <c r="G37" s="69"/>
      <c r="H37" s="69"/>
      <c r="I37" s="69"/>
      <c r="J37" s="69"/>
      <c r="K37" s="70"/>
    </row>
    <row r="38" spans="2:11" s="71" customFormat="1">
      <c r="B38" s="72"/>
      <c r="C38" s="69"/>
      <c r="D38" s="69"/>
      <c r="E38" s="69"/>
      <c r="F38" s="69"/>
      <c r="G38" s="69"/>
      <c r="H38" s="69"/>
      <c r="I38" s="69"/>
      <c r="J38" s="69"/>
      <c r="K38" s="70"/>
    </row>
    <row r="39" spans="2:11" s="71" customFormat="1">
      <c r="B39" s="72"/>
      <c r="C39" s="69"/>
      <c r="D39" s="69"/>
      <c r="E39" s="69"/>
      <c r="F39" s="69"/>
      <c r="G39" s="69"/>
      <c r="H39" s="69"/>
      <c r="I39" s="69"/>
      <c r="J39" s="69"/>
      <c r="K39" s="70"/>
    </row>
    <row r="40" spans="2:11" s="71" customFormat="1">
      <c r="B40" s="72"/>
      <c r="C40" s="69"/>
      <c r="D40" s="69"/>
      <c r="E40" s="69"/>
      <c r="F40" s="69"/>
      <c r="G40" s="69"/>
      <c r="H40" s="69"/>
      <c r="I40" s="69"/>
      <c r="J40" s="69"/>
      <c r="K40" s="70"/>
    </row>
    <row r="41" spans="2:11" s="71" customFormat="1">
      <c r="B41" s="72"/>
      <c r="C41" s="69"/>
      <c r="D41" s="69"/>
      <c r="E41" s="69"/>
      <c r="F41" s="69"/>
      <c r="G41" s="69"/>
      <c r="H41" s="69"/>
      <c r="I41" s="69"/>
      <c r="J41" s="69"/>
      <c r="K41" s="70"/>
    </row>
    <row r="42" spans="2:11" s="71" customFormat="1">
      <c r="B42" s="72"/>
      <c r="C42" s="69"/>
      <c r="D42" s="69"/>
      <c r="E42" s="69"/>
      <c r="F42" s="69"/>
      <c r="G42" s="69"/>
      <c r="H42" s="69"/>
      <c r="I42" s="69"/>
      <c r="J42" s="69"/>
      <c r="K42" s="70"/>
    </row>
    <row r="43" spans="2:11" s="71" customFormat="1">
      <c r="B43" s="72"/>
      <c r="C43" s="69"/>
      <c r="D43" s="69"/>
      <c r="E43" s="69"/>
      <c r="F43" s="69"/>
      <c r="G43" s="69"/>
      <c r="H43" s="69"/>
      <c r="I43" s="69"/>
      <c r="J43" s="69"/>
      <c r="K43" s="70"/>
    </row>
    <row r="44" spans="2:11" s="71" customFormat="1">
      <c r="B44" s="72"/>
      <c r="C44" s="69"/>
      <c r="D44" s="69"/>
      <c r="E44" s="69"/>
      <c r="F44" s="69"/>
      <c r="G44" s="69"/>
      <c r="H44" s="69"/>
      <c r="I44" s="69"/>
      <c r="J44" s="69"/>
      <c r="K44" s="70"/>
    </row>
    <row r="45" spans="2:11" s="71" customFormat="1" ht="9" customHeight="1">
      <c r="B45" s="72"/>
      <c r="C45" s="69"/>
      <c r="D45" s="69"/>
      <c r="E45" s="69"/>
      <c r="F45" s="69"/>
      <c r="G45" s="69"/>
      <c r="H45" s="69"/>
      <c r="I45" s="69"/>
      <c r="J45" s="69"/>
      <c r="K45" s="70"/>
    </row>
    <row r="46" spans="2:11" s="71" customFormat="1">
      <c r="B46" s="72"/>
      <c r="C46" s="69"/>
      <c r="D46" s="69"/>
      <c r="E46" s="69"/>
      <c r="F46" s="69"/>
      <c r="G46" s="69"/>
      <c r="H46" s="69"/>
      <c r="I46" s="69"/>
      <c r="J46" s="69"/>
      <c r="K46" s="70"/>
    </row>
    <row r="47" spans="2:11" s="71" customFormat="1">
      <c r="B47" s="72"/>
      <c r="C47" s="69"/>
      <c r="D47" s="69"/>
      <c r="E47" s="69"/>
      <c r="F47" s="69"/>
      <c r="G47" s="69"/>
      <c r="H47" s="69"/>
      <c r="I47" s="69"/>
      <c r="J47" s="69"/>
      <c r="K47" s="70"/>
    </row>
    <row r="48" spans="2:11" s="55" customFormat="1" ht="12.95" customHeight="1">
      <c r="B48" s="49"/>
      <c r="C48" s="50" t="s">
        <v>101</v>
      </c>
      <c r="D48" s="50"/>
      <c r="E48" s="50"/>
      <c r="F48" s="50"/>
      <c r="G48" s="50"/>
      <c r="H48" s="507" t="s">
        <v>234</v>
      </c>
      <c r="I48" s="507"/>
      <c r="J48" s="50"/>
      <c r="K48" s="54"/>
    </row>
    <row r="49" spans="2:11" s="55" customFormat="1" ht="12.95" customHeight="1">
      <c r="B49" s="49"/>
      <c r="C49" s="50" t="s">
        <v>102</v>
      </c>
      <c r="D49" s="50"/>
      <c r="E49" s="50"/>
      <c r="F49" s="50"/>
      <c r="G49" s="50"/>
      <c r="H49" s="502" t="s">
        <v>235</v>
      </c>
      <c r="I49" s="502"/>
      <c r="J49" s="50"/>
      <c r="K49" s="54"/>
    </row>
    <row r="50" spans="2:11" s="55" customFormat="1" ht="12.95" customHeight="1">
      <c r="B50" s="49"/>
      <c r="C50" s="50" t="s">
        <v>96</v>
      </c>
      <c r="D50" s="50"/>
      <c r="E50" s="50"/>
      <c r="F50" s="50"/>
      <c r="G50" s="50"/>
      <c r="H50" s="502" t="s">
        <v>103</v>
      </c>
      <c r="I50" s="502"/>
      <c r="J50" s="50"/>
      <c r="K50" s="54"/>
    </row>
    <row r="51" spans="2:11" s="55" customFormat="1" ht="12.95" customHeight="1">
      <c r="B51" s="49"/>
      <c r="C51" s="50" t="s">
        <v>97</v>
      </c>
      <c r="D51" s="50"/>
      <c r="E51" s="50"/>
      <c r="F51" s="50"/>
      <c r="G51" s="50"/>
      <c r="H51" s="502" t="s">
        <v>103</v>
      </c>
      <c r="I51" s="502"/>
      <c r="J51" s="50"/>
      <c r="K51" s="54"/>
    </row>
    <row r="52" spans="2:11" s="65" customFormat="1">
      <c r="B52" s="62"/>
      <c r="C52" s="63"/>
      <c r="D52" s="63"/>
      <c r="E52" s="63"/>
      <c r="F52" s="63"/>
      <c r="G52" s="63"/>
      <c r="H52" s="277"/>
      <c r="I52" s="277"/>
      <c r="J52" s="63"/>
      <c r="K52" s="64"/>
    </row>
    <row r="53" spans="2:11" s="76" customFormat="1" ht="12.95" customHeight="1">
      <c r="B53" s="73"/>
      <c r="C53" s="50" t="s">
        <v>104</v>
      </c>
      <c r="D53" s="50"/>
      <c r="E53" s="50"/>
      <c r="F53" s="50"/>
      <c r="G53" s="61" t="s">
        <v>98</v>
      </c>
      <c r="H53" s="507">
        <v>1.0120119999999999</v>
      </c>
      <c r="I53" s="507"/>
      <c r="J53" s="74"/>
      <c r="K53" s="75"/>
    </row>
    <row r="54" spans="2:11" s="76" customFormat="1" ht="12.95" customHeight="1">
      <c r="B54" s="73"/>
      <c r="C54" s="50"/>
      <c r="D54" s="50"/>
      <c r="E54" s="50"/>
      <c r="F54" s="50"/>
      <c r="G54" s="61" t="s">
        <v>99</v>
      </c>
      <c r="H54" s="502" t="s">
        <v>548</v>
      </c>
      <c r="I54" s="502"/>
      <c r="J54" s="74"/>
      <c r="K54" s="75"/>
    </row>
    <row r="55" spans="2:11" s="76" customFormat="1" ht="7.5" customHeight="1">
      <c r="B55" s="73"/>
      <c r="C55" s="50"/>
      <c r="D55" s="50"/>
      <c r="E55" s="50"/>
      <c r="F55" s="50"/>
      <c r="G55" s="61"/>
      <c r="H55" s="278"/>
      <c r="I55" s="278"/>
      <c r="J55" s="74"/>
      <c r="K55" s="75"/>
    </row>
    <row r="56" spans="2:11" s="76" customFormat="1" ht="12.95" customHeight="1">
      <c r="B56" s="73"/>
      <c r="C56" s="50" t="s">
        <v>100</v>
      </c>
      <c r="D56" s="50"/>
      <c r="E56" s="50"/>
      <c r="F56" s="61"/>
      <c r="G56" s="50"/>
      <c r="H56" s="274" t="s">
        <v>550</v>
      </c>
      <c r="I56" s="274"/>
      <c r="J56" s="74"/>
      <c r="K56" s="75"/>
    </row>
    <row r="57" spans="2:11" ht="22.5" customHeight="1">
      <c r="B57" s="77"/>
      <c r="C57" s="78"/>
      <c r="D57" s="78"/>
      <c r="E57" s="78"/>
      <c r="F57" s="78"/>
      <c r="G57" s="78"/>
      <c r="H57" s="78"/>
      <c r="I57" s="78"/>
      <c r="J57" s="78"/>
      <c r="K57" s="79"/>
    </row>
    <row r="58" spans="2:11" ht="6.75" customHeight="1"/>
  </sheetData>
  <mergeCells count="10">
    <mergeCell ref="H54:I54"/>
    <mergeCell ref="H49:I49"/>
    <mergeCell ref="H50:I50"/>
    <mergeCell ref="H51:I51"/>
    <mergeCell ref="H53:I53"/>
    <mergeCell ref="H6:I6"/>
    <mergeCell ref="B25:K25"/>
    <mergeCell ref="C26:J26"/>
    <mergeCell ref="C27:J27"/>
    <mergeCell ref="H48:I48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F40"/>
  <sheetViews>
    <sheetView topLeftCell="A19" workbookViewId="0">
      <selection activeCell="F35" sqref="F35"/>
    </sheetView>
  </sheetViews>
  <sheetFormatPr defaultRowHeight="15"/>
  <cols>
    <col min="1" max="1" width="4.28515625" style="76" customWidth="1"/>
    <col min="2" max="2" width="49.42578125" style="76" customWidth="1"/>
    <col min="3" max="3" width="28.42578125" style="297" customWidth="1"/>
    <col min="4" max="4" width="11.5703125" style="76" bestFit="1" customWidth="1"/>
    <col min="5" max="16384" width="9.140625" style="76"/>
  </cols>
  <sheetData>
    <row r="1" spans="1:6" ht="18">
      <c r="A1" s="214"/>
      <c r="B1" s="237"/>
      <c r="C1" s="292"/>
      <c r="D1" s="237"/>
      <c r="E1" s="237"/>
      <c r="F1" s="237"/>
    </row>
    <row r="2" spans="1:6" ht="18">
      <c r="A2" s="214"/>
      <c r="B2" s="237"/>
      <c r="C2" s="292"/>
      <c r="D2" s="237"/>
      <c r="E2" s="237"/>
      <c r="F2" s="237"/>
    </row>
    <row r="3" spans="1:6" ht="18">
      <c r="A3" s="214"/>
      <c r="B3" s="237"/>
      <c r="C3" s="292"/>
      <c r="D3" s="237"/>
      <c r="E3" s="237"/>
      <c r="F3" s="237"/>
    </row>
    <row r="4" spans="1:6" ht="18">
      <c r="A4" s="508"/>
      <c r="B4" s="508"/>
      <c r="C4" s="508"/>
      <c r="D4" s="237"/>
      <c r="E4" s="237"/>
      <c r="F4" s="237"/>
    </row>
    <row r="5" spans="1:6" ht="15.75" thickBot="1"/>
    <row r="6" spans="1:6" s="240" customFormat="1" ht="16.5" thickTop="1">
      <c r="A6" s="252"/>
      <c r="B6" s="253"/>
      <c r="C6" s="298"/>
    </row>
    <row r="7" spans="1:6" s="240" customFormat="1" ht="15.75">
      <c r="A7" s="254">
        <v>1</v>
      </c>
      <c r="B7" s="430"/>
      <c r="C7" s="432"/>
    </row>
    <row r="8" spans="1:6" s="240" customFormat="1" ht="15.75">
      <c r="A8" s="294">
        <v>2</v>
      </c>
      <c r="B8" s="431"/>
      <c r="C8" s="295"/>
    </row>
    <row r="9" spans="1:6" s="240" customFormat="1" ht="15.75">
      <c r="A9" s="294">
        <v>3</v>
      </c>
      <c r="B9" s="439"/>
      <c r="C9" s="440"/>
    </row>
    <row r="10" spans="1:6" s="240" customFormat="1" ht="15.75">
      <c r="A10" s="294">
        <v>4</v>
      </c>
      <c r="B10" s="439"/>
      <c r="C10" s="440"/>
    </row>
    <row r="11" spans="1:6" s="240" customFormat="1" ht="15.75">
      <c r="A11" s="294">
        <v>5</v>
      </c>
      <c r="B11" s="431"/>
      <c r="C11" s="295"/>
    </row>
    <row r="12" spans="1:6" s="240" customFormat="1" ht="15.75">
      <c r="A12" s="294"/>
      <c r="B12" s="430"/>
      <c r="C12" s="295"/>
    </row>
    <row r="13" spans="1:6" s="240" customFormat="1" ht="15.75">
      <c r="A13" s="279"/>
      <c r="B13" s="255"/>
      <c r="C13" s="280"/>
    </row>
    <row r="15" spans="1:6" ht="15.75">
      <c r="B15" s="244"/>
      <c r="C15" s="256"/>
    </row>
    <row r="16" spans="1:6" ht="15.75">
      <c r="B16" s="244"/>
      <c r="C16" s="216"/>
    </row>
    <row r="17" spans="1:3" ht="15.75">
      <c r="B17" s="244"/>
    </row>
    <row r="18" spans="1:3" ht="18">
      <c r="A18" s="214"/>
      <c r="B18" s="237"/>
      <c r="C18" s="292"/>
    </row>
    <row r="19" spans="1:3" ht="18">
      <c r="A19" s="214"/>
      <c r="B19" s="237"/>
      <c r="C19" s="292"/>
    </row>
    <row r="20" spans="1:3" ht="18">
      <c r="A20" s="214"/>
      <c r="B20" s="237"/>
      <c r="C20" s="292"/>
    </row>
    <row r="21" spans="1:3" ht="18">
      <c r="A21" s="508"/>
      <c r="B21" s="508"/>
      <c r="C21" s="508"/>
    </row>
    <row r="22" spans="1:3" ht="15.75" thickBot="1"/>
    <row r="23" spans="1:3" ht="16.5" thickTop="1">
      <c r="A23" s="241"/>
      <c r="B23" s="242"/>
      <c r="C23" s="299"/>
    </row>
    <row r="24" spans="1:3">
      <c r="A24" s="243">
        <v>1</v>
      </c>
      <c r="B24" s="433"/>
      <c r="C24" s="434"/>
    </row>
    <row r="25" spans="1:3">
      <c r="A25" s="243">
        <v>2</v>
      </c>
      <c r="B25" s="433"/>
      <c r="C25" s="434"/>
    </row>
    <row r="26" spans="1:3">
      <c r="A26" s="243">
        <v>3</v>
      </c>
      <c r="B26" s="433"/>
      <c r="C26" s="434"/>
    </row>
    <row r="27" spans="1:3">
      <c r="A27" s="243">
        <v>4</v>
      </c>
      <c r="B27" s="433"/>
      <c r="C27" s="434"/>
    </row>
    <row r="28" spans="1:3">
      <c r="A28" s="243">
        <v>5</v>
      </c>
      <c r="B28" s="433"/>
      <c r="C28" s="434"/>
    </row>
    <row r="29" spans="1:3">
      <c r="A29" s="243">
        <v>6</v>
      </c>
      <c r="B29" s="433"/>
      <c r="C29" s="434"/>
    </row>
    <row r="30" spans="1:3">
      <c r="A30" s="243">
        <v>7</v>
      </c>
      <c r="B30" s="433"/>
      <c r="C30" s="434"/>
    </row>
    <row r="31" spans="1:3">
      <c r="A31" s="243">
        <v>8</v>
      </c>
      <c r="B31" s="433"/>
      <c r="C31" s="434"/>
    </row>
    <row r="32" spans="1:3">
      <c r="A32" s="243">
        <v>9</v>
      </c>
      <c r="B32" s="433"/>
      <c r="C32" s="434"/>
    </row>
    <row r="33" spans="1:3">
      <c r="A33" s="243">
        <v>10</v>
      </c>
      <c r="B33" s="433"/>
      <c r="C33" s="434"/>
    </row>
    <row r="34" spans="1:3">
      <c r="A34" s="243">
        <v>11</v>
      </c>
      <c r="B34" s="433"/>
      <c r="C34" s="434"/>
    </row>
    <row r="35" spans="1:3">
      <c r="A35" s="243">
        <v>12</v>
      </c>
      <c r="B35" s="433"/>
      <c r="C35" s="434"/>
    </row>
    <row r="36" spans="1:3">
      <c r="A36" s="243">
        <v>13</v>
      </c>
      <c r="B36" s="301"/>
      <c r="C36" s="435"/>
    </row>
    <row r="37" spans="1:3" s="240" customFormat="1" ht="16.5" thickBot="1">
      <c r="A37" s="245"/>
      <c r="B37" s="246"/>
      <c r="C37" s="300"/>
    </row>
    <row r="38" spans="1:3" ht="16.5" thickTop="1">
      <c r="B38" s="244"/>
    </row>
    <row r="39" spans="1:3" ht="15.75">
      <c r="B39" s="244"/>
    </row>
    <row r="40" spans="1:3" ht="15.75">
      <c r="B40" s="244"/>
    </row>
  </sheetData>
  <mergeCells count="2">
    <mergeCell ref="A4:C4"/>
    <mergeCell ref="A21:C21"/>
  </mergeCells>
  <phoneticPr fontId="5" type="noConversion"/>
  <pageMargins left="0.75" right="0.75" top="1" bottom="1" header="0.5" footer="0.5"/>
  <pageSetup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indexed="11"/>
  </sheetPr>
  <dimension ref="A3:G81"/>
  <sheetViews>
    <sheetView topLeftCell="A58" workbookViewId="0">
      <selection activeCell="I74" sqref="I74"/>
    </sheetView>
  </sheetViews>
  <sheetFormatPr defaultRowHeight="18"/>
  <cols>
    <col min="1" max="1" width="3.85546875" style="237" customWidth="1"/>
    <col min="2" max="2" width="39.140625" style="237" customWidth="1"/>
    <col min="3" max="3" width="8.7109375" style="237" bestFit="1" customWidth="1"/>
    <col min="4" max="4" width="12.5703125" style="237" customWidth="1"/>
    <col min="5" max="5" width="14.7109375" style="292" customWidth="1"/>
    <col min="6" max="6" width="15.42578125" style="292" bestFit="1" customWidth="1"/>
    <col min="7" max="16384" width="9.140625" style="237"/>
  </cols>
  <sheetData>
    <row r="3" spans="1:6">
      <c r="A3" s="214"/>
      <c r="B3" s="237" t="s">
        <v>503</v>
      </c>
    </row>
    <row r="4" spans="1:6">
      <c r="A4" s="214" t="s">
        <v>290</v>
      </c>
    </row>
    <row r="6" spans="1:6">
      <c r="A6" s="508" t="s">
        <v>522</v>
      </c>
      <c r="B6" s="508"/>
      <c r="C6" s="508"/>
      <c r="D6" s="508"/>
      <c r="E6" s="508"/>
      <c r="F6" s="508"/>
    </row>
    <row r="8" spans="1:6">
      <c r="A8" s="238" t="s">
        <v>2</v>
      </c>
      <c r="B8" s="238" t="s">
        <v>237</v>
      </c>
      <c r="C8" s="238" t="s">
        <v>291</v>
      </c>
      <c r="D8" s="238" t="s">
        <v>254</v>
      </c>
      <c r="E8" s="293" t="s">
        <v>292</v>
      </c>
      <c r="F8" s="293" t="s">
        <v>293</v>
      </c>
    </row>
    <row r="9" spans="1:6" s="248" customFormat="1" ht="15">
      <c r="A9" s="247">
        <v>1</v>
      </c>
      <c r="B9" s="247" t="s">
        <v>523</v>
      </c>
      <c r="C9" s="247" t="s">
        <v>524</v>
      </c>
      <c r="D9" s="321">
        <v>2011</v>
      </c>
      <c r="E9" s="250">
        <v>301</v>
      </c>
      <c r="F9" s="250">
        <v>605261</v>
      </c>
    </row>
    <row r="10" spans="1:6">
      <c r="A10" s="238"/>
      <c r="B10" s="239" t="s">
        <v>294</v>
      </c>
      <c r="C10" s="239"/>
      <c r="D10" s="239"/>
      <c r="E10" s="251"/>
      <c r="F10" s="251">
        <f>SUM(F9:F9)</f>
        <v>605261</v>
      </c>
    </row>
    <row r="11" spans="1:6">
      <c r="A11" s="508" t="s">
        <v>295</v>
      </c>
      <c r="B11" s="508"/>
      <c r="C11" s="508"/>
      <c r="D11" s="508"/>
      <c r="E11" s="508"/>
      <c r="F11" s="508"/>
    </row>
    <row r="13" spans="1:6">
      <c r="A13" s="508"/>
      <c r="B13" s="508"/>
      <c r="C13" s="508"/>
      <c r="D13" s="508"/>
      <c r="E13" s="508"/>
      <c r="F13" s="508"/>
    </row>
    <row r="14" spans="1:6" s="303" customFormat="1" ht="14.25" customHeight="1">
      <c r="A14" s="302"/>
      <c r="E14" s="304"/>
      <c r="F14" s="304"/>
    </row>
    <row r="15" spans="1:6" s="303" customFormat="1" ht="14.25" customHeight="1">
      <c r="A15" s="302" t="s">
        <v>290</v>
      </c>
      <c r="E15" s="304"/>
      <c r="F15" s="304"/>
    </row>
    <row r="16" spans="1:6" s="303" customFormat="1" ht="14.25" customHeight="1">
      <c r="A16" s="509" t="s">
        <v>525</v>
      </c>
      <c r="B16" s="509"/>
      <c r="C16" s="509"/>
      <c r="D16" s="509"/>
      <c r="E16" s="509"/>
      <c r="F16" s="509"/>
    </row>
    <row r="17" spans="1:7" s="303" customFormat="1" ht="14.25" customHeight="1" thickBot="1">
      <c r="A17" s="305" t="s">
        <v>2</v>
      </c>
      <c r="B17" s="306" t="s">
        <v>237</v>
      </c>
      <c r="C17" s="306" t="s">
        <v>291</v>
      </c>
      <c r="D17" s="306" t="s">
        <v>254</v>
      </c>
      <c r="E17" s="307" t="s">
        <v>292</v>
      </c>
      <c r="F17" s="308" t="s">
        <v>293</v>
      </c>
    </row>
    <row r="18" spans="1:7" s="303" customFormat="1" ht="14.25" customHeight="1" thickTop="1">
      <c r="A18" s="309">
        <v>1</v>
      </c>
      <c r="B18" s="436" t="s">
        <v>527</v>
      </c>
      <c r="C18" s="310" t="s">
        <v>296</v>
      </c>
      <c r="D18" s="310">
        <v>1</v>
      </c>
      <c r="E18" s="436">
        <v>1440000</v>
      </c>
      <c r="F18" s="312">
        <f>D18*E18</f>
        <v>1440000</v>
      </c>
    </row>
    <row r="19" spans="1:7" s="303" customFormat="1" ht="14.25" customHeight="1">
      <c r="A19" s="309">
        <v>2</v>
      </c>
      <c r="B19" s="437" t="s">
        <v>528</v>
      </c>
      <c r="C19" s="310" t="s">
        <v>296</v>
      </c>
      <c r="D19" s="310">
        <v>2</v>
      </c>
      <c r="E19" s="437">
        <v>286000</v>
      </c>
      <c r="F19" s="437">
        <v>572000</v>
      </c>
    </row>
    <row r="20" spans="1:7" s="303" customFormat="1" ht="14.25" customHeight="1">
      <c r="A20" s="309">
        <v>1</v>
      </c>
      <c r="B20" s="437" t="s">
        <v>529</v>
      </c>
      <c r="C20" s="310" t="s">
        <v>296</v>
      </c>
      <c r="D20" s="310">
        <v>1</v>
      </c>
      <c r="E20" s="437">
        <v>178000</v>
      </c>
      <c r="F20" s="312">
        <f t="shared" ref="F20" si="0">D20*E20</f>
        <v>178000</v>
      </c>
    </row>
    <row r="21" spans="1:7" s="303" customFormat="1" ht="14.25" customHeight="1">
      <c r="A21" s="309">
        <v>2</v>
      </c>
      <c r="B21" s="433" t="s">
        <v>530</v>
      </c>
      <c r="C21" s="310" t="s">
        <v>296</v>
      </c>
      <c r="D21" s="310">
        <v>2</v>
      </c>
      <c r="E21" s="437">
        <v>15867</v>
      </c>
      <c r="F21" s="312">
        <v>63468</v>
      </c>
    </row>
    <row r="22" spans="1:7" s="303" customFormat="1" ht="14.25" customHeight="1">
      <c r="A22" s="309"/>
      <c r="B22" s="433"/>
      <c r="C22" s="310" t="s">
        <v>296</v>
      </c>
      <c r="D22" s="310"/>
      <c r="E22" s="437"/>
      <c r="F22" s="312"/>
    </row>
    <row r="23" spans="1:7" s="302" customFormat="1" ht="14.25" customHeight="1" thickBot="1">
      <c r="A23" s="313" t="s">
        <v>3</v>
      </c>
      <c r="B23" s="314" t="s">
        <v>294</v>
      </c>
      <c r="C23" s="314"/>
      <c r="D23" s="314"/>
      <c r="E23" s="315"/>
      <c r="F23" s="316">
        <f>SUM(F18:F22)</f>
        <v>2253468</v>
      </c>
    </row>
    <row r="24" spans="1:7" s="303" customFormat="1" ht="14.25" customHeight="1" thickTop="1">
      <c r="A24" s="309"/>
      <c r="B24" s="436"/>
      <c r="C24" s="310"/>
      <c r="D24" s="310"/>
      <c r="E24" s="436"/>
      <c r="F24" s="312">
        <f>D24*E24</f>
        <v>0</v>
      </c>
    </row>
    <row r="25" spans="1:7" s="303" customFormat="1" ht="14.25" customHeight="1">
      <c r="A25" s="309"/>
      <c r="B25" s="437"/>
      <c r="C25" s="310"/>
      <c r="D25"/>
      <c r="E25"/>
      <c r="F25" s="312">
        <f t="shared" ref="F25:F45" si="1">D25*E25</f>
        <v>0</v>
      </c>
    </row>
    <row r="26" spans="1:7" s="303" customFormat="1" ht="14.25" customHeight="1">
      <c r="A26" s="309"/>
      <c r="B26" s="437" t="s">
        <v>531</v>
      </c>
      <c r="C26" s="310"/>
      <c r="D26"/>
      <c r="E26"/>
      <c r="F26" s="312">
        <f t="shared" si="1"/>
        <v>0</v>
      </c>
    </row>
    <row r="27" spans="1:7" s="303" customFormat="1" ht="14.25" customHeight="1">
      <c r="A27" s="309"/>
      <c r="B27" s="437"/>
      <c r="C27" s="310"/>
      <c r="D27"/>
      <c r="E27"/>
      <c r="F27" s="312">
        <f t="shared" si="1"/>
        <v>0</v>
      </c>
      <c r="G27" s="302"/>
    </row>
    <row r="28" spans="1:7" s="303" customFormat="1" ht="14.25" customHeight="1">
      <c r="A28" s="309"/>
      <c r="B28" s="437"/>
      <c r="C28" s="438" t="s">
        <v>532</v>
      </c>
      <c r="D28"/>
      <c r="E28"/>
      <c r="F28" s="312">
        <f t="shared" si="1"/>
        <v>0</v>
      </c>
    </row>
    <row r="29" spans="1:7" s="303" customFormat="1" ht="14.25" customHeight="1">
      <c r="A29" s="309"/>
      <c r="B29" s="437"/>
      <c r="C29" s="310"/>
      <c r="D29"/>
      <c r="E29"/>
      <c r="F29" s="312">
        <f t="shared" si="1"/>
        <v>0</v>
      </c>
    </row>
    <row r="30" spans="1:7" s="303" customFormat="1" ht="14.25" customHeight="1">
      <c r="A30" s="309">
        <v>1</v>
      </c>
      <c r="B30" s="437" t="s">
        <v>533</v>
      </c>
      <c r="C30" s="310"/>
      <c r="D30"/>
      <c r="E30"/>
      <c r="F30" s="312">
        <v>48000</v>
      </c>
    </row>
    <row r="31" spans="1:7" s="303" customFormat="1" ht="14.25" customHeight="1">
      <c r="A31" s="309"/>
      <c r="B31" s="437"/>
      <c r="C31" s="310"/>
      <c r="D31" t="s">
        <v>534</v>
      </c>
      <c r="E31"/>
      <c r="F31" s="312">
        <v>48000</v>
      </c>
    </row>
    <row r="32" spans="1:7" s="303" customFormat="1" ht="14.25" customHeight="1">
      <c r="A32" s="309"/>
      <c r="B32" s="437"/>
      <c r="C32" s="310"/>
      <c r="D32"/>
      <c r="E32"/>
      <c r="F32" s="312">
        <f t="shared" si="1"/>
        <v>0</v>
      </c>
    </row>
    <row r="33" spans="1:6" s="303" customFormat="1" ht="14.25" customHeight="1">
      <c r="A33" s="309"/>
      <c r="B33" s="437"/>
      <c r="C33" s="438" t="s">
        <v>535</v>
      </c>
      <c r="D33"/>
      <c r="E33"/>
      <c r="F33" s="312">
        <f t="shared" si="1"/>
        <v>0</v>
      </c>
    </row>
    <row r="34" spans="1:6" s="303" customFormat="1" ht="14.25" customHeight="1">
      <c r="A34" s="309">
        <v>1</v>
      </c>
      <c r="B34" s="437" t="s">
        <v>536</v>
      </c>
      <c r="C34" s="310"/>
      <c r="D34"/>
      <c r="E34" t="s">
        <v>537</v>
      </c>
      <c r="F34" s="312">
        <v>900000</v>
      </c>
    </row>
    <row r="35" spans="1:6" s="303" customFormat="1" ht="14.25" customHeight="1">
      <c r="A35" s="309">
        <v>2</v>
      </c>
      <c r="B35" s="437" t="s">
        <v>538</v>
      </c>
      <c r="C35" s="310"/>
      <c r="D35"/>
      <c r="E35" t="s">
        <v>537</v>
      </c>
      <c r="F35" s="312">
        <v>900000</v>
      </c>
    </row>
    <row r="36" spans="1:6" s="303" customFormat="1" ht="14.25" customHeight="1">
      <c r="A36" s="309"/>
      <c r="B36" s="437"/>
      <c r="C36" s="310"/>
      <c r="D36" t="s">
        <v>534</v>
      </c>
      <c r="E36" t="s">
        <v>537</v>
      </c>
      <c r="F36" s="312">
        <v>1800000</v>
      </c>
    </row>
    <row r="37" spans="1:6" s="303" customFormat="1" ht="14.25" customHeight="1">
      <c r="A37" s="309"/>
      <c r="B37" s="437"/>
      <c r="C37" s="310"/>
      <c r="D37"/>
      <c r="E37"/>
      <c r="F37" s="312">
        <f t="shared" si="1"/>
        <v>0</v>
      </c>
    </row>
    <row r="38" spans="1:6" s="303" customFormat="1" ht="14.25" customHeight="1">
      <c r="A38" s="309"/>
      <c r="B38" s="437"/>
      <c r="C38" s="310"/>
      <c r="D38"/>
      <c r="E38"/>
      <c r="F38" s="312">
        <f t="shared" si="1"/>
        <v>0</v>
      </c>
    </row>
    <row r="39" spans="1:6" s="303" customFormat="1" ht="14.25" customHeight="1">
      <c r="A39" s="309"/>
      <c r="B39" s="437"/>
      <c r="C39" s="310"/>
      <c r="D39"/>
      <c r="E39"/>
      <c r="F39" s="312">
        <f t="shared" si="1"/>
        <v>0</v>
      </c>
    </row>
    <row r="40" spans="1:6" s="303" customFormat="1" ht="14.25" customHeight="1">
      <c r="A40" s="309"/>
      <c r="B40" s="437"/>
      <c r="C40" s="310"/>
      <c r="D40"/>
      <c r="E40"/>
      <c r="F40" s="312">
        <f t="shared" si="1"/>
        <v>0</v>
      </c>
    </row>
    <row r="41" spans="1:6" s="303" customFormat="1" ht="14.25" customHeight="1">
      <c r="A41" s="309"/>
      <c r="B41" s="437"/>
      <c r="C41" s="310"/>
      <c r="D41"/>
      <c r="E41"/>
      <c r="F41" s="312">
        <f t="shared" si="1"/>
        <v>0</v>
      </c>
    </row>
    <row r="42" spans="1:6" s="303" customFormat="1" ht="14.25" customHeight="1">
      <c r="A42" s="309"/>
      <c r="B42" s="437"/>
      <c r="C42" s="310"/>
      <c r="D42"/>
      <c r="E42"/>
      <c r="F42" s="312">
        <f t="shared" si="1"/>
        <v>0</v>
      </c>
    </row>
    <row r="43" spans="1:6" s="303" customFormat="1" ht="14.25" customHeight="1">
      <c r="A43" s="309"/>
      <c r="B43" s="437"/>
      <c r="C43" s="310"/>
      <c r="D43"/>
      <c r="E43"/>
      <c r="F43" s="312">
        <f t="shared" si="1"/>
        <v>0</v>
      </c>
    </row>
    <row r="44" spans="1:6" s="303" customFormat="1" ht="14.25" customHeight="1">
      <c r="A44" s="309"/>
      <c r="B44" s="437"/>
      <c r="C44" s="310"/>
      <c r="D44"/>
      <c r="E44"/>
      <c r="F44" s="312">
        <f t="shared" si="1"/>
        <v>0</v>
      </c>
    </row>
    <row r="45" spans="1:6" s="303" customFormat="1" ht="14.25" customHeight="1">
      <c r="A45" s="309"/>
      <c r="B45" s="438"/>
      <c r="C45" s="438" t="s">
        <v>526</v>
      </c>
      <c r="D45"/>
      <c r="E45"/>
      <c r="F45" s="312">
        <f t="shared" si="1"/>
        <v>0</v>
      </c>
    </row>
    <row r="46" spans="1:6" s="302" customFormat="1" ht="14.25" customHeight="1">
      <c r="A46" s="313"/>
      <c r="B46" s="314"/>
      <c r="C46" s="314"/>
      <c r="D46" s="314"/>
      <c r="E46" s="315"/>
      <c r="F46" s="316">
        <f>SUM(F24:F45)</f>
        <v>3696000</v>
      </c>
    </row>
    <row r="47" spans="1:6" s="302" customFormat="1" ht="14.25" customHeight="1">
      <c r="A47" s="309">
        <v>1</v>
      </c>
      <c r="B47" s="310"/>
      <c r="C47" s="310"/>
      <c r="D47" s="310"/>
      <c r="E47" s="311"/>
      <c r="F47" s="312">
        <f t="shared" ref="F47:F48" si="2">D47*E47</f>
        <v>0</v>
      </c>
    </row>
    <row r="48" spans="1:6" s="302" customFormat="1" ht="14.25" customHeight="1">
      <c r="A48" s="309">
        <v>2</v>
      </c>
      <c r="B48" s="310"/>
      <c r="C48" s="310"/>
      <c r="D48" s="310"/>
      <c r="E48" s="311"/>
      <c r="F48" s="312">
        <f t="shared" si="2"/>
        <v>0</v>
      </c>
    </row>
    <row r="49" spans="1:7" s="302" customFormat="1" ht="14.25" customHeight="1">
      <c r="A49" s="313" t="s">
        <v>38</v>
      </c>
      <c r="B49" s="314"/>
      <c r="C49" s="314"/>
      <c r="D49" s="314"/>
      <c r="E49" s="315"/>
      <c r="F49" s="316">
        <f>SUM(F47:F48)</f>
        <v>0</v>
      </c>
    </row>
    <row r="50" spans="1:7" s="303" customFormat="1" ht="14.25" customHeight="1">
      <c r="A50" s="317"/>
      <c r="B50" s="318" t="s">
        <v>302</v>
      </c>
      <c r="C50" s="318"/>
      <c r="D50" s="318"/>
      <c r="E50" s="319"/>
      <c r="F50" s="320"/>
    </row>
    <row r="51" spans="1:7" s="303" customFormat="1" ht="14.25" customHeight="1">
      <c r="A51" s="509"/>
      <c r="B51" s="509"/>
      <c r="C51" s="509"/>
      <c r="D51" s="509"/>
      <c r="E51" s="509"/>
      <c r="F51" s="509"/>
    </row>
    <row r="52" spans="1:7" s="303" customFormat="1" ht="14.25" customHeight="1">
      <c r="A52" s="509"/>
      <c r="B52" s="509"/>
      <c r="C52" s="509"/>
      <c r="D52" s="509"/>
      <c r="E52" s="509"/>
      <c r="F52" s="509"/>
    </row>
    <row r="53" spans="1:7">
      <c r="A53" s="296"/>
      <c r="B53" s="296"/>
      <c r="C53" s="296"/>
      <c r="D53" s="296"/>
      <c r="E53" s="296"/>
      <c r="F53" s="296"/>
    </row>
    <row r="54" spans="1:7">
      <c r="A54" s="214"/>
    </row>
    <row r="55" spans="1:7">
      <c r="A55" s="214" t="s">
        <v>290</v>
      </c>
    </row>
    <row r="57" spans="1:7">
      <c r="A57" s="508"/>
      <c r="B57" s="508"/>
      <c r="C57" s="508"/>
      <c r="D57" s="508"/>
      <c r="E57" s="508"/>
      <c r="F57" s="508"/>
    </row>
    <row r="59" spans="1:7">
      <c r="A59" s="238" t="s">
        <v>2</v>
      </c>
      <c r="B59" s="238" t="s">
        <v>237</v>
      </c>
      <c r="C59" s="238" t="s">
        <v>291</v>
      </c>
      <c r="D59" s="238" t="s">
        <v>254</v>
      </c>
      <c r="E59" s="293" t="s">
        <v>292</v>
      </c>
      <c r="F59" s="293" t="s">
        <v>293</v>
      </c>
    </row>
    <row r="60" spans="1:7">
      <c r="A60" s="247">
        <v>1</v>
      </c>
      <c r="B60" s="247"/>
      <c r="C60" s="247"/>
      <c r="D60" s="247"/>
      <c r="E60" s="250"/>
      <c r="F60" s="250">
        <f>D60*E60</f>
        <v>0</v>
      </c>
      <c r="G60" s="248"/>
    </row>
    <row r="61" spans="1:7">
      <c r="A61" s="247">
        <v>2</v>
      </c>
      <c r="B61" s="247"/>
      <c r="C61" s="247"/>
      <c r="D61" s="247"/>
      <c r="E61" s="250"/>
      <c r="F61" s="250">
        <f>D61*E61</f>
        <v>0</v>
      </c>
      <c r="G61" s="248"/>
    </row>
    <row r="62" spans="1:7">
      <c r="A62" s="247">
        <v>3</v>
      </c>
      <c r="B62" s="247"/>
      <c r="C62" s="247"/>
      <c r="D62" s="249"/>
      <c r="E62" s="250"/>
      <c r="F62" s="250">
        <f>D62*E62</f>
        <v>0</v>
      </c>
      <c r="G62" s="248"/>
    </row>
    <row r="63" spans="1:7">
      <c r="A63" s="247"/>
      <c r="B63" s="247"/>
      <c r="C63" s="247"/>
      <c r="D63" s="247"/>
      <c r="E63" s="250"/>
      <c r="F63" s="250"/>
      <c r="G63" s="248"/>
    </row>
    <row r="64" spans="1:7">
      <c r="A64" s="247"/>
      <c r="B64" s="247"/>
      <c r="C64" s="247"/>
      <c r="D64" s="247"/>
      <c r="E64" s="250"/>
      <c r="F64" s="250"/>
      <c r="G64" s="248"/>
    </row>
    <row r="65" spans="1:7">
      <c r="A65" s="247"/>
      <c r="B65" s="247"/>
      <c r="C65" s="247"/>
      <c r="D65" s="247"/>
      <c r="E65" s="250"/>
      <c r="F65" s="250"/>
      <c r="G65" s="248"/>
    </row>
    <row r="66" spans="1:7">
      <c r="A66" s="247"/>
      <c r="B66" s="247"/>
      <c r="C66" s="247"/>
      <c r="D66" s="247"/>
      <c r="E66" s="250"/>
      <c r="F66" s="250"/>
      <c r="G66" s="248"/>
    </row>
    <row r="67" spans="1:7">
      <c r="A67" s="247"/>
      <c r="B67" s="247"/>
      <c r="C67" s="247"/>
      <c r="D67" s="247"/>
      <c r="E67" s="250"/>
      <c r="F67" s="250"/>
      <c r="G67" s="248"/>
    </row>
    <row r="68" spans="1:7">
      <c r="A68" s="247"/>
      <c r="B68" s="247"/>
      <c r="C68" s="247"/>
      <c r="D68" s="247"/>
      <c r="E68" s="250"/>
      <c r="F68" s="250"/>
      <c r="G68" s="248"/>
    </row>
    <row r="69" spans="1:7">
      <c r="A69" s="247"/>
      <c r="B69" s="247"/>
      <c r="C69" s="247"/>
      <c r="D69" s="247"/>
      <c r="E69" s="250"/>
      <c r="F69" s="250"/>
      <c r="G69" s="248"/>
    </row>
    <row r="70" spans="1:7">
      <c r="A70" s="247"/>
      <c r="B70" s="247"/>
      <c r="C70" s="247"/>
      <c r="D70" s="247"/>
      <c r="E70" s="250"/>
      <c r="F70" s="250"/>
      <c r="G70" s="248"/>
    </row>
    <row r="71" spans="1:7">
      <c r="A71" s="247"/>
      <c r="B71" s="247"/>
      <c r="C71" s="247"/>
      <c r="D71" s="247"/>
      <c r="E71" s="250"/>
      <c r="F71" s="250"/>
      <c r="G71" s="248"/>
    </row>
    <row r="72" spans="1:7">
      <c r="A72" s="247"/>
      <c r="B72" s="247"/>
      <c r="C72" s="247"/>
      <c r="D72" s="247"/>
      <c r="E72" s="250"/>
      <c r="F72" s="250"/>
      <c r="G72" s="248"/>
    </row>
    <row r="73" spans="1:7">
      <c r="A73" s="247"/>
      <c r="B73" s="247"/>
      <c r="C73" s="247"/>
      <c r="D73" s="247"/>
      <c r="E73" s="250"/>
      <c r="F73" s="250"/>
      <c r="G73" s="248"/>
    </row>
    <row r="74" spans="1:7">
      <c r="A74" s="247"/>
      <c r="B74" s="247"/>
      <c r="C74" s="247"/>
      <c r="D74" s="247"/>
      <c r="E74" s="250"/>
      <c r="F74" s="250"/>
      <c r="G74" s="248"/>
    </row>
    <row r="75" spans="1:7">
      <c r="A75" s="238"/>
      <c r="B75" s="239" t="s">
        <v>294</v>
      </c>
      <c r="C75" s="239"/>
      <c r="D75" s="239"/>
      <c r="E75" s="251"/>
      <c r="F75" s="251">
        <f>SUM(F60:F74)</f>
        <v>0</v>
      </c>
    </row>
    <row r="79" spans="1:7">
      <c r="A79" s="508" t="s">
        <v>295</v>
      </c>
      <c r="B79" s="508"/>
      <c r="C79" s="508"/>
      <c r="D79" s="508"/>
      <c r="E79" s="508"/>
      <c r="F79" s="508"/>
    </row>
    <row r="81" spans="1:6">
      <c r="A81" s="508"/>
      <c r="B81" s="508"/>
      <c r="C81" s="508"/>
      <c r="D81" s="508"/>
      <c r="E81" s="508"/>
      <c r="F81" s="508"/>
    </row>
  </sheetData>
  <mergeCells count="9">
    <mergeCell ref="A57:F57"/>
    <mergeCell ref="A79:F79"/>
    <mergeCell ref="A81:F81"/>
    <mergeCell ref="A6:F6"/>
    <mergeCell ref="A52:F52"/>
    <mergeCell ref="A11:F11"/>
    <mergeCell ref="A13:F13"/>
    <mergeCell ref="A16:F16"/>
    <mergeCell ref="A51:F51"/>
  </mergeCells>
  <phoneticPr fontId="0" type="noConversion"/>
  <printOptions horizontalCentered="1"/>
  <pageMargins left="0" right="0" top="0" bottom="0" header="0.511811023622047" footer="0.511811023622047"/>
  <pageSetup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F0"/>
  </sheetPr>
  <dimension ref="A1:P181"/>
  <sheetViews>
    <sheetView topLeftCell="A16" workbookViewId="0">
      <selection activeCell="N30" sqref="N30"/>
    </sheetView>
  </sheetViews>
  <sheetFormatPr defaultRowHeight="12.75"/>
  <cols>
    <col min="1" max="1" width="2.85546875" customWidth="1"/>
    <col min="3" max="3" width="11.28515625" customWidth="1"/>
    <col min="4" max="4" width="10.42578125" customWidth="1"/>
    <col min="5" max="5" width="8.5703125" customWidth="1"/>
    <col min="6" max="6" width="8.42578125" customWidth="1"/>
    <col min="7" max="7" width="10.85546875" customWidth="1"/>
    <col min="8" max="8" width="7" customWidth="1"/>
    <col min="9" max="10" width="10.140625" customWidth="1"/>
    <col min="11" max="11" width="4.7109375" customWidth="1"/>
    <col min="16" max="16" width="53.42578125" customWidth="1"/>
  </cols>
  <sheetData>
    <row r="1" spans="1:16" ht="18.75">
      <c r="A1" s="45"/>
      <c r="B1" s="405" t="s">
        <v>515</v>
      </c>
      <c r="C1" s="324"/>
      <c r="D1" s="324"/>
      <c r="E1" s="45"/>
      <c r="F1" s="45"/>
      <c r="G1" s="45"/>
      <c r="H1" s="45"/>
      <c r="I1" s="45"/>
      <c r="J1" s="45"/>
    </row>
    <row r="2" spans="1:16" ht="18.75">
      <c r="A2" s="45"/>
      <c r="B2" s="405" t="s">
        <v>516</v>
      </c>
      <c r="C2" s="324"/>
      <c r="D2" s="324"/>
      <c r="E2" s="45"/>
      <c r="F2" s="45"/>
      <c r="G2" s="45"/>
      <c r="H2" s="45"/>
      <c r="I2" s="45"/>
      <c r="J2" s="45"/>
    </row>
    <row r="3" spans="1:16">
      <c r="A3" s="45"/>
      <c r="B3" s="325"/>
      <c r="C3" s="45"/>
      <c r="D3" s="45"/>
      <c r="E3" s="45"/>
      <c r="F3" s="45"/>
      <c r="G3" s="45"/>
      <c r="H3" s="45"/>
      <c r="I3" s="325" t="s">
        <v>314</v>
      </c>
      <c r="J3" s="45"/>
    </row>
    <row r="4" spans="1:16">
      <c r="A4" s="45"/>
      <c r="B4" s="325"/>
      <c r="C4" s="45"/>
      <c r="D4" s="45"/>
      <c r="E4" s="45"/>
      <c r="F4" s="45"/>
      <c r="G4" s="45"/>
      <c r="H4" s="45"/>
      <c r="I4" s="45"/>
      <c r="J4" s="45"/>
    </row>
    <row r="5" spans="1:16">
      <c r="A5" s="230"/>
      <c r="B5" s="230"/>
      <c r="C5" s="230"/>
      <c r="D5" s="230"/>
      <c r="E5" s="230"/>
      <c r="F5" s="230"/>
      <c r="G5" s="230"/>
      <c r="H5" s="230"/>
      <c r="I5" s="326"/>
      <c r="J5" s="327" t="s">
        <v>315</v>
      </c>
      <c r="K5" s="328"/>
      <c r="L5" s="328"/>
      <c r="M5" s="328"/>
      <c r="N5" s="328"/>
      <c r="O5" s="328"/>
      <c r="P5" s="328"/>
    </row>
    <row r="6" spans="1:16" ht="15.75" customHeight="1">
      <c r="A6" s="510" t="s">
        <v>316</v>
      </c>
      <c r="B6" s="511"/>
      <c r="C6" s="511"/>
      <c r="D6" s="511"/>
      <c r="E6" s="511"/>
      <c r="F6" s="511"/>
      <c r="G6" s="511"/>
      <c r="H6" s="511"/>
      <c r="I6" s="511"/>
      <c r="J6" s="512"/>
      <c r="K6" s="329"/>
      <c r="L6" s="329"/>
      <c r="M6" s="329"/>
      <c r="N6" s="329"/>
      <c r="O6" s="329"/>
      <c r="P6" s="329"/>
    </row>
    <row r="7" spans="1:16" ht="26.25" customHeight="1" thickBot="1">
      <c r="A7" s="330"/>
      <c r="B7" s="513" t="s">
        <v>317</v>
      </c>
      <c r="C7" s="513"/>
      <c r="D7" s="513"/>
      <c r="E7" s="513"/>
      <c r="F7" s="514"/>
      <c r="G7" s="331" t="s">
        <v>318</v>
      </c>
      <c r="H7" s="331" t="s">
        <v>319</v>
      </c>
      <c r="I7" s="332" t="s">
        <v>517</v>
      </c>
      <c r="J7" s="332" t="s">
        <v>482</v>
      </c>
    </row>
    <row r="8" spans="1:16" ht="16.5" customHeight="1">
      <c r="A8" s="333">
        <v>1</v>
      </c>
      <c r="B8" s="515" t="s">
        <v>320</v>
      </c>
      <c r="C8" s="516"/>
      <c r="D8" s="516"/>
      <c r="E8" s="516"/>
      <c r="F8" s="516"/>
      <c r="G8" s="334">
        <v>70</v>
      </c>
      <c r="H8" s="334">
        <v>11100</v>
      </c>
      <c r="I8" s="418">
        <v>11526</v>
      </c>
      <c r="J8" s="335">
        <v>12380</v>
      </c>
    </row>
    <row r="9" spans="1:16" ht="16.5" customHeight="1">
      <c r="A9" s="336" t="s">
        <v>321</v>
      </c>
      <c r="B9" s="517" t="s">
        <v>322</v>
      </c>
      <c r="C9" s="517"/>
      <c r="D9" s="517"/>
      <c r="E9" s="517"/>
      <c r="F9" s="518"/>
      <c r="G9" s="337" t="s">
        <v>323</v>
      </c>
      <c r="H9" s="337">
        <v>11101</v>
      </c>
      <c r="I9" s="338">
        <v>0</v>
      </c>
      <c r="J9" s="339">
        <v>0</v>
      </c>
    </row>
    <row r="10" spans="1:16" ht="16.5" customHeight="1">
      <c r="A10" s="340" t="s">
        <v>324</v>
      </c>
      <c r="B10" s="517" t="s">
        <v>325</v>
      </c>
      <c r="C10" s="517"/>
      <c r="D10" s="517"/>
      <c r="E10" s="517"/>
      <c r="F10" s="518"/>
      <c r="G10" s="337">
        <v>704</v>
      </c>
      <c r="H10" s="337">
        <v>11102</v>
      </c>
      <c r="I10" s="419">
        <v>0</v>
      </c>
      <c r="J10" s="339">
        <v>0</v>
      </c>
    </row>
    <row r="11" spans="1:16" ht="16.5" customHeight="1">
      <c r="A11" s="340" t="s">
        <v>326</v>
      </c>
      <c r="B11" s="517" t="s">
        <v>327</v>
      </c>
      <c r="C11" s="517"/>
      <c r="D11" s="517"/>
      <c r="E11" s="517"/>
      <c r="F11" s="518"/>
      <c r="G11" s="341">
        <v>705</v>
      </c>
      <c r="H11" s="337">
        <v>11103</v>
      </c>
      <c r="I11" s="338">
        <v>11526</v>
      </c>
      <c r="J11" s="339">
        <v>12380</v>
      </c>
    </row>
    <row r="12" spans="1:16" ht="16.5" customHeight="1">
      <c r="A12" s="342">
        <v>2</v>
      </c>
      <c r="B12" s="519" t="s">
        <v>328</v>
      </c>
      <c r="C12" s="519"/>
      <c r="D12" s="519"/>
      <c r="E12" s="519"/>
      <c r="F12" s="520"/>
      <c r="G12" s="343">
        <v>708</v>
      </c>
      <c r="H12" s="344">
        <v>11104</v>
      </c>
      <c r="I12" s="338">
        <v>0</v>
      </c>
      <c r="J12" s="339">
        <v>0</v>
      </c>
    </row>
    <row r="13" spans="1:16" ht="16.5" customHeight="1">
      <c r="A13" s="345" t="s">
        <v>321</v>
      </c>
      <c r="B13" s="517" t="s">
        <v>329</v>
      </c>
      <c r="C13" s="517"/>
      <c r="D13" s="517"/>
      <c r="E13" s="517"/>
      <c r="F13" s="518"/>
      <c r="G13" s="337">
        <v>7081</v>
      </c>
      <c r="H13" s="346">
        <v>111041</v>
      </c>
      <c r="I13" s="338"/>
      <c r="J13" s="339"/>
    </row>
    <row r="14" spans="1:16" ht="16.5" customHeight="1">
      <c r="A14" s="345" t="s">
        <v>330</v>
      </c>
      <c r="B14" s="517" t="s">
        <v>331</v>
      </c>
      <c r="C14" s="517"/>
      <c r="D14" s="517"/>
      <c r="E14" s="517"/>
      <c r="F14" s="518"/>
      <c r="G14" s="337">
        <v>7082</v>
      </c>
      <c r="H14" s="346">
        <v>111042</v>
      </c>
      <c r="I14" s="338"/>
      <c r="J14" s="339"/>
    </row>
    <row r="15" spans="1:16" ht="16.5" customHeight="1">
      <c r="A15" s="345" t="s">
        <v>332</v>
      </c>
      <c r="B15" s="517" t="s">
        <v>333</v>
      </c>
      <c r="C15" s="517"/>
      <c r="D15" s="517"/>
      <c r="E15" s="517"/>
      <c r="F15" s="518"/>
      <c r="G15" s="337">
        <v>7083</v>
      </c>
      <c r="H15" s="346">
        <v>111043</v>
      </c>
      <c r="I15" s="338"/>
      <c r="J15" s="339"/>
    </row>
    <row r="16" spans="1:16" ht="29.25" customHeight="1">
      <c r="A16" s="347">
        <v>3</v>
      </c>
      <c r="B16" s="519" t="s">
        <v>334</v>
      </c>
      <c r="C16" s="519"/>
      <c r="D16" s="519"/>
      <c r="E16" s="519"/>
      <c r="F16" s="520"/>
      <c r="G16" s="343">
        <v>71</v>
      </c>
      <c r="H16" s="344">
        <v>11201</v>
      </c>
      <c r="I16" s="338">
        <v>0</v>
      </c>
      <c r="J16" s="339">
        <v>0</v>
      </c>
    </row>
    <row r="17" spans="1:10" ht="16.5" customHeight="1">
      <c r="A17" s="348"/>
      <c r="B17" s="521" t="s">
        <v>335</v>
      </c>
      <c r="C17" s="521"/>
      <c r="D17" s="521"/>
      <c r="E17" s="521"/>
      <c r="F17" s="522"/>
      <c r="G17" s="349"/>
      <c r="H17" s="337">
        <v>112011</v>
      </c>
      <c r="I17" s="338"/>
      <c r="J17" s="339"/>
    </row>
    <row r="18" spans="1:10" ht="16.5" customHeight="1">
      <c r="A18" s="348"/>
      <c r="B18" s="521" t="s">
        <v>336</v>
      </c>
      <c r="C18" s="521"/>
      <c r="D18" s="521"/>
      <c r="E18" s="521"/>
      <c r="F18" s="522"/>
      <c r="G18" s="349"/>
      <c r="H18" s="337">
        <v>112012</v>
      </c>
      <c r="I18" s="338"/>
      <c r="J18" s="339"/>
    </row>
    <row r="19" spans="1:10" ht="24" customHeight="1">
      <c r="A19" s="350">
        <v>4</v>
      </c>
      <c r="B19" s="519" t="s">
        <v>337</v>
      </c>
      <c r="C19" s="519"/>
      <c r="D19" s="519"/>
      <c r="E19" s="519"/>
      <c r="F19" s="520"/>
      <c r="G19" s="351">
        <v>72</v>
      </c>
      <c r="H19" s="352">
        <v>11300</v>
      </c>
      <c r="I19" s="338">
        <v>0</v>
      </c>
      <c r="J19" s="339">
        <v>0</v>
      </c>
    </row>
    <row r="20" spans="1:10" ht="16.5" customHeight="1">
      <c r="A20" s="340"/>
      <c r="B20" s="523" t="s">
        <v>338</v>
      </c>
      <c r="C20" s="524"/>
      <c r="D20" s="524"/>
      <c r="E20" s="524"/>
      <c r="F20" s="524"/>
      <c r="G20" s="353"/>
      <c r="H20" s="354">
        <v>11301</v>
      </c>
      <c r="I20" s="338"/>
      <c r="J20" s="339"/>
    </row>
    <row r="21" spans="1:10" ht="16.5" customHeight="1">
      <c r="A21" s="355">
        <v>5</v>
      </c>
      <c r="B21" s="520" t="s">
        <v>339</v>
      </c>
      <c r="C21" s="525"/>
      <c r="D21" s="525"/>
      <c r="E21" s="525"/>
      <c r="F21" s="525"/>
      <c r="G21" s="356">
        <v>73</v>
      </c>
      <c r="H21" s="356">
        <v>11400</v>
      </c>
      <c r="I21" s="338">
        <v>0</v>
      </c>
      <c r="J21" s="339">
        <v>0</v>
      </c>
    </row>
    <row r="22" spans="1:10" ht="16.5" customHeight="1">
      <c r="A22" s="357">
        <v>6</v>
      </c>
      <c r="B22" s="520" t="s">
        <v>340</v>
      </c>
      <c r="C22" s="525"/>
      <c r="D22" s="525"/>
      <c r="E22" s="525"/>
      <c r="F22" s="525"/>
      <c r="G22" s="356">
        <v>75</v>
      </c>
      <c r="H22" s="358">
        <v>11500</v>
      </c>
      <c r="I22" s="338"/>
      <c r="J22" s="339"/>
    </row>
    <row r="23" spans="1:10" ht="16.5" customHeight="1">
      <c r="A23" s="355">
        <v>7</v>
      </c>
      <c r="B23" s="519" t="s">
        <v>341</v>
      </c>
      <c r="C23" s="519"/>
      <c r="D23" s="519"/>
      <c r="E23" s="519"/>
      <c r="F23" s="520"/>
      <c r="G23" s="343">
        <v>77</v>
      </c>
      <c r="H23" s="343">
        <v>11600</v>
      </c>
      <c r="I23" s="338">
        <v>0</v>
      </c>
      <c r="J23" s="339">
        <v>0</v>
      </c>
    </row>
    <row r="24" spans="1:10" ht="16.5" customHeight="1" thickBot="1">
      <c r="A24" s="359" t="s">
        <v>342</v>
      </c>
      <c r="B24" s="526" t="s">
        <v>343</v>
      </c>
      <c r="C24" s="526"/>
      <c r="D24" s="526"/>
      <c r="E24" s="526"/>
      <c r="F24" s="526"/>
      <c r="G24" s="360"/>
      <c r="H24" s="360">
        <v>11800</v>
      </c>
      <c r="I24" s="420">
        <f>I8</f>
        <v>11526</v>
      </c>
      <c r="J24" s="361">
        <f>J8</f>
        <v>12380</v>
      </c>
    </row>
    <row r="25" spans="1:10" ht="16.5" customHeight="1">
      <c r="A25" s="362"/>
      <c r="B25" s="363"/>
      <c r="C25" s="363"/>
      <c r="D25" s="363"/>
      <c r="E25" s="363"/>
      <c r="F25" s="363"/>
      <c r="G25" s="363"/>
      <c r="H25" s="363"/>
      <c r="I25" s="364" t="s">
        <v>344</v>
      </c>
      <c r="J25" s="364"/>
    </row>
    <row r="26" spans="1:10" ht="16.5" customHeight="1">
      <c r="A26" s="362"/>
      <c r="B26" s="363"/>
      <c r="C26" s="363"/>
      <c r="D26" s="363"/>
      <c r="E26" s="363"/>
      <c r="F26" s="363"/>
      <c r="G26" s="363"/>
      <c r="H26" s="363"/>
      <c r="I26" s="364" t="s">
        <v>510</v>
      </c>
      <c r="J26" s="364"/>
    </row>
    <row r="27" spans="1:10" ht="16.5" customHeight="1">
      <c r="A27" s="362"/>
      <c r="B27" s="363"/>
      <c r="C27" s="363"/>
      <c r="D27" s="363"/>
      <c r="E27" s="363"/>
      <c r="F27" s="363"/>
      <c r="G27" s="363"/>
      <c r="H27" s="363"/>
      <c r="I27" s="364"/>
      <c r="J27" s="364"/>
    </row>
    <row r="28" spans="1:10" ht="16.5" customHeight="1">
      <c r="A28" s="362"/>
      <c r="B28" s="363"/>
      <c r="C28" s="363"/>
      <c r="D28" s="363"/>
      <c r="E28" s="363"/>
      <c r="F28" s="363"/>
      <c r="G28" s="363"/>
      <c r="H28" s="363"/>
      <c r="I28" s="364"/>
      <c r="J28" s="364"/>
    </row>
    <row r="29" spans="1:10" ht="16.5" customHeight="1">
      <c r="A29" s="362"/>
      <c r="B29" s="363"/>
      <c r="C29" s="363"/>
      <c r="D29" s="363"/>
      <c r="E29" s="363"/>
      <c r="F29" s="363"/>
      <c r="G29" s="363"/>
      <c r="H29" s="363"/>
      <c r="I29" s="364"/>
      <c r="J29" s="364"/>
    </row>
    <row r="30" spans="1:10" ht="16.5" customHeight="1">
      <c r="A30" s="362"/>
      <c r="B30" s="363"/>
      <c r="C30" s="363"/>
      <c r="D30" s="363"/>
      <c r="E30" s="363"/>
      <c r="F30" s="363"/>
      <c r="G30" s="363"/>
      <c r="H30" s="363"/>
      <c r="I30" s="364"/>
      <c r="J30" s="364"/>
    </row>
    <row r="31" spans="1:10" ht="16.5" customHeight="1">
      <c r="A31" s="362"/>
      <c r="B31" s="363"/>
      <c r="C31" s="363"/>
      <c r="D31" s="363"/>
      <c r="E31" s="363"/>
      <c r="F31" s="363"/>
      <c r="G31" s="363"/>
      <c r="H31" s="363"/>
      <c r="I31" s="364"/>
      <c r="J31" s="364"/>
    </row>
    <row r="32" spans="1:10" ht="16.5" customHeight="1">
      <c r="A32" s="362"/>
      <c r="B32" s="363"/>
      <c r="C32" s="363"/>
      <c r="D32" s="363"/>
      <c r="E32" s="363"/>
      <c r="F32" s="363"/>
      <c r="G32" s="363"/>
      <c r="H32" s="363"/>
      <c r="I32" s="364"/>
      <c r="J32" s="364"/>
    </row>
    <row r="33" spans="1:16" ht="16.5" customHeight="1">
      <c r="A33" s="362"/>
      <c r="B33" s="363"/>
      <c r="C33" s="363"/>
      <c r="D33" s="363"/>
      <c r="E33" s="363"/>
      <c r="F33" s="363"/>
      <c r="G33" s="363"/>
      <c r="H33" s="363"/>
      <c r="I33" s="364"/>
      <c r="J33" s="364"/>
    </row>
    <row r="34" spans="1:16" ht="16.5" customHeight="1">
      <c r="A34" s="362"/>
      <c r="B34" s="363"/>
      <c r="C34" s="363"/>
      <c r="D34" s="363"/>
      <c r="E34" s="363"/>
      <c r="F34" s="363"/>
      <c r="G34" s="363"/>
      <c r="H34" s="363"/>
      <c r="I34" s="364"/>
      <c r="J34" s="364"/>
    </row>
    <row r="35" spans="1:16" ht="16.5" customHeight="1">
      <c r="A35" s="362"/>
      <c r="B35" s="363"/>
      <c r="C35" s="363"/>
      <c r="D35" s="363"/>
      <c r="E35" s="363"/>
      <c r="F35" s="363"/>
      <c r="G35" s="363"/>
      <c r="H35" s="363"/>
      <c r="I35" s="364"/>
      <c r="J35" s="364"/>
    </row>
    <row r="36" spans="1:16" ht="16.5" customHeight="1">
      <c r="A36" s="362"/>
      <c r="B36" s="363"/>
      <c r="C36" s="363"/>
      <c r="D36" s="363"/>
      <c r="E36" s="363"/>
      <c r="F36" s="363"/>
      <c r="G36" s="363"/>
      <c r="H36" s="363"/>
      <c r="I36" s="364"/>
      <c r="J36" s="364"/>
    </row>
    <row r="37" spans="1:16" ht="16.5" customHeight="1">
      <c r="A37" s="362"/>
      <c r="B37" s="363"/>
      <c r="C37" s="363"/>
      <c r="D37" s="363"/>
      <c r="E37" s="363"/>
      <c r="F37" s="363"/>
      <c r="G37" s="363"/>
      <c r="H37" s="363"/>
      <c r="I37" s="364"/>
      <c r="J37" s="364"/>
    </row>
    <row r="38" spans="1:16" ht="16.5" customHeight="1">
      <c r="A38" s="362"/>
      <c r="B38" s="363"/>
      <c r="C38" s="363"/>
      <c r="D38" s="363"/>
      <c r="E38" s="363"/>
      <c r="F38" s="363"/>
      <c r="G38" s="363"/>
      <c r="H38" s="363"/>
      <c r="I38" s="364"/>
      <c r="J38" s="364"/>
    </row>
    <row r="39" spans="1:16" ht="16.5" customHeight="1">
      <c r="A39" s="362"/>
      <c r="B39" s="363"/>
      <c r="C39" s="363"/>
      <c r="D39" s="363"/>
      <c r="E39" s="363"/>
      <c r="F39" s="363"/>
      <c r="G39" s="363"/>
      <c r="H39" s="363"/>
      <c r="I39" s="364"/>
      <c r="J39" s="364"/>
    </row>
    <row r="40" spans="1:16" ht="16.5" customHeight="1">
      <c r="A40" s="362"/>
      <c r="B40" s="363"/>
      <c r="C40" s="363"/>
      <c r="D40" s="363"/>
      <c r="E40" s="363"/>
      <c r="F40" s="363"/>
      <c r="G40" s="363"/>
      <c r="H40" s="363"/>
      <c r="I40" s="364"/>
      <c r="J40" s="364"/>
    </row>
    <row r="41" spans="1:16" ht="16.5" customHeight="1">
      <c r="A41" s="362"/>
      <c r="B41" s="363"/>
      <c r="C41" s="363"/>
      <c r="D41" s="363"/>
      <c r="E41" s="363"/>
      <c r="F41" s="363"/>
      <c r="G41" s="363"/>
      <c r="H41" s="363"/>
      <c r="I41" s="364"/>
      <c r="J41" s="364"/>
    </row>
    <row r="42" spans="1:16" ht="16.5" customHeight="1">
      <c r="A42" s="362"/>
      <c r="B42" s="363"/>
      <c r="C42" s="363"/>
      <c r="D42" s="363"/>
      <c r="E42" s="363"/>
      <c r="F42" s="363"/>
      <c r="G42" s="363"/>
      <c r="H42" s="363"/>
      <c r="I42" s="364"/>
      <c r="J42" s="364"/>
    </row>
    <row r="43" spans="1:16" ht="16.5" customHeight="1">
      <c r="A43" s="362"/>
      <c r="B43" s="363"/>
      <c r="C43" s="363"/>
      <c r="D43" s="363"/>
      <c r="E43" s="363"/>
      <c r="F43" s="363"/>
      <c r="G43" s="363"/>
      <c r="H43" s="363"/>
      <c r="I43" s="364"/>
      <c r="J43" s="364"/>
    </row>
    <row r="44" spans="1:16">
      <c r="A44" s="45"/>
      <c r="B44" s="323"/>
      <c r="C44" s="324"/>
      <c r="D44" s="324"/>
      <c r="E44" s="45"/>
      <c r="F44" s="45"/>
      <c r="G44" s="45"/>
      <c r="H44" s="45"/>
      <c r="I44" s="45"/>
      <c r="J44" s="45"/>
    </row>
    <row r="45" spans="1:16">
      <c r="A45" s="45"/>
      <c r="B45" s="323" t="s">
        <v>539</v>
      </c>
      <c r="C45" s="324"/>
      <c r="D45" s="324"/>
      <c r="E45" s="45"/>
      <c r="F45" s="45"/>
      <c r="G45" s="45"/>
      <c r="H45" s="45"/>
      <c r="I45" s="45"/>
      <c r="J45" s="45"/>
    </row>
    <row r="46" spans="1:16">
      <c r="A46" s="45"/>
      <c r="B46" s="325" t="s">
        <v>540</v>
      </c>
      <c r="C46" s="45"/>
      <c r="D46" s="45"/>
      <c r="E46" s="45"/>
      <c r="F46" s="45"/>
      <c r="G46" s="45"/>
      <c r="H46" s="45"/>
      <c r="I46" s="325" t="s">
        <v>345</v>
      </c>
      <c r="J46" s="45"/>
    </row>
    <row r="47" spans="1:16" ht="12.75" customHeight="1">
      <c r="A47" s="230"/>
      <c r="B47" s="230"/>
      <c r="C47" s="230"/>
      <c r="D47" s="230"/>
      <c r="E47" s="230"/>
      <c r="F47" s="230"/>
      <c r="G47" s="230"/>
      <c r="H47" s="230"/>
      <c r="I47" s="326"/>
      <c r="J47" s="327" t="s">
        <v>315</v>
      </c>
      <c r="K47" s="328"/>
      <c r="L47" s="328"/>
      <c r="M47" s="328"/>
      <c r="N47" s="328"/>
      <c r="O47" s="328"/>
      <c r="P47" s="328"/>
    </row>
    <row r="48" spans="1:16">
      <c r="A48" s="510" t="s">
        <v>316</v>
      </c>
      <c r="B48" s="511"/>
      <c r="C48" s="511"/>
      <c r="D48" s="511"/>
      <c r="E48" s="511"/>
      <c r="F48" s="511"/>
      <c r="G48" s="511"/>
      <c r="H48" s="511"/>
      <c r="I48" s="511"/>
      <c r="J48" s="512"/>
    </row>
    <row r="49" spans="1:10" ht="24.75" customHeight="1" thickBot="1">
      <c r="A49" s="365"/>
      <c r="B49" s="527" t="s">
        <v>346</v>
      </c>
      <c r="C49" s="528"/>
      <c r="D49" s="528"/>
      <c r="E49" s="528"/>
      <c r="F49" s="529"/>
      <c r="G49" s="366" t="s">
        <v>318</v>
      </c>
      <c r="H49" s="366" t="s">
        <v>319</v>
      </c>
      <c r="I49" s="367" t="s">
        <v>517</v>
      </c>
      <c r="J49" s="367" t="s">
        <v>482</v>
      </c>
    </row>
    <row r="50" spans="1:10" ht="16.5" customHeight="1">
      <c r="A50" s="368">
        <v>1</v>
      </c>
      <c r="B50" s="530" t="s">
        <v>347</v>
      </c>
      <c r="C50" s="531"/>
      <c r="D50" s="531"/>
      <c r="E50" s="531"/>
      <c r="F50" s="531"/>
      <c r="G50" s="369">
        <v>60</v>
      </c>
      <c r="H50" s="369">
        <v>12100</v>
      </c>
      <c r="I50" s="370">
        <v>7715</v>
      </c>
      <c r="J50" s="371">
        <v>8791</v>
      </c>
    </row>
    <row r="51" spans="1:10" ht="16.5" customHeight="1">
      <c r="A51" s="372" t="s">
        <v>348</v>
      </c>
      <c r="B51" s="532" t="s">
        <v>349</v>
      </c>
      <c r="C51" s="532" t="s">
        <v>350</v>
      </c>
      <c r="D51" s="532"/>
      <c r="E51" s="532"/>
      <c r="F51" s="532"/>
      <c r="G51" s="373" t="s">
        <v>351</v>
      </c>
      <c r="H51" s="373">
        <v>12101</v>
      </c>
      <c r="I51" s="374">
        <v>8099</v>
      </c>
      <c r="J51" s="375">
        <v>9558</v>
      </c>
    </row>
    <row r="52" spans="1:10" ht="12" customHeight="1">
      <c r="A52" s="372" t="s">
        <v>324</v>
      </c>
      <c r="B52" s="532" t="s">
        <v>352</v>
      </c>
      <c r="C52" s="532" t="s">
        <v>350</v>
      </c>
      <c r="D52" s="532"/>
      <c r="E52" s="532"/>
      <c r="F52" s="532"/>
      <c r="G52" s="373"/>
      <c r="H52" s="376">
        <v>12102</v>
      </c>
      <c r="I52" s="374">
        <v>-384</v>
      </c>
      <c r="J52" s="375">
        <v>-767</v>
      </c>
    </row>
    <row r="53" spans="1:10" ht="16.5" customHeight="1">
      <c r="A53" s="372" t="s">
        <v>326</v>
      </c>
      <c r="B53" s="532" t="s">
        <v>353</v>
      </c>
      <c r="C53" s="532" t="s">
        <v>350</v>
      </c>
      <c r="D53" s="532"/>
      <c r="E53" s="532"/>
      <c r="F53" s="532"/>
      <c r="G53" s="373" t="s">
        <v>354</v>
      </c>
      <c r="H53" s="373">
        <v>12103</v>
      </c>
      <c r="I53" s="377"/>
      <c r="J53" s="378"/>
    </row>
    <row r="54" spans="1:10" ht="16.5" customHeight="1">
      <c r="A54" s="372" t="s">
        <v>355</v>
      </c>
      <c r="B54" s="533" t="s">
        <v>356</v>
      </c>
      <c r="C54" s="532" t="s">
        <v>350</v>
      </c>
      <c r="D54" s="532"/>
      <c r="E54" s="532"/>
      <c r="F54" s="532"/>
      <c r="G54" s="373"/>
      <c r="H54" s="376">
        <v>12104</v>
      </c>
      <c r="I54" s="377"/>
      <c r="J54" s="378"/>
    </row>
    <row r="55" spans="1:10" ht="16.5" customHeight="1">
      <c r="A55" s="372" t="s">
        <v>357</v>
      </c>
      <c r="B55" s="532" t="s">
        <v>358</v>
      </c>
      <c r="C55" s="532" t="s">
        <v>350</v>
      </c>
      <c r="D55" s="532"/>
      <c r="E55" s="532"/>
      <c r="F55" s="532"/>
      <c r="G55" s="373" t="s">
        <v>359</v>
      </c>
      <c r="H55" s="376">
        <v>12105</v>
      </c>
      <c r="I55" s="377"/>
      <c r="J55" s="378"/>
    </row>
    <row r="56" spans="1:10" ht="16.5" customHeight="1">
      <c r="A56" s="379">
        <v>2</v>
      </c>
      <c r="B56" s="534" t="s">
        <v>360</v>
      </c>
      <c r="C56" s="534"/>
      <c r="D56" s="534"/>
      <c r="E56" s="534"/>
      <c r="F56" s="534"/>
      <c r="G56" s="380">
        <v>64</v>
      </c>
      <c r="H56" s="380">
        <v>12200</v>
      </c>
      <c r="I56" s="421">
        <v>1932</v>
      </c>
      <c r="J56" s="377">
        <v>1583</v>
      </c>
    </row>
    <row r="57" spans="1:10" ht="16.5" customHeight="1">
      <c r="A57" s="381" t="s">
        <v>541</v>
      </c>
      <c r="B57" s="534" t="s">
        <v>361</v>
      </c>
      <c r="C57" s="535"/>
      <c r="D57" s="535"/>
      <c r="E57" s="535"/>
      <c r="F57" s="535"/>
      <c r="G57" s="376">
        <v>641</v>
      </c>
      <c r="H57" s="376">
        <v>12201</v>
      </c>
      <c r="I57" s="374">
        <v>1656</v>
      </c>
      <c r="J57" s="375">
        <v>1357</v>
      </c>
    </row>
    <row r="58" spans="1:10" ht="16.5" customHeight="1">
      <c r="A58" s="381" t="s">
        <v>362</v>
      </c>
      <c r="B58" s="535" t="s">
        <v>363</v>
      </c>
      <c r="C58" s="535"/>
      <c r="D58" s="535"/>
      <c r="E58" s="535"/>
      <c r="F58" s="535"/>
      <c r="G58" s="376">
        <v>644</v>
      </c>
      <c r="H58" s="376">
        <v>12202</v>
      </c>
      <c r="I58" s="374">
        <v>276</v>
      </c>
      <c r="J58" s="375">
        <v>226</v>
      </c>
    </row>
    <row r="59" spans="1:10" ht="16.5" customHeight="1">
      <c r="A59" s="379">
        <v>3</v>
      </c>
      <c r="B59" s="534" t="s">
        <v>364</v>
      </c>
      <c r="C59" s="534"/>
      <c r="D59" s="534"/>
      <c r="E59" s="534"/>
      <c r="F59" s="534"/>
      <c r="G59" s="380">
        <v>68</v>
      </c>
      <c r="H59" s="380">
        <v>12300</v>
      </c>
      <c r="I59" s="421">
        <v>174</v>
      </c>
      <c r="J59" s="378">
        <v>142</v>
      </c>
    </row>
    <row r="60" spans="1:10" ht="16.5" customHeight="1">
      <c r="A60" s="379">
        <v>4</v>
      </c>
      <c r="B60" s="534" t="s">
        <v>365</v>
      </c>
      <c r="C60" s="534"/>
      <c r="D60" s="534"/>
      <c r="E60" s="534"/>
      <c r="F60" s="534"/>
      <c r="G60" s="380">
        <v>61</v>
      </c>
      <c r="H60" s="380">
        <v>12400</v>
      </c>
      <c r="I60" s="377">
        <v>476</v>
      </c>
      <c r="J60" s="377">
        <v>696</v>
      </c>
    </row>
    <row r="61" spans="1:10" ht="16.5" customHeight="1">
      <c r="A61" s="381" t="s">
        <v>321</v>
      </c>
      <c r="B61" s="536" t="s">
        <v>366</v>
      </c>
      <c r="C61" s="536"/>
      <c r="D61" s="536"/>
      <c r="E61" s="536"/>
      <c r="F61" s="536"/>
      <c r="G61" s="373"/>
      <c r="H61" s="373">
        <v>12401</v>
      </c>
      <c r="I61" s="377"/>
      <c r="J61" s="378"/>
    </row>
    <row r="62" spans="1:10" ht="16.5" customHeight="1">
      <c r="A62" s="381" t="s">
        <v>330</v>
      </c>
      <c r="B62" s="536" t="s">
        <v>367</v>
      </c>
      <c r="C62" s="536"/>
      <c r="D62" s="536"/>
      <c r="E62" s="536"/>
      <c r="F62" s="536"/>
      <c r="G62" s="382">
        <v>611</v>
      </c>
      <c r="H62" s="373">
        <v>12402</v>
      </c>
      <c r="I62" s="377"/>
      <c r="J62" s="378"/>
    </row>
    <row r="63" spans="1:10" ht="16.5" customHeight="1">
      <c r="A63" s="381" t="s">
        <v>332</v>
      </c>
      <c r="B63" s="536" t="s">
        <v>180</v>
      </c>
      <c r="C63" s="536"/>
      <c r="D63" s="536"/>
      <c r="E63" s="536"/>
      <c r="F63" s="536"/>
      <c r="G63" s="373">
        <v>613</v>
      </c>
      <c r="H63" s="373">
        <v>12403</v>
      </c>
      <c r="I63" s="377">
        <v>0</v>
      </c>
      <c r="J63" s="378">
        <v>125</v>
      </c>
    </row>
    <row r="64" spans="1:10" ht="16.5" customHeight="1">
      <c r="A64" s="381" t="s">
        <v>368</v>
      </c>
      <c r="B64" s="536" t="s">
        <v>369</v>
      </c>
      <c r="C64" s="536"/>
      <c r="D64" s="536"/>
      <c r="E64" s="536"/>
      <c r="F64" s="536"/>
      <c r="G64" s="382">
        <v>615</v>
      </c>
      <c r="H64" s="373">
        <v>12404</v>
      </c>
      <c r="I64" s="383"/>
      <c r="J64" s="384"/>
    </row>
    <row r="65" spans="1:10" ht="16.5" customHeight="1">
      <c r="A65" s="381" t="s">
        <v>370</v>
      </c>
      <c r="B65" s="536" t="s">
        <v>371</v>
      </c>
      <c r="C65" s="536"/>
      <c r="D65" s="536"/>
      <c r="E65" s="536"/>
      <c r="F65" s="536"/>
      <c r="G65" s="382">
        <v>616</v>
      </c>
      <c r="H65" s="373">
        <v>12405</v>
      </c>
      <c r="I65" s="377">
        <v>12</v>
      </c>
      <c r="J65" s="378">
        <v>15</v>
      </c>
    </row>
    <row r="66" spans="1:10" ht="16.5" customHeight="1">
      <c r="A66" s="381" t="s">
        <v>372</v>
      </c>
      <c r="B66" s="536" t="s">
        <v>373</v>
      </c>
      <c r="C66" s="536"/>
      <c r="D66" s="536"/>
      <c r="E66" s="536"/>
      <c r="F66" s="536"/>
      <c r="G66" s="382">
        <v>617</v>
      </c>
      <c r="H66" s="373">
        <v>12406</v>
      </c>
      <c r="I66" s="377"/>
      <c r="J66" s="378"/>
    </row>
    <row r="67" spans="1:10" ht="16.5" customHeight="1">
      <c r="A67" s="381" t="s">
        <v>374</v>
      </c>
      <c r="B67" s="532" t="s">
        <v>375</v>
      </c>
      <c r="C67" s="532" t="s">
        <v>350</v>
      </c>
      <c r="D67" s="532"/>
      <c r="E67" s="532"/>
      <c r="F67" s="532"/>
      <c r="G67" s="382">
        <v>618</v>
      </c>
      <c r="H67" s="373">
        <v>12407</v>
      </c>
      <c r="I67" s="377">
        <v>0</v>
      </c>
      <c r="J67" s="378">
        <v>193</v>
      </c>
    </row>
    <row r="68" spans="1:10" ht="16.5" customHeight="1">
      <c r="A68" s="381" t="s">
        <v>376</v>
      </c>
      <c r="B68" s="532" t="s">
        <v>377</v>
      </c>
      <c r="C68" s="532"/>
      <c r="D68" s="532"/>
      <c r="E68" s="532"/>
      <c r="F68" s="532"/>
      <c r="G68" s="382">
        <v>623</v>
      </c>
      <c r="H68" s="373">
        <v>12408</v>
      </c>
      <c r="I68" s="377"/>
      <c r="J68" s="378"/>
    </row>
    <row r="69" spans="1:10" ht="16.5" customHeight="1">
      <c r="A69" s="381" t="s">
        <v>378</v>
      </c>
      <c r="B69" s="532" t="s">
        <v>379</v>
      </c>
      <c r="C69" s="532"/>
      <c r="D69" s="532"/>
      <c r="E69" s="532"/>
      <c r="F69" s="532"/>
      <c r="G69" s="382">
        <v>624</v>
      </c>
      <c r="H69" s="373">
        <v>12409</v>
      </c>
      <c r="I69" s="377"/>
      <c r="J69" s="378"/>
    </row>
    <row r="70" spans="1:10" ht="16.5" customHeight="1">
      <c r="A70" s="381" t="s">
        <v>380</v>
      </c>
      <c r="B70" s="532" t="s">
        <v>381</v>
      </c>
      <c r="C70" s="532"/>
      <c r="D70" s="532"/>
      <c r="E70" s="532"/>
      <c r="F70" s="532"/>
      <c r="G70" s="382">
        <v>625</v>
      </c>
      <c r="H70" s="373">
        <v>12410</v>
      </c>
      <c r="I70" s="377"/>
      <c r="J70" s="378"/>
    </row>
    <row r="71" spans="1:10" ht="16.5" customHeight="1">
      <c r="A71" s="381" t="s">
        <v>382</v>
      </c>
      <c r="B71" s="532" t="s">
        <v>383</v>
      </c>
      <c r="C71" s="532"/>
      <c r="D71" s="532"/>
      <c r="E71" s="532"/>
      <c r="F71" s="532"/>
      <c r="G71" s="382">
        <v>626</v>
      </c>
      <c r="H71" s="373">
        <v>12411</v>
      </c>
      <c r="I71" s="377">
        <v>121</v>
      </c>
      <c r="J71" s="378">
        <v>107</v>
      </c>
    </row>
    <row r="72" spans="1:10" ht="16.5" customHeight="1">
      <c r="A72" s="385" t="s">
        <v>384</v>
      </c>
      <c r="B72" s="532" t="s">
        <v>385</v>
      </c>
      <c r="C72" s="532"/>
      <c r="D72" s="532"/>
      <c r="E72" s="532"/>
      <c r="F72" s="532"/>
      <c r="G72" s="382">
        <v>627</v>
      </c>
      <c r="H72" s="373">
        <v>12412</v>
      </c>
      <c r="I72" s="377"/>
      <c r="J72" s="378"/>
    </row>
    <row r="73" spans="1:10" ht="16.5" customHeight="1">
      <c r="A73" s="381"/>
      <c r="B73" s="538" t="s">
        <v>386</v>
      </c>
      <c r="C73" s="538"/>
      <c r="D73" s="538"/>
      <c r="E73" s="538"/>
      <c r="F73" s="538"/>
      <c r="G73" s="382">
        <v>6271</v>
      </c>
      <c r="H73" s="382">
        <v>124121</v>
      </c>
      <c r="I73" s="377"/>
      <c r="J73" s="378"/>
    </row>
    <row r="74" spans="1:10" ht="16.5" customHeight="1">
      <c r="A74" s="381"/>
      <c r="B74" s="538" t="s">
        <v>387</v>
      </c>
      <c r="C74" s="538"/>
      <c r="D74" s="538"/>
      <c r="E74" s="538"/>
      <c r="F74" s="538"/>
      <c r="G74" s="382">
        <v>6272</v>
      </c>
      <c r="H74" s="382">
        <v>124122</v>
      </c>
      <c r="I74" s="377"/>
      <c r="J74" s="378"/>
    </row>
    <row r="75" spans="1:10" ht="16.5" customHeight="1">
      <c r="A75" s="381" t="s">
        <v>388</v>
      </c>
      <c r="B75" s="532" t="s">
        <v>389</v>
      </c>
      <c r="C75" s="532"/>
      <c r="D75" s="532"/>
      <c r="E75" s="532"/>
      <c r="F75" s="532"/>
      <c r="G75" s="382">
        <v>628</v>
      </c>
      <c r="H75" s="382">
        <v>12413</v>
      </c>
      <c r="I75" s="377">
        <v>41</v>
      </c>
      <c r="J75" s="378">
        <v>256</v>
      </c>
    </row>
    <row r="76" spans="1:10" ht="16.5" customHeight="1">
      <c r="A76" s="379">
        <v>5</v>
      </c>
      <c r="B76" s="533" t="s">
        <v>390</v>
      </c>
      <c r="C76" s="532"/>
      <c r="D76" s="532"/>
      <c r="E76" s="532"/>
      <c r="F76" s="532"/>
      <c r="G76" s="386">
        <v>63</v>
      </c>
      <c r="H76" s="386">
        <v>12500</v>
      </c>
      <c r="I76" s="377">
        <f>SUM( I77:I80)</f>
        <v>0</v>
      </c>
      <c r="J76" s="377"/>
    </row>
    <row r="77" spans="1:10" ht="16.5" customHeight="1">
      <c r="A77" s="381" t="s">
        <v>321</v>
      </c>
      <c r="B77" s="532" t="s">
        <v>391</v>
      </c>
      <c r="C77" s="532"/>
      <c r="D77" s="532"/>
      <c r="E77" s="532"/>
      <c r="F77" s="532"/>
      <c r="G77" s="382">
        <v>632</v>
      </c>
      <c r="H77" s="382">
        <v>12501</v>
      </c>
      <c r="I77" s="377">
        <v>0</v>
      </c>
      <c r="J77" s="378">
        <v>0</v>
      </c>
    </row>
    <row r="78" spans="1:10" ht="16.5" customHeight="1">
      <c r="A78" s="381" t="s">
        <v>330</v>
      </c>
      <c r="B78" s="532" t="s">
        <v>392</v>
      </c>
      <c r="C78" s="532"/>
      <c r="D78" s="532"/>
      <c r="E78" s="532"/>
      <c r="F78" s="532"/>
      <c r="G78" s="382">
        <v>633</v>
      </c>
      <c r="H78" s="382">
        <v>12502</v>
      </c>
      <c r="I78" s="377">
        <v>0</v>
      </c>
      <c r="J78" s="378">
        <v>0</v>
      </c>
    </row>
    <row r="79" spans="1:10" ht="16.5" customHeight="1">
      <c r="A79" s="381" t="s">
        <v>332</v>
      </c>
      <c r="B79" s="532" t="s">
        <v>393</v>
      </c>
      <c r="C79" s="532"/>
      <c r="D79" s="532"/>
      <c r="E79" s="532"/>
      <c r="F79" s="532"/>
      <c r="G79" s="382">
        <v>634</v>
      </c>
      <c r="H79" s="382">
        <v>12503</v>
      </c>
      <c r="I79" s="377">
        <v>0</v>
      </c>
      <c r="J79" s="378"/>
    </row>
    <row r="80" spans="1:10" ht="16.5" customHeight="1">
      <c r="A80" s="381" t="s">
        <v>368</v>
      </c>
      <c r="B80" s="532" t="s">
        <v>394</v>
      </c>
      <c r="C80" s="532"/>
      <c r="D80" s="532"/>
      <c r="E80" s="532"/>
      <c r="F80" s="532"/>
      <c r="G80" s="382" t="s">
        <v>395</v>
      </c>
      <c r="H80" s="382">
        <v>12504</v>
      </c>
      <c r="I80" s="377">
        <v>0</v>
      </c>
      <c r="J80" s="378"/>
    </row>
    <row r="81" spans="1:10" ht="12.75" customHeight="1">
      <c r="A81" s="379" t="s">
        <v>396</v>
      </c>
      <c r="B81" s="534" t="s">
        <v>397</v>
      </c>
      <c r="C81" s="534"/>
      <c r="D81" s="534"/>
      <c r="E81" s="534"/>
      <c r="F81" s="534"/>
      <c r="G81" s="382"/>
      <c r="H81" s="382">
        <v>12600</v>
      </c>
      <c r="I81" s="377">
        <v>10471</v>
      </c>
      <c r="J81" s="377">
        <f>J76+J60+J59+J56+J50</f>
        <v>11212</v>
      </c>
    </row>
    <row r="82" spans="1:10" ht="16.5" customHeight="1">
      <c r="A82" s="387"/>
      <c r="B82" s="388" t="s">
        <v>398</v>
      </c>
      <c r="C82" s="389"/>
      <c r="D82" s="389"/>
      <c r="E82" s="389"/>
      <c r="F82" s="389"/>
      <c r="G82" s="389"/>
      <c r="H82" s="389"/>
      <c r="I82" s="390" t="s">
        <v>517</v>
      </c>
      <c r="J82" s="391" t="s">
        <v>482</v>
      </c>
    </row>
    <row r="83" spans="1:10" ht="16.5" customHeight="1">
      <c r="A83" s="392">
        <v>1</v>
      </c>
      <c r="B83" s="537" t="s">
        <v>399</v>
      </c>
      <c r="C83" s="537"/>
      <c r="D83" s="537"/>
      <c r="E83" s="537"/>
      <c r="F83" s="537"/>
      <c r="G83" s="386"/>
      <c r="H83" s="386">
        <v>14000</v>
      </c>
      <c r="I83" s="377">
        <v>6</v>
      </c>
      <c r="J83" s="393">
        <v>4</v>
      </c>
    </row>
    <row r="84" spans="1:10" ht="16.5" customHeight="1">
      <c r="A84" s="392">
        <v>2</v>
      </c>
      <c r="B84" s="537" t="s">
        <v>400</v>
      </c>
      <c r="C84" s="537"/>
      <c r="D84" s="537"/>
      <c r="E84" s="537"/>
      <c r="F84" s="537"/>
      <c r="G84" s="386"/>
      <c r="H84" s="386">
        <v>15000</v>
      </c>
      <c r="I84" s="377">
        <f>I85</f>
        <v>0</v>
      </c>
      <c r="J84" s="377">
        <f>J85</f>
        <v>0</v>
      </c>
    </row>
    <row r="85" spans="1:10" ht="16.5" customHeight="1">
      <c r="A85" s="394" t="s">
        <v>321</v>
      </c>
      <c r="B85" s="536" t="s">
        <v>401</v>
      </c>
      <c r="C85" s="536"/>
      <c r="D85" s="536"/>
      <c r="E85" s="536"/>
      <c r="F85" s="536"/>
      <c r="G85" s="386"/>
      <c r="H85" s="382">
        <v>15001</v>
      </c>
      <c r="I85" s="377">
        <v>0</v>
      </c>
      <c r="J85" s="378">
        <v>0</v>
      </c>
    </row>
    <row r="86" spans="1:10" ht="16.5" customHeight="1">
      <c r="A86" s="394"/>
      <c r="B86" s="540" t="s">
        <v>402</v>
      </c>
      <c r="C86" s="540"/>
      <c r="D86" s="540"/>
      <c r="E86" s="540"/>
      <c r="F86" s="540"/>
      <c r="G86" s="386"/>
      <c r="H86" s="382">
        <v>150011</v>
      </c>
      <c r="I86" s="377">
        <v>0</v>
      </c>
      <c r="J86" s="378">
        <v>0</v>
      </c>
    </row>
    <row r="87" spans="1:10" ht="16.5" customHeight="1">
      <c r="A87" s="395" t="s">
        <v>330</v>
      </c>
      <c r="B87" s="536" t="s">
        <v>403</v>
      </c>
      <c r="C87" s="536"/>
      <c r="D87" s="536"/>
      <c r="E87" s="536"/>
      <c r="F87" s="536"/>
      <c r="G87" s="386"/>
      <c r="H87" s="382">
        <v>15002</v>
      </c>
      <c r="I87" s="377">
        <v>0</v>
      </c>
      <c r="J87" s="378">
        <v>0</v>
      </c>
    </row>
    <row r="88" spans="1:10" ht="13.5" thickBot="1">
      <c r="A88" s="396"/>
      <c r="B88" s="539" t="s">
        <v>404</v>
      </c>
      <c r="C88" s="539"/>
      <c r="D88" s="539"/>
      <c r="E88" s="539"/>
      <c r="F88" s="539"/>
      <c r="G88" s="397"/>
      <c r="H88" s="398">
        <v>150021</v>
      </c>
      <c r="I88" s="403">
        <v>0</v>
      </c>
      <c r="J88" s="404">
        <v>0</v>
      </c>
    </row>
    <row r="89" spans="1:10">
      <c r="A89" s="399"/>
      <c r="B89" s="399"/>
      <c r="C89" s="399"/>
      <c r="D89" s="399"/>
      <c r="E89" s="399"/>
      <c r="F89" s="399"/>
      <c r="G89" s="399"/>
      <c r="H89" s="399"/>
      <c r="I89" s="400" t="s">
        <v>344</v>
      </c>
      <c r="J89" s="400"/>
    </row>
    <row r="90" spans="1:10" ht="15.75">
      <c r="A90" s="45"/>
      <c r="B90" s="45"/>
      <c r="C90" s="45"/>
      <c r="D90" s="45"/>
      <c r="E90" s="45"/>
      <c r="F90" s="45"/>
      <c r="G90" s="45"/>
      <c r="H90" s="45"/>
      <c r="I90" s="364" t="s">
        <v>510</v>
      </c>
      <c r="J90" s="401"/>
    </row>
    <row r="91" spans="1:10" ht="15.75">
      <c r="A91" s="45"/>
      <c r="B91" s="45"/>
      <c r="C91" s="45"/>
      <c r="D91" s="45"/>
      <c r="E91" s="45"/>
      <c r="F91" s="45"/>
      <c r="G91" s="45"/>
      <c r="H91" s="45"/>
      <c r="I91" s="45"/>
      <c r="J91" s="401"/>
    </row>
    <row r="92" spans="1:10" ht="15.75">
      <c r="A92" s="45"/>
      <c r="B92" s="45"/>
      <c r="C92" s="45"/>
      <c r="D92" s="45"/>
      <c r="E92" s="45"/>
      <c r="F92" s="45"/>
      <c r="G92" s="45"/>
      <c r="H92" s="45"/>
      <c r="I92" s="45"/>
      <c r="J92" s="401"/>
    </row>
    <row r="93" spans="1:10" ht="15.75">
      <c r="A93" s="45"/>
      <c r="B93" s="45"/>
      <c r="C93" s="45"/>
      <c r="D93" s="45"/>
      <c r="E93" s="45"/>
      <c r="F93" s="45"/>
      <c r="G93" s="45"/>
      <c r="H93" s="45"/>
      <c r="I93" s="45"/>
      <c r="J93" s="401"/>
    </row>
    <row r="94" spans="1:10" ht="15.75">
      <c r="A94" s="45"/>
      <c r="B94" s="402"/>
      <c r="C94" s="45"/>
      <c r="D94" s="45"/>
      <c r="E94" s="45"/>
      <c r="F94" s="45"/>
      <c r="G94" s="45"/>
      <c r="H94" s="45"/>
      <c r="I94" s="45"/>
      <c r="J94" s="401"/>
    </row>
    <row r="95" spans="1:10">
      <c r="A95" s="45"/>
      <c r="B95" s="402"/>
      <c r="C95" s="45"/>
      <c r="D95" s="45"/>
      <c r="E95" s="45"/>
      <c r="F95" s="45"/>
      <c r="G95" s="45"/>
      <c r="H95" s="45"/>
      <c r="I95" s="45"/>
      <c r="J95" s="45"/>
    </row>
    <row r="96" spans="1:10">
      <c r="A96" s="45"/>
      <c r="B96" s="402"/>
      <c r="C96" s="45"/>
      <c r="D96" s="45"/>
      <c r="E96" s="45"/>
      <c r="F96" s="45"/>
      <c r="G96" s="45"/>
      <c r="H96" s="45"/>
      <c r="I96" s="45"/>
      <c r="J96" s="45"/>
    </row>
    <row r="97" spans="1:10">
      <c r="A97" s="45"/>
      <c r="B97" s="402"/>
      <c r="C97" s="45"/>
      <c r="D97" s="45"/>
      <c r="E97" s="45"/>
      <c r="F97" s="45"/>
      <c r="G97" s="45"/>
      <c r="H97" s="45"/>
      <c r="I97" s="45"/>
      <c r="J97" s="45"/>
    </row>
    <row r="98" spans="1:10">
      <c r="A98" s="45"/>
      <c r="B98" s="45"/>
      <c r="C98" s="45"/>
      <c r="D98" s="45"/>
      <c r="E98" s="45"/>
      <c r="F98" s="45"/>
      <c r="G98" s="45"/>
      <c r="H98" s="45"/>
      <c r="I98" s="45"/>
      <c r="J98" s="45"/>
    </row>
    <row r="99" spans="1:10">
      <c r="A99" s="45"/>
      <c r="B99" s="45"/>
      <c r="C99" s="45"/>
      <c r="D99" s="45"/>
      <c r="E99" s="45"/>
      <c r="F99" s="45"/>
      <c r="G99" s="45"/>
      <c r="H99" s="45"/>
      <c r="I99" s="45"/>
      <c r="J99" s="45"/>
    </row>
    <row r="100" spans="1:10">
      <c r="A100" s="45"/>
      <c r="B100" s="45"/>
      <c r="C100" s="45"/>
      <c r="D100" s="45"/>
      <c r="E100" s="45"/>
      <c r="F100" s="45"/>
      <c r="G100" s="45"/>
      <c r="H100" s="45"/>
      <c r="I100" s="45"/>
      <c r="J100" s="45"/>
    </row>
    <row r="101" spans="1:10">
      <c r="A101" s="45"/>
      <c r="B101" s="45"/>
      <c r="C101" s="45"/>
      <c r="D101" s="45"/>
      <c r="E101" s="45"/>
      <c r="F101" s="45"/>
      <c r="G101" s="45"/>
      <c r="H101" s="45"/>
      <c r="I101" s="45"/>
      <c r="J101" s="45"/>
    </row>
    <row r="102" spans="1:10">
      <c r="A102" s="45"/>
      <c r="B102" s="45"/>
      <c r="C102" s="45"/>
      <c r="D102" s="45"/>
      <c r="E102" s="45"/>
      <c r="F102" s="45"/>
      <c r="G102" s="45"/>
      <c r="H102" s="45"/>
      <c r="I102" s="45"/>
      <c r="J102" s="45"/>
    </row>
    <row r="103" spans="1:10">
      <c r="A103" s="45"/>
      <c r="B103" s="45"/>
      <c r="C103" s="45"/>
      <c r="D103" s="45"/>
      <c r="E103" s="45"/>
      <c r="F103" s="45"/>
      <c r="G103" s="45"/>
      <c r="H103" s="45"/>
      <c r="I103" s="45"/>
      <c r="J103" s="45"/>
    </row>
    <row r="104" spans="1:10">
      <c r="A104" s="45"/>
      <c r="B104" s="45"/>
      <c r="C104" s="45"/>
      <c r="D104" s="45"/>
      <c r="E104" s="45"/>
      <c r="F104" s="45"/>
      <c r="G104" s="45"/>
      <c r="H104" s="45"/>
      <c r="I104" s="45"/>
      <c r="J104" s="45"/>
    </row>
    <row r="105" spans="1:10">
      <c r="A105" s="45"/>
      <c r="B105" s="45"/>
      <c r="C105" s="45"/>
      <c r="D105" s="45"/>
      <c r="E105" s="45"/>
      <c r="F105" s="45"/>
      <c r="G105" s="45"/>
      <c r="H105" s="45"/>
      <c r="I105" s="45"/>
      <c r="J105" s="45"/>
    </row>
    <row r="106" spans="1:10">
      <c r="A106" s="45"/>
      <c r="B106" s="45"/>
      <c r="C106" s="45"/>
      <c r="D106" s="45"/>
      <c r="E106" s="45"/>
      <c r="F106" s="45"/>
      <c r="G106" s="45"/>
      <c r="H106" s="45"/>
      <c r="I106" s="45"/>
      <c r="J106" s="45"/>
    </row>
    <row r="107" spans="1:10">
      <c r="A107" s="45"/>
      <c r="B107" s="45"/>
      <c r="C107" s="45"/>
      <c r="D107" s="45"/>
      <c r="E107" s="45"/>
      <c r="F107" s="45"/>
      <c r="G107" s="45"/>
      <c r="H107" s="45"/>
      <c r="I107" s="45"/>
      <c r="J107" s="45"/>
    </row>
    <row r="108" spans="1:10">
      <c r="A108" s="45"/>
      <c r="B108" s="45"/>
      <c r="C108" s="45"/>
      <c r="D108" s="45"/>
      <c r="E108" s="45"/>
      <c r="F108" s="45"/>
      <c r="G108" s="45"/>
      <c r="H108" s="45"/>
      <c r="I108" s="45"/>
      <c r="J108" s="45"/>
    </row>
    <row r="109" spans="1:10">
      <c r="A109" s="45"/>
      <c r="B109" s="45"/>
      <c r="C109" s="45"/>
      <c r="D109" s="45"/>
      <c r="E109" s="45"/>
      <c r="F109" s="45"/>
      <c r="G109" s="45"/>
      <c r="H109" s="45"/>
      <c r="I109" s="45"/>
      <c r="J109" s="45"/>
    </row>
    <row r="110" spans="1:10">
      <c r="A110" s="45"/>
      <c r="B110" s="45"/>
      <c r="C110" s="45"/>
      <c r="D110" s="45"/>
      <c r="E110" s="45"/>
      <c r="F110" s="45"/>
      <c r="G110" s="45"/>
      <c r="H110" s="45"/>
      <c r="I110" s="45"/>
      <c r="J110" s="45"/>
    </row>
    <row r="111" spans="1:10">
      <c r="A111" s="45"/>
      <c r="B111" s="45"/>
      <c r="C111" s="45"/>
      <c r="D111" s="45"/>
      <c r="E111" s="45"/>
      <c r="F111" s="45"/>
      <c r="G111" s="45"/>
      <c r="H111" s="45"/>
      <c r="I111" s="45"/>
      <c r="J111" s="45"/>
    </row>
    <row r="112" spans="1:10">
      <c r="A112" s="45"/>
      <c r="B112" s="45"/>
      <c r="C112" s="45"/>
      <c r="D112" s="45"/>
      <c r="E112" s="45"/>
      <c r="F112" s="45"/>
      <c r="G112" s="45"/>
      <c r="H112" s="45"/>
      <c r="I112" s="45"/>
      <c r="J112" s="45"/>
    </row>
    <row r="113" spans="1:10">
      <c r="A113" s="45"/>
      <c r="B113" s="45"/>
      <c r="C113" s="45"/>
      <c r="D113" s="45"/>
      <c r="E113" s="45"/>
      <c r="F113" s="45"/>
      <c r="G113" s="45"/>
      <c r="H113" s="45"/>
      <c r="I113" s="45"/>
      <c r="J113" s="45"/>
    </row>
    <row r="114" spans="1:10">
      <c r="A114" s="45"/>
      <c r="B114" s="45"/>
      <c r="C114" s="45"/>
      <c r="D114" s="45"/>
      <c r="E114" s="45"/>
      <c r="F114" s="45"/>
      <c r="G114" s="45"/>
      <c r="H114" s="45"/>
      <c r="I114" s="45"/>
      <c r="J114" s="45"/>
    </row>
    <row r="115" spans="1:10">
      <c r="A115" s="45"/>
      <c r="B115" s="45"/>
      <c r="C115" s="45"/>
      <c r="D115" s="45"/>
      <c r="E115" s="45"/>
      <c r="F115" s="45"/>
      <c r="G115" s="45"/>
      <c r="H115" s="45"/>
      <c r="I115" s="45"/>
      <c r="J115" s="45"/>
    </row>
    <row r="116" spans="1:10">
      <c r="A116" s="45"/>
      <c r="B116" s="45"/>
      <c r="C116" s="45"/>
      <c r="D116" s="45"/>
      <c r="E116" s="45"/>
      <c r="F116" s="45"/>
      <c r="G116" s="45"/>
      <c r="H116" s="45"/>
      <c r="I116" s="45"/>
      <c r="J116" s="45"/>
    </row>
    <row r="117" spans="1:10">
      <c r="A117" s="45"/>
      <c r="B117" s="45"/>
      <c r="C117" s="45"/>
      <c r="D117" s="45"/>
      <c r="E117" s="45"/>
      <c r="F117" s="45"/>
      <c r="G117" s="45"/>
      <c r="H117" s="45"/>
      <c r="I117" s="45"/>
      <c r="J117" s="45"/>
    </row>
    <row r="118" spans="1:10">
      <c r="A118" s="45"/>
      <c r="B118" s="45"/>
      <c r="C118" s="45"/>
      <c r="D118" s="45"/>
      <c r="E118" s="45"/>
      <c r="F118" s="45"/>
      <c r="G118" s="45"/>
      <c r="H118" s="45"/>
      <c r="I118" s="45"/>
      <c r="J118" s="45"/>
    </row>
    <row r="119" spans="1:10">
      <c r="A119" s="45"/>
      <c r="B119" s="45"/>
      <c r="C119" s="45"/>
      <c r="D119" s="45"/>
      <c r="E119" s="45"/>
      <c r="F119" s="45"/>
      <c r="G119" s="45"/>
      <c r="H119" s="45"/>
      <c r="I119" s="45"/>
      <c r="J119" s="45"/>
    </row>
    <row r="120" spans="1:10">
      <c r="A120" s="45"/>
      <c r="B120" s="45"/>
      <c r="C120" s="45"/>
      <c r="D120" s="45"/>
      <c r="E120" s="45"/>
      <c r="F120" s="45"/>
      <c r="G120" s="45"/>
      <c r="H120" s="45"/>
      <c r="I120" s="45"/>
      <c r="J120" s="45"/>
    </row>
    <row r="121" spans="1:10">
      <c r="A121" s="45"/>
      <c r="B121" s="45"/>
      <c r="C121" s="45"/>
      <c r="D121" s="45"/>
      <c r="E121" s="45"/>
      <c r="F121" s="45"/>
      <c r="G121" s="45"/>
      <c r="H121" s="45"/>
      <c r="I121" s="45"/>
      <c r="J121" s="45"/>
    </row>
    <row r="122" spans="1:10">
      <c r="A122" s="45"/>
      <c r="B122" s="45"/>
      <c r="C122" s="45"/>
      <c r="D122" s="45"/>
      <c r="E122" s="45"/>
      <c r="F122" s="45"/>
      <c r="G122" s="45"/>
      <c r="H122" s="45"/>
      <c r="I122" s="45"/>
      <c r="J122" s="45"/>
    </row>
    <row r="123" spans="1:10">
      <c r="A123" s="45"/>
      <c r="B123" s="45"/>
      <c r="C123" s="45"/>
      <c r="D123" s="45"/>
      <c r="E123" s="45"/>
      <c r="F123" s="45"/>
      <c r="G123" s="45"/>
      <c r="H123" s="45"/>
      <c r="I123" s="45"/>
      <c r="J123" s="45"/>
    </row>
    <row r="124" spans="1:10">
      <c r="A124" s="45"/>
      <c r="B124" s="45"/>
      <c r="C124" s="45"/>
      <c r="D124" s="45"/>
      <c r="E124" s="45"/>
      <c r="F124" s="45"/>
      <c r="G124" s="45"/>
      <c r="H124" s="45"/>
      <c r="I124" s="45"/>
      <c r="J124" s="45"/>
    </row>
    <row r="125" spans="1:10">
      <c r="A125" s="45"/>
      <c r="B125" s="45"/>
      <c r="C125" s="45"/>
      <c r="D125" s="45"/>
      <c r="E125" s="45"/>
      <c r="F125" s="45"/>
      <c r="G125" s="45"/>
      <c r="H125" s="45"/>
      <c r="I125" s="45"/>
      <c r="J125" s="45"/>
    </row>
    <row r="126" spans="1:10">
      <c r="A126" s="45"/>
      <c r="B126" s="45"/>
      <c r="C126" s="45"/>
      <c r="D126" s="45"/>
      <c r="E126" s="45"/>
      <c r="F126" s="45"/>
      <c r="G126" s="45"/>
      <c r="H126" s="45"/>
      <c r="I126" s="45"/>
      <c r="J126" s="45"/>
    </row>
    <row r="127" spans="1:10">
      <c r="A127" s="45"/>
      <c r="B127" s="45"/>
      <c r="C127" s="45"/>
      <c r="D127" s="45"/>
      <c r="E127" s="45"/>
      <c r="F127" s="45"/>
      <c r="G127" s="45"/>
      <c r="H127" s="45"/>
      <c r="I127" s="45"/>
      <c r="J127" s="45"/>
    </row>
    <row r="128" spans="1:10">
      <c r="A128" s="45"/>
      <c r="B128" s="45"/>
      <c r="C128" s="45"/>
      <c r="D128" s="45"/>
      <c r="E128" s="45"/>
      <c r="F128" s="45"/>
      <c r="G128" s="45"/>
      <c r="H128" s="45"/>
      <c r="I128" s="45"/>
      <c r="J128" s="45"/>
    </row>
    <row r="129" spans="1:10">
      <c r="A129" s="45"/>
      <c r="B129" s="45"/>
      <c r="C129" s="45"/>
      <c r="D129" s="45"/>
      <c r="E129" s="45"/>
      <c r="F129" s="45"/>
      <c r="G129" s="45"/>
      <c r="H129" s="45"/>
      <c r="I129" s="45"/>
      <c r="J129" s="45"/>
    </row>
    <row r="130" spans="1:10">
      <c r="A130" s="45"/>
      <c r="B130" s="45"/>
      <c r="C130" s="45"/>
      <c r="D130" s="45"/>
      <c r="E130" s="45"/>
      <c r="F130" s="45"/>
      <c r="G130" s="45"/>
      <c r="H130" s="45"/>
      <c r="I130" s="45"/>
      <c r="J130" s="45"/>
    </row>
    <row r="131" spans="1:10">
      <c r="A131" s="45"/>
      <c r="B131" s="45"/>
      <c r="C131" s="45"/>
      <c r="D131" s="45"/>
      <c r="E131" s="45"/>
      <c r="F131" s="45"/>
      <c r="G131" s="45"/>
      <c r="H131" s="45"/>
      <c r="I131" s="45"/>
      <c r="J131" s="45"/>
    </row>
    <row r="132" spans="1:10">
      <c r="A132" s="45"/>
      <c r="B132" s="45"/>
      <c r="C132" s="45"/>
      <c r="D132" s="45"/>
      <c r="E132" s="45"/>
      <c r="F132" s="45"/>
      <c r="G132" s="45"/>
      <c r="H132" s="45"/>
      <c r="I132" s="45"/>
      <c r="J132" s="45"/>
    </row>
    <row r="133" spans="1:10">
      <c r="A133" s="45"/>
      <c r="B133" s="45"/>
      <c r="C133" s="45"/>
      <c r="D133" s="45"/>
      <c r="E133" s="45"/>
      <c r="F133" s="45"/>
      <c r="G133" s="45"/>
      <c r="H133" s="45"/>
      <c r="I133" s="45"/>
      <c r="J133" s="45"/>
    </row>
    <row r="134" spans="1:10">
      <c r="A134" s="45"/>
      <c r="B134" s="45"/>
      <c r="C134" s="45"/>
      <c r="D134" s="45"/>
      <c r="E134" s="45"/>
      <c r="F134" s="45"/>
      <c r="G134" s="45"/>
      <c r="H134" s="45"/>
      <c r="I134" s="45"/>
      <c r="J134" s="45"/>
    </row>
    <row r="135" spans="1:10">
      <c r="A135" s="45"/>
      <c r="B135" s="45"/>
      <c r="C135" s="45"/>
      <c r="D135" s="45"/>
      <c r="E135" s="45"/>
      <c r="F135" s="45"/>
      <c r="G135" s="45"/>
      <c r="H135" s="45"/>
      <c r="I135" s="45"/>
      <c r="J135" s="45"/>
    </row>
    <row r="136" spans="1:10">
      <c r="A136" s="45"/>
      <c r="B136" s="45"/>
      <c r="C136" s="45"/>
      <c r="D136" s="45"/>
      <c r="E136" s="45"/>
      <c r="F136" s="45"/>
      <c r="G136" s="45"/>
      <c r="H136" s="45"/>
      <c r="I136" s="45"/>
      <c r="J136" s="45"/>
    </row>
    <row r="137" spans="1:10">
      <c r="A137" s="45"/>
      <c r="B137" s="45"/>
      <c r="C137" s="45"/>
      <c r="D137" s="45"/>
      <c r="E137" s="45"/>
      <c r="F137" s="45"/>
      <c r="G137" s="45"/>
      <c r="H137" s="45"/>
      <c r="I137" s="45"/>
      <c r="J137" s="45"/>
    </row>
    <row r="138" spans="1:10">
      <c r="A138" s="45"/>
      <c r="B138" s="45"/>
      <c r="C138" s="45"/>
      <c r="D138" s="45"/>
      <c r="E138" s="45"/>
      <c r="F138" s="45"/>
      <c r="G138" s="45"/>
      <c r="H138" s="45"/>
      <c r="I138" s="45"/>
      <c r="J138" s="45"/>
    </row>
    <row r="139" spans="1:10">
      <c r="A139" s="45"/>
      <c r="B139" s="45"/>
      <c r="C139" s="45"/>
      <c r="D139" s="45"/>
      <c r="E139" s="45"/>
      <c r="F139" s="45"/>
      <c r="G139" s="45"/>
      <c r="H139" s="45"/>
      <c r="I139" s="45"/>
      <c r="J139" s="45"/>
    </row>
    <row r="140" spans="1:10">
      <c r="A140" s="45"/>
      <c r="B140" s="45"/>
      <c r="C140" s="45"/>
      <c r="D140" s="45"/>
      <c r="E140" s="45"/>
      <c r="F140" s="45"/>
      <c r="G140" s="45"/>
      <c r="H140" s="45"/>
      <c r="I140" s="45"/>
      <c r="J140" s="45"/>
    </row>
    <row r="141" spans="1:10">
      <c r="A141" s="45"/>
      <c r="B141" s="45"/>
      <c r="C141" s="45"/>
      <c r="D141" s="45"/>
      <c r="E141" s="45"/>
      <c r="F141" s="45"/>
      <c r="G141" s="45"/>
      <c r="H141" s="45"/>
      <c r="I141" s="45"/>
      <c r="J141" s="45"/>
    </row>
    <row r="142" spans="1:10">
      <c r="A142" s="45"/>
      <c r="B142" s="45"/>
      <c r="C142" s="45"/>
      <c r="D142" s="45"/>
      <c r="E142" s="45"/>
      <c r="F142" s="45"/>
      <c r="G142" s="45"/>
      <c r="H142" s="45"/>
      <c r="I142" s="45"/>
      <c r="J142" s="45"/>
    </row>
    <row r="143" spans="1:10">
      <c r="A143" s="45"/>
      <c r="B143" s="45"/>
      <c r="C143" s="45"/>
      <c r="D143" s="45"/>
      <c r="E143" s="45"/>
      <c r="F143" s="45"/>
      <c r="G143" s="45"/>
      <c r="H143" s="45"/>
      <c r="I143" s="45"/>
      <c r="J143" s="45"/>
    </row>
    <row r="144" spans="1:10">
      <c r="A144" s="45"/>
      <c r="B144" s="45"/>
      <c r="C144" s="45"/>
      <c r="D144" s="45"/>
      <c r="E144" s="45"/>
      <c r="F144" s="45"/>
      <c r="G144" s="45"/>
      <c r="H144" s="45"/>
      <c r="I144" s="45"/>
      <c r="J144" s="45"/>
    </row>
    <row r="145" spans="1:10">
      <c r="A145" s="45"/>
      <c r="B145" s="45"/>
      <c r="C145" s="45"/>
      <c r="D145" s="45"/>
      <c r="E145" s="45"/>
      <c r="F145" s="45"/>
      <c r="G145" s="45"/>
      <c r="H145" s="45"/>
      <c r="I145" s="45"/>
      <c r="J145" s="45"/>
    </row>
    <row r="146" spans="1:10">
      <c r="A146" s="45"/>
      <c r="B146" s="45"/>
      <c r="C146" s="45"/>
      <c r="D146" s="45"/>
      <c r="E146" s="45"/>
      <c r="F146" s="45"/>
      <c r="G146" s="45"/>
      <c r="H146" s="45"/>
      <c r="I146" s="45"/>
      <c r="J146" s="45"/>
    </row>
    <row r="147" spans="1:10">
      <c r="A147" s="45"/>
      <c r="B147" s="45"/>
      <c r="C147" s="45"/>
      <c r="D147" s="45"/>
      <c r="E147" s="45"/>
      <c r="F147" s="45"/>
      <c r="G147" s="45"/>
      <c r="H147" s="45"/>
      <c r="I147" s="45"/>
      <c r="J147" s="45"/>
    </row>
    <row r="148" spans="1:10">
      <c r="A148" s="45"/>
      <c r="B148" s="45"/>
      <c r="C148" s="45"/>
      <c r="D148" s="45"/>
      <c r="E148" s="45"/>
      <c r="F148" s="45"/>
      <c r="G148" s="45"/>
      <c r="H148" s="45"/>
      <c r="I148" s="45"/>
      <c r="J148" s="45"/>
    </row>
    <row r="149" spans="1:10">
      <c r="A149" s="45"/>
      <c r="B149" s="45"/>
      <c r="C149" s="45"/>
      <c r="D149" s="45"/>
      <c r="E149" s="45"/>
      <c r="F149" s="45"/>
      <c r="G149" s="45"/>
      <c r="H149" s="45"/>
      <c r="I149" s="45"/>
      <c r="J149" s="45"/>
    </row>
    <row r="150" spans="1:10">
      <c r="A150" s="45"/>
      <c r="B150" s="45"/>
      <c r="C150" s="45"/>
      <c r="D150" s="45"/>
      <c r="E150" s="45"/>
      <c r="F150" s="45"/>
      <c r="G150" s="45"/>
      <c r="H150" s="45"/>
      <c r="I150" s="45"/>
      <c r="J150" s="45"/>
    </row>
    <row r="151" spans="1:10">
      <c r="A151" s="45"/>
      <c r="B151" s="45"/>
      <c r="C151" s="45"/>
      <c r="D151" s="45"/>
      <c r="E151" s="45"/>
      <c r="F151" s="45"/>
      <c r="G151" s="45"/>
      <c r="H151" s="45"/>
      <c r="I151" s="45"/>
      <c r="J151" s="45"/>
    </row>
    <row r="152" spans="1:10">
      <c r="A152" s="45"/>
      <c r="B152" s="45"/>
      <c r="C152" s="45"/>
      <c r="D152" s="45"/>
      <c r="E152" s="45"/>
      <c r="F152" s="45"/>
      <c r="G152" s="45"/>
      <c r="H152" s="45"/>
      <c r="I152" s="45"/>
      <c r="J152" s="45"/>
    </row>
    <row r="153" spans="1:10">
      <c r="A153" s="45"/>
      <c r="B153" s="45"/>
      <c r="C153" s="45"/>
      <c r="D153" s="45"/>
      <c r="E153" s="45"/>
      <c r="F153" s="45"/>
      <c r="G153" s="45"/>
      <c r="H153" s="45"/>
      <c r="I153" s="45"/>
      <c r="J153" s="45"/>
    </row>
    <row r="154" spans="1:10">
      <c r="A154" s="45"/>
      <c r="B154" s="45"/>
      <c r="C154" s="45"/>
      <c r="D154" s="45"/>
      <c r="E154" s="45"/>
      <c r="F154" s="45"/>
      <c r="G154" s="45"/>
      <c r="H154" s="45"/>
      <c r="I154" s="45"/>
      <c r="J154" s="45"/>
    </row>
    <row r="155" spans="1:10">
      <c r="A155" s="45"/>
      <c r="B155" s="45"/>
      <c r="C155" s="45"/>
      <c r="D155" s="45"/>
      <c r="E155" s="45"/>
      <c r="F155" s="45"/>
      <c r="G155" s="45"/>
      <c r="H155" s="45"/>
      <c r="I155" s="45"/>
      <c r="J155" s="45"/>
    </row>
    <row r="156" spans="1:10">
      <c r="A156" s="45"/>
      <c r="B156" s="45"/>
      <c r="C156" s="45"/>
      <c r="D156" s="45"/>
      <c r="E156" s="45"/>
      <c r="F156" s="45"/>
      <c r="G156" s="45"/>
      <c r="H156" s="45"/>
      <c r="I156" s="45"/>
      <c r="J156" s="45"/>
    </row>
    <row r="157" spans="1:10">
      <c r="A157" s="45"/>
      <c r="B157" s="45"/>
      <c r="C157" s="45"/>
      <c r="D157" s="45"/>
      <c r="E157" s="45"/>
      <c r="F157" s="45"/>
      <c r="G157" s="45"/>
      <c r="H157" s="45"/>
      <c r="I157" s="45"/>
      <c r="J157" s="45"/>
    </row>
    <row r="158" spans="1:10">
      <c r="A158" s="45"/>
      <c r="B158" s="45"/>
      <c r="C158" s="45"/>
      <c r="D158" s="45"/>
      <c r="E158" s="45"/>
      <c r="F158" s="45"/>
      <c r="G158" s="45"/>
      <c r="H158" s="45"/>
      <c r="I158" s="45"/>
      <c r="J158" s="45"/>
    </row>
    <row r="159" spans="1:10">
      <c r="A159" s="45"/>
      <c r="B159" s="45"/>
      <c r="C159" s="45"/>
      <c r="D159" s="45"/>
      <c r="E159" s="45"/>
      <c r="F159" s="45"/>
      <c r="G159" s="45"/>
      <c r="H159" s="45"/>
      <c r="I159" s="45"/>
      <c r="J159" s="45"/>
    </row>
    <row r="160" spans="1:10">
      <c r="A160" s="45"/>
      <c r="B160" s="45"/>
      <c r="C160" s="45"/>
      <c r="D160" s="45"/>
      <c r="E160" s="45"/>
      <c r="F160" s="45"/>
      <c r="G160" s="45"/>
      <c r="H160" s="45"/>
      <c r="I160" s="45"/>
      <c r="J160" s="45"/>
    </row>
    <row r="161" spans="1:10">
      <c r="A161" s="45"/>
      <c r="B161" s="45"/>
      <c r="C161" s="45"/>
      <c r="D161" s="45"/>
      <c r="E161" s="45"/>
      <c r="F161" s="45"/>
      <c r="G161" s="45"/>
      <c r="H161" s="45"/>
      <c r="I161" s="45"/>
      <c r="J161" s="45"/>
    </row>
    <row r="162" spans="1:10">
      <c r="A162" s="45"/>
      <c r="B162" s="45"/>
      <c r="C162" s="45"/>
      <c r="D162" s="45"/>
      <c r="E162" s="45"/>
      <c r="F162" s="45"/>
      <c r="G162" s="45"/>
      <c r="H162" s="45"/>
      <c r="I162" s="45"/>
      <c r="J162" s="45"/>
    </row>
    <row r="163" spans="1:10">
      <c r="A163" s="45"/>
      <c r="B163" s="45"/>
      <c r="C163" s="45"/>
      <c r="D163" s="45"/>
      <c r="E163" s="45"/>
      <c r="F163" s="45"/>
      <c r="G163" s="45"/>
      <c r="H163" s="45"/>
      <c r="I163" s="45"/>
      <c r="J163" s="45"/>
    </row>
    <row r="164" spans="1:10">
      <c r="A164" s="45"/>
      <c r="B164" s="45"/>
      <c r="C164" s="45"/>
      <c r="D164" s="45"/>
      <c r="E164" s="45"/>
      <c r="F164" s="45"/>
      <c r="G164" s="45"/>
      <c r="H164" s="45"/>
      <c r="I164" s="45"/>
      <c r="J164" s="45"/>
    </row>
    <row r="165" spans="1:10">
      <c r="A165" s="45"/>
      <c r="B165" s="45"/>
      <c r="C165" s="45"/>
      <c r="D165" s="45"/>
      <c r="E165" s="45"/>
      <c r="F165" s="45"/>
      <c r="G165" s="45"/>
      <c r="H165" s="45"/>
      <c r="I165" s="45"/>
      <c r="J165" s="45"/>
    </row>
    <row r="166" spans="1:10">
      <c r="A166" s="45"/>
      <c r="B166" s="45"/>
      <c r="C166" s="45"/>
      <c r="D166" s="45"/>
      <c r="E166" s="45"/>
      <c r="F166" s="45"/>
      <c r="G166" s="45"/>
      <c r="H166" s="45"/>
      <c r="I166" s="45"/>
      <c r="J166" s="45"/>
    </row>
    <row r="167" spans="1:10">
      <c r="A167" s="45"/>
      <c r="B167" s="45"/>
      <c r="C167" s="45"/>
      <c r="D167" s="45"/>
      <c r="E167" s="45"/>
      <c r="F167" s="45"/>
      <c r="G167" s="45"/>
      <c r="H167" s="45"/>
      <c r="I167" s="45"/>
      <c r="J167" s="45"/>
    </row>
    <row r="168" spans="1:10">
      <c r="A168" s="45"/>
      <c r="B168" s="45"/>
      <c r="C168" s="45"/>
      <c r="D168" s="45"/>
      <c r="E168" s="45"/>
      <c r="F168" s="45"/>
      <c r="G168" s="45"/>
      <c r="H168" s="45"/>
      <c r="I168" s="45"/>
      <c r="J168" s="45"/>
    </row>
    <row r="169" spans="1:10">
      <c r="A169" s="45"/>
      <c r="B169" s="45"/>
      <c r="C169" s="45"/>
      <c r="D169" s="45"/>
      <c r="E169" s="45"/>
      <c r="F169" s="45"/>
      <c r="G169" s="45"/>
      <c r="H169" s="45"/>
      <c r="I169" s="45"/>
      <c r="J169" s="45"/>
    </row>
    <row r="170" spans="1:10">
      <c r="A170" s="45"/>
      <c r="B170" s="45"/>
      <c r="C170" s="45"/>
      <c r="D170" s="45"/>
      <c r="E170" s="45"/>
      <c r="F170" s="45"/>
      <c r="G170" s="45"/>
      <c r="H170" s="45"/>
      <c r="I170" s="45"/>
      <c r="J170" s="45"/>
    </row>
    <row r="171" spans="1:10">
      <c r="A171" s="45"/>
      <c r="B171" s="45"/>
      <c r="C171" s="45"/>
      <c r="D171" s="45"/>
      <c r="E171" s="45"/>
      <c r="F171" s="45"/>
      <c r="G171" s="45"/>
      <c r="H171" s="45"/>
      <c r="I171" s="45"/>
      <c r="J171" s="45"/>
    </row>
    <row r="172" spans="1:10">
      <c r="A172" s="45"/>
      <c r="B172" s="45"/>
      <c r="C172" s="45"/>
      <c r="D172" s="45"/>
      <c r="E172" s="45"/>
      <c r="F172" s="45"/>
      <c r="G172" s="45"/>
      <c r="H172" s="45"/>
      <c r="I172" s="45"/>
      <c r="J172" s="45"/>
    </row>
    <row r="173" spans="1:10">
      <c r="A173" s="45"/>
      <c r="B173" s="45"/>
      <c r="C173" s="45"/>
      <c r="D173" s="45"/>
      <c r="E173" s="45"/>
      <c r="F173" s="45"/>
      <c r="G173" s="45"/>
      <c r="H173" s="45"/>
      <c r="I173" s="45"/>
      <c r="J173" s="45"/>
    </row>
    <row r="174" spans="1:10">
      <c r="A174" s="45"/>
      <c r="B174" s="45"/>
      <c r="C174" s="45"/>
      <c r="D174" s="45"/>
      <c r="E174" s="45"/>
      <c r="F174" s="45"/>
      <c r="G174" s="45"/>
      <c r="H174" s="45"/>
      <c r="I174" s="45"/>
      <c r="J174" s="45"/>
    </row>
    <row r="175" spans="1:10">
      <c r="A175" s="45"/>
      <c r="B175" s="45"/>
      <c r="C175" s="45"/>
      <c r="D175" s="45"/>
      <c r="E175" s="45"/>
      <c r="F175" s="45"/>
      <c r="G175" s="45"/>
      <c r="H175" s="45"/>
      <c r="I175" s="45"/>
      <c r="J175" s="45"/>
    </row>
    <row r="176" spans="1:10">
      <c r="A176" s="45"/>
      <c r="B176" s="45"/>
      <c r="C176" s="45"/>
      <c r="D176" s="45"/>
      <c r="E176" s="45"/>
      <c r="F176" s="45"/>
      <c r="G176" s="45"/>
      <c r="H176" s="45"/>
      <c r="I176" s="45"/>
      <c r="J176" s="45"/>
    </row>
    <row r="177" spans="1:10">
      <c r="A177" s="45"/>
      <c r="B177" s="45"/>
      <c r="C177" s="45"/>
      <c r="D177" s="45"/>
      <c r="E177" s="45"/>
      <c r="F177" s="45"/>
      <c r="G177" s="45"/>
      <c r="H177" s="45"/>
      <c r="I177" s="45"/>
      <c r="J177" s="45"/>
    </row>
    <row r="178" spans="1:10">
      <c r="A178" s="45"/>
      <c r="B178" s="45"/>
      <c r="C178" s="45"/>
      <c r="D178" s="45"/>
      <c r="E178" s="45"/>
      <c r="F178" s="45"/>
      <c r="G178" s="45"/>
      <c r="H178" s="45"/>
      <c r="I178" s="45"/>
      <c r="J178" s="45"/>
    </row>
    <row r="179" spans="1:10">
      <c r="A179" s="45"/>
      <c r="B179" s="45"/>
      <c r="C179" s="45"/>
      <c r="D179" s="45"/>
      <c r="E179" s="45"/>
      <c r="F179" s="45"/>
      <c r="G179" s="45"/>
      <c r="H179" s="45"/>
      <c r="I179" s="45"/>
      <c r="J179" s="45"/>
    </row>
    <row r="180" spans="1:10">
      <c r="A180" s="45"/>
      <c r="B180" s="45"/>
      <c r="C180" s="45"/>
      <c r="D180" s="45"/>
      <c r="E180" s="45"/>
      <c r="F180" s="45"/>
      <c r="G180" s="45"/>
      <c r="H180" s="45"/>
      <c r="I180" s="45"/>
      <c r="J180" s="45"/>
    </row>
    <row r="181" spans="1:10">
      <c r="A181" s="45"/>
      <c r="B181" s="45"/>
      <c r="C181" s="45"/>
      <c r="D181" s="45"/>
      <c r="E181" s="45"/>
      <c r="F181" s="45"/>
      <c r="G181" s="45"/>
      <c r="H181" s="45"/>
      <c r="I181" s="45"/>
      <c r="J181" s="45"/>
    </row>
  </sheetData>
  <mergeCells count="59">
    <mergeCell ref="B88:F88"/>
    <mergeCell ref="B77:F77"/>
    <mergeCell ref="B78:F78"/>
    <mergeCell ref="B79:F79"/>
    <mergeCell ref="B80:F80"/>
    <mergeCell ref="B81:F81"/>
    <mergeCell ref="B84:F84"/>
    <mergeCell ref="B85:F85"/>
    <mergeCell ref="B86:F86"/>
    <mergeCell ref="B87:F87"/>
    <mergeCell ref="B69:F69"/>
    <mergeCell ref="B70:F70"/>
    <mergeCell ref="B83:F83"/>
    <mergeCell ref="B71:F71"/>
    <mergeCell ref="B72:F72"/>
    <mergeCell ref="B73:F73"/>
    <mergeCell ref="B74:F74"/>
    <mergeCell ref="B75:F75"/>
    <mergeCell ref="B76:F76"/>
    <mergeCell ref="B64:F64"/>
    <mergeCell ref="B65:F65"/>
    <mergeCell ref="B66:F66"/>
    <mergeCell ref="B67:F67"/>
    <mergeCell ref="B68:F68"/>
    <mergeCell ref="B59:F59"/>
    <mergeCell ref="B60:F60"/>
    <mergeCell ref="B61:F61"/>
    <mergeCell ref="B62:F62"/>
    <mergeCell ref="B63:F63"/>
    <mergeCell ref="B54:F54"/>
    <mergeCell ref="B55:F55"/>
    <mergeCell ref="B56:F56"/>
    <mergeCell ref="B57:F57"/>
    <mergeCell ref="B58:F58"/>
    <mergeCell ref="B49:F49"/>
    <mergeCell ref="B50:F50"/>
    <mergeCell ref="B51:F51"/>
    <mergeCell ref="B52:F52"/>
    <mergeCell ref="B53:F53"/>
    <mergeCell ref="B21:F21"/>
    <mergeCell ref="B22:F22"/>
    <mergeCell ref="B23:F23"/>
    <mergeCell ref="B24:F24"/>
    <mergeCell ref="A48:J48"/>
    <mergeCell ref="B16:F16"/>
    <mergeCell ref="B17:F17"/>
    <mergeCell ref="B18:F18"/>
    <mergeCell ref="B19:F19"/>
    <mergeCell ref="B20:F20"/>
    <mergeCell ref="B11:F11"/>
    <mergeCell ref="B12:F12"/>
    <mergeCell ref="B13:F13"/>
    <mergeCell ref="B14:F14"/>
    <mergeCell ref="B15:F15"/>
    <mergeCell ref="A6:J6"/>
    <mergeCell ref="B7:F7"/>
    <mergeCell ref="B8:F8"/>
    <mergeCell ref="B9:F9"/>
    <mergeCell ref="B10:F10"/>
  </mergeCells>
  <phoneticPr fontId="0" type="noConversion"/>
  <pageMargins left="0.55000000000000004" right="0.57999999999999996" top="0.48" bottom="0.59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30"/>
  <sheetViews>
    <sheetView topLeftCell="A13" workbookViewId="0">
      <selection activeCell="L27" sqref="L27"/>
    </sheetView>
  </sheetViews>
  <sheetFormatPr defaultRowHeight="15"/>
  <cols>
    <col min="1" max="16384" width="9.140625" style="248"/>
  </cols>
  <sheetData>
    <row r="1" spans="1:10" s="240" customFormat="1" ht="15.75">
      <c r="A1" s="240" t="s">
        <v>503</v>
      </c>
      <c r="G1" s="240" t="s">
        <v>543</v>
      </c>
    </row>
    <row r="2" spans="1:10" s="240" customFormat="1" ht="15.75">
      <c r="A2" s="240" t="s">
        <v>542</v>
      </c>
    </row>
    <row r="4" spans="1:10" ht="26.25">
      <c r="A4" s="541" t="s">
        <v>405</v>
      </c>
      <c r="B4" s="541"/>
      <c r="C4" s="541"/>
      <c r="D4" s="541"/>
      <c r="E4" s="541"/>
      <c r="F4" s="541"/>
      <c r="G4" s="541"/>
      <c r="H4" s="541"/>
      <c r="I4" s="541"/>
      <c r="J4" s="541"/>
    </row>
    <row r="6" spans="1:10">
      <c r="A6" s="248" t="s">
        <v>481</v>
      </c>
      <c r="B6" s="248" t="s">
        <v>544</v>
      </c>
      <c r="I6" s="248" t="s">
        <v>510</v>
      </c>
    </row>
    <row r="7" spans="1:10">
      <c r="A7" s="248" t="s">
        <v>406</v>
      </c>
    </row>
    <row r="9" spans="1:10">
      <c r="A9" s="248">
        <v>1</v>
      </c>
      <c r="B9" s="248" t="s">
        <v>407</v>
      </c>
    </row>
    <row r="11" spans="1:10">
      <c r="A11" s="248">
        <v>2</v>
      </c>
      <c r="B11" s="248" t="s">
        <v>480</v>
      </c>
      <c r="C11" s="248" t="s">
        <v>545</v>
      </c>
    </row>
    <row r="12" spans="1:10">
      <c r="B12" s="248" t="s">
        <v>408</v>
      </c>
    </row>
    <row r="14" spans="1:10">
      <c r="A14" s="248" t="s">
        <v>479</v>
      </c>
      <c r="E14" s="248">
        <v>2012</v>
      </c>
    </row>
    <row r="17" spans="1:6">
      <c r="A17" s="248" t="s">
        <v>409</v>
      </c>
    </row>
    <row r="19" spans="1:6">
      <c r="A19" s="248" t="s">
        <v>546</v>
      </c>
    </row>
    <row r="21" spans="1:6">
      <c r="A21" s="248" t="s">
        <v>478</v>
      </c>
      <c r="B21" s="248" t="s">
        <v>547</v>
      </c>
    </row>
    <row r="26" spans="1:6" ht="15.75">
      <c r="F26" s="240" t="s">
        <v>410</v>
      </c>
    </row>
    <row r="27" spans="1:6" ht="15.75">
      <c r="F27" s="240" t="s">
        <v>512</v>
      </c>
    </row>
    <row r="28" spans="1:6" ht="15.75">
      <c r="F28" s="240"/>
    </row>
    <row r="29" spans="1:6" ht="15.75">
      <c r="F29" s="240"/>
    </row>
    <row r="30" spans="1:6" ht="15.75">
      <c r="F30" s="240"/>
    </row>
  </sheetData>
  <mergeCells count="1">
    <mergeCell ref="A4:J4"/>
  </mergeCells>
  <phoneticPr fontId="0" type="noConversion"/>
  <pageMargins left="0.7" right="0.7" top="0.75" bottom="0.75" header="0.3" footer="0.3"/>
  <pageSetup orientation="portrait" horizontalDpi="300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O61"/>
  <sheetViews>
    <sheetView topLeftCell="H37" workbookViewId="0">
      <selection activeCell="N44" sqref="N44"/>
    </sheetView>
  </sheetViews>
  <sheetFormatPr defaultRowHeight="12.75"/>
  <cols>
    <col min="1" max="1" width="0" hidden="1" customWidth="1"/>
    <col min="2" max="2" width="32.5703125" hidden="1" customWidth="1"/>
    <col min="3" max="3" width="17" hidden="1" customWidth="1"/>
    <col min="4" max="7" width="0" hidden="1" customWidth="1"/>
    <col min="8" max="8" width="3.7109375" customWidth="1"/>
    <col min="9" max="9" width="10.85546875" customWidth="1"/>
    <col min="10" max="10" width="38.7109375" customWidth="1"/>
    <col min="11" max="11" width="30.28515625" customWidth="1"/>
  </cols>
  <sheetData>
    <row r="1" spans="1:11">
      <c r="A1" s="325" t="s">
        <v>411</v>
      </c>
      <c r="B1" s="325" t="s">
        <v>412</v>
      </c>
      <c r="C1" s="325" t="s">
        <v>413</v>
      </c>
      <c r="I1" s="323" t="s">
        <v>512</v>
      </c>
    </row>
    <row r="2" spans="1:11">
      <c r="B2" s="325" t="s">
        <v>414</v>
      </c>
      <c r="C2" s="325" t="s">
        <v>414</v>
      </c>
      <c r="I2" s="323" t="s">
        <v>518</v>
      </c>
    </row>
    <row r="3" spans="1:11">
      <c r="B3" s="325"/>
      <c r="C3" s="325"/>
      <c r="I3" s="323"/>
      <c r="K3" s="325" t="s">
        <v>415</v>
      </c>
    </row>
    <row r="4" spans="1:11">
      <c r="B4" s="45" t="s">
        <v>416</v>
      </c>
      <c r="C4" s="45" t="s">
        <v>416</v>
      </c>
      <c r="H4" s="207"/>
      <c r="I4" s="207"/>
      <c r="J4" s="353" t="s">
        <v>417</v>
      </c>
      <c r="K4" s="353" t="s">
        <v>418</v>
      </c>
    </row>
    <row r="5" spans="1:11">
      <c r="B5" s="45" t="s">
        <v>419</v>
      </c>
      <c r="C5" s="45" t="s">
        <v>419</v>
      </c>
      <c r="H5" s="207">
        <v>1</v>
      </c>
      <c r="I5" s="353" t="s">
        <v>414</v>
      </c>
      <c r="J5" s="273" t="s">
        <v>416</v>
      </c>
      <c r="K5" s="273"/>
    </row>
    <row r="6" spans="1:11">
      <c r="B6" s="45" t="s">
        <v>420</v>
      </c>
      <c r="C6" s="45" t="s">
        <v>420</v>
      </c>
      <c r="H6" s="207">
        <v>2</v>
      </c>
      <c r="I6" s="353" t="s">
        <v>414</v>
      </c>
      <c r="J6" s="273" t="s">
        <v>421</v>
      </c>
      <c r="K6" s="207"/>
    </row>
    <row r="7" spans="1:11">
      <c r="B7" s="45" t="s">
        <v>422</v>
      </c>
      <c r="C7" s="45" t="s">
        <v>422</v>
      </c>
      <c r="H7" s="207">
        <v>3</v>
      </c>
      <c r="I7" s="353" t="s">
        <v>414</v>
      </c>
      <c r="J7" s="273" t="s">
        <v>423</v>
      </c>
      <c r="K7" s="207"/>
    </row>
    <row r="8" spans="1:11">
      <c r="B8" s="45" t="s">
        <v>424</v>
      </c>
      <c r="C8" s="45" t="s">
        <v>424</v>
      </c>
      <c r="H8" s="207">
        <v>4</v>
      </c>
      <c r="I8" s="353" t="s">
        <v>414</v>
      </c>
      <c r="J8" s="273" t="s">
        <v>422</v>
      </c>
      <c r="K8" s="207"/>
    </row>
    <row r="9" spans="1:11">
      <c r="B9" s="45" t="s">
        <v>425</v>
      </c>
      <c r="C9" s="45" t="s">
        <v>425</v>
      </c>
      <c r="H9" s="207">
        <v>5</v>
      </c>
      <c r="I9" s="353" t="s">
        <v>414</v>
      </c>
      <c r="J9" s="273" t="s">
        <v>424</v>
      </c>
      <c r="K9" s="207"/>
    </row>
    <row r="10" spans="1:11">
      <c r="B10" s="45" t="s">
        <v>426</v>
      </c>
      <c r="C10" s="45" t="s">
        <v>426</v>
      </c>
      <c r="H10" s="207">
        <v>6</v>
      </c>
      <c r="I10" s="353" t="s">
        <v>414</v>
      </c>
      <c r="J10" s="273" t="s">
        <v>425</v>
      </c>
      <c r="K10" s="207"/>
    </row>
    <row r="11" spans="1:11">
      <c r="B11" s="45" t="s">
        <v>427</v>
      </c>
      <c r="C11" s="45" t="s">
        <v>427</v>
      </c>
      <c r="H11" s="207">
        <v>7</v>
      </c>
      <c r="I11" s="353" t="s">
        <v>414</v>
      </c>
      <c r="J11" s="273" t="s">
        <v>428</v>
      </c>
      <c r="K11" s="207">
        <v>7894188</v>
      </c>
    </row>
    <row r="12" spans="1:11">
      <c r="B12" s="325" t="s">
        <v>429</v>
      </c>
      <c r="C12" s="325" t="s">
        <v>429</v>
      </c>
      <c r="H12" s="207">
        <v>8</v>
      </c>
      <c r="I12" s="353" t="s">
        <v>414</v>
      </c>
      <c r="J12" s="273" t="s">
        <v>427</v>
      </c>
      <c r="K12" s="207">
        <v>3632583</v>
      </c>
    </row>
    <row r="13" spans="1:11">
      <c r="B13" s="325"/>
      <c r="C13" s="325"/>
      <c r="H13" s="353" t="s">
        <v>3</v>
      </c>
      <c r="I13" s="353"/>
      <c r="J13" s="353" t="s">
        <v>430</v>
      </c>
      <c r="K13" s="353">
        <f>SUM(K5:K12)</f>
        <v>11526771</v>
      </c>
    </row>
    <row r="14" spans="1:11">
      <c r="B14" s="45" t="s">
        <v>431</v>
      </c>
      <c r="C14" s="45" t="s">
        <v>431</v>
      </c>
      <c r="H14" s="207">
        <v>9</v>
      </c>
      <c r="I14" s="353" t="s">
        <v>429</v>
      </c>
      <c r="J14" s="273" t="s">
        <v>432</v>
      </c>
      <c r="K14" s="207"/>
    </row>
    <row r="15" spans="1:11">
      <c r="B15" s="45" t="s">
        <v>433</v>
      </c>
      <c r="C15" s="45" t="s">
        <v>433</v>
      </c>
      <c r="H15" s="207">
        <v>10</v>
      </c>
      <c r="I15" s="353" t="s">
        <v>429</v>
      </c>
      <c r="J15" s="273" t="s">
        <v>433</v>
      </c>
      <c r="K15" s="273">
        <v>0</v>
      </c>
    </row>
    <row r="16" spans="1:11">
      <c r="B16" s="45" t="s">
        <v>434</v>
      </c>
      <c r="C16" s="45" t="s">
        <v>434</v>
      </c>
      <c r="H16" s="207">
        <v>11</v>
      </c>
      <c r="I16" s="353" t="s">
        <v>429</v>
      </c>
      <c r="J16" s="273" t="s">
        <v>434</v>
      </c>
      <c r="K16" s="207"/>
    </row>
    <row r="17" spans="2:11">
      <c r="B17" s="45"/>
      <c r="C17" s="45"/>
      <c r="H17" s="353" t="s">
        <v>4</v>
      </c>
      <c r="I17" s="353"/>
      <c r="J17" s="353" t="s">
        <v>435</v>
      </c>
      <c r="K17" s="353">
        <f>SUM(K14:K16)</f>
        <v>0</v>
      </c>
    </row>
    <row r="18" spans="2:11">
      <c r="B18" s="325" t="s">
        <v>436</v>
      </c>
      <c r="C18" s="325" t="s">
        <v>436</v>
      </c>
      <c r="H18" s="207">
        <v>12</v>
      </c>
      <c r="I18" s="353" t="s">
        <v>436</v>
      </c>
      <c r="J18" s="273" t="s">
        <v>437</v>
      </c>
      <c r="K18" s="207"/>
    </row>
    <row r="19" spans="2:11">
      <c r="B19" s="45" t="s">
        <v>426</v>
      </c>
      <c r="C19" s="45" t="s">
        <v>426</v>
      </c>
      <c r="H19" s="207">
        <v>13</v>
      </c>
      <c r="I19" s="353" t="s">
        <v>436</v>
      </c>
      <c r="J19" s="353" t="s">
        <v>438</v>
      </c>
      <c r="K19" s="207"/>
    </row>
    <row r="20" spans="2:11">
      <c r="B20" s="45" t="s">
        <v>439</v>
      </c>
      <c r="C20" s="45" t="s">
        <v>439</v>
      </c>
      <c r="H20" s="207">
        <v>14</v>
      </c>
      <c r="I20" s="353" t="s">
        <v>436</v>
      </c>
      <c r="J20" s="273" t="s">
        <v>440</v>
      </c>
      <c r="K20" s="207"/>
    </row>
    <row r="21" spans="2:11">
      <c r="B21" s="45" t="s">
        <v>440</v>
      </c>
      <c r="C21" s="45" t="s">
        <v>440</v>
      </c>
      <c r="H21" s="207">
        <v>15</v>
      </c>
      <c r="I21" s="353" t="s">
        <v>436</v>
      </c>
      <c r="J21" s="273" t="s">
        <v>441</v>
      </c>
      <c r="K21" s="207"/>
    </row>
    <row r="22" spans="2:11">
      <c r="B22" s="45" t="s">
        <v>441</v>
      </c>
      <c r="C22" s="45" t="s">
        <v>441</v>
      </c>
      <c r="H22" s="207">
        <v>16</v>
      </c>
      <c r="I22" s="353" t="s">
        <v>436</v>
      </c>
      <c r="J22" s="273" t="s">
        <v>442</v>
      </c>
      <c r="K22" s="207"/>
    </row>
    <row r="23" spans="2:11">
      <c r="B23" s="45" t="s">
        <v>443</v>
      </c>
      <c r="C23" s="45" t="s">
        <v>443</v>
      </c>
      <c r="H23" s="207">
        <v>17</v>
      </c>
      <c r="I23" s="353" t="s">
        <v>436</v>
      </c>
      <c r="J23" s="273" t="s">
        <v>444</v>
      </c>
      <c r="K23" s="207"/>
    </row>
    <row r="24" spans="2:11">
      <c r="B24" s="45" t="s">
        <v>444</v>
      </c>
      <c r="C24" s="45" t="s">
        <v>444</v>
      </c>
      <c r="H24" s="207">
        <v>18</v>
      </c>
      <c r="I24" s="353" t="s">
        <v>436</v>
      </c>
      <c r="J24" s="273" t="s">
        <v>445</v>
      </c>
      <c r="K24" s="207"/>
    </row>
    <row r="25" spans="2:11">
      <c r="B25" s="45" t="s">
        <v>446</v>
      </c>
      <c r="C25" s="45" t="s">
        <v>446</v>
      </c>
      <c r="H25" s="207">
        <v>19</v>
      </c>
      <c r="I25" s="353" t="s">
        <v>436</v>
      </c>
      <c r="J25" s="273" t="s">
        <v>447</v>
      </c>
      <c r="K25" s="207"/>
    </row>
    <row r="26" spans="2:11">
      <c r="B26" s="45"/>
      <c r="C26" s="45"/>
      <c r="H26" s="353" t="s">
        <v>38</v>
      </c>
      <c r="I26" s="353"/>
      <c r="J26" s="353" t="s">
        <v>448</v>
      </c>
      <c r="K26" s="207">
        <f>SUM( K18:K25)</f>
        <v>0</v>
      </c>
    </row>
    <row r="27" spans="2:11">
      <c r="B27" s="45" t="s">
        <v>447</v>
      </c>
      <c r="C27" s="45" t="s">
        <v>447</v>
      </c>
      <c r="H27" s="207">
        <v>20</v>
      </c>
      <c r="I27" s="353" t="s">
        <v>449</v>
      </c>
      <c r="J27" s="273" t="s">
        <v>450</v>
      </c>
      <c r="K27" s="207"/>
    </row>
    <row r="28" spans="2:11">
      <c r="B28" s="325" t="s">
        <v>449</v>
      </c>
      <c r="C28" s="325" t="s">
        <v>449</v>
      </c>
      <c r="H28" s="207">
        <v>21</v>
      </c>
      <c r="I28" s="353" t="s">
        <v>449</v>
      </c>
      <c r="J28" s="273" t="s">
        <v>451</v>
      </c>
      <c r="K28" s="273"/>
    </row>
    <row r="29" spans="2:11">
      <c r="B29" s="45" t="s">
        <v>452</v>
      </c>
      <c r="C29" s="45" t="s">
        <v>452</v>
      </c>
      <c r="H29" s="207">
        <v>22</v>
      </c>
      <c r="I29" s="353" t="s">
        <v>449</v>
      </c>
      <c r="J29" s="273" t="s">
        <v>453</v>
      </c>
      <c r="K29" s="273"/>
    </row>
    <row r="30" spans="2:11">
      <c r="B30" s="45" t="s">
        <v>451</v>
      </c>
      <c r="C30" s="45" t="s">
        <v>451</v>
      </c>
      <c r="H30" s="207">
        <v>23</v>
      </c>
      <c r="I30" s="353" t="s">
        <v>449</v>
      </c>
      <c r="J30" s="273" t="s">
        <v>454</v>
      </c>
      <c r="K30" s="207"/>
    </row>
    <row r="31" spans="2:11">
      <c r="B31" s="45"/>
      <c r="C31" s="45"/>
      <c r="H31" s="353" t="s">
        <v>455</v>
      </c>
      <c r="I31" s="353"/>
      <c r="J31" s="353" t="s">
        <v>456</v>
      </c>
      <c r="K31" s="207">
        <f>SUM( K27:K30)</f>
        <v>0</v>
      </c>
    </row>
    <row r="32" spans="2:11">
      <c r="B32" s="45" t="s">
        <v>453</v>
      </c>
      <c r="C32" s="45" t="s">
        <v>453</v>
      </c>
      <c r="H32" s="207">
        <v>24</v>
      </c>
      <c r="I32" s="353" t="s">
        <v>457</v>
      </c>
      <c r="J32" s="273" t="s">
        <v>458</v>
      </c>
      <c r="K32" s="207"/>
    </row>
    <row r="33" spans="2:11">
      <c r="B33" s="45" t="s">
        <v>454</v>
      </c>
      <c r="C33" s="45" t="s">
        <v>454</v>
      </c>
      <c r="H33" s="207">
        <v>25</v>
      </c>
      <c r="I33" s="353" t="s">
        <v>457</v>
      </c>
      <c r="J33" s="273" t="s">
        <v>459</v>
      </c>
      <c r="K33" s="207"/>
    </row>
    <row r="34" spans="2:11">
      <c r="H34" s="207">
        <v>26</v>
      </c>
      <c r="I34" s="353" t="s">
        <v>457</v>
      </c>
      <c r="J34" s="273" t="s">
        <v>460</v>
      </c>
      <c r="K34" s="207"/>
    </row>
    <row r="35" spans="2:11">
      <c r="B35" s="325" t="s">
        <v>457</v>
      </c>
      <c r="C35" s="325" t="s">
        <v>457</v>
      </c>
      <c r="H35" s="207">
        <v>27</v>
      </c>
      <c r="I35" s="353" t="s">
        <v>457</v>
      </c>
      <c r="J35" s="273" t="s">
        <v>461</v>
      </c>
      <c r="K35" s="207"/>
    </row>
    <row r="36" spans="2:11">
      <c r="B36" s="45" t="s">
        <v>458</v>
      </c>
      <c r="C36" s="45" t="s">
        <v>458</v>
      </c>
      <c r="H36" s="207">
        <v>28</v>
      </c>
      <c r="I36" s="353" t="s">
        <v>457</v>
      </c>
      <c r="J36" s="273" t="s">
        <v>462</v>
      </c>
      <c r="K36" s="273"/>
    </row>
    <row r="37" spans="2:11">
      <c r="B37" s="45" t="s">
        <v>459</v>
      </c>
      <c r="C37" s="45" t="s">
        <v>459</v>
      </c>
      <c r="H37" s="207">
        <v>29</v>
      </c>
      <c r="I37" s="353" t="s">
        <v>457</v>
      </c>
      <c r="J37" s="406" t="s">
        <v>463</v>
      </c>
      <c r="K37" s="207"/>
    </row>
    <row r="38" spans="2:11">
      <c r="B38" s="45" t="s">
        <v>460</v>
      </c>
      <c r="C38" s="45" t="s">
        <v>460</v>
      </c>
      <c r="H38" s="207">
        <v>30</v>
      </c>
      <c r="I38" s="353" t="s">
        <v>457</v>
      </c>
      <c r="J38" s="273" t="s">
        <v>464</v>
      </c>
      <c r="K38" s="207"/>
    </row>
    <row r="39" spans="2:11">
      <c r="B39" s="45" t="s">
        <v>461</v>
      </c>
      <c r="C39" s="45" t="s">
        <v>461</v>
      </c>
      <c r="H39" s="207">
        <v>31</v>
      </c>
      <c r="I39" s="353" t="s">
        <v>457</v>
      </c>
      <c r="J39" s="273" t="s">
        <v>465</v>
      </c>
      <c r="K39" s="207"/>
    </row>
    <row r="40" spans="2:11">
      <c r="B40" s="45"/>
      <c r="C40" s="45"/>
      <c r="H40" s="207">
        <v>32</v>
      </c>
      <c r="I40" s="353" t="s">
        <v>457</v>
      </c>
      <c r="J40" s="273" t="s">
        <v>466</v>
      </c>
      <c r="K40" s="207"/>
    </row>
    <row r="41" spans="2:11">
      <c r="B41" s="45" t="s">
        <v>462</v>
      </c>
      <c r="C41" s="45" t="s">
        <v>462</v>
      </c>
      <c r="H41" s="207">
        <v>33</v>
      </c>
      <c r="I41" s="353" t="s">
        <v>457</v>
      </c>
      <c r="J41" s="273" t="s">
        <v>467</v>
      </c>
      <c r="K41" s="207"/>
    </row>
    <row r="42" spans="2:11">
      <c r="B42" s="45" t="s">
        <v>463</v>
      </c>
      <c r="C42" s="45" t="s">
        <v>463</v>
      </c>
      <c r="H42" s="407">
        <v>34</v>
      </c>
      <c r="I42" s="353" t="s">
        <v>457</v>
      </c>
      <c r="J42" s="273" t="s">
        <v>181</v>
      </c>
      <c r="K42" s="207"/>
    </row>
    <row r="43" spans="2:11">
      <c r="B43" s="45" t="s">
        <v>464</v>
      </c>
      <c r="C43" s="45" t="s">
        <v>464</v>
      </c>
      <c r="H43" s="353" t="s">
        <v>468</v>
      </c>
      <c r="I43" s="207"/>
      <c r="J43" s="353" t="s">
        <v>469</v>
      </c>
      <c r="K43" s="353">
        <f>SUM( K32:K42)</f>
        <v>0</v>
      </c>
    </row>
    <row r="44" spans="2:11">
      <c r="B44" s="45" t="s">
        <v>465</v>
      </c>
      <c r="C44" s="45" t="s">
        <v>465</v>
      </c>
      <c r="H44" s="207"/>
      <c r="I44" s="207"/>
      <c r="J44" s="353" t="s">
        <v>470</v>
      </c>
      <c r="K44" s="408">
        <f>SUM(K43,K31,K26,K17,K13)</f>
        <v>11526771</v>
      </c>
    </row>
    <row r="45" spans="2:11">
      <c r="I45" s="409" t="s">
        <v>520</v>
      </c>
      <c r="J45" s="410"/>
      <c r="K45" s="353" t="s">
        <v>477</v>
      </c>
    </row>
    <row r="46" spans="2:11">
      <c r="I46" s="411" t="s">
        <v>521</v>
      </c>
      <c r="J46" s="411"/>
      <c r="K46" s="207">
        <v>0</v>
      </c>
    </row>
    <row r="47" spans="2:11">
      <c r="I47" s="207" t="s">
        <v>471</v>
      </c>
      <c r="J47" s="207"/>
      <c r="K47" s="207">
        <v>5</v>
      </c>
    </row>
    <row r="48" spans="2:11">
      <c r="I48" s="207" t="s">
        <v>472</v>
      </c>
      <c r="J48" s="207"/>
      <c r="K48" s="207">
        <v>1</v>
      </c>
    </row>
    <row r="49" spans="8:15">
      <c r="I49" s="207" t="s">
        <v>473</v>
      </c>
      <c r="J49" s="207"/>
      <c r="K49" s="207">
        <v>0</v>
      </c>
    </row>
    <row r="50" spans="8:15">
      <c r="I50" s="412" t="s">
        <v>474</v>
      </c>
      <c r="J50" s="410"/>
      <c r="K50" s="207">
        <v>0</v>
      </c>
    </row>
    <row r="51" spans="8:15">
      <c r="I51" s="413"/>
      <c r="J51" s="414" t="s">
        <v>475</v>
      </c>
      <c r="K51" s="414">
        <f>SUM(K46:K50)</f>
        <v>6</v>
      </c>
    </row>
    <row r="52" spans="8:15">
      <c r="K52" s="325"/>
    </row>
    <row r="53" spans="8:15">
      <c r="K53" s="325" t="s">
        <v>519</v>
      </c>
    </row>
    <row r="54" spans="8:15">
      <c r="I54" s="325" t="s">
        <v>476</v>
      </c>
    </row>
    <row r="55" spans="8:15">
      <c r="K55" t="s">
        <v>510</v>
      </c>
    </row>
    <row r="56" spans="8:15">
      <c r="I56" s="325"/>
    </row>
    <row r="57" spans="8:15">
      <c r="H57" s="325"/>
      <c r="I57" s="325"/>
      <c r="J57" s="325"/>
      <c r="K57" s="325"/>
      <c r="L57" s="325"/>
      <c r="M57" s="325"/>
      <c r="N57" s="325"/>
      <c r="O57" s="325"/>
    </row>
    <row r="58" spans="8:15">
      <c r="H58" s="325"/>
      <c r="I58" s="325"/>
      <c r="J58" s="325"/>
      <c r="K58" s="325"/>
      <c r="L58" s="325"/>
      <c r="M58" s="325"/>
      <c r="N58" s="325"/>
      <c r="O58" s="325"/>
    </row>
    <row r="59" spans="8:15">
      <c r="I59" s="325"/>
      <c r="J59" s="325"/>
      <c r="K59" s="325"/>
      <c r="L59" s="325"/>
      <c r="M59" s="325"/>
      <c r="N59" s="325"/>
      <c r="O59" s="325"/>
    </row>
    <row r="60" spans="8:15">
      <c r="I60" s="325"/>
      <c r="J60" s="325"/>
      <c r="K60" s="325"/>
      <c r="L60" s="325"/>
      <c r="M60" s="325"/>
      <c r="N60" s="325"/>
      <c r="O60" s="325"/>
    </row>
    <row r="61" spans="8:15">
      <c r="H61" s="325"/>
      <c r="I61" s="325"/>
    </row>
  </sheetData>
  <phoneticPr fontId="0" type="noConversion"/>
  <pageMargins left="0.7" right="0.7" top="0.75" bottom="0.75" header="0.3" footer="0.3"/>
  <pageSetup orientation="portrait" horizontalDpi="300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G13" sqref="G13"/>
    </sheetView>
  </sheetViews>
  <sheetFormatPr defaultRowHeight="12.7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0" sqref="N10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B1:K47"/>
  <sheetViews>
    <sheetView topLeftCell="A28" workbookViewId="0">
      <selection activeCell="J51" sqref="J51"/>
    </sheetView>
  </sheetViews>
  <sheetFormatPr defaultRowHeight="12.75"/>
  <cols>
    <col min="1" max="1" width="2.140625" style="118" customWidth="1"/>
    <col min="2" max="2" width="3.7109375" style="119" customWidth="1"/>
    <col min="3" max="3" width="2.7109375" style="119" customWidth="1"/>
    <col min="4" max="4" width="4" style="119" customWidth="1"/>
    <col min="5" max="5" width="40.5703125" style="118" customWidth="1"/>
    <col min="6" max="6" width="8.28515625" style="118" customWidth="1"/>
    <col min="7" max="8" width="15.7109375" style="120" customWidth="1"/>
    <col min="9" max="9" width="1.42578125" style="118" customWidth="1"/>
    <col min="10" max="10" width="13.42578125" style="118" customWidth="1"/>
    <col min="11" max="16384" width="9.140625" style="118"/>
  </cols>
  <sheetData>
    <row r="1" spans="2:10" s="45" customFormat="1" ht="17.25" customHeight="1">
      <c r="B1" s="81"/>
      <c r="C1" s="81"/>
      <c r="D1" s="81"/>
      <c r="G1" s="82"/>
      <c r="H1" s="82"/>
    </row>
    <row r="2" spans="2:10" s="86" customFormat="1" ht="15.75">
      <c r="C2" s="84"/>
      <c r="E2" s="201" t="s">
        <v>491</v>
      </c>
      <c r="H2" s="87" t="s">
        <v>236</v>
      </c>
    </row>
    <row r="3" spans="2:10" s="86" customFormat="1" ht="9" customHeight="1">
      <c r="B3" s="83"/>
      <c r="C3" s="84"/>
      <c r="D3" s="84"/>
      <c r="E3" s="85"/>
      <c r="G3" s="87"/>
      <c r="H3" s="87"/>
    </row>
    <row r="4" spans="2:10" s="88" customFormat="1" ht="18" customHeight="1">
      <c r="B4" s="446" t="s">
        <v>492</v>
      </c>
      <c r="C4" s="446"/>
      <c r="D4" s="446"/>
      <c r="E4" s="446"/>
      <c r="F4" s="446"/>
      <c r="G4" s="446"/>
      <c r="H4" s="446"/>
    </row>
    <row r="5" spans="2:10" s="65" customFormat="1" ht="6.75" customHeight="1">
      <c r="B5" s="89"/>
      <c r="C5" s="89"/>
      <c r="D5" s="89"/>
      <c r="G5" s="90"/>
      <c r="H5" s="90"/>
    </row>
    <row r="6" spans="2:10" s="65" customFormat="1" ht="12" customHeight="1">
      <c r="B6" s="450" t="s">
        <v>2</v>
      </c>
      <c r="C6" s="452" t="s">
        <v>8</v>
      </c>
      <c r="D6" s="453"/>
      <c r="E6" s="454"/>
      <c r="F6" s="450" t="s">
        <v>9</v>
      </c>
      <c r="G6" s="93" t="s">
        <v>141</v>
      </c>
      <c r="H6" s="93" t="s">
        <v>141</v>
      </c>
    </row>
    <row r="7" spans="2:10" s="65" customFormat="1" ht="12" customHeight="1">
      <c r="B7" s="451"/>
      <c r="C7" s="455"/>
      <c r="D7" s="456"/>
      <c r="E7" s="457"/>
      <c r="F7" s="451"/>
      <c r="G7" s="94" t="s">
        <v>142</v>
      </c>
      <c r="H7" s="95" t="s">
        <v>203</v>
      </c>
    </row>
    <row r="8" spans="2:10" s="100" customFormat="1" ht="24.95" customHeight="1">
      <c r="B8" s="96" t="s">
        <v>3</v>
      </c>
      <c r="C8" s="447" t="s">
        <v>204</v>
      </c>
      <c r="D8" s="448"/>
      <c r="E8" s="449"/>
      <c r="F8" s="98"/>
      <c r="G8" s="99"/>
      <c r="H8" s="99"/>
      <c r="J8" s="267">
        <f>G8-H8</f>
        <v>0</v>
      </c>
    </row>
    <row r="9" spans="2:10" s="100" customFormat="1" ht="17.100000000000001" customHeight="1">
      <c r="B9" s="101"/>
      <c r="C9" s="97">
        <v>1</v>
      </c>
      <c r="D9" s="92" t="s">
        <v>10</v>
      </c>
      <c r="E9" s="102"/>
      <c r="F9" s="103"/>
      <c r="G9" s="107">
        <v>8010376</v>
      </c>
      <c r="H9" s="107"/>
      <c r="J9" s="267">
        <f t="shared" ref="J9:J45" si="0">G9-H9</f>
        <v>8010376</v>
      </c>
    </row>
    <row r="10" spans="2:10" s="108" customFormat="1" ht="17.100000000000001" customHeight="1">
      <c r="B10" s="101"/>
      <c r="C10" s="97"/>
      <c r="D10" s="104" t="s">
        <v>105</v>
      </c>
      <c r="E10" s="105" t="s">
        <v>29</v>
      </c>
      <c r="F10" s="106"/>
      <c r="G10" s="107">
        <v>0</v>
      </c>
      <c r="H10" s="107">
        <v>0</v>
      </c>
      <c r="J10" s="267">
        <f t="shared" si="0"/>
        <v>0</v>
      </c>
    </row>
    <row r="11" spans="2:10" s="108" customFormat="1" ht="17.100000000000001" customHeight="1">
      <c r="B11" s="109"/>
      <c r="C11" s="97"/>
      <c r="D11" s="104" t="s">
        <v>105</v>
      </c>
      <c r="E11" s="105" t="s">
        <v>30</v>
      </c>
      <c r="F11" s="106"/>
      <c r="G11" s="107">
        <v>8010376</v>
      </c>
      <c r="H11" s="107">
        <v>5243514</v>
      </c>
      <c r="J11" s="267">
        <f t="shared" si="0"/>
        <v>2766862</v>
      </c>
    </row>
    <row r="12" spans="2:10" s="100" customFormat="1" ht="17.100000000000001" customHeight="1">
      <c r="B12" s="109"/>
      <c r="C12" s="97">
        <v>2</v>
      </c>
      <c r="D12" s="92" t="s">
        <v>205</v>
      </c>
      <c r="E12" s="102"/>
      <c r="F12" s="103"/>
      <c r="G12" s="99">
        <v>0</v>
      </c>
      <c r="H12" s="99">
        <v>0</v>
      </c>
      <c r="J12" s="267">
        <f t="shared" si="0"/>
        <v>0</v>
      </c>
    </row>
    <row r="13" spans="2:10" s="100" customFormat="1" ht="17.100000000000001" customHeight="1">
      <c r="B13" s="101"/>
      <c r="C13" s="97">
        <v>3</v>
      </c>
      <c r="D13" s="92" t="s">
        <v>206</v>
      </c>
      <c r="E13" s="102"/>
      <c r="F13" s="103"/>
      <c r="G13" s="99">
        <v>539806</v>
      </c>
      <c r="H13" s="99"/>
      <c r="J13" s="267">
        <f t="shared" si="0"/>
        <v>539806</v>
      </c>
    </row>
    <row r="14" spans="2:10" s="108" customFormat="1" ht="17.100000000000001" customHeight="1">
      <c r="B14" s="101"/>
      <c r="C14" s="110"/>
      <c r="D14" s="104" t="s">
        <v>105</v>
      </c>
      <c r="E14" s="105" t="s">
        <v>106</v>
      </c>
      <c r="F14" s="106"/>
      <c r="G14" s="107">
        <v>48000</v>
      </c>
      <c r="H14" s="107">
        <v>1410564</v>
      </c>
      <c r="J14" s="267">
        <f t="shared" si="0"/>
        <v>-1362564</v>
      </c>
    </row>
    <row r="15" spans="2:10" s="108" customFormat="1" ht="17.100000000000001" customHeight="1">
      <c r="B15" s="109"/>
      <c r="C15" s="111"/>
      <c r="D15" s="112" t="s">
        <v>105</v>
      </c>
      <c r="E15" s="105" t="s">
        <v>107</v>
      </c>
      <c r="F15" s="106"/>
      <c r="G15" s="107"/>
      <c r="H15" s="107">
        <v>10000</v>
      </c>
      <c r="J15" s="267">
        <f t="shared" si="0"/>
        <v>-10000</v>
      </c>
    </row>
    <row r="16" spans="2:10" s="108" customFormat="1" ht="17.100000000000001" customHeight="1">
      <c r="B16" s="109"/>
      <c r="C16" s="111"/>
      <c r="D16" s="112" t="s">
        <v>105</v>
      </c>
      <c r="E16" s="105" t="s">
        <v>108</v>
      </c>
      <c r="F16" s="106"/>
      <c r="G16" s="107">
        <v>43949</v>
      </c>
      <c r="H16" s="107">
        <v>55694</v>
      </c>
      <c r="J16" s="267">
        <f t="shared" si="0"/>
        <v>-11745</v>
      </c>
    </row>
    <row r="17" spans="2:10" s="108" customFormat="1" ht="17.100000000000001" customHeight="1">
      <c r="B17" s="109"/>
      <c r="C17" s="111"/>
      <c r="D17" s="112" t="s">
        <v>105</v>
      </c>
      <c r="E17" s="105" t="s">
        <v>109</v>
      </c>
      <c r="F17" s="106"/>
      <c r="G17" s="107">
        <v>447857</v>
      </c>
      <c r="H17" s="107">
        <v>98773</v>
      </c>
      <c r="J17" s="267">
        <f t="shared" si="0"/>
        <v>349084</v>
      </c>
    </row>
    <row r="18" spans="2:10" s="108" customFormat="1" ht="17.100000000000001" customHeight="1">
      <c r="B18" s="109"/>
      <c r="C18" s="111"/>
      <c r="D18" s="112" t="s">
        <v>105</v>
      </c>
      <c r="E18" s="105" t="s">
        <v>112</v>
      </c>
      <c r="F18" s="106"/>
      <c r="G18" s="107">
        <v>0</v>
      </c>
      <c r="H18" s="107">
        <v>0</v>
      </c>
      <c r="J18" s="267">
        <f t="shared" si="0"/>
        <v>0</v>
      </c>
    </row>
    <row r="19" spans="2:10" s="108" customFormat="1" ht="17.100000000000001" customHeight="1">
      <c r="B19" s="109"/>
      <c r="C19" s="111"/>
      <c r="D19" s="112" t="s">
        <v>105</v>
      </c>
      <c r="E19" s="105" t="s">
        <v>297</v>
      </c>
      <c r="F19" s="106"/>
      <c r="G19" s="107"/>
      <c r="H19" s="107">
        <v>0</v>
      </c>
      <c r="J19" s="267">
        <f t="shared" si="0"/>
        <v>0</v>
      </c>
    </row>
    <row r="20" spans="2:10" s="108" customFormat="1" ht="17.100000000000001" customHeight="1">
      <c r="B20" s="109"/>
      <c r="C20" s="111"/>
      <c r="D20" s="112" t="s">
        <v>105</v>
      </c>
      <c r="E20" s="105"/>
      <c r="F20" s="106"/>
      <c r="G20" s="107"/>
      <c r="H20" s="107"/>
      <c r="J20" s="267">
        <f t="shared" si="0"/>
        <v>0</v>
      </c>
    </row>
    <row r="21" spans="2:10" s="100" customFormat="1" ht="17.100000000000001" customHeight="1">
      <c r="B21" s="109"/>
      <c r="C21" s="97">
        <v>4</v>
      </c>
      <c r="D21" s="92" t="s">
        <v>11</v>
      </c>
      <c r="E21" s="102"/>
      <c r="F21" s="103"/>
      <c r="G21" s="263">
        <v>846261</v>
      </c>
      <c r="H21" s="263"/>
      <c r="J21" s="267">
        <f t="shared" si="0"/>
        <v>846261</v>
      </c>
    </row>
    <row r="22" spans="2:10" s="108" customFormat="1" ht="17.100000000000001" customHeight="1">
      <c r="B22" s="101"/>
      <c r="C22" s="110"/>
      <c r="D22" s="104" t="s">
        <v>105</v>
      </c>
      <c r="E22" s="105" t="s">
        <v>12</v>
      </c>
      <c r="F22" s="106"/>
      <c r="G22" s="107">
        <v>605261</v>
      </c>
      <c r="H22" s="107">
        <v>969086</v>
      </c>
      <c r="J22" s="267">
        <f t="shared" si="0"/>
        <v>-363825</v>
      </c>
    </row>
    <row r="23" spans="2:10" s="108" customFormat="1" ht="17.100000000000001" customHeight="1">
      <c r="B23" s="109"/>
      <c r="C23" s="111"/>
      <c r="D23" s="112" t="s">
        <v>105</v>
      </c>
      <c r="E23" s="105" t="s">
        <v>111</v>
      </c>
      <c r="F23" s="106"/>
      <c r="G23" s="107">
        <v>0</v>
      </c>
      <c r="H23" s="107">
        <v>0</v>
      </c>
      <c r="J23" s="267">
        <f t="shared" si="0"/>
        <v>0</v>
      </c>
    </row>
    <row r="24" spans="2:10" s="108" customFormat="1" ht="17.100000000000001" customHeight="1">
      <c r="B24" s="109"/>
      <c r="C24" s="111"/>
      <c r="D24" s="112" t="s">
        <v>105</v>
      </c>
      <c r="E24" s="105" t="s">
        <v>13</v>
      </c>
      <c r="F24" s="106"/>
      <c r="G24" s="107">
        <v>0</v>
      </c>
      <c r="H24" s="107">
        <v>0</v>
      </c>
      <c r="J24" s="267">
        <f t="shared" si="0"/>
        <v>0</v>
      </c>
    </row>
    <row r="25" spans="2:10" s="108" customFormat="1" ht="17.100000000000001" customHeight="1">
      <c r="B25" s="109"/>
      <c r="C25" s="111"/>
      <c r="D25" s="112" t="s">
        <v>105</v>
      </c>
      <c r="E25" s="105" t="s">
        <v>209</v>
      </c>
      <c r="F25" s="106"/>
      <c r="G25" s="107">
        <v>0</v>
      </c>
      <c r="H25" s="107">
        <v>0</v>
      </c>
      <c r="J25" s="267">
        <f t="shared" si="0"/>
        <v>0</v>
      </c>
    </row>
    <row r="26" spans="2:10" s="108" customFormat="1" ht="17.100000000000001" customHeight="1">
      <c r="B26" s="109"/>
      <c r="C26" s="111"/>
      <c r="D26" s="112" t="s">
        <v>105</v>
      </c>
      <c r="E26" s="105" t="s">
        <v>14</v>
      </c>
      <c r="F26" s="106"/>
      <c r="G26" s="107">
        <v>0</v>
      </c>
      <c r="H26" s="107">
        <v>0</v>
      </c>
      <c r="J26" s="267">
        <f t="shared" si="0"/>
        <v>0</v>
      </c>
    </row>
    <row r="27" spans="2:10" s="108" customFormat="1" ht="17.100000000000001" customHeight="1">
      <c r="B27" s="109"/>
      <c r="C27" s="111"/>
      <c r="D27" s="112" t="s">
        <v>105</v>
      </c>
      <c r="E27" s="105" t="s">
        <v>15</v>
      </c>
      <c r="F27" s="106"/>
      <c r="G27" s="107">
        <v>241000</v>
      </c>
      <c r="H27" s="107">
        <v>0</v>
      </c>
      <c r="J27" s="267">
        <f t="shared" si="0"/>
        <v>241000</v>
      </c>
    </row>
    <row r="28" spans="2:10" s="108" customFormat="1" ht="17.100000000000001" customHeight="1">
      <c r="B28" s="109"/>
      <c r="C28" s="111"/>
      <c r="D28" s="112" t="s">
        <v>105</v>
      </c>
      <c r="E28" s="105"/>
      <c r="F28" s="106"/>
      <c r="G28" s="107"/>
      <c r="H28" s="107"/>
      <c r="J28" s="267">
        <f t="shared" si="0"/>
        <v>0</v>
      </c>
    </row>
    <row r="29" spans="2:10" s="100" customFormat="1" ht="17.100000000000001" customHeight="1">
      <c r="B29" s="109"/>
      <c r="C29" s="97">
        <v>5</v>
      </c>
      <c r="D29" s="92" t="s">
        <v>207</v>
      </c>
      <c r="E29" s="102"/>
      <c r="F29" s="103"/>
      <c r="G29" s="99"/>
      <c r="H29" s="99"/>
      <c r="J29" s="267">
        <f t="shared" si="0"/>
        <v>0</v>
      </c>
    </row>
    <row r="30" spans="2:10" s="100" customFormat="1" ht="17.100000000000001" customHeight="1">
      <c r="B30" s="101"/>
      <c r="C30" s="97">
        <v>6</v>
      </c>
      <c r="D30" s="92" t="s">
        <v>208</v>
      </c>
      <c r="E30" s="102"/>
      <c r="F30" s="103"/>
      <c r="G30" s="99"/>
      <c r="H30" s="99"/>
      <c r="J30" s="267">
        <f t="shared" si="0"/>
        <v>0</v>
      </c>
    </row>
    <row r="31" spans="2:10" s="100" customFormat="1" ht="17.100000000000001" customHeight="1">
      <c r="B31" s="101"/>
      <c r="C31" s="97">
        <v>7</v>
      </c>
      <c r="D31" s="92" t="s">
        <v>16</v>
      </c>
      <c r="E31" s="102"/>
      <c r="F31" s="103"/>
      <c r="G31" s="99">
        <f>SUM( G32:G33)</f>
        <v>0</v>
      </c>
      <c r="H31" s="99">
        <v>0</v>
      </c>
      <c r="J31" s="267">
        <f t="shared" si="0"/>
        <v>0</v>
      </c>
    </row>
    <row r="32" spans="2:10" s="100" customFormat="1" ht="17.100000000000001" customHeight="1">
      <c r="B32" s="101"/>
      <c r="C32" s="97"/>
      <c r="D32" s="104" t="s">
        <v>105</v>
      </c>
      <c r="E32" s="102" t="s">
        <v>210</v>
      </c>
      <c r="F32" s="103"/>
      <c r="G32" s="99"/>
      <c r="H32" s="99"/>
      <c r="J32" s="267">
        <f t="shared" si="0"/>
        <v>0</v>
      </c>
    </row>
    <row r="33" spans="2:11" s="100" customFormat="1" ht="17.100000000000001" customHeight="1">
      <c r="B33" s="101"/>
      <c r="C33" s="97"/>
      <c r="D33" s="104" t="s">
        <v>105</v>
      </c>
      <c r="E33" s="102" t="s">
        <v>300</v>
      </c>
      <c r="F33" s="103"/>
      <c r="G33" s="99">
        <v>0</v>
      </c>
      <c r="H33" s="99">
        <v>0</v>
      </c>
      <c r="J33" s="267">
        <f t="shared" si="0"/>
        <v>0</v>
      </c>
    </row>
    <row r="34" spans="2:11" s="100" customFormat="1" ht="24.95" customHeight="1">
      <c r="B34" s="113" t="s">
        <v>4</v>
      </c>
      <c r="C34" s="447" t="s">
        <v>17</v>
      </c>
      <c r="D34" s="448"/>
      <c r="E34" s="449"/>
      <c r="F34" s="103"/>
      <c r="G34" s="99">
        <v>1511372</v>
      </c>
      <c r="H34" s="99"/>
      <c r="J34" s="267">
        <f t="shared" si="0"/>
        <v>1511372</v>
      </c>
    </row>
    <row r="35" spans="2:11" s="100" customFormat="1" ht="17.100000000000001" customHeight="1">
      <c r="B35" s="101"/>
      <c r="C35" s="97">
        <v>1</v>
      </c>
      <c r="D35" s="92" t="s">
        <v>18</v>
      </c>
      <c r="E35" s="102"/>
      <c r="F35" s="103"/>
      <c r="G35" s="99"/>
      <c r="H35" s="99"/>
      <c r="J35" s="267">
        <f t="shared" si="0"/>
        <v>0</v>
      </c>
    </row>
    <row r="36" spans="2:11" s="100" customFormat="1" ht="17.100000000000001" customHeight="1">
      <c r="B36" s="101"/>
      <c r="C36" s="97">
        <v>2</v>
      </c>
      <c r="D36" s="92" t="s">
        <v>19</v>
      </c>
      <c r="E36" s="114"/>
      <c r="F36" s="103"/>
      <c r="G36" s="99"/>
      <c r="H36" s="99"/>
      <c r="J36" s="267">
        <f t="shared" si="0"/>
        <v>0</v>
      </c>
    </row>
    <row r="37" spans="2:11" s="108" customFormat="1" ht="17.100000000000001" customHeight="1">
      <c r="B37" s="101"/>
      <c r="C37" s="110"/>
      <c r="D37" s="104" t="s">
        <v>105</v>
      </c>
      <c r="E37" s="105" t="s">
        <v>24</v>
      </c>
      <c r="F37" s="106"/>
      <c r="G37" s="107">
        <f>'Centro 08'!L8</f>
        <v>0</v>
      </c>
      <c r="H37" s="107">
        <v>0</v>
      </c>
      <c r="J37" s="267">
        <f t="shared" si="0"/>
        <v>0</v>
      </c>
    </row>
    <row r="38" spans="2:11" s="108" customFormat="1" ht="17.100000000000001" customHeight="1">
      <c r="B38" s="109"/>
      <c r="C38" s="111"/>
      <c r="D38" s="112" t="s">
        <v>105</v>
      </c>
      <c r="E38" s="105" t="s">
        <v>5</v>
      </c>
      <c r="F38" s="106"/>
      <c r="G38" s="107"/>
      <c r="H38" s="107">
        <v>0</v>
      </c>
      <c r="J38" s="267">
        <f t="shared" si="0"/>
        <v>0</v>
      </c>
      <c r="K38" s="281"/>
    </row>
    <row r="39" spans="2:11" s="108" customFormat="1" ht="17.100000000000001" customHeight="1">
      <c r="B39" s="109"/>
      <c r="C39" s="111"/>
      <c r="D39" s="112" t="s">
        <v>105</v>
      </c>
      <c r="E39" s="105" t="s">
        <v>110</v>
      </c>
      <c r="F39" s="106"/>
      <c r="G39" s="107">
        <v>1511372</v>
      </c>
      <c r="H39" s="107">
        <v>872384</v>
      </c>
      <c r="J39" s="267">
        <f t="shared" si="0"/>
        <v>638988</v>
      </c>
    </row>
    <row r="40" spans="2:11" s="108" customFormat="1" ht="17.100000000000001" customHeight="1">
      <c r="B40" s="109"/>
      <c r="C40" s="111"/>
      <c r="D40" s="112" t="s">
        <v>105</v>
      </c>
      <c r="E40" s="105" t="s">
        <v>119</v>
      </c>
      <c r="F40" s="106"/>
      <c r="G40" s="107"/>
      <c r="H40" s="107"/>
      <c r="J40" s="267">
        <f t="shared" si="0"/>
        <v>0</v>
      </c>
    </row>
    <row r="41" spans="2:11" s="100" customFormat="1" ht="17.100000000000001" customHeight="1">
      <c r="B41" s="109"/>
      <c r="C41" s="97">
        <v>3</v>
      </c>
      <c r="D41" s="92" t="s">
        <v>20</v>
      </c>
      <c r="E41" s="102"/>
      <c r="F41" s="103"/>
      <c r="G41" s="99"/>
      <c r="H41" s="99"/>
      <c r="J41" s="267">
        <f t="shared" si="0"/>
        <v>0</v>
      </c>
    </row>
    <row r="42" spans="2:11" s="100" customFormat="1" ht="17.100000000000001" customHeight="1">
      <c r="B42" s="101"/>
      <c r="C42" s="97">
        <v>4</v>
      </c>
      <c r="D42" s="92" t="s">
        <v>21</v>
      </c>
      <c r="E42" s="102"/>
      <c r="F42" s="103"/>
      <c r="G42" s="99"/>
      <c r="H42" s="99"/>
      <c r="J42" s="267">
        <f t="shared" si="0"/>
        <v>0</v>
      </c>
    </row>
    <row r="43" spans="2:11" s="100" customFormat="1" ht="17.100000000000001" customHeight="1">
      <c r="B43" s="101"/>
      <c r="C43" s="97">
        <v>5</v>
      </c>
      <c r="D43" s="92" t="s">
        <v>22</v>
      </c>
      <c r="E43" s="102"/>
      <c r="F43" s="103"/>
      <c r="G43" s="99"/>
      <c r="H43" s="99"/>
      <c r="J43" s="267">
        <f t="shared" si="0"/>
        <v>0</v>
      </c>
    </row>
    <row r="44" spans="2:11" s="100" customFormat="1" ht="17.100000000000001" customHeight="1">
      <c r="B44" s="101"/>
      <c r="C44" s="97">
        <v>6</v>
      </c>
      <c r="D44" s="92" t="s">
        <v>23</v>
      </c>
      <c r="E44" s="102"/>
      <c r="F44" s="103"/>
      <c r="G44" s="99"/>
      <c r="H44" s="99"/>
      <c r="J44" s="267">
        <f t="shared" si="0"/>
        <v>0</v>
      </c>
    </row>
    <row r="45" spans="2:11" s="100" customFormat="1" ht="21.75" customHeight="1">
      <c r="B45" s="103"/>
      <c r="C45" s="447" t="s">
        <v>54</v>
      </c>
      <c r="D45" s="448"/>
      <c r="E45" s="449"/>
      <c r="F45" s="103"/>
      <c r="G45" s="99">
        <v>10907815</v>
      </c>
      <c r="H45" s="99">
        <v>8660015</v>
      </c>
      <c r="J45" s="267">
        <f t="shared" si="0"/>
        <v>2247800</v>
      </c>
    </row>
    <row r="46" spans="2:11" s="100" customFormat="1" ht="9.75" customHeight="1">
      <c r="B46" s="115"/>
      <c r="C46" s="115"/>
      <c r="D46" s="115"/>
      <c r="E46" s="115"/>
      <c r="F46" s="116"/>
      <c r="G46" s="117"/>
      <c r="H46" s="117"/>
    </row>
    <row r="47" spans="2:11" s="100" customFormat="1" ht="15.95" customHeight="1">
      <c r="B47" s="115"/>
      <c r="C47" s="115"/>
      <c r="D47" s="115"/>
      <c r="E47" s="115"/>
      <c r="F47" s="116"/>
      <c r="G47" s="117"/>
      <c r="H47" s="117">
        <f>H45-PASIVET!H45</f>
        <v>0</v>
      </c>
    </row>
  </sheetData>
  <mergeCells count="7">
    <mergeCell ref="B4:H4"/>
    <mergeCell ref="C34:E34"/>
    <mergeCell ref="C45:E45"/>
    <mergeCell ref="F6:F7"/>
    <mergeCell ref="C6:E7"/>
    <mergeCell ref="B6:B7"/>
    <mergeCell ref="C8:E8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B2:M56"/>
  <sheetViews>
    <sheetView topLeftCell="A31" workbookViewId="0">
      <selection activeCell="J49" sqref="J49"/>
    </sheetView>
  </sheetViews>
  <sheetFormatPr defaultRowHeight="12.75"/>
  <cols>
    <col min="1" max="1" width="2.5703125" style="118" customWidth="1"/>
    <col min="2" max="2" width="3.7109375" style="119" customWidth="1"/>
    <col min="3" max="3" width="2.7109375" style="119" customWidth="1"/>
    <col min="4" max="4" width="4" style="119" customWidth="1"/>
    <col min="5" max="5" width="40.5703125" style="118" customWidth="1"/>
    <col min="6" max="6" width="8.28515625" style="118" customWidth="1"/>
    <col min="7" max="8" width="15.7109375" style="120" customWidth="1"/>
    <col min="9" max="9" width="1.42578125" style="118" customWidth="1"/>
    <col min="10" max="10" width="13.28515625" style="118" customWidth="1"/>
    <col min="11" max="16384" width="9.140625" style="118"/>
  </cols>
  <sheetData>
    <row r="2" spans="2:10" s="86" customFormat="1" ht="18">
      <c r="B2" s="201" t="s">
        <v>493</v>
      </c>
      <c r="C2" s="84"/>
      <c r="D2" s="84"/>
      <c r="E2" s="85"/>
      <c r="H2" s="87" t="s">
        <v>236</v>
      </c>
    </row>
    <row r="3" spans="2:10" s="86" customFormat="1" ht="6" customHeight="1">
      <c r="B3" s="83"/>
      <c r="C3" s="84"/>
      <c r="D3" s="84"/>
      <c r="E3" s="85"/>
      <c r="G3" s="87"/>
      <c r="H3" s="87"/>
    </row>
    <row r="4" spans="2:10" s="88" customFormat="1" ht="18" customHeight="1">
      <c r="B4" s="446" t="s">
        <v>492</v>
      </c>
      <c r="C4" s="446"/>
      <c r="D4" s="446"/>
      <c r="E4" s="446"/>
      <c r="F4" s="446"/>
      <c r="G4" s="446"/>
      <c r="H4" s="446"/>
    </row>
    <row r="5" spans="2:10" s="65" customFormat="1" ht="6.75" customHeight="1">
      <c r="B5" s="89"/>
      <c r="C5" s="89"/>
      <c r="D5" s="89"/>
      <c r="G5" s="90"/>
      <c r="H5" s="90"/>
    </row>
    <row r="6" spans="2:10" s="88" customFormat="1" ht="15.95" customHeight="1">
      <c r="B6" s="450" t="s">
        <v>2</v>
      </c>
      <c r="C6" s="452" t="s">
        <v>49</v>
      </c>
      <c r="D6" s="453"/>
      <c r="E6" s="454"/>
      <c r="F6" s="450" t="s">
        <v>9</v>
      </c>
      <c r="G6" s="93" t="s">
        <v>141</v>
      </c>
      <c r="H6" s="93" t="s">
        <v>141</v>
      </c>
    </row>
    <row r="7" spans="2:10" s="88" customFormat="1" ht="15.95" customHeight="1">
      <c r="B7" s="451"/>
      <c r="C7" s="455"/>
      <c r="D7" s="456"/>
      <c r="E7" s="457"/>
      <c r="F7" s="451"/>
      <c r="G7" s="94" t="s">
        <v>142</v>
      </c>
      <c r="H7" s="95" t="s">
        <v>203</v>
      </c>
    </row>
    <row r="8" spans="2:10" s="100" customFormat="1" ht="24.95" customHeight="1">
      <c r="B8" s="113" t="s">
        <v>3</v>
      </c>
      <c r="C8" s="447" t="s">
        <v>50</v>
      </c>
      <c r="D8" s="448"/>
      <c r="E8" s="449"/>
      <c r="F8" s="103"/>
      <c r="G8" s="99"/>
      <c r="H8" s="99"/>
      <c r="J8" s="267">
        <f>G8-H8</f>
        <v>0</v>
      </c>
    </row>
    <row r="9" spans="2:10" s="100" customFormat="1" ht="15.95" customHeight="1">
      <c r="B9" s="101"/>
      <c r="C9" s="97">
        <v>1</v>
      </c>
      <c r="D9" s="92" t="s">
        <v>25</v>
      </c>
      <c r="E9" s="102"/>
      <c r="F9" s="103"/>
      <c r="G9" s="99">
        <v>0</v>
      </c>
      <c r="H9" s="99">
        <v>0</v>
      </c>
      <c r="J9" s="267">
        <f t="shared" ref="J9:J45" si="0">G9-H9</f>
        <v>0</v>
      </c>
    </row>
    <row r="10" spans="2:10" s="100" customFormat="1" ht="15.95" customHeight="1">
      <c r="B10" s="101"/>
      <c r="C10" s="97">
        <v>2</v>
      </c>
      <c r="D10" s="92" t="s">
        <v>26</v>
      </c>
      <c r="E10" s="102"/>
      <c r="F10" s="103"/>
      <c r="G10" s="99">
        <v>1419805</v>
      </c>
      <c r="H10" s="99">
        <v>2055518</v>
      </c>
      <c r="J10" s="267">
        <f t="shared" si="0"/>
        <v>-635713</v>
      </c>
    </row>
    <row r="11" spans="2:10" s="108" customFormat="1" ht="15.95" customHeight="1">
      <c r="B11" s="101"/>
      <c r="C11" s="110"/>
      <c r="D11" s="104" t="s">
        <v>105</v>
      </c>
      <c r="E11" s="105" t="s">
        <v>113</v>
      </c>
      <c r="F11" s="106"/>
      <c r="G11" s="99">
        <v>1419805</v>
      </c>
      <c r="H11" s="99">
        <v>2055518</v>
      </c>
      <c r="J11" s="267">
        <f t="shared" si="0"/>
        <v>-635713</v>
      </c>
    </row>
    <row r="12" spans="2:10" s="108" customFormat="1" ht="15.95" customHeight="1">
      <c r="B12" s="109"/>
      <c r="C12" s="111"/>
      <c r="D12" s="112" t="s">
        <v>105</v>
      </c>
      <c r="E12" s="105" t="s">
        <v>211</v>
      </c>
      <c r="F12" s="106"/>
      <c r="G12" s="107">
        <f>'Centro 08'!M27</f>
        <v>0</v>
      </c>
      <c r="H12" s="107">
        <v>0</v>
      </c>
      <c r="J12" s="267">
        <f t="shared" si="0"/>
        <v>0</v>
      </c>
    </row>
    <row r="13" spans="2:10" s="100" customFormat="1" ht="15.95" customHeight="1">
      <c r="B13" s="109"/>
      <c r="C13" s="97">
        <v>3</v>
      </c>
      <c r="D13" s="92" t="s">
        <v>27</v>
      </c>
      <c r="E13" s="102"/>
      <c r="F13" s="103"/>
      <c r="G13" s="107">
        <v>1963478</v>
      </c>
      <c r="H13" s="99">
        <v>316648</v>
      </c>
      <c r="J13" s="267">
        <f t="shared" si="0"/>
        <v>1646830</v>
      </c>
    </row>
    <row r="14" spans="2:10" s="108" customFormat="1" ht="15.95" customHeight="1">
      <c r="B14" s="101"/>
      <c r="C14" s="110"/>
      <c r="D14" s="104" t="s">
        <v>105</v>
      </c>
      <c r="E14" s="105" t="s">
        <v>33</v>
      </c>
      <c r="F14" s="106"/>
      <c r="G14" s="107">
        <v>1800000</v>
      </c>
      <c r="H14" s="107">
        <v>0</v>
      </c>
      <c r="J14" s="267">
        <f t="shared" si="0"/>
        <v>1800000</v>
      </c>
    </row>
    <row r="15" spans="2:10" s="108" customFormat="1" ht="15.95" customHeight="1">
      <c r="B15" s="109"/>
      <c r="C15" s="111"/>
      <c r="D15" s="112" t="s">
        <v>105</v>
      </c>
      <c r="E15" s="105" t="s">
        <v>64</v>
      </c>
      <c r="F15" s="106"/>
      <c r="G15" s="107">
        <v>115418</v>
      </c>
      <c r="H15" s="107">
        <v>98</v>
      </c>
      <c r="J15" s="267">
        <f t="shared" si="0"/>
        <v>115320</v>
      </c>
    </row>
    <row r="16" spans="2:10" s="108" customFormat="1" ht="15.95" customHeight="1">
      <c r="B16" s="109"/>
      <c r="C16" s="111"/>
      <c r="D16" s="112" t="s">
        <v>105</v>
      </c>
      <c r="E16" s="105" t="s">
        <v>114</v>
      </c>
      <c r="F16" s="106"/>
      <c r="G16" s="107">
        <v>39060</v>
      </c>
      <c r="H16" s="107">
        <v>15345</v>
      </c>
      <c r="J16" s="267">
        <f t="shared" si="0"/>
        <v>23715</v>
      </c>
    </row>
    <row r="17" spans="2:10" s="108" customFormat="1" ht="15.95" customHeight="1">
      <c r="B17" s="109"/>
      <c r="C17" s="111"/>
      <c r="D17" s="112" t="s">
        <v>105</v>
      </c>
      <c r="E17" s="105" t="s">
        <v>115</v>
      </c>
      <c r="F17" s="106"/>
      <c r="G17" s="107">
        <v>9000</v>
      </c>
      <c r="H17" s="107">
        <v>4500</v>
      </c>
      <c r="J17" s="267">
        <f t="shared" si="0"/>
        <v>4500</v>
      </c>
    </row>
    <row r="18" spans="2:10" s="108" customFormat="1" ht="15.95" customHeight="1">
      <c r="B18" s="109"/>
      <c r="C18" s="111"/>
      <c r="D18" s="112" t="s">
        <v>105</v>
      </c>
      <c r="E18" s="105" t="s">
        <v>116</v>
      </c>
      <c r="F18" s="106"/>
      <c r="G18" s="416">
        <v>0</v>
      </c>
      <c r="H18" s="107"/>
      <c r="J18" s="267">
        <f t="shared" si="0"/>
        <v>0</v>
      </c>
    </row>
    <row r="19" spans="2:10" s="108" customFormat="1" ht="15.95" customHeight="1">
      <c r="B19" s="109"/>
      <c r="C19" s="111"/>
      <c r="D19" s="112" t="s">
        <v>105</v>
      </c>
      <c r="E19" s="105" t="s">
        <v>117</v>
      </c>
      <c r="F19" s="106"/>
      <c r="G19" s="107"/>
      <c r="H19" s="107"/>
      <c r="J19" s="267">
        <f t="shared" si="0"/>
        <v>0</v>
      </c>
    </row>
    <row r="20" spans="2:10" s="108" customFormat="1" ht="15.95" customHeight="1">
      <c r="B20" s="109"/>
      <c r="C20" s="111"/>
      <c r="D20" s="112" t="s">
        <v>105</v>
      </c>
      <c r="E20" s="105" t="s">
        <v>118</v>
      </c>
      <c r="F20" s="106"/>
      <c r="G20" s="107">
        <f>'Centro 08'!M25</f>
        <v>0</v>
      </c>
      <c r="H20" s="107">
        <v>0</v>
      </c>
      <c r="J20" s="267">
        <f t="shared" si="0"/>
        <v>0</v>
      </c>
    </row>
    <row r="21" spans="2:10" s="108" customFormat="1" ht="15.95" customHeight="1">
      <c r="B21" s="109"/>
      <c r="C21" s="111"/>
      <c r="D21" s="112" t="s">
        <v>105</v>
      </c>
      <c r="E21" s="105" t="s">
        <v>112</v>
      </c>
      <c r="F21" s="106"/>
      <c r="G21" s="107">
        <f>'Centro 08'!M26</f>
        <v>0</v>
      </c>
      <c r="H21" s="107">
        <v>0</v>
      </c>
      <c r="J21" s="267">
        <f t="shared" si="0"/>
        <v>0</v>
      </c>
    </row>
    <row r="22" spans="2:10" s="108" customFormat="1" ht="15.95" customHeight="1">
      <c r="B22" s="109"/>
      <c r="C22" s="111"/>
      <c r="D22" s="112" t="s">
        <v>105</v>
      </c>
      <c r="E22" s="105" t="s">
        <v>121</v>
      </c>
      <c r="F22" s="106"/>
      <c r="G22" s="107">
        <v>0</v>
      </c>
      <c r="H22" s="107">
        <v>0</v>
      </c>
      <c r="J22" s="267">
        <f t="shared" si="0"/>
        <v>0</v>
      </c>
    </row>
    <row r="23" spans="2:10" s="108" customFormat="1" ht="15.95" customHeight="1">
      <c r="B23" s="109"/>
      <c r="C23" s="111"/>
      <c r="D23" s="112" t="s">
        <v>105</v>
      </c>
      <c r="E23" s="105" t="s">
        <v>120</v>
      </c>
      <c r="F23" s="106"/>
      <c r="G23" s="107"/>
      <c r="H23" s="107"/>
      <c r="J23" s="267">
        <f t="shared" si="0"/>
        <v>0</v>
      </c>
    </row>
    <row r="24" spans="2:10" s="100" customFormat="1" ht="15.95" customHeight="1">
      <c r="B24" s="109"/>
      <c r="C24" s="97">
        <v>4</v>
      </c>
      <c r="D24" s="92" t="s">
        <v>28</v>
      </c>
      <c r="E24" s="102"/>
      <c r="F24" s="103"/>
      <c r="G24" s="99">
        <v>0</v>
      </c>
      <c r="H24" s="99">
        <v>0</v>
      </c>
      <c r="J24" s="267">
        <f t="shared" si="0"/>
        <v>0</v>
      </c>
    </row>
    <row r="25" spans="2:10" s="100" customFormat="1" ht="15.95" customHeight="1">
      <c r="B25" s="101"/>
      <c r="C25" s="97">
        <v>5</v>
      </c>
      <c r="D25" s="92" t="s">
        <v>212</v>
      </c>
      <c r="E25" s="102"/>
      <c r="F25" s="103"/>
      <c r="G25" s="99">
        <v>0</v>
      </c>
      <c r="H25" s="99">
        <v>0</v>
      </c>
      <c r="J25" s="267">
        <f t="shared" si="0"/>
        <v>0</v>
      </c>
    </row>
    <row r="26" spans="2:10" s="100" customFormat="1" ht="24.75" customHeight="1">
      <c r="B26" s="113" t="s">
        <v>4</v>
      </c>
      <c r="C26" s="447" t="s">
        <v>51</v>
      </c>
      <c r="D26" s="448"/>
      <c r="E26" s="449"/>
      <c r="F26" s="103"/>
      <c r="G26" s="99">
        <f>G27+G30+G31+G32</f>
        <v>0</v>
      </c>
      <c r="H26" s="99"/>
      <c r="J26" s="267">
        <f t="shared" si="0"/>
        <v>0</v>
      </c>
    </row>
    <row r="27" spans="2:10" s="100" customFormat="1" ht="15.95" customHeight="1">
      <c r="B27" s="101"/>
      <c r="C27" s="97">
        <v>1</v>
      </c>
      <c r="D27" s="92" t="s">
        <v>34</v>
      </c>
      <c r="E27" s="114"/>
      <c r="F27" s="103"/>
      <c r="G27" s="99">
        <f>G28+G29</f>
        <v>0</v>
      </c>
      <c r="H27" s="99">
        <v>0</v>
      </c>
      <c r="J27" s="267">
        <f t="shared" si="0"/>
        <v>0</v>
      </c>
    </row>
    <row r="28" spans="2:10" s="108" customFormat="1" ht="15.95" customHeight="1">
      <c r="B28" s="101"/>
      <c r="C28" s="110"/>
      <c r="D28" s="104" t="s">
        <v>105</v>
      </c>
      <c r="E28" s="105" t="s">
        <v>35</v>
      </c>
      <c r="F28" s="106"/>
      <c r="G28" s="107">
        <v>0</v>
      </c>
      <c r="H28" s="107">
        <v>0</v>
      </c>
      <c r="J28" s="267">
        <f t="shared" si="0"/>
        <v>0</v>
      </c>
    </row>
    <row r="29" spans="2:10" s="108" customFormat="1" ht="15.95" customHeight="1">
      <c r="B29" s="109"/>
      <c r="C29" s="111"/>
      <c r="D29" s="112" t="s">
        <v>105</v>
      </c>
      <c r="E29" s="105" t="s">
        <v>31</v>
      </c>
      <c r="F29" s="106"/>
      <c r="G29" s="107">
        <v>0</v>
      </c>
      <c r="H29" s="107">
        <v>0</v>
      </c>
      <c r="J29" s="267">
        <f t="shared" si="0"/>
        <v>0</v>
      </c>
    </row>
    <row r="30" spans="2:10" s="100" customFormat="1" ht="15.95" customHeight="1">
      <c r="B30" s="109"/>
      <c r="C30" s="97">
        <v>2</v>
      </c>
      <c r="D30" s="92" t="s">
        <v>36</v>
      </c>
      <c r="E30" s="102"/>
      <c r="F30" s="103"/>
      <c r="G30" s="99">
        <v>0</v>
      </c>
      <c r="H30" s="99"/>
      <c r="J30" s="267">
        <f t="shared" si="0"/>
        <v>0</v>
      </c>
    </row>
    <row r="31" spans="2:10" s="100" customFormat="1" ht="15.95" customHeight="1">
      <c r="B31" s="101"/>
      <c r="C31" s="97">
        <v>3</v>
      </c>
      <c r="D31" s="92" t="s">
        <v>28</v>
      </c>
      <c r="E31" s="102"/>
      <c r="F31" s="103"/>
      <c r="G31" s="99">
        <v>0</v>
      </c>
      <c r="H31" s="99">
        <v>0</v>
      </c>
      <c r="J31" s="267">
        <f t="shared" si="0"/>
        <v>0</v>
      </c>
    </row>
    <row r="32" spans="2:10" s="100" customFormat="1" ht="15.95" customHeight="1">
      <c r="B32" s="101"/>
      <c r="C32" s="97">
        <v>4</v>
      </c>
      <c r="D32" s="92" t="s">
        <v>37</v>
      </c>
      <c r="E32" s="102"/>
      <c r="F32" s="103"/>
      <c r="G32" s="99">
        <v>0</v>
      </c>
      <c r="H32" s="99">
        <v>0</v>
      </c>
      <c r="J32" s="267">
        <f t="shared" si="0"/>
        <v>0</v>
      </c>
    </row>
    <row r="33" spans="2:13" s="100" customFormat="1" ht="24.75" customHeight="1">
      <c r="B33" s="101"/>
      <c r="C33" s="447" t="s">
        <v>53</v>
      </c>
      <c r="D33" s="448"/>
      <c r="E33" s="449"/>
      <c r="F33" s="103"/>
      <c r="G33" s="99">
        <f>G8+G26</f>
        <v>0</v>
      </c>
      <c r="H33" s="99">
        <f>H8+H26</f>
        <v>0</v>
      </c>
      <c r="J33" s="267">
        <f t="shared" si="0"/>
        <v>0</v>
      </c>
    </row>
    <row r="34" spans="2:13" s="100" customFormat="1" ht="24.75" customHeight="1">
      <c r="B34" s="113" t="s">
        <v>38</v>
      </c>
      <c r="C34" s="447" t="s">
        <v>39</v>
      </c>
      <c r="D34" s="448"/>
      <c r="E34" s="449"/>
      <c r="F34" s="103"/>
      <c r="G34" s="99">
        <v>7524532</v>
      </c>
      <c r="H34" s="99">
        <v>6584554</v>
      </c>
      <c r="J34" s="267">
        <f t="shared" si="0"/>
        <v>939978</v>
      </c>
    </row>
    <row r="35" spans="2:13" s="100" customFormat="1" ht="15.95" customHeight="1">
      <c r="B35" s="101"/>
      <c r="C35" s="97">
        <v>1</v>
      </c>
      <c r="D35" s="92" t="s">
        <v>40</v>
      </c>
      <c r="E35" s="102"/>
      <c r="F35" s="103"/>
      <c r="G35" s="99"/>
      <c r="H35" s="99"/>
      <c r="J35" s="267">
        <f t="shared" si="0"/>
        <v>0</v>
      </c>
    </row>
    <row r="36" spans="2:13" s="100" customFormat="1" ht="15.95" customHeight="1">
      <c r="B36" s="101"/>
      <c r="C36" s="121">
        <v>2</v>
      </c>
      <c r="D36" s="92" t="s">
        <v>41</v>
      </c>
      <c r="E36" s="102"/>
      <c r="F36" s="103"/>
      <c r="G36" s="99">
        <v>2253468</v>
      </c>
      <c r="H36" s="99">
        <v>1440000</v>
      </c>
      <c r="J36" s="267">
        <f t="shared" si="0"/>
        <v>813468</v>
      </c>
    </row>
    <row r="37" spans="2:13" s="100" customFormat="1" ht="15.95" customHeight="1">
      <c r="B37" s="101"/>
      <c r="C37" s="97">
        <v>3</v>
      </c>
      <c r="D37" s="92" t="s">
        <v>42</v>
      </c>
      <c r="E37" s="102"/>
      <c r="F37" s="103"/>
      <c r="G37" s="99"/>
      <c r="H37" s="99"/>
      <c r="J37" s="267">
        <f t="shared" si="0"/>
        <v>0</v>
      </c>
    </row>
    <row r="38" spans="2:13" s="100" customFormat="1" ht="15.95" customHeight="1">
      <c r="B38" s="101"/>
      <c r="C38" s="121">
        <v>4</v>
      </c>
      <c r="D38" s="92" t="s">
        <v>43</v>
      </c>
      <c r="E38" s="102"/>
      <c r="F38" s="103"/>
      <c r="G38" s="99"/>
      <c r="H38" s="99"/>
      <c r="J38" s="267">
        <f t="shared" si="0"/>
        <v>0</v>
      </c>
    </row>
    <row r="39" spans="2:13" s="100" customFormat="1" ht="15.95" customHeight="1">
      <c r="B39" s="101"/>
      <c r="C39" s="97">
        <v>5</v>
      </c>
      <c r="D39" s="92" t="s">
        <v>122</v>
      </c>
      <c r="E39" s="102"/>
      <c r="F39" s="103"/>
      <c r="G39" s="99"/>
      <c r="H39" s="99"/>
      <c r="J39" s="267">
        <f t="shared" si="0"/>
        <v>0</v>
      </c>
    </row>
    <row r="40" spans="2:13" s="100" customFormat="1" ht="15.95" customHeight="1">
      <c r="B40" s="101"/>
      <c r="C40" s="121">
        <v>6</v>
      </c>
      <c r="D40" s="92" t="s">
        <v>44</v>
      </c>
      <c r="E40" s="102"/>
      <c r="F40" s="103"/>
      <c r="G40" s="99"/>
      <c r="H40" s="99"/>
      <c r="J40" s="267">
        <f t="shared" si="0"/>
        <v>0</v>
      </c>
    </row>
    <row r="41" spans="2:13" s="100" customFormat="1" ht="15.95" customHeight="1">
      <c r="B41" s="101"/>
      <c r="C41" s="97">
        <v>7</v>
      </c>
      <c r="D41" s="92" t="s">
        <v>45</v>
      </c>
      <c r="E41" s="102"/>
      <c r="F41" s="103"/>
      <c r="G41" s="99">
        <v>0</v>
      </c>
      <c r="H41" s="99">
        <v>0</v>
      </c>
      <c r="J41" s="267">
        <f t="shared" si="0"/>
        <v>0</v>
      </c>
    </row>
    <row r="42" spans="2:13" s="100" customFormat="1" ht="15.95" customHeight="1">
      <c r="B42" s="101"/>
      <c r="C42" s="121">
        <v>8</v>
      </c>
      <c r="D42" s="92" t="s">
        <v>46</v>
      </c>
      <c r="E42" s="102"/>
      <c r="F42" s="103"/>
      <c r="G42" s="99">
        <v>0</v>
      </c>
      <c r="H42" s="99">
        <v>0</v>
      </c>
      <c r="J42" s="267">
        <f t="shared" si="0"/>
        <v>0</v>
      </c>
    </row>
    <row r="43" spans="2:13" s="100" customFormat="1" ht="15.95" customHeight="1">
      <c r="B43" s="101"/>
      <c r="C43" s="97">
        <v>9</v>
      </c>
      <c r="D43" s="92" t="s">
        <v>47</v>
      </c>
      <c r="E43" s="102"/>
      <c r="F43" s="103"/>
      <c r="G43" s="99">
        <v>4331086</v>
      </c>
      <c r="H43" s="99">
        <v>4093840</v>
      </c>
      <c r="J43" s="267">
        <f t="shared" si="0"/>
        <v>237246</v>
      </c>
      <c r="M43" s="184"/>
    </row>
    <row r="44" spans="2:13" s="100" customFormat="1" ht="15.95" customHeight="1">
      <c r="B44" s="101"/>
      <c r="C44" s="121">
        <v>10</v>
      </c>
      <c r="D44" s="92" t="s">
        <v>48</v>
      </c>
      <c r="E44" s="102"/>
      <c r="F44" s="103"/>
      <c r="G44" s="99">
        <v>939978</v>
      </c>
      <c r="H44" s="99">
        <v>1050714</v>
      </c>
      <c r="J44" s="267">
        <f t="shared" si="0"/>
        <v>-110736</v>
      </c>
    </row>
    <row r="45" spans="2:13" s="100" customFormat="1" ht="24.75" customHeight="1">
      <c r="B45" s="101"/>
      <c r="C45" s="447" t="s">
        <v>52</v>
      </c>
      <c r="D45" s="448"/>
      <c r="E45" s="449"/>
      <c r="F45" s="103"/>
      <c r="G45" s="441">
        <v>10907815</v>
      </c>
      <c r="H45" s="99">
        <v>8660015</v>
      </c>
      <c r="J45" s="267">
        <f t="shared" si="0"/>
        <v>2247800</v>
      </c>
      <c r="K45" s="443"/>
    </row>
    <row r="46" spans="2:13" s="100" customFormat="1" ht="15.95" customHeight="1">
      <c r="B46" s="115"/>
      <c r="C46" s="115"/>
      <c r="D46" s="122"/>
      <c r="E46" s="116"/>
      <c r="F46" s="116"/>
      <c r="G46" s="117"/>
      <c r="H46" s="117"/>
    </row>
    <row r="47" spans="2:13" s="100" customFormat="1" ht="15.95" customHeight="1">
      <c r="B47" s="115"/>
      <c r="C47" s="115"/>
      <c r="D47" s="122"/>
      <c r="E47" s="116"/>
      <c r="F47" s="116"/>
      <c r="G47" s="117"/>
      <c r="H47" s="117"/>
    </row>
    <row r="48" spans="2:13" s="100" customFormat="1" ht="15.95" customHeight="1">
      <c r="B48" s="115"/>
      <c r="C48" s="115"/>
      <c r="D48" s="122"/>
      <c r="E48" s="116"/>
      <c r="F48" s="116"/>
      <c r="G48" s="117"/>
      <c r="H48" s="117"/>
    </row>
    <row r="49" spans="2:8" s="100" customFormat="1" ht="15.95" customHeight="1">
      <c r="B49" s="115"/>
      <c r="C49" s="115"/>
      <c r="D49" s="122"/>
      <c r="E49" s="116"/>
      <c r="F49" s="116"/>
      <c r="G49" s="117"/>
      <c r="H49" s="117"/>
    </row>
    <row r="50" spans="2:8" s="100" customFormat="1" ht="15.95" customHeight="1">
      <c r="B50" s="115"/>
      <c r="C50" s="115"/>
      <c r="D50" s="122"/>
      <c r="E50" s="116"/>
      <c r="F50" s="116"/>
      <c r="G50" s="117"/>
      <c r="H50" s="117"/>
    </row>
    <row r="51" spans="2:8" s="100" customFormat="1" ht="15.95" customHeight="1">
      <c r="B51" s="115"/>
      <c r="C51" s="115"/>
      <c r="D51" s="122"/>
      <c r="E51" s="116"/>
      <c r="F51" s="116"/>
      <c r="G51" s="117"/>
      <c r="H51" s="117"/>
    </row>
    <row r="52" spans="2:8" s="100" customFormat="1" ht="15.95" customHeight="1">
      <c r="B52" s="115"/>
      <c r="C52" s="115"/>
      <c r="D52" s="122"/>
      <c r="E52" s="116"/>
      <c r="F52" s="116"/>
      <c r="G52" s="117"/>
      <c r="H52" s="117"/>
    </row>
    <row r="53" spans="2:8" s="100" customFormat="1" ht="15.95" customHeight="1">
      <c r="B53" s="115"/>
      <c r="C53" s="115"/>
      <c r="D53" s="122"/>
      <c r="E53" s="116"/>
      <c r="F53" s="116"/>
      <c r="G53" s="117"/>
      <c r="H53" s="117"/>
    </row>
    <row r="54" spans="2:8" s="100" customFormat="1" ht="15.95" customHeight="1">
      <c r="B54" s="115"/>
      <c r="C54" s="115"/>
      <c r="D54" s="122"/>
      <c r="E54" s="116"/>
      <c r="F54" s="116"/>
      <c r="G54" s="117"/>
      <c r="H54" s="117"/>
    </row>
    <row r="55" spans="2:8" s="100" customFormat="1" ht="15.95" customHeight="1">
      <c r="B55" s="115"/>
      <c r="C55" s="115"/>
      <c r="D55" s="115"/>
      <c r="E55" s="115"/>
      <c r="F55" s="116"/>
      <c r="G55" s="117"/>
      <c r="H55" s="117"/>
    </row>
    <row r="56" spans="2:8">
      <c r="B56" s="123"/>
      <c r="C56" s="123"/>
      <c r="D56" s="124"/>
      <c r="E56" s="125"/>
      <c r="F56" s="125"/>
      <c r="G56" s="126"/>
      <c r="H56" s="126"/>
    </row>
  </sheetData>
  <mergeCells count="9">
    <mergeCell ref="B4:H4"/>
    <mergeCell ref="C33:E33"/>
    <mergeCell ref="C8:E8"/>
    <mergeCell ref="F6:F7"/>
    <mergeCell ref="C45:E45"/>
    <mergeCell ref="B6:B7"/>
    <mergeCell ref="C6:E7"/>
    <mergeCell ref="C26:E26"/>
    <mergeCell ref="C34:E34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B2:K42"/>
  <sheetViews>
    <sheetView topLeftCell="A28" workbookViewId="0">
      <selection activeCell="E51" sqref="E51"/>
    </sheetView>
  </sheetViews>
  <sheetFormatPr defaultRowHeight="12.75"/>
  <cols>
    <col min="1" max="1" width="2.7109375" style="65" customWidth="1"/>
    <col min="2" max="2" width="3.7109375" style="89" customWidth="1"/>
    <col min="3" max="3" width="5.28515625" style="89" customWidth="1"/>
    <col min="4" max="4" width="2.7109375" style="89" customWidth="1"/>
    <col min="5" max="5" width="51.7109375" style="65" customWidth="1"/>
    <col min="6" max="6" width="14.85546875" style="90" customWidth="1"/>
    <col min="7" max="7" width="14" style="90" customWidth="1"/>
    <col min="8" max="8" width="1.42578125" style="65" customWidth="1"/>
    <col min="9" max="9" width="9.140625" style="65"/>
    <col min="10" max="10" width="18" style="130" customWidth="1"/>
    <col min="11" max="11" width="13.5703125" style="65" customWidth="1"/>
    <col min="12" max="16384" width="9.140625" style="65"/>
  </cols>
  <sheetData>
    <row r="2" spans="2:10" s="88" customFormat="1" ht="18">
      <c r="B2" s="201" t="s">
        <v>491</v>
      </c>
      <c r="C2" s="83"/>
      <c r="D2" s="84"/>
      <c r="E2" s="85"/>
      <c r="F2" s="86"/>
      <c r="G2" s="87" t="s">
        <v>236</v>
      </c>
      <c r="H2" s="86"/>
      <c r="I2" s="86"/>
      <c r="J2" s="128"/>
    </row>
    <row r="3" spans="2:10" s="88" customFormat="1" ht="7.5" customHeight="1">
      <c r="B3" s="83"/>
      <c r="C3" s="83"/>
      <c r="D3" s="84"/>
      <c r="E3" s="85"/>
      <c r="F3" s="87"/>
      <c r="G3" s="127"/>
      <c r="H3" s="86"/>
      <c r="I3" s="86"/>
      <c r="J3" s="128"/>
    </row>
    <row r="4" spans="2:10" s="88" customFormat="1" ht="29.25" customHeight="1">
      <c r="B4" s="458" t="s">
        <v>494</v>
      </c>
      <c r="C4" s="458"/>
      <c r="D4" s="458"/>
      <c r="E4" s="458"/>
      <c r="F4" s="458"/>
      <c r="G4" s="458"/>
      <c r="H4" s="86"/>
      <c r="I4" s="86"/>
      <c r="J4" s="128"/>
    </row>
    <row r="5" spans="2:10" s="88" customFormat="1" ht="18.75" customHeight="1">
      <c r="B5" s="476" t="s">
        <v>139</v>
      </c>
      <c r="C5" s="476"/>
      <c r="D5" s="476"/>
      <c r="E5" s="476"/>
      <c r="F5" s="476"/>
      <c r="G5" s="476"/>
      <c r="H5" s="129"/>
      <c r="I5" s="129"/>
      <c r="J5" s="128"/>
    </row>
    <row r="6" spans="2:10" ht="7.5" customHeight="1"/>
    <row r="7" spans="2:10" s="88" customFormat="1" ht="15.95" customHeight="1">
      <c r="B7" s="468" t="s">
        <v>2</v>
      </c>
      <c r="C7" s="462" t="s">
        <v>140</v>
      </c>
      <c r="D7" s="463"/>
      <c r="E7" s="464"/>
      <c r="F7" s="131" t="s">
        <v>141</v>
      </c>
      <c r="G7" s="131" t="s">
        <v>141</v>
      </c>
      <c r="H7" s="100"/>
      <c r="I7" s="100"/>
      <c r="J7" s="128"/>
    </row>
    <row r="8" spans="2:10" s="88" customFormat="1" ht="15.95" customHeight="1">
      <c r="B8" s="469"/>
      <c r="C8" s="465"/>
      <c r="D8" s="466"/>
      <c r="E8" s="467"/>
      <c r="F8" s="132" t="s">
        <v>142</v>
      </c>
      <c r="G8" s="133" t="s">
        <v>203</v>
      </c>
      <c r="H8" s="100"/>
      <c r="I8" s="100"/>
      <c r="J8" s="128" t="s">
        <v>94</v>
      </c>
    </row>
    <row r="9" spans="2:10" s="88" customFormat="1" ht="24.95" customHeight="1">
      <c r="B9" s="134">
        <v>1</v>
      </c>
      <c r="C9" s="473" t="s">
        <v>55</v>
      </c>
      <c r="D9" s="474"/>
      <c r="E9" s="475"/>
      <c r="F9" s="415">
        <v>11526771</v>
      </c>
      <c r="G9" s="136">
        <v>12380397</v>
      </c>
      <c r="J9" s="128">
        <v>701.70500000000004</v>
      </c>
    </row>
    <row r="10" spans="2:10" s="88" customFormat="1" ht="24.95" customHeight="1">
      <c r="B10" s="134">
        <v>2</v>
      </c>
      <c r="C10" s="473" t="s">
        <v>56</v>
      </c>
      <c r="D10" s="474"/>
      <c r="E10" s="475"/>
      <c r="F10" s="136"/>
      <c r="G10" s="136"/>
      <c r="J10" s="128" t="s">
        <v>123</v>
      </c>
    </row>
    <row r="11" spans="2:10" s="88" customFormat="1" ht="24.95" customHeight="1">
      <c r="B11" s="91">
        <v>3</v>
      </c>
      <c r="C11" s="473" t="s">
        <v>213</v>
      </c>
      <c r="D11" s="474"/>
      <c r="E11" s="475"/>
      <c r="F11" s="137">
        <v>605261</v>
      </c>
      <c r="G11" s="137">
        <v>969086</v>
      </c>
      <c r="J11" s="128">
        <v>71</v>
      </c>
    </row>
    <row r="12" spans="2:10" s="88" customFormat="1" ht="24.95" customHeight="1">
      <c r="B12" s="91">
        <v>4</v>
      </c>
      <c r="C12" s="473" t="s">
        <v>124</v>
      </c>
      <c r="D12" s="474"/>
      <c r="E12" s="475"/>
      <c r="F12" s="258">
        <v>7715648</v>
      </c>
      <c r="G12" s="137">
        <v>8791548</v>
      </c>
      <c r="J12" s="128" t="s">
        <v>131</v>
      </c>
    </row>
    <row r="13" spans="2:10" s="88" customFormat="1" ht="24.95" customHeight="1">
      <c r="B13" s="91">
        <v>5</v>
      </c>
      <c r="C13" s="473" t="s">
        <v>125</v>
      </c>
      <c r="D13" s="474"/>
      <c r="E13" s="475"/>
      <c r="F13" s="137">
        <v>1932552</v>
      </c>
      <c r="G13" s="137">
        <v>1583619</v>
      </c>
      <c r="J13" s="128">
        <v>641.64800000000002</v>
      </c>
    </row>
    <row r="14" spans="2:10" s="88" customFormat="1" ht="24.95" customHeight="1">
      <c r="B14" s="91"/>
      <c r="C14" s="135"/>
      <c r="D14" s="477" t="s">
        <v>126</v>
      </c>
      <c r="E14" s="478"/>
      <c r="F14" s="138">
        <v>1656000</v>
      </c>
      <c r="G14" s="138">
        <v>1357000</v>
      </c>
      <c r="H14" s="108"/>
      <c r="I14" s="108"/>
      <c r="J14" s="128">
        <v>641</v>
      </c>
    </row>
    <row r="15" spans="2:10" s="88" customFormat="1" ht="24.95" customHeight="1">
      <c r="B15" s="91"/>
      <c r="C15" s="135"/>
      <c r="D15" s="477" t="s">
        <v>127</v>
      </c>
      <c r="E15" s="478"/>
      <c r="F15" s="138">
        <v>276552</v>
      </c>
      <c r="G15" s="138">
        <v>226619</v>
      </c>
      <c r="H15" s="108"/>
      <c r="I15" s="108"/>
      <c r="J15" s="128">
        <v>644</v>
      </c>
    </row>
    <row r="16" spans="2:10" s="88" customFormat="1" ht="24.95" customHeight="1">
      <c r="B16" s="134">
        <v>6</v>
      </c>
      <c r="C16" s="473" t="s">
        <v>128</v>
      </c>
      <c r="D16" s="474"/>
      <c r="E16" s="475"/>
      <c r="F16" s="257">
        <v>174480</v>
      </c>
      <c r="G16" s="136">
        <v>142016</v>
      </c>
      <c r="J16" s="128" t="s">
        <v>132</v>
      </c>
    </row>
    <row r="17" spans="2:11" s="88" customFormat="1" ht="24.95" customHeight="1">
      <c r="B17" s="134">
        <v>7</v>
      </c>
      <c r="C17" s="473" t="s">
        <v>129</v>
      </c>
      <c r="D17" s="474"/>
      <c r="E17" s="475"/>
      <c r="F17" s="136">
        <v>333816</v>
      </c>
      <c r="G17" s="136">
        <v>439886</v>
      </c>
      <c r="J17" s="128">
        <v>61.63</v>
      </c>
    </row>
    <row r="18" spans="2:11" s="260" customFormat="1" ht="39.950000000000003" customHeight="1">
      <c r="B18" s="259">
        <v>8</v>
      </c>
      <c r="C18" s="470" t="s">
        <v>130</v>
      </c>
      <c r="D18" s="471"/>
      <c r="E18" s="472"/>
      <c r="F18" s="257">
        <f>F12+F13+F16+F17</f>
        <v>10156496</v>
      </c>
      <c r="G18" s="257">
        <v>10957069</v>
      </c>
      <c r="J18" s="261"/>
    </row>
    <row r="19" spans="2:11" s="88" customFormat="1" ht="39.950000000000003" customHeight="1">
      <c r="B19" s="134">
        <v>9</v>
      </c>
      <c r="C19" s="459" t="s">
        <v>133</v>
      </c>
      <c r="D19" s="460"/>
      <c r="E19" s="461"/>
      <c r="F19" s="257">
        <v>1370275</v>
      </c>
      <c r="G19" s="257">
        <v>1423328</v>
      </c>
      <c r="H19" s="100"/>
      <c r="I19" s="100"/>
      <c r="J19" s="128"/>
    </row>
    <row r="20" spans="2:11" s="88" customFormat="1" ht="24.95" customHeight="1">
      <c r="B20" s="134">
        <v>10</v>
      </c>
      <c r="C20" s="473" t="s">
        <v>57</v>
      </c>
      <c r="D20" s="474"/>
      <c r="E20" s="475"/>
      <c r="F20" s="136">
        <v>0</v>
      </c>
      <c r="G20" s="136">
        <v>0</v>
      </c>
      <c r="J20" s="128">
        <v>761.66099999999994</v>
      </c>
    </row>
    <row r="21" spans="2:11" s="88" customFormat="1" ht="24.95" customHeight="1">
      <c r="B21" s="134">
        <v>11</v>
      </c>
      <c r="C21" s="473" t="s">
        <v>134</v>
      </c>
      <c r="D21" s="474"/>
      <c r="E21" s="475"/>
      <c r="F21" s="136">
        <v>0</v>
      </c>
      <c r="G21" s="136">
        <v>0</v>
      </c>
      <c r="J21" s="128">
        <v>762.66200000000003</v>
      </c>
    </row>
    <row r="22" spans="2:11" s="88" customFormat="1" ht="24.95" customHeight="1">
      <c r="B22" s="134">
        <v>12</v>
      </c>
      <c r="C22" s="473" t="s">
        <v>58</v>
      </c>
      <c r="D22" s="474"/>
      <c r="E22" s="475"/>
      <c r="F22" s="136"/>
      <c r="G22" s="136">
        <v>-255868</v>
      </c>
      <c r="J22" s="128"/>
    </row>
    <row r="23" spans="2:11" s="88" customFormat="1" ht="24.95" customHeight="1">
      <c r="B23" s="134"/>
      <c r="C23" s="140">
        <v>121</v>
      </c>
      <c r="D23" s="477" t="s">
        <v>59</v>
      </c>
      <c r="E23" s="478"/>
      <c r="F23" s="141">
        <v>0</v>
      </c>
      <c r="G23" s="141">
        <v>0</v>
      </c>
      <c r="H23" s="108"/>
      <c r="I23" s="108"/>
      <c r="J23" s="128" t="s">
        <v>136</v>
      </c>
    </row>
    <row r="24" spans="2:11" s="88" customFormat="1" ht="24.95" customHeight="1">
      <c r="B24" s="134"/>
      <c r="C24" s="135">
        <v>122</v>
      </c>
      <c r="D24" s="477" t="s">
        <v>135</v>
      </c>
      <c r="E24" s="478"/>
      <c r="F24" s="141">
        <v>-274469</v>
      </c>
      <c r="G24" s="141">
        <v>-75274</v>
      </c>
      <c r="H24" s="108"/>
      <c r="I24" s="108"/>
      <c r="J24" s="128">
        <v>767.66700000000003</v>
      </c>
    </row>
    <row r="25" spans="2:11" s="88" customFormat="1" ht="24.95" customHeight="1">
      <c r="B25" s="134"/>
      <c r="C25" s="135">
        <v>123</v>
      </c>
      <c r="D25" s="477" t="s">
        <v>60</v>
      </c>
      <c r="E25" s="478"/>
      <c r="F25" s="141">
        <f>'Centro 08'!J52-'Centro 08'!O46</f>
        <v>0</v>
      </c>
      <c r="G25" s="141">
        <v>0</v>
      </c>
      <c r="H25" s="108"/>
      <c r="I25" s="108"/>
      <c r="J25" s="128">
        <v>769.66899999999998</v>
      </c>
    </row>
    <row r="26" spans="2:11" s="88" customFormat="1" ht="24.95" customHeight="1">
      <c r="B26" s="134"/>
      <c r="C26" s="135">
        <v>124</v>
      </c>
      <c r="D26" s="477" t="s">
        <v>61</v>
      </c>
      <c r="E26" s="478"/>
      <c r="F26" s="141">
        <v>-40275</v>
      </c>
      <c r="G26" s="141">
        <v>-180594</v>
      </c>
      <c r="H26" s="108"/>
      <c r="I26" s="108"/>
      <c r="J26" s="128">
        <v>768.66800000000001</v>
      </c>
      <c r="K26" s="142" t="s">
        <v>198</v>
      </c>
    </row>
    <row r="27" spans="2:11" s="88" customFormat="1" ht="31.5" customHeight="1">
      <c r="B27" s="134">
        <v>13</v>
      </c>
      <c r="C27" s="459" t="s">
        <v>62</v>
      </c>
      <c r="D27" s="460"/>
      <c r="E27" s="461"/>
      <c r="F27" s="257">
        <f>F24+F26</f>
        <v>-314744</v>
      </c>
      <c r="G27" s="139">
        <v>-255868</v>
      </c>
      <c r="H27" s="100"/>
      <c r="I27" s="100"/>
      <c r="J27" s="128"/>
    </row>
    <row r="28" spans="2:11" s="88" customFormat="1" ht="30" customHeight="1">
      <c r="B28" s="134">
        <v>14</v>
      </c>
      <c r="C28" s="459" t="s">
        <v>299</v>
      </c>
      <c r="D28" s="460"/>
      <c r="E28" s="461"/>
      <c r="F28" s="257">
        <f>F19+F27</f>
        <v>1055531</v>
      </c>
      <c r="G28" s="139">
        <v>1167460</v>
      </c>
      <c r="H28" s="100"/>
      <c r="I28" s="100"/>
      <c r="J28" s="128"/>
    </row>
    <row r="29" spans="2:11" s="88" customFormat="1" ht="24.95" customHeight="1">
      <c r="B29" s="134">
        <v>15</v>
      </c>
      <c r="C29" s="473" t="s">
        <v>63</v>
      </c>
      <c r="D29" s="474"/>
      <c r="E29" s="475"/>
      <c r="F29" s="136">
        <v>105553</v>
      </c>
      <c r="G29" s="136">
        <v>116746</v>
      </c>
      <c r="J29" s="128">
        <v>69</v>
      </c>
    </row>
    <row r="30" spans="2:11" s="88" customFormat="1" ht="39.950000000000003" customHeight="1">
      <c r="B30" s="134">
        <v>16</v>
      </c>
      <c r="C30" s="459" t="s">
        <v>138</v>
      </c>
      <c r="D30" s="460"/>
      <c r="E30" s="461"/>
      <c r="F30" s="139">
        <f>F28-F29</f>
        <v>949978</v>
      </c>
      <c r="G30" s="139">
        <v>1050714</v>
      </c>
      <c r="H30" s="100"/>
      <c r="I30" s="100"/>
      <c r="J30" s="128"/>
    </row>
    <row r="31" spans="2:11" s="88" customFormat="1" ht="24.95" customHeight="1">
      <c r="B31" s="134">
        <v>17</v>
      </c>
      <c r="C31" s="473" t="s">
        <v>137</v>
      </c>
      <c r="D31" s="474"/>
      <c r="E31" s="475"/>
      <c r="F31" s="136"/>
      <c r="G31" s="136"/>
      <c r="J31" s="128"/>
    </row>
    <row r="32" spans="2:11" s="88" customFormat="1" ht="15.95" customHeight="1">
      <c r="B32" s="143"/>
      <c r="C32" s="143"/>
      <c r="D32" s="143"/>
      <c r="E32" s="144"/>
      <c r="F32" s="145"/>
      <c r="G32" s="145"/>
      <c r="J32" s="170"/>
    </row>
    <row r="33" spans="2:10" s="88" customFormat="1" ht="15.95" customHeight="1">
      <c r="B33" s="143"/>
      <c r="C33" s="143"/>
      <c r="D33" s="143"/>
      <c r="E33" s="164" t="s">
        <v>549</v>
      </c>
      <c r="F33" s="145">
        <f>'Centro 08'!M7</f>
        <v>0</v>
      </c>
      <c r="G33" s="145">
        <v>0</v>
      </c>
      <c r="J33" s="170"/>
    </row>
    <row r="34" spans="2:10" s="88" customFormat="1" ht="15.95" customHeight="1">
      <c r="B34" s="143"/>
      <c r="C34" s="143"/>
      <c r="D34" s="143"/>
      <c r="E34" s="144"/>
      <c r="F34" s="145"/>
      <c r="G34" s="145"/>
      <c r="J34" s="128"/>
    </row>
    <row r="35" spans="2:10" s="88" customFormat="1" ht="15.95" customHeight="1">
      <c r="B35" s="143"/>
      <c r="E35" s="144" t="s">
        <v>299</v>
      </c>
      <c r="F35" s="145">
        <f>F28</f>
        <v>1055531</v>
      </c>
      <c r="G35" s="144">
        <v>1167460</v>
      </c>
      <c r="J35" s="128"/>
    </row>
    <row r="36" spans="2:10" s="88" customFormat="1" ht="15.95" customHeight="1">
      <c r="B36" s="143"/>
      <c r="C36" s="143"/>
      <c r="E36" s="146" t="s">
        <v>199</v>
      </c>
      <c r="F36" s="145">
        <v>100000</v>
      </c>
      <c r="G36" s="145">
        <v>0</v>
      </c>
      <c r="J36" s="128"/>
    </row>
    <row r="37" spans="2:10" s="88" customFormat="1" ht="15.95" customHeight="1">
      <c r="B37" s="143"/>
      <c r="C37" s="143"/>
      <c r="D37" s="143"/>
      <c r="E37" s="144" t="s">
        <v>200</v>
      </c>
      <c r="F37" s="145">
        <f>F35+F36</f>
        <v>1155531</v>
      </c>
      <c r="G37" s="145">
        <v>1167460</v>
      </c>
      <c r="J37" s="128"/>
    </row>
    <row r="38" spans="2:10" s="88" customFormat="1" ht="15.95" customHeight="1">
      <c r="B38" s="143"/>
      <c r="C38" s="143"/>
      <c r="D38" s="143"/>
      <c r="E38" s="144" t="s">
        <v>201</v>
      </c>
      <c r="F38" s="145">
        <v>115553</v>
      </c>
      <c r="G38" s="145">
        <f>G37*0.1</f>
        <v>116746</v>
      </c>
      <c r="J38" s="128"/>
    </row>
    <row r="39" spans="2:10" s="88" customFormat="1" ht="15.95" customHeight="1">
      <c r="B39" s="143"/>
      <c r="C39" s="143"/>
      <c r="D39" s="143"/>
      <c r="E39" s="144" t="s">
        <v>138</v>
      </c>
      <c r="F39" s="145">
        <f>F35-F38</f>
        <v>939978</v>
      </c>
      <c r="G39" s="145">
        <f>G37-G38</f>
        <v>1050714</v>
      </c>
      <c r="J39" s="128"/>
    </row>
    <row r="40" spans="2:10" s="88" customFormat="1" ht="15.95" customHeight="1">
      <c r="B40" s="143"/>
      <c r="C40" s="143"/>
      <c r="D40" s="143"/>
      <c r="E40" s="144"/>
      <c r="F40" s="145"/>
      <c r="G40" s="145"/>
      <c r="J40" s="128"/>
    </row>
    <row r="41" spans="2:10" s="88" customFormat="1" ht="15.95" customHeight="1">
      <c r="B41" s="143"/>
      <c r="C41" s="143"/>
      <c r="D41" s="143"/>
      <c r="E41" s="143"/>
      <c r="F41" s="145"/>
      <c r="G41" s="145"/>
      <c r="J41" s="128"/>
    </row>
    <row r="42" spans="2:10">
      <c r="B42" s="147"/>
      <c r="C42" s="147"/>
      <c r="D42" s="147"/>
      <c r="E42" s="63"/>
      <c r="F42" s="148"/>
      <c r="G42" s="148"/>
    </row>
  </sheetData>
  <mergeCells count="27">
    <mergeCell ref="C31:E31"/>
    <mergeCell ref="C30:E30"/>
    <mergeCell ref="C13:E13"/>
    <mergeCell ref="D14:E14"/>
    <mergeCell ref="D15:E15"/>
    <mergeCell ref="C16:E16"/>
    <mergeCell ref="C21:E21"/>
    <mergeCell ref="D26:E26"/>
    <mergeCell ref="C28:E28"/>
    <mergeCell ref="C29:E29"/>
    <mergeCell ref="C22:E22"/>
    <mergeCell ref="D23:E23"/>
    <mergeCell ref="D24:E24"/>
    <mergeCell ref="D25:E25"/>
    <mergeCell ref="C17:E17"/>
    <mergeCell ref="C20:E20"/>
    <mergeCell ref="B4:G4"/>
    <mergeCell ref="C27:E27"/>
    <mergeCell ref="C7:E8"/>
    <mergeCell ref="B7:B8"/>
    <mergeCell ref="C18:E18"/>
    <mergeCell ref="C19:E19"/>
    <mergeCell ref="C9:E9"/>
    <mergeCell ref="C10:E10"/>
    <mergeCell ref="C11:E11"/>
    <mergeCell ref="C12:E12"/>
    <mergeCell ref="B5:G5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B2:J44"/>
  <sheetViews>
    <sheetView topLeftCell="A31" workbookViewId="0">
      <selection activeCell="I45" sqref="I45"/>
    </sheetView>
  </sheetViews>
  <sheetFormatPr defaultRowHeight="12.75"/>
  <cols>
    <col min="1" max="1" width="2.5703125" style="45" customWidth="1"/>
    <col min="2" max="3" width="3.7109375" style="81" customWidth="1"/>
    <col min="4" max="4" width="3.5703125" style="81" customWidth="1"/>
    <col min="5" max="5" width="44.42578125" style="45" customWidth="1"/>
    <col min="6" max="7" width="15.42578125" style="82" customWidth="1"/>
    <col min="8" max="8" width="1.42578125" style="45" customWidth="1"/>
    <col min="9" max="16384" width="9.140625" style="45"/>
  </cols>
  <sheetData>
    <row r="2" spans="2:7" s="152" customFormat="1" ht="18">
      <c r="B2" s="201" t="s">
        <v>491</v>
      </c>
      <c r="C2" s="83"/>
      <c r="D2" s="84"/>
      <c r="E2" s="85"/>
      <c r="F2" s="86"/>
      <c r="G2" s="87" t="s">
        <v>236</v>
      </c>
    </row>
    <row r="3" spans="2:7" s="152" customFormat="1" ht="7.5" customHeight="1">
      <c r="B3" s="83"/>
      <c r="C3" s="83"/>
      <c r="D3" s="84"/>
      <c r="E3" s="85"/>
      <c r="F3" s="154"/>
      <c r="G3" s="155"/>
    </row>
    <row r="4" spans="2:7" s="152" customFormat="1" ht="8.25" customHeight="1">
      <c r="B4" s="83"/>
      <c r="C4" s="83"/>
      <c r="D4" s="84"/>
      <c r="E4" s="85"/>
      <c r="F4" s="156"/>
      <c r="G4" s="153"/>
    </row>
    <row r="5" spans="2:7" s="152" customFormat="1" ht="18" customHeight="1">
      <c r="B5" s="458" t="s">
        <v>495</v>
      </c>
      <c r="C5" s="458"/>
      <c r="D5" s="458"/>
      <c r="E5" s="458"/>
      <c r="F5" s="458"/>
      <c r="G5" s="458"/>
    </row>
    <row r="6" spans="2:7" ht="6.75" customHeight="1"/>
    <row r="7" spans="2:7" s="152" customFormat="1" ht="15.95" customHeight="1">
      <c r="B7" s="482" t="s">
        <v>2</v>
      </c>
      <c r="C7" s="462" t="s">
        <v>217</v>
      </c>
      <c r="D7" s="463"/>
      <c r="E7" s="464"/>
      <c r="F7" s="157" t="s">
        <v>141</v>
      </c>
      <c r="G7" s="157" t="s">
        <v>141</v>
      </c>
    </row>
    <row r="8" spans="2:7" s="152" customFormat="1" ht="15.95" customHeight="1">
      <c r="B8" s="483"/>
      <c r="C8" s="465"/>
      <c r="D8" s="466"/>
      <c r="E8" s="467"/>
      <c r="F8" s="158" t="s">
        <v>142</v>
      </c>
      <c r="G8" s="159" t="s">
        <v>203</v>
      </c>
    </row>
    <row r="9" spans="2:7" s="152" customFormat="1" ht="24.95" customHeight="1">
      <c r="B9" s="160"/>
      <c r="C9" s="151" t="s">
        <v>218</v>
      </c>
      <c r="D9" s="151"/>
      <c r="E9" s="151"/>
      <c r="F9" s="262"/>
      <c r="G9" s="161"/>
    </row>
    <row r="10" spans="2:7" s="152" customFormat="1" ht="20.100000000000001" customHeight="1">
      <c r="B10" s="160"/>
      <c r="C10" s="151"/>
      <c r="D10" s="268" t="s">
        <v>202</v>
      </c>
      <c r="E10" s="268"/>
      <c r="F10" s="262">
        <f>REZULTATI!F28</f>
        <v>1055531</v>
      </c>
      <c r="G10" s="219">
        <v>1167460</v>
      </c>
    </row>
    <row r="11" spans="2:7" s="152" customFormat="1" ht="18.75" customHeight="1">
      <c r="B11" s="160"/>
      <c r="C11" s="151"/>
      <c r="D11" s="268" t="s">
        <v>219</v>
      </c>
      <c r="E11" s="268"/>
      <c r="F11" s="161"/>
      <c r="G11" s="219"/>
    </row>
    <row r="12" spans="2:7" s="152" customFormat="1" ht="18.75" customHeight="1">
      <c r="B12" s="160"/>
      <c r="C12" s="151"/>
      <c r="D12" s="151"/>
      <c r="E12" s="269" t="s">
        <v>220</v>
      </c>
      <c r="F12" s="262">
        <f>REZULTATI!F16</f>
        <v>174480</v>
      </c>
      <c r="G12" s="219">
        <v>142016</v>
      </c>
    </row>
    <row r="13" spans="2:7" s="152" customFormat="1" ht="18.75" customHeight="1">
      <c r="B13" s="160"/>
      <c r="C13" s="151"/>
      <c r="D13" s="151"/>
      <c r="E13" s="269" t="s">
        <v>221</v>
      </c>
      <c r="F13" s="161">
        <v>0</v>
      </c>
      <c r="G13" s="219">
        <v>0</v>
      </c>
    </row>
    <row r="14" spans="2:7" s="152" customFormat="1" ht="18.75" customHeight="1">
      <c r="B14" s="160"/>
      <c r="C14" s="151"/>
      <c r="D14" s="151"/>
      <c r="E14" s="269" t="s">
        <v>222</v>
      </c>
      <c r="F14" s="161">
        <v>0</v>
      </c>
      <c r="G14" s="219">
        <v>0</v>
      </c>
    </row>
    <row r="15" spans="2:7" s="152" customFormat="1" ht="18.75" customHeight="1">
      <c r="B15" s="160"/>
      <c r="C15" s="151"/>
      <c r="D15" s="151"/>
      <c r="E15" s="269" t="s">
        <v>223</v>
      </c>
      <c r="F15" s="161">
        <v>0</v>
      </c>
      <c r="G15" s="219">
        <v>0</v>
      </c>
    </row>
    <row r="16" spans="2:7" s="164" customFormat="1" ht="18.75" customHeight="1">
      <c r="B16" s="480"/>
      <c r="C16" s="479"/>
      <c r="D16" s="268" t="s">
        <v>224</v>
      </c>
      <c r="E16" s="268"/>
      <c r="F16" s="484">
        <f>AKTIVET!J13</f>
        <v>539806</v>
      </c>
      <c r="G16" s="219">
        <v>1336872</v>
      </c>
    </row>
    <row r="17" spans="2:7" s="164" customFormat="1" ht="18.75" customHeight="1">
      <c r="B17" s="480"/>
      <c r="C17" s="479"/>
      <c r="D17" s="268" t="s">
        <v>225</v>
      </c>
      <c r="E17" s="268"/>
      <c r="F17" s="484"/>
      <c r="G17" s="219"/>
    </row>
    <row r="18" spans="2:7" s="152" customFormat="1" ht="18.75" customHeight="1">
      <c r="B18" s="160"/>
      <c r="C18" s="151"/>
      <c r="D18" s="268" t="s">
        <v>226</v>
      </c>
      <c r="E18" s="268"/>
      <c r="F18" s="262">
        <v>0</v>
      </c>
      <c r="G18" s="219">
        <v>0</v>
      </c>
    </row>
    <row r="19" spans="2:7" s="152" customFormat="1" ht="18.75" customHeight="1">
      <c r="B19" s="480"/>
      <c r="C19" s="479"/>
      <c r="D19" s="268" t="s">
        <v>227</v>
      </c>
      <c r="E19" s="268"/>
      <c r="F19" s="481">
        <f>PASIVET!J33</f>
        <v>0</v>
      </c>
      <c r="G19" s="219">
        <v>1758813</v>
      </c>
    </row>
    <row r="20" spans="2:7" s="152" customFormat="1" ht="18.75" customHeight="1">
      <c r="B20" s="480"/>
      <c r="C20" s="479"/>
      <c r="D20" s="268" t="s">
        <v>228</v>
      </c>
      <c r="E20" s="268"/>
      <c r="F20" s="481"/>
      <c r="G20" s="219"/>
    </row>
    <row r="21" spans="2:7" s="152" customFormat="1" ht="18.75" customHeight="1">
      <c r="B21" s="160"/>
      <c r="C21" s="151"/>
      <c r="D21" s="270" t="s">
        <v>229</v>
      </c>
      <c r="E21" s="268"/>
      <c r="F21" s="262">
        <f>SUM( F22:F24)</f>
        <v>8873003</v>
      </c>
      <c r="G21" s="219">
        <v>1226185</v>
      </c>
    </row>
    <row r="22" spans="2:7" s="152" customFormat="1" ht="18.75" customHeight="1">
      <c r="B22" s="160"/>
      <c r="C22" s="151"/>
      <c r="D22" s="268" t="s">
        <v>78</v>
      </c>
      <c r="E22" s="268"/>
      <c r="F22" s="161">
        <v>753658</v>
      </c>
      <c r="G22" s="219">
        <v>0</v>
      </c>
    </row>
    <row r="23" spans="2:7" s="152" customFormat="1" ht="18.75" customHeight="1">
      <c r="B23" s="160"/>
      <c r="C23" s="151"/>
      <c r="D23" s="268" t="s">
        <v>79</v>
      </c>
      <c r="E23" s="268"/>
      <c r="F23" s="161">
        <v>108969</v>
      </c>
      <c r="G23" s="219">
        <v>378200</v>
      </c>
    </row>
    <row r="24" spans="2:7" s="152" customFormat="1" ht="18.75" customHeight="1">
      <c r="B24" s="160"/>
      <c r="C24" s="151"/>
      <c r="D24" s="271" t="s">
        <v>230</v>
      </c>
      <c r="E24" s="268"/>
      <c r="F24" s="161">
        <f>AKTIVET!J9</f>
        <v>8010376</v>
      </c>
      <c r="G24" s="219">
        <v>847985</v>
      </c>
    </row>
    <row r="25" spans="2:7" s="152" customFormat="1" ht="18.75" customHeight="1">
      <c r="B25" s="160"/>
      <c r="C25" s="151" t="s">
        <v>80</v>
      </c>
      <c r="D25" s="151"/>
      <c r="E25" s="268"/>
      <c r="F25" s="262">
        <f>F27</f>
        <v>0</v>
      </c>
      <c r="G25" s="219"/>
    </row>
    <row r="26" spans="2:7" s="152" customFormat="1" ht="18.75" customHeight="1">
      <c r="B26" s="160"/>
      <c r="C26" s="151"/>
      <c r="D26" s="268" t="s">
        <v>231</v>
      </c>
      <c r="E26" s="268"/>
      <c r="F26" s="161"/>
      <c r="G26" s="219"/>
    </row>
    <row r="27" spans="2:7" s="152" customFormat="1" ht="18.75" customHeight="1">
      <c r="B27" s="160"/>
      <c r="C27" s="151"/>
      <c r="D27" s="268" t="s">
        <v>81</v>
      </c>
      <c r="E27" s="268"/>
      <c r="F27" s="161">
        <v>0</v>
      </c>
      <c r="G27" s="219"/>
    </row>
    <row r="28" spans="2:7" s="152" customFormat="1" ht="18.75" customHeight="1">
      <c r="B28" s="160"/>
      <c r="C28" s="272"/>
      <c r="D28" s="268" t="s">
        <v>82</v>
      </c>
      <c r="E28" s="268"/>
      <c r="F28" s="161"/>
      <c r="G28" s="219"/>
    </row>
    <row r="29" spans="2:7" s="152" customFormat="1" ht="18.75" customHeight="1">
      <c r="B29" s="160"/>
      <c r="C29" s="160"/>
      <c r="D29" s="268" t="s">
        <v>83</v>
      </c>
      <c r="E29" s="268"/>
      <c r="F29" s="161"/>
      <c r="G29" s="219"/>
    </row>
    <row r="30" spans="2:7" s="152" customFormat="1" ht="18.75" customHeight="1">
      <c r="B30" s="160"/>
      <c r="C30" s="160"/>
      <c r="D30" s="268" t="s">
        <v>84</v>
      </c>
      <c r="E30" s="268"/>
      <c r="F30" s="161"/>
      <c r="G30" s="219"/>
    </row>
    <row r="31" spans="2:7" s="152" customFormat="1" ht="18.75" customHeight="1">
      <c r="B31" s="160"/>
      <c r="C31" s="160"/>
      <c r="D31" s="271" t="s">
        <v>85</v>
      </c>
      <c r="E31" s="268"/>
      <c r="F31" s="161"/>
      <c r="G31" s="219"/>
    </row>
    <row r="32" spans="2:7" s="152" customFormat="1" ht="18.75" customHeight="1">
      <c r="B32" s="160"/>
      <c r="C32" s="151" t="s">
        <v>86</v>
      </c>
      <c r="D32" s="160"/>
      <c r="E32" s="268"/>
      <c r="F32" s="161"/>
      <c r="G32" s="219"/>
    </row>
    <row r="33" spans="2:10" s="152" customFormat="1" ht="18.75" customHeight="1">
      <c r="B33" s="160"/>
      <c r="C33" s="160"/>
      <c r="D33" s="268" t="s">
        <v>93</v>
      </c>
      <c r="E33" s="268"/>
      <c r="F33" s="161"/>
      <c r="G33" s="219"/>
    </row>
    <row r="34" spans="2:10" s="152" customFormat="1" ht="18.75" customHeight="1">
      <c r="B34" s="160"/>
      <c r="C34" s="160"/>
      <c r="D34" s="268" t="s">
        <v>87</v>
      </c>
      <c r="E34" s="268"/>
      <c r="F34" s="161"/>
      <c r="G34" s="219"/>
    </row>
    <row r="35" spans="2:10" s="152" customFormat="1" ht="18.75" customHeight="1">
      <c r="B35" s="160"/>
      <c r="C35" s="160"/>
      <c r="D35" s="268" t="s">
        <v>88</v>
      </c>
      <c r="E35" s="268"/>
      <c r="F35" s="161"/>
      <c r="G35" s="219"/>
    </row>
    <row r="36" spans="2:10" s="152" customFormat="1" ht="18.75" customHeight="1">
      <c r="B36" s="160"/>
      <c r="C36" s="160"/>
      <c r="D36" s="268" t="s">
        <v>89</v>
      </c>
      <c r="E36" s="268"/>
      <c r="F36" s="161"/>
      <c r="G36" s="219"/>
    </row>
    <row r="37" spans="2:10" s="152" customFormat="1" ht="18.75" customHeight="1">
      <c r="B37" s="160"/>
      <c r="C37" s="160"/>
      <c r="D37" s="271" t="s">
        <v>232</v>
      </c>
      <c r="E37" s="268"/>
      <c r="F37" s="161"/>
      <c r="G37" s="219"/>
    </row>
    <row r="38" spans="2:10" ht="18.75" customHeight="1">
      <c r="B38" s="165"/>
      <c r="C38" s="151" t="s">
        <v>90</v>
      </c>
      <c r="D38" s="165"/>
      <c r="E38" s="273"/>
      <c r="F38" s="282">
        <f>'NDIHMESE FLUKSI'!J9</f>
        <v>2766862</v>
      </c>
      <c r="G38" s="219">
        <v>847985</v>
      </c>
    </row>
    <row r="39" spans="2:10" ht="18.75" customHeight="1">
      <c r="B39" s="165"/>
      <c r="C39" s="151" t="s">
        <v>91</v>
      </c>
      <c r="D39" s="165"/>
      <c r="E39" s="273"/>
      <c r="F39" s="200">
        <v>5243514</v>
      </c>
      <c r="G39" s="219">
        <v>4396000</v>
      </c>
      <c r="J39" s="82"/>
    </row>
    <row r="40" spans="2:10" ht="18.75" customHeight="1">
      <c r="B40" s="165"/>
      <c r="C40" s="151" t="s">
        <v>92</v>
      </c>
      <c r="D40" s="165"/>
      <c r="E40" s="273"/>
      <c r="F40" s="200">
        <f>'NDIHMESE FLUKSI'!H9</f>
        <v>8010376</v>
      </c>
      <c r="G40" s="219">
        <v>5243514</v>
      </c>
    </row>
    <row r="41" spans="2:10" ht="18.75" customHeight="1"/>
    <row r="42" spans="2:10" ht="18.75" customHeight="1">
      <c r="G42" s="193"/>
    </row>
    <row r="43" spans="2:10" ht="18.75" customHeight="1"/>
    <row r="44" spans="2:10" ht="18.75" customHeight="1"/>
  </sheetData>
  <mergeCells count="9">
    <mergeCell ref="C19:C20"/>
    <mergeCell ref="B19:B20"/>
    <mergeCell ref="F19:F20"/>
    <mergeCell ref="B5:G5"/>
    <mergeCell ref="C7:E8"/>
    <mergeCell ref="B7:B8"/>
    <mergeCell ref="F16:F17"/>
    <mergeCell ref="B16:B17"/>
    <mergeCell ref="C16:C17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B1:J36"/>
  <sheetViews>
    <sheetView topLeftCell="A19" workbookViewId="0">
      <selection activeCell="J30" sqref="J30"/>
    </sheetView>
  </sheetViews>
  <sheetFormatPr defaultRowHeight="12.75"/>
  <cols>
    <col min="1" max="1" width="4" style="45" customWidth="1"/>
    <col min="2" max="2" width="3.7109375" style="81" customWidth="1"/>
    <col min="3" max="3" width="4.140625" style="45" customWidth="1"/>
    <col min="4" max="4" width="3.28515625" style="45" customWidth="1"/>
    <col min="5" max="5" width="49.140625" style="45" customWidth="1"/>
    <col min="6" max="6" width="14.5703125" style="82" customWidth="1"/>
    <col min="7" max="7" width="18.42578125" style="82" customWidth="1"/>
    <col min="8" max="8" width="1.42578125" style="45" customWidth="1"/>
    <col min="9" max="9" width="4.140625" style="45" customWidth="1"/>
    <col min="10" max="10" width="15.7109375" style="130" customWidth="1"/>
    <col min="11" max="16384" width="9.140625" style="45"/>
  </cols>
  <sheetData>
    <row r="1" spans="2:10" s="152" customFormat="1" ht="30" customHeight="1">
      <c r="B1" s="485" t="s">
        <v>496</v>
      </c>
      <c r="C1" s="486"/>
      <c r="D1" s="486"/>
      <c r="E1" s="486"/>
      <c r="F1" s="486"/>
      <c r="G1" s="486"/>
      <c r="J1" s="128"/>
    </row>
    <row r="2" spans="2:10" s="152" customFormat="1" ht="20.25" customHeight="1">
      <c r="B2" s="476" t="s">
        <v>270</v>
      </c>
      <c r="C2" s="476"/>
      <c r="D2" s="476"/>
      <c r="E2" s="476"/>
      <c r="F2" s="476"/>
      <c r="G2" s="476"/>
      <c r="H2" s="222"/>
      <c r="I2" s="222"/>
      <c r="J2" s="128"/>
    </row>
    <row r="3" spans="2:10" ht="20.25" customHeight="1">
      <c r="C3" s="325"/>
      <c r="E3" s="45" t="s">
        <v>497</v>
      </c>
    </row>
    <row r="4" spans="2:10" s="152" customFormat="1" ht="20.25" customHeight="1">
      <c r="B4" s="482" t="s">
        <v>2</v>
      </c>
      <c r="C4" s="462" t="s">
        <v>140</v>
      </c>
      <c r="D4" s="463"/>
      <c r="E4" s="464"/>
      <c r="F4" s="131" t="s">
        <v>141</v>
      </c>
      <c r="G4" s="131" t="s">
        <v>141</v>
      </c>
      <c r="J4" s="128"/>
    </row>
    <row r="5" spans="2:10" s="152" customFormat="1" ht="20.25" customHeight="1">
      <c r="B5" s="483"/>
      <c r="C5" s="465"/>
      <c r="D5" s="466"/>
      <c r="E5" s="467"/>
      <c r="F5" s="132" t="s">
        <v>142</v>
      </c>
      <c r="G5" s="133" t="s">
        <v>203</v>
      </c>
      <c r="J5" s="128"/>
    </row>
    <row r="6" spans="2:10" s="152" customFormat="1" ht="24.95" customHeight="1">
      <c r="B6" s="160">
        <v>1</v>
      </c>
      <c r="C6" s="223" t="s">
        <v>55</v>
      </c>
      <c r="D6" s="224"/>
      <c r="E6" s="162"/>
      <c r="F6" s="264">
        <f>REZULTATI!F9</f>
        <v>11526771</v>
      </c>
      <c r="G6" s="161">
        <v>12380397</v>
      </c>
      <c r="J6" s="128"/>
    </row>
    <row r="7" spans="2:10" s="152" customFormat="1" ht="24.95" customHeight="1">
      <c r="B7" s="160">
        <v>2</v>
      </c>
      <c r="C7" s="223" t="s">
        <v>271</v>
      </c>
      <c r="D7" s="224"/>
      <c r="E7" s="162"/>
      <c r="F7" s="161">
        <f>-REZULTATI!F12</f>
        <v>-7715648</v>
      </c>
      <c r="G7" s="161">
        <v>-8791548</v>
      </c>
      <c r="J7" s="128"/>
    </row>
    <row r="8" spans="2:10" s="152" customFormat="1" ht="40.5" customHeight="1">
      <c r="B8" s="160">
        <v>3</v>
      </c>
      <c r="C8" s="149" t="s">
        <v>272</v>
      </c>
      <c r="D8" s="150"/>
      <c r="E8" s="114"/>
      <c r="F8" s="262">
        <f>F6+F7</f>
        <v>3811123</v>
      </c>
      <c r="G8" s="262">
        <v>3588849</v>
      </c>
      <c r="J8" s="128"/>
    </row>
    <row r="9" spans="2:10" s="152" customFormat="1" ht="24.95" customHeight="1">
      <c r="B9" s="160">
        <v>4</v>
      </c>
      <c r="C9" s="225" t="s">
        <v>273</v>
      </c>
      <c r="D9" s="226"/>
      <c r="E9" s="163"/>
      <c r="F9" s="161">
        <f>REZULTATI!F17</f>
        <v>333816</v>
      </c>
      <c r="G9" s="161">
        <v>439849</v>
      </c>
      <c r="J9" s="128"/>
    </row>
    <row r="10" spans="2:10" s="152" customFormat="1" ht="24.95" customHeight="1">
      <c r="B10" s="160">
        <v>5</v>
      </c>
      <c r="C10" s="223" t="s">
        <v>274</v>
      </c>
      <c r="D10" s="224"/>
      <c r="E10" s="162"/>
      <c r="F10" s="161">
        <f>REZULTATI!F13</f>
        <v>1932552</v>
      </c>
      <c r="G10" s="161">
        <v>1583619</v>
      </c>
      <c r="J10" s="128"/>
    </row>
    <row r="11" spans="2:10" s="152" customFormat="1" ht="24.95" customHeight="1">
      <c r="B11" s="160">
        <v>6</v>
      </c>
      <c r="C11" s="223" t="s">
        <v>275</v>
      </c>
      <c r="D11" s="227"/>
      <c r="E11" s="105"/>
      <c r="F11" s="161">
        <v>0</v>
      </c>
      <c r="G11" s="161">
        <v>0</v>
      </c>
      <c r="J11" s="128"/>
    </row>
    <row r="12" spans="2:10" s="152" customFormat="1" ht="24.95" customHeight="1">
      <c r="B12" s="160">
        <v>7</v>
      </c>
      <c r="C12" s="223" t="s">
        <v>276</v>
      </c>
      <c r="D12" s="224"/>
      <c r="E12" s="162"/>
      <c r="F12" s="161">
        <f>REZULTATI!F16</f>
        <v>174480</v>
      </c>
      <c r="G12" s="161">
        <v>142016</v>
      </c>
      <c r="J12" s="128"/>
    </row>
    <row r="13" spans="2:10" s="152" customFormat="1" ht="24.95" customHeight="1">
      <c r="B13" s="160">
        <v>8</v>
      </c>
      <c r="C13" s="223" t="s">
        <v>277</v>
      </c>
      <c r="D13" s="224"/>
      <c r="E13" s="162"/>
      <c r="F13" s="161"/>
      <c r="G13" s="161"/>
      <c r="J13" s="128"/>
    </row>
    <row r="14" spans="2:10" s="152" customFormat="1" ht="24.95" customHeight="1">
      <c r="B14" s="160">
        <v>9</v>
      </c>
      <c r="C14" s="223" t="s">
        <v>134</v>
      </c>
      <c r="D14" s="224"/>
      <c r="E14" s="162"/>
      <c r="F14" s="161"/>
      <c r="G14" s="161"/>
      <c r="J14" s="128"/>
    </row>
    <row r="15" spans="2:10" s="152" customFormat="1" ht="24.95" customHeight="1">
      <c r="B15" s="160">
        <v>10</v>
      </c>
      <c r="C15" s="223" t="s">
        <v>57</v>
      </c>
      <c r="D15" s="224"/>
      <c r="E15" s="162"/>
      <c r="F15" s="161"/>
      <c r="G15" s="161"/>
      <c r="J15" s="128"/>
    </row>
    <row r="16" spans="2:10" s="152" customFormat="1" ht="24.95" customHeight="1">
      <c r="B16" s="160">
        <v>11</v>
      </c>
      <c r="C16" s="223" t="s">
        <v>278</v>
      </c>
      <c r="D16" s="224"/>
      <c r="E16" s="162"/>
      <c r="F16" s="161">
        <f>SUM(F18:F20)</f>
        <v>314744</v>
      </c>
      <c r="G16" s="161">
        <v>255868</v>
      </c>
      <c r="J16" s="128"/>
    </row>
    <row r="17" spans="2:10" s="152" customFormat="1" ht="24.95" customHeight="1">
      <c r="B17" s="160"/>
      <c r="C17" s="223">
        <v>111</v>
      </c>
      <c r="D17" s="477" t="s">
        <v>59</v>
      </c>
      <c r="E17" s="478"/>
      <c r="F17" s="153"/>
      <c r="G17" s="161"/>
      <c r="J17" s="128"/>
    </row>
    <row r="18" spans="2:10" s="152" customFormat="1" ht="24.95" customHeight="1">
      <c r="B18" s="160"/>
      <c r="C18" s="223">
        <v>112</v>
      </c>
      <c r="D18" s="477" t="s">
        <v>135</v>
      </c>
      <c r="E18" s="478"/>
      <c r="F18" s="161">
        <f>-REZULTATI!F24</f>
        <v>274469</v>
      </c>
      <c r="G18" s="161">
        <v>75274</v>
      </c>
      <c r="J18" s="128"/>
    </row>
    <row r="19" spans="2:10" s="152" customFormat="1" ht="24.95" customHeight="1">
      <c r="B19" s="160"/>
      <c r="C19" s="223">
        <v>113</v>
      </c>
      <c r="D19" s="477" t="s">
        <v>60</v>
      </c>
      <c r="E19" s="478"/>
      <c r="F19" s="161">
        <v>0</v>
      </c>
      <c r="G19" s="161">
        <v>0</v>
      </c>
      <c r="J19" s="128"/>
    </row>
    <row r="20" spans="2:10" s="152" customFormat="1" ht="24.95" customHeight="1">
      <c r="B20" s="160"/>
      <c r="C20" s="223">
        <v>114</v>
      </c>
      <c r="D20" s="477" t="s">
        <v>61</v>
      </c>
      <c r="E20" s="478"/>
      <c r="F20" s="161">
        <f>-REZULTATI!F26</f>
        <v>40275</v>
      </c>
      <c r="G20" s="161">
        <v>180594</v>
      </c>
      <c r="J20" s="128"/>
    </row>
    <row r="21" spans="2:10" s="152" customFormat="1" ht="39.950000000000003" customHeight="1">
      <c r="B21" s="160">
        <v>12</v>
      </c>
      <c r="C21" s="459" t="s">
        <v>62</v>
      </c>
      <c r="D21" s="460"/>
      <c r="E21" s="461"/>
      <c r="F21" s="262">
        <f>SUM(F9:F16)</f>
        <v>2755592</v>
      </c>
      <c r="G21" s="262">
        <v>2421389</v>
      </c>
      <c r="J21" s="128"/>
    </row>
    <row r="22" spans="2:10" s="152" customFormat="1" ht="39.950000000000003" customHeight="1">
      <c r="B22" s="160">
        <v>13</v>
      </c>
      <c r="C22" s="459" t="s">
        <v>298</v>
      </c>
      <c r="D22" s="460"/>
      <c r="E22" s="461"/>
      <c r="F22" s="265">
        <f>F8-F21</f>
        <v>1055531</v>
      </c>
      <c r="G22" s="265">
        <v>1167460</v>
      </c>
      <c r="J22" s="128"/>
    </row>
    <row r="23" spans="2:10" s="152" customFormat="1" ht="24.95" customHeight="1">
      <c r="B23" s="160">
        <v>14</v>
      </c>
      <c r="C23" s="487" t="s">
        <v>63</v>
      </c>
      <c r="D23" s="488"/>
      <c r="E23" s="489"/>
      <c r="F23" s="161">
        <f>REZULTATI!F29</f>
        <v>105553</v>
      </c>
      <c r="G23" s="161">
        <v>116746</v>
      </c>
      <c r="J23" s="128"/>
    </row>
    <row r="24" spans="2:10" s="152" customFormat="1" ht="39.950000000000003" customHeight="1">
      <c r="B24" s="160">
        <v>15</v>
      </c>
      <c r="C24" s="459" t="s">
        <v>279</v>
      </c>
      <c r="D24" s="460"/>
      <c r="E24" s="461"/>
      <c r="F24" s="266">
        <f>F22-F23</f>
        <v>949978</v>
      </c>
      <c r="G24" s="266">
        <v>1050714</v>
      </c>
      <c r="J24" s="128"/>
    </row>
    <row r="25" spans="2:10" s="152" customFormat="1" ht="24.95" customHeight="1">
      <c r="B25" s="160">
        <v>16</v>
      </c>
      <c r="C25" s="487" t="s">
        <v>137</v>
      </c>
      <c r="D25" s="488"/>
      <c r="E25" s="489"/>
      <c r="F25" s="161"/>
      <c r="G25" s="161"/>
      <c r="J25" s="128"/>
    </row>
    <row r="26" spans="2:10" s="152" customFormat="1" ht="15.95" customHeight="1">
      <c r="B26" s="228"/>
      <c r="C26" s="164"/>
      <c r="D26" s="164"/>
      <c r="E26" s="164"/>
      <c r="F26" s="235"/>
      <c r="G26" s="235"/>
      <c r="J26" s="128"/>
    </row>
    <row r="27" spans="2:10" s="152" customFormat="1" ht="15.95" customHeight="1">
      <c r="B27" s="228"/>
      <c r="C27" s="164"/>
      <c r="D27" s="164"/>
      <c r="E27" s="164"/>
      <c r="F27" s="235"/>
      <c r="G27" s="235"/>
      <c r="J27" s="128"/>
    </row>
    <row r="28" spans="2:10" s="152" customFormat="1" ht="15.95" customHeight="1">
      <c r="B28" s="228"/>
      <c r="C28" s="164"/>
      <c r="D28" s="164"/>
      <c r="E28" s="164"/>
      <c r="F28" s="235"/>
      <c r="G28" s="235"/>
      <c r="J28" s="128"/>
    </row>
    <row r="29" spans="2:10" s="152" customFormat="1" ht="15.95" customHeight="1">
      <c r="B29" s="228"/>
      <c r="C29" s="164"/>
      <c r="D29" s="164"/>
      <c r="E29" s="164"/>
      <c r="F29" s="235"/>
      <c r="G29" s="235"/>
      <c r="J29" s="128"/>
    </row>
    <row r="30" spans="2:10" s="152" customFormat="1" ht="15.95" customHeight="1">
      <c r="B30" s="228"/>
      <c r="C30" s="164"/>
      <c r="D30" s="164"/>
      <c r="E30" s="164"/>
      <c r="F30" s="235"/>
      <c r="G30" s="235"/>
      <c r="J30" s="128"/>
    </row>
    <row r="31" spans="2:10" s="152" customFormat="1" ht="15.95" customHeight="1">
      <c r="B31" s="228"/>
      <c r="C31" s="164"/>
      <c r="D31" s="164"/>
      <c r="E31" s="164"/>
      <c r="F31" s="235"/>
      <c r="G31" s="235"/>
      <c r="J31" s="128"/>
    </row>
    <row r="32" spans="2:10" s="152" customFormat="1" ht="15.95" customHeight="1">
      <c r="B32" s="228"/>
      <c r="C32" s="164"/>
      <c r="D32" s="164"/>
      <c r="E32" s="164"/>
      <c r="F32" s="235"/>
      <c r="G32" s="235"/>
      <c r="J32" s="128"/>
    </row>
    <row r="33" spans="2:10" s="152" customFormat="1" ht="15.95" customHeight="1">
      <c r="B33" s="228"/>
      <c r="C33" s="164"/>
      <c r="D33" s="164"/>
      <c r="E33" s="164"/>
      <c r="F33" s="235"/>
      <c r="G33" s="235"/>
      <c r="J33" s="128"/>
    </row>
    <row r="34" spans="2:10" s="152" customFormat="1" ht="15.95" customHeight="1">
      <c r="B34" s="228"/>
      <c r="C34" s="164"/>
      <c r="D34" s="164"/>
      <c r="E34" s="164"/>
      <c r="F34" s="235"/>
      <c r="G34" s="235"/>
      <c r="J34" s="128"/>
    </row>
    <row r="35" spans="2:10" s="152" customFormat="1" ht="15.95" customHeight="1">
      <c r="B35" s="228"/>
      <c r="C35" s="228"/>
      <c r="D35" s="228"/>
      <c r="E35" s="228"/>
      <c r="F35" s="235"/>
      <c r="G35" s="235"/>
      <c r="J35" s="128"/>
    </row>
    <row r="36" spans="2:10">
      <c r="B36" s="229"/>
      <c r="C36" s="230"/>
      <c r="D36" s="230"/>
      <c r="E36" s="230"/>
      <c r="F36" s="236"/>
      <c r="G36" s="236"/>
    </row>
  </sheetData>
  <mergeCells count="13">
    <mergeCell ref="D19:E19"/>
    <mergeCell ref="D20:E20"/>
    <mergeCell ref="C25:E25"/>
    <mergeCell ref="C21:E21"/>
    <mergeCell ref="C22:E22"/>
    <mergeCell ref="C23:E23"/>
    <mergeCell ref="C24:E24"/>
    <mergeCell ref="D17:E17"/>
    <mergeCell ref="D18:E18"/>
    <mergeCell ref="B1:G1"/>
    <mergeCell ref="B2:G2"/>
    <mergeCell ref="B4:B5"/>
    <mergeCell ref="C4:E5"/>
  </mergeCells>
  <phoneticPr fontId="5" type="noConversion"/>
  <printOptions horizontalCentered="1" verticalCentered="1"/>
  <pageMargins left="0.25" right="0.25" top="0.5" bottom="0.5" header="0.5" footer="0.5"/>
  <pageSetup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B2:J38"/>
  <sheetViews>
    <sheetView topLeftCell="A31" workbookViewId="0">
      <selection activeCell="H42" sqref="H42"/>
    </sheetView>
  </sheetViews>
  <sheetFormatPr defaultRowHeight="12.75"/>
  <cols>
    <col min="1" max="1" width="2.28515625" style="45" customWidth="1"/>
    <col min="2" max="2" width="3.7109375" style="81" customWidth="1"/>
    <col min="3" max="3" width="5.7109375" style="81" customWidth="1"/>
    <col min="4" max="4" width="53" style="81" customWidth="1"/>
    <col min="5" max="5" width="15.28515625" style="82" customWidth="1"/>
    <col min="6" max="6" width="13.7109375" style="82" customWidth="1"/>
    <col min="7" max="7" width="1.42578125" style="45" customWidth="1"/>
    <col min="8" max="16384" width="9.140625" style="45"/>
  </cols>
  <sheetData>
    <row r="2" spans="2:10" s="152" customFormat="1" ht="15">
      <c r="B2" s="83"/>
      <c r="C2" s="83"/>
      <c r="D2" s="83"/>
      <c r="E2" s="154"/>
      <c r="F2" s="154"/>
    </row>
    <row r="3" spans="2:10" s="152" customFormat="1" ht="15">
      <c r="B3" s="83"/>
      <c r="C3" s="83"/>
      <c r="D3" s="83"/>
      <c r="E3" s="154"/>
      <c r="F3" s="155"/>
    </row>
    <row r="4" spans="2:10" s="152" customFormat="1" ht="8.25" customHeight="1">
      <c r="B4" s="83"/>
      <c r="C4" s="83"/>
      <c r="D4" s="83"/>
      <c r="E4" s="156"/>
      <c r="F4" s="153"/>
    </row>
    <row r="5" spans="2:10" s="152" customFormat="1" ht="18" customHeight="1">
      <c r="B5" s="485" t="s">
        <v>498</v>
      </c>
      <c r="C5" s="486"/>
      <c r="D5" s="486"/>
      <c r="E5" s="486"/>
      <c r="F5" s="486"/>
    </row>
    <row r="6" spans="2:10" ht="28.5" customHeight="1">
      <c r="D6" s="417" t="s">
        <v>497</v>
      </c>
      <c r="E6" s="82" t="s">
        <v>280</v>
      </c>
    </row>
    <row r="7" spans="2:10" s="231" customFormat="1" ht="21" customHeight="1">
      <c r="B7" s="468" t="s">
        <v>2</v>
      </c>
      <c r="C7" s="462" t="s">
        <v>281</v>
      </c>
      <c r="D7" s="464"/>
      <c r="E7" s="232" t="s">
        <v>141</v>
      </c>
      <c r="F7" s="131" t="s">
        <v>141</v>
      </c>
    </row>
    <row r="8" spans="2:10" s="231" customFormat="1" ht="21" customHeight="1">
      <c r="B8" s="469"/>
      <c r="C8" s="465"/>
      <c r="D8" s="467"/>
      <c r="E8" s="133" t="s">
        <v>142</v>
      </c>
      <c r="F8" s="133" t="s">
        <v>203</v>
      </c>
    </row>
    <row r="9" spans="2:10" s="152" customFormat="1" ht="35.1" customHeight="1">
      <c r="B9" s="160"/>
      <c r="C9" s="459" t="s">
        <v>282</v>
      </c>
      <c r="D9" s="461"/>
      <c r="E9" s="161">
        <v>2766</v>
      </c>
      <c r="F9" s="233">
        <v>842</v>
      </c>
    </row>
    <row r="10" spans="2:10" s="152" customFormat="1" ht="24.95" customHeight="1">
      <c r="B10" s="160"/>
      <c r="C10" s="234"/>
      <c r="D10" s="224" t="s">
        <v>283</v>
      </c>
      <c r="E10" s="161">
        <v>13604</v>
      </c>
      <c r="F10" s="233">
        <v>12422</v>
      </c>
      <c r="I10" s="153"/>
    </row>
    <row r="11" spans="2:10" s="152" customFormat="1" ht="24.95" customHeight="1">
      <c r="B11" s="160"/>
      <c r="C11" s="234"/>
      <c r="D11" s="224" t="s">
        <v>284</v>
      </c>
      <c r="E11" s="161">
        <v>10460</v>
      </c>
      <c r="F11" s="233">
        <v>11222</v>
      </c>
      <c r="I11" s="153"/>
    </row>
    <row r="12" spans="2:10" s="152" customFormat="1" ht="24.95" customHeight="1">
      <c r="B12" s="160"/>
      <c r="C12" s="234"/>
      <c r="D12" s="224" t="s">
        <v>285</v>
      </c>
      <c r="E12" s="161">
        <v>0</v>
      </c>
      <c r="F12" s="233">
        <v>0</v>
      </c>
    </row>
    <row r="13" spans="2:10" s="152" customFormat="1" ht="24.95" customHeight="1">
      <c r="B13" s="160"/>
      <c r="C13" s="234"/>
      <c r="D13" s="224" t="s">
        <v>78</v>
      </c>
      <c r="E13" s="161">
        <v>274</v>
      </c>
      <c r="F13" s="233">
        <v>180</v>
      </c>
      <c r="J13" s="153"/>
    </row>
    <row r="14" spans="2:10" s="152" customFormat="1" ht="24.95" customHeight="1">
      <c r="B14" s="160"/>
      <c r="C14" s="234"/>
      <c r="D14" s="224" t="s">
        <v>79</v>
      </c>
      <c r="E14" s="161">
        <v>104</v>
      </c>
      <c r="F14" s="233">
        <v>172</v>
      </c>
    </row>
    <row r="15" spans="2:10" s="152" customFormat="1" ht="24.95" customHeight="1">
      <c r="B15" s="160"/>
      <c r="C15" s="234"/>
      <c r="D15" s="227" t="s">
        <v>286</v>
      </c>
      <c r="E15" s="161"/>
      <c r="F15" s="233"/>
    </row>
    <row r="16" spans="2:10" s="152" customFormat="1" ht="35.1" customHeight="1">
      <c r="B16" s="160"/>
      <c r="C16" s="459" t="s">
        <v>80</v>
      </c>
      <c r="D16" s="461"/>
      <c r="E16" s="161"/>
      <c r="F16" s="233"/>
    </row>
    <row r="17" spans="2:6" s="152" customFormat="1" ht="24.95" customHeight="1">
      <c r="B17" s="160"/>
      <c r="C17" s="234"/>
      <c r="D17" s="224" t="s">
        <v>287</v>
      </c>
      <c r="E17" s="161"/>
      <c r="F17" s="233"/>
    </row>
    <row r="18" spans="2:6" s="152" customFormat="1" ht="24.95" customHeight="1">
      <c r="B18" s="160"/>
      <c r="C18" s="234"/>
      <c r="D18" s="224" t="s">
        <v>81</v>
      </c>
      <c r="E18" s="161"/>
      <c r="F18" s="233"/>
    </row>
    <row r="19" spans="2:6" s="152" customFormat="1" ht="24.95" customHeight="1">
      <c r="B19" s="160"/>
      <c r="C19" s="234"/>
      <c r="D19" s="224" t="s">
        <v>82</v>
      </c>
      <c r="E19" s="161"/>
      <c r="F19" s="233"/>
    </row>
    <row r="20" spans="2:6" s="152" customFormat="1" ht="24.95" customHeight="1">
      <c r="B20" s="160"/>
      <c r="C20" s="234"/>
      <c r="D20" s="224" t="s">
        <v>83</v>
      </c>
      <c r="E20" s="161"/>
      <c r="F20" s="233"/>
    </row>
    <row r="21" spans="2:6" s="152" customFormat="1" ht="24.95" customHeight="1">
      <c r="B21" s="160"/>
      <c r="C21" s="234"/>
      <c r="D21" s="224" t="s">
        <v>84</v>
      </c>
      <c r="E21" s="161"/>
      <c r="F21" s="233"/>
    </row>
    <row r="22" spans="2:6" s="152" customFormat="1" ht="24.95" customHeight="1">
      <c r="B22" s="160"/>
      <c r="C22" s="234"/>
      <c r="D22" s="227" t="s">
        <v>85</v>
      </c>
      <c r="E22" s="161"/>
      <c r="F22" s="233"/>
    </row>
    <row r="23" spans="2:6" s="152" customFormat="1" ht="35.1" customHeight="1">
      <c r="B23" s="160"/>
      <c r="C23" s="459" t="s">
        <v>86</v>
      </c>
      <c r="D23" s="461"/>
      <c r="E23" s="161">
        <f>SUM(E24:E28)</f>
        <v>0</v>
      </c>
      <c r="F23" s="233">
        <v>0</v>
      </c>
    </row>
    <row r="24" spans="2:6" s="152" customFormat="1" ht="24.95" customHeight="1">
      <c r="B24" s="160"/>
      <c r="C24" s="234"/>
      <c r="D24" s="224" t="s">
        <v>93</v>
      </c>
      <c r="E24" s="161"/>
      <c r="F24" s="233"/>
    </row>
    <row r="25" spans="2:6" s="152" customFormat="1" ht="24.95" customHeight="1">
      <c r="B25" s="160"/>
      <c r="C25" s="234"/>
      <c r="D25" s="224" t="s">
        <v>87</v>
      </c>
      <c r="E25" s="161"/>
      <c r="F25" s="233"/>
    </row>
    <row r="26" spans="2:6" s="152" customFormat="1" ht="24.95" customHeight="1">
      <c r="B26" s="160"/>
      <c r="C26" s="234"/>
      <c r="D26" s="224" t="s">
        <v>288</v>
      </c>
      <c r="E26" s="161"/>
      <c r="F26" s="233"/>
    </row>
    <row r="27" spans="2:6" s="152" customFormat="1" ht="24.95" customHeight="1">
      <c r="B27" s="160"/>
      <c r="C27" s="234"/>
      <c r="D27" s="224" t="s">
        <v>89</v>
      </c>
      <c r="E27" s="161"/>
      <c r="F27" s="233"/>
    </row>
    <row r="28" spans="2:6" s="152" customFormat="1" ht="24.95" customHeight="1">
      <c r="B28" s="160"/>
      <c r="C28" s="234"/>
      <c r="D28" s="227" t="s">
        <v>289</v>
      </c>
      <c r="E28" s="161"/>
      <c r="F28" s="233"/>
    </row>
    <row r="29" spans="2:6" s="152" customFormat="1" ht="35.1" customHeight="1">
      <c r="B29" s="160"/>
      <c r="C29" s="459" t="s">
        <v>90</v>
      </c>
      <c r="D29" s="461"/>
      <c r="E29" s="161">
        <v>2766</v>
      </c>
      <c r="F29" s="233">
        <v>848</v>
      </c>
    </row>
    <row r="30" spans="2:6" s="152" customFormat="1" ht="35.1" customHeight="1">
      <c r="B30" s="160"/>
      <c r="C30" s="459" t="s">
        <v>91</v>
      </c>
      <c r="D30" s="461"/>
      <c r="E30" s="161">
        <v>5244</v>
      </c>
      <c r="F30" s="233">
        <v>4396</v>
      </c>
    </row>
    <row r="31" spans="2:6" s="152" customFormat="1" ht="35.1" customHeight="1">
      <c r="B31" s="160"/>
      <c r="C31" s="459" t="s">
        <v>92</v>
      </c>
      <c r="D31" s="461"/>
      <c r="E31" s="161">
        <v>8010</v>
      </c>
      <c r="F31" s="233">
        <v>5244</v>
      </c>
    </row>
    <row r="32" spans="2:6" s="152" customFormat="1" ht="15.95" customHeight="1">
      <c r="B32" s="228"/>
      <c r="C32" s="228"/>
      <c r="D32" s="228"/>
      <c r="E32" s="235"/>
      <c r="F32" s="235"/>
    </row>
    <row r="33" spans="2:6" s="152" customFormat="1" ht="15.95" customHeight="1">
      <c r="B33" s="228"/>
      <c r="C33" s="228"/>
      <c r="D33" s="228"/>
      <c r="E33" s="235"/>
      <c r="F33" s="235"/>
    </row>
    <row r="34" spans="2:6" s="152" customFormat="1" ht="15.95" customHeight="1">
      <c r="B34" s="228"/>
      <c r="C34" s="228"/>
      <c r="D34" s="228"/>
      <c r="E34" s="235"/>
      <c r="F34" s="235"/>
    </row>
    <row r="35" spans="2:6" s="152" customFormat="1" ht="15.95" customHeight="1">
      <c r="B35" s="228"/>
      <c r="C35" s="228"/>
      <c r="D35" s="228"/>
      <c r="E35" s="235"/>
      <c r="F35" s="235"/>
    </row>
    <row r="36" spans="2:6" s="152" customFormat="1" ht="15.95" customHeight="1">
      <c r="B36" s="228"/>
      <c r="C36" s="228"/>
      <c r="D36" s="228"/>
      <c r="E36" s="235"/>
      <c r="F36" s="235"/>
    </row>
    <row r="37" spans="2:6" s="152" customFormat="1" ht="15.95" customHeight="1">
      <c r="B37" s="228"/>
      <c r="C37" s="228"/>
      <c r="D37" s="228"/>
      <c r="E37" s="235"/>
      <c r="F37" s="235"/>
    </row>
    <row r="38" spans="2:6">
      <c r="B38" s="229"/>
      <c r="C38" s="229"/>
      <c r="D38" s="229"/>
      <c r="E38" s="236"/>
      <c r="F38" s="236"/>
    </row>
  </sheetData>
  <mergeCells count="9">
    <mergeCell ref="B5:F5"/>
    <mergeCell ref="B7:B8"/>
    <mergeCell ref="C7:D8"/>
    <mergeCell ref="C9:D9"/>
    <mergeCell ref="C31:D31"/>
    <mergeCell ref="C16:D16"/>
    <mergeCell ref="C23:D23"/>
    <mergeCell ref="C29:D29"/>
    <mergeCell ref="C30:D30"/>
  </mergeCells>
  <phoneticPr fontId="5" type="noConversion"/>
  <printOptions horizontalCentered="1" verticalCentered="1"/>
  <pageMargins left="0.25" right="0.25" top="0.25" bottom="0.25" header="0.5" footer="0.5"/>
  <pageSetup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2:H103"/>
  <sheetViews>
    <sheetView topLeftCell="A4" workbookViewId="0">
      <selection activeCell="G23" sqref="G23"/>
    </sheetView>
  </sheetViews>
  <sheetFormatPr defaultColWidth="17.7109375" defaultRowHeight="12.75"/>
  <cols>
    <col min="1" max="1" width="2.85546875" customWidth="1"/>
    <col min="2" max="2" width="32.140625" customWidth="1"/>
    <col min="3" max="3" width="14.85546875" bestFit="1" customWidth="1"/>
    <col min="4" max="4" width="13" customWidth="1"/>
    <col min="5" max="5" width="14" bestFit="1" customWidth="1"/>
    <col min="6" max="6" width="17.140625" customWidth="1"/>
    <col min="7" max="7" width="18.140625" bestFit="1" customWidth="1"/>
    <col min="8" max="8" width="12.140625" customWidth="1"/>
    <col min="9" max="9" width="2.7109375" customWidth="1"/>
  </cols>
  <sheetData>
    <row r="2" spans="1:8" ht="15.75">
      <c r="B2" s="201" t="s">
        <v>497</v>
      </c>
      <c r="G2" s="86"/>
      <c r="H2" s="87" t="s">
        <v>236</v>
      </c>
    </row>
    <row r="3" spans="1:8" ht="6.75" customHeight="1"/>
    <row r="4" spans="1:8" ht="25.5" customHeight="1">
      <c r="A4" s="490" t="s">
        <v>501</v>
      </c>
      <c r="B4" s="490"/>
      <c r="C4" s="490"/>
      <c r="D4" s="490"/>
      <c r="E4" s="490"/>
      <c r="F4" s="490"/>
      <c r="G4" s="490"/>
      <c r="H4" s="490"/>
    </row>
    <row r="5" spans="1:8" ht="6.75" customHeight="1"/>
    <row r="6" spans="1:8" ht="12.75" customHeight="1">
      <c r="B6" s="13" t="s">
        <v>70</v>
      </c>
      <c r="G6" s="1"/>
    </row>
    <row r="7" spans="1:8" ht="6.75" customHeight="1" thickBot="1"/>
    <row r="8" spans="1:8" s="2" customFormat="1" ht="24.95" customHeight="1" thickTop="1">
      <c r="A8" s="491"/>
      <c r="B8" s="492"/>
      <c r="C8" s="15" t="s">
        <v>42</v>
      </c>
      <c r="D8" s="15" t="s">
        <v>43</v>
      </c>
      <c r="E8" s="16" t="s">
        <v>72</v>
      </c>
      <c r="F8" s="16" t="s">
        <v>71</v>
      </c>
      <c r="G8" s="15" t="s">
        <v>73</v>
      </c>
      <c r="H8" s="17" t="s">
        <v>66</v>
      </c>
    </row>
    <row r="9" spans="1:8" s="7" customFormat="1" ht="30" customHeight="1">
      <c r="A9" s="41" t="s">
        <v>3</v>
      </c>
      <c r="B9" s="42" t="s">
        <v>483</v>
      </c>
      <c r="C9" s="5">
        <v>1440000</v>
      </c>
      <c r="D9" s="5"/>
      <c r="E9" s="5"/>
      <c r="F9" s="5">
        <v>0</v>
      </c>
      <c r="G9" s="5">
        <v>5144554</v>
      </c>
      <c r="H9" s="6">
        <f>SUM(C9:G9)</f>
        <v>6584554</v>
      </c>
    </row>
    <row r="10" spans="1:8" s="7" customFormat="1" ht="20.100000000000001" customHeight="1">
      <c r="A10" s="3" t="s">
        <v>214</v>
      </c>
      <c r="B10" s="4" t="s">
        <v>67</v>
      </c>
      <c r="C10" s="5"/>
      <c r="D10" s="5"/>
      <c r="E10" s="5"/>
      <c r="F10" s="5"/>
      <c r="G10" s="5"/>
      <c r="H10" s="6">
        <f t="shared" ref="H10:H20" si="0">SUM(C10:G10)</f>
        <v>0</v>
      </c>
    </row>
    <row r="11" spans="1:8" s="7" customFormat="1" ht="20.100000000000001" customHeight="1">
      <c r="A11" s="41" t="s">
        <v>215</v>
      </c>
      <c r="B11" s="42" t="s">
        <v>65</v>
      </c>
      <c r="C11" s="5">
        <f>C9</f>
        <v>1440000</v>
      </c>
      <c r="D11" s="5"/>
      <c r="E11" s="5"/>
      <c r="F11" s="5">
        <f>F9</f>
        <v>0</v>
      </c>
      <c r="G11" s="5">
        <f>G9</f>
        <v>5144554</v>
      </c>
      <c r="H11" s="6">
        <f>C11+D11+E11+F11+G11</f>
        <v>6584554</v>
      </c>
    </row>
    <row r="12" spans="1:8" s="7" customFormat="1" ht="20.100000000000001" customHeight="1">
      <c r="A12" s="10">
        <v>1</v>
      </c>
      <c r="B12" s="422" t="s">
        <v>484</v>
      </c>
      <c r="C12" s="9">
        <v>813465</v>
      </c>
      <c r="D12" s="9"/>
      <c r="E12" s="9"/>
      <c r="F12" s="9"/>
      <c r="G12" s="9">
        <v>4331089</v>
      </c>
      <c r="H12" s="6">
        <v>51444554</v>
      </c>
    </row>
    <row r="13" spans="1:8" s="7" customFormat="1" ht="20.100000000000001" customHeight="1">
      <c r="A13" s="10">
        <v>2</v>
      </c>
      <c r="B13" s="8" t="s">
        <v>68</v>
      </c>
      <c r="C13" s="9"/>
      <c r="D13" s="9"/>
      <c r="E13" s="9"/>
      <c r="F13" s="9"/>
      <c r="G13" s="9">
        <v>0</v>
      </c>
      <c r="H13" s="6">
        <f t="shared" si="0"/>
        <v>0</v>
      </c>
    </row>
    <row r="14" spans="1:8" s="7" customFormat="1" ht="20.100000000000001" customHeight="1">
      <c r="A14" s="10">
        <v>3</v>
      </c>
      <c r="B14" s="422" t="s">
        <v>485</v>
      </c>
      <c r="C14" s="9"/>
      <c r="D14" s="9"/>
      <c r="E14" s="9"/>
      <c r="F14" s="9">
        <v>0</v>
      </c>
      <c r="G14" s="9"/>
      <c r="H14" s="6"/>
    </row>
    <row r="15" spans="1:8" s="7" customFormat="1" ht="20.100000000000001" customHeight="1">
      <c r="A15" s="10">
        <v>4</v>
      </c>
      <c r="B15" s="8" t="s">
        <v>74</v>
      </c>
      <c r="C15" s="9"/>
      <c r="D15" s="9"/>
      <c r="E15" s="9"/>
      <c r="F15" s="9"/>
      <c r="G15" s="9"/>
      <c r="H15" s="6">
        <f t="shared" si="0"/>
        <v>0</v>
      </c>
    </row>
    <row r="16" spans="1:8" s="7" customFormat="1" ht="30" customHeight="1">
      <c r="A16" s="41" t="s">
        <v>4</v>
      </c>
      <c r="B16" s="42" t="s">
        <v>499</v>
      </c>
      <c r="C16" s="9">
        <v>2253468</v>
      </c>
      <c r="D16" s="9">
        <f t="shared" ref="D16:F16" si="1">SUM(D11:D15)</f>
        <v>0</v>
      </c>
      <c r="E16" s="9">
        <f t="shared" si="1"/>
        <v>0</v>
      </c>
      <c r="F16" s="9">
        <f t="shared" si="1"/>
        <v>0</v>
      </c>
      <c r="G16" s="9">
        <v>939978</v>
      </c>
      <c r="H16" s="9">
        <v>3193446</v>
      </c>
    </row>
    <row r="17" spans="1:8" s="7" customFormat="1" ht="20.100000000000001" customHeight="1">
      <c r="A17" s="3">
        <v>1</v>
      </c>
      <c r="B17" s="8" t="s">
        <v>69</v>
      </c>
      <c r="C17" s="9"/>
      <c r="D17" s="9"/>
      <c r="E17" s="9"/>
      <c r="F17" s="9"/>
      <c r="G17" s="9">
        <v>939978</v>
      </c>
      <c r="H17" s="6">
        <v>939978</v>
      </c>
    </row>
    <row r="18" spans="1:8" s="7" customFormat="1" ht="20.100000000000001" customHeight="1">
      <c r="A18" s="3">
        <v>2</v>
      </c>
      <c r="B18" s="8" t="s">
        <v>68</v>
      </c>
      <c r="C18" s="9"/>
      <c r="D18" s="9"/>
      <c r="E18" s="9"/>
      <c r="F18" s="9"/>
      <c r="G18" s="9"/>
      <c r="H18" s="6">
        <f t="shared" si="0"/>
        <v>0</v>
      </c>
    </row>
    <row r="19" spans="1:8" s="7" customFormat="1" ht="20.100000000000001" customHeight="1">
      <c r="A19" s="3">
        <v>3</v>
      </c>
      <c r="B19" s="8" t="s">
        <v>75</v>
      </c>
      <c r="C19" s="9"/>
      <c r="D19" s="9"/>
      <c r="E19" s="9"/>
      <c r="F19" s="9"/>
      <c r="G19" s="9"/>
      <c r="H19" s="6">
        <f t="shared" si="0"/>
        <v>0</v>
      </c>
    </row>
    <row r="20" spans="1:8" s="7" customFormat="1" ht="20.100000000000001" customHeight="1">
      <c r="A20" s="3">
        <v>4</v>
      </c>
      <c r="B20" s="8" t="s">
        <v>216</v>
      </c>
      <c r="C20" s="9"/>
      <c r="D20" s="9"/>
      <c r="E20" s="9"/>
      <c r="F20" s="9"/>
      <c r="G20" s="9"/>
      <c r="H20" s="6">
        <f t="shared" si="0"/>
        <v>0</v>
      </c>
    </row>
    <row r="21" spans="1:8" s="7" customFormat="1" ht="30" customHeight="1" thickBot="1">
      <c r="A21" s="43" t="s">
        <v>38</v>
      </c>
      <c r="B21" s="44" t="s">
        <v>500</v>
      </c>
      <c r="C21" s="11">
        <f t="shared" ref="C21:F21" si="2">SUM(C16:C20)</f>
        <v>2253468</v>
      </c>
      <c r="D21" s="11">
        <f t="shared" si="2"/>
        <v>0</v>
      </c>
      <c r="E21" s="11">
        <f t="shared" si="2"/>
        <v>0</v>
      </c>
      <c r="F21" s="11">
        <f t="shared" si="2"/>
        <v>0</v>
      </c>
      <c r="G21" s="11">
        <v>939978</v>
      </c>
      <c r="H21" s="12">
        <v>3193446</v>
      </c>
    </row>
    <row r="22" spans="1:8" ht="14.1" customHeight="1" thickTop="1"/>
    <row r="23" spans="1:8" ht="14.1" customHeight="1"/>
    <row r="24" spans="1:8" ht="14.1" customHeight="1"/>
    <row r="25" spans="1:8" ht="14.1" customHeight="1"/>
    <row r="26" spans="1:8" ht="14.1" customHeight="1"/>
    <row r="27" spans="1:8" ht="14.1" customHeight="1"/>
    <row r="28" spans="1:8" ht="14.1" customHeight="1"/>
    <row r="29" spans="1:8" ht="14.1" customHeight="1"/>
    <row r="30" spans="1:8" ht="14.1" customHeight="1"/>
    <row r="31" spans="1:8" ht="14.1" customHeight="1"/>
    <row r="32" spans="1:8" ht="14.1" customHeight="1"/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</sheetData>
  <mergeCells count="3">
    <mergeCell ref="A4:H4"/>
    <mergeCell ref="A8"/>
    <mergeCell ref="B8"/>
  </mergeCells>
  <phoneticPr fontId="5" type="noConversion"/>
  <printOptions horizontalCentered="1"/>
  <pageMargins left="0" right="0" top="0.70866141732283505" bottom="0.31496062992126" header="0.511811023622047" footer="0.511811023622047"/>
  <pageSetup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2:J34"/>
  <sheetViews>
    <sheetView topLeftCell="A16" workbookViewId="0">
      <selection activeCell="F36" sqref="F36"/>
    </sheetView>
  </sheetViews>
  <sheetFormatPr defaultRowHeight="12"/>
  <cols>
    <col min="1" max="1" width="3.28515625" style="55" customWidth="1"/>
    <col min="2" max="2" width="26" style="55" customWidth="1"/>
    <col min="3" max="3" width="19.42578125" style="55" customWidth="1"/>
    <col min="4" max="4" width="11" style="55" customWidth="1"/>
    <col min="5" max="5" width="11.28515625" style="55" customWidth="1"/>
    <col min="6" max="6" width="11.42578125" style="55" customWidth="1"/>
    <col min="7" max="7" width="12.42578125" style="55" customWidth="1"/>
    <col min="8" max="8" width="10.85546875" style="55" customWidth="1"/>
    <col min="9" max="9" width="9.7109375" style="55" customWidth="1"/>
    <col min="10" max="10" width="10.42578125" style="55" customWidth="1"/>
    <col min="11" max="16384" width="9.140625" style="55"/>
  </cols>
  <sheetData>
    <row r="2" spans="1:10" ht="15.75">
      <c r="B2" s="201" t="s">
        <v>503</v>
      </c>
    </row>
    <row r="3" spans="1:10" ht="15.75">
      <c r="C3" s="202" t="s">
        <v>489</v>
      </c>
      <c r="F3" s="55">
        <v>2012</v>
      </c>
    </row>
    <row r="4" spans="1:10" ht="6.75" customHeight="1"/>
    <row r="5" spans="1:10" ht="13.5" customHeight="1">
      <c r="A5" s="493" t="s">
        <v>2</v>
      </c>
      <c r="B5" s="493" t="s">
        <v>237</v>
      </c>
      <c r="C5" s="172"/>
      <c r="D5" s="172"/>
      <c r="E5" s="172"/>
      <c r="F5" s="172"/>
      <c r="G5" s="172"/>
      <c r="H5" s="173" t="s">
        <v>238</v>
      </c>
      <c r="I5" s="173" t="s">
        <v>238</v>
      </c>
      <c r="J5" s="172" t="s">
        <v>239</v>
      </c>
    </row>
    <row r="6" spans="1:10" ht="13.5" customHeight="1">
      <c r="A6" s="494"/>
      <c r="B6" s="494"/>
      <c r="C6" s="174"/>
      <c r="D6" s="174"/>
      <c r="E6" s="174"/>
      <c r="F6" s="174"/>
      <c r="G6" s="174"/>
      <c r="H6" s="194" t="s">
        <v>502</v>
      </c>
      <c r="I6" s="175" t="s">
        <v>487</v>
      </c>
      <c r="J6" s="174" t="s">
        <v>240</v>
      </c>
    </row>
    <row r="7" spans="1:10">
      <c r="A7" s="176">
        <v>1</v>
      </c>
      <c r="B7" s="177" t="s">
        <v>29</v>
      </c>
      <c r="C7" s="177"/>
      <c r="D7" s="178"/>
      <c r="E7" s="178"/>
      <c r="F7" s="178"/>
      <c r="G7" s="178"/>
      <c r="H7" s="179">
        <f>AKTIVET!G10</f>
        <v>0</v>
      </c>
      <c r="I7" s="179">
        <f>AKTIVET!H10</f>
        <v>0</v>
      </c>
      <c r="J7" s="179">
        <f>H7-I7</f>
        <v>0</v>
      </c>
    </row>
    <row r="8" spans="1:10">
      <c r="A8" s="176">
        <v>2</v>
      </c>
      <c r="B8" s="177" t="s">
        <v>30</v>
      </c>
      <c r="C8" s="177"/>
      <c r="D8" s="178"/>
      <c r="E8" s="178"/>
      <c r="F8" s="178"/>
      <c r="G8" s="178"/>
      <c r="H8" s="179">
        <f>AKTIVET!G11</f>
        <v>8010376</v>
      </c>
      <c r="I8" s="179">
        <f>AKTIVET!H11</f>
        <v>5243514</v>
      </c>
      <c r="J8" s="179">
        <f>H8-I8</f>
        <v>2766862</v>
      </c>
    </row>
    <row r="9" spans="1:10" s="184" customFormat="1" ht="27" customHeight="1">
      <c r="A9" s="180"/>
      <c r="B9" s="181" t="s">
        <v>241</v>
      </c>
      <c r="C9" s="181"/>
      <c r="D9" s="182"/>
      <c r="E9" s="182"/>
      <c r="F9" s="182"/>
      <c r="G9" s="182"/>
      <c r="H9" s="183">
        <f>SUM(H7:H8)</f>
        <v>8010376</v>
      </c>
      <c r="I9" s="183">
        <f>SUM(I7:I8)</f>
        <v>5243514</v>
      </c>
      <c r="J9" s="183">
        <f>SUM(J7:J8)</f>
        <v>2766862</v>
      </c>
    </row>
    <row r="10" spans="1:10">
      <c r="D10" s="185"/>
      <c r="E10" s="185"/>
      <c r="F10" s="185"/>
      <c r="G10" s="185"/>
      <c r="H10" s="185"/>
      <c r="I10" s="185"/>
      <c r="J10" s="185"/>
    </row>
    <row r="11" spans="1:10" s="184" customFormat="1" ht="13.5" customHeight="1">
      <c r="A11" s="186" t="s">
        <v>2</v>
      </c>
      <c r="B11" s="493" t="s">
        <v>237</v>
      </c>
      <c r="C11" s="493" t="s">
        <v>242</v>
      </c>
      <c r="D11" s="187" t="s">
        <v>238</v>
      </c>
      <c r="E11" s="187" t="s">
        <v>238</v>
      </c>
      <c r="F11" s="187" t="s">
        <v>243</v>
      </c>
      <c r="G11" s="187" t="s">
        <v>243</v>
      </c>
      <c r="H11" s="187" t="s">
        <v>244</v>
      </c>
      <c r="I11" s="187" t="s">
        <v>245</v>
      </c>
      <c r="J11" s="187" t="s">
        <v>239</v>
      </c>
    </row>
    <row r="12" spans="1:10" s="184" customFormat="1" ht="13.5" customHeight="1">
      <c r="A12" s="188"/>
      <c r="B12" s="494"/>
      <c r="C12" s="494"/>
      <c r="D12" s="194" t="s">
        <v>487</v>
      </c>
      <c r="E12" s="175" t="s">
        <v>303</v>
      </c>
      <c r="F12" s="189"/>
      <c r="G12" s="189"/>
      <c r="H12" s="190"/>
      <c r="I12" s="190"/>
      <c r="J12" s="190" t="s">
        <v>240</v>
      </c>
    </row>
    <row r="13" spans="1:10" s="184" customFormat="1" ht="13.5" customHeight="1">
      <c r="A13" s="176">
        <v>1</v>
      </c>
      <c r="B13" s="92" t="s">
        <v>206</v>
      </c>
      <c r="C13" s="191" t="s">
        <v>246</v>
      </c>
      <c r="D13" s="196">
        <f>AKTIVET!G13</f>
        <v>539806</v>
      </c>
      <c r="E13" s="196">
        <f>AKTIVET!H13</f>
        <v>0</v>
      </c>
      <c r="F13" s="179">
        <f>D13-E13</f>
        <v>539806</v>
      </c>
      <c r="G13" s="179">
        <f>E13-D13</f>
        <v>-539806</v>
      </c>
      <c r="H13" s="190"/>
      <c r="I13" s="190"/>
      <c r="J13" s="179">
        <f>H13-I13</f>
        <v>0</v>
      </c>
    </row>
    <row r="14" spans="1:10" s="184" customFormat="1" ht="13.5" customHeight="1">
      <c r="A14" s="176">
        <v>2</v>
      </c>
      <c r="B14" s="92" t="s">
        <v>11</v>
      </c>
      <c r="C14" s="191" t="s">
        <v>246</v>
      </c>
      <c r="D14" s="196">
        <f>AKTIVET!G21</f>
        <v>846261</v>
      </c>
      <c r="E14" s="196">
        <f>AKTIVET!H21</f>
        <v>0</v>
      </c>
      <c r="F14" s="179">
        <f>D14-E14</f>
        <v>846261</v>
      </c>
      <c r="G14" s="179">
        <f>E14-D14</f>
        <v>-846261</v>
      </c>
      <c r="H14" s="190"/>
      <c r="I14" s="190"/>
      <c r="J14" s="179">
        <f>H14-I14</f>
        <v>0</v>
      </c>
    </row>
    <row r="15" spans="1:10" ht="12.75">
      <c r="A15" s="176">
        <v>3</v>
      </c>
      <c r="B15" s="92" t="s">
        <v>19</v>
      </c>
      <c r="C15" s="191" t="s">
        <v>246</v>
      </c>
      <c r="D15" s="197">
        <f>AKTIVET!G36</f>
        <v>0</v>
      </c>
      <c r="E15" s="197">
        <f>AKTIVET!H36</f>
        <v>0</v>
      </c>
      <c r="F15" s="179">
        <f t="shared" ref="F15:F20" si="0">D15-E15</f>
        <v>0</v>
      </c>
      <c r="G15" s="179">
        <f t="shared" ref="G15:G20" si="1">E15-D15</f>
        <v>0</v>
      </c>
      <c r="H15" s="179"/>
      <c r="I15" s="179"/>
      <c r="J15" s="179">
        <f t="shared" ref="J15:J20" si="2">H15-I15</f>
        <v>0</v>
      </c>
    </row>
    <row r="16" spans="1:10">
      <c r="A16" s="176">
        <v>4</v>
      </c>
      <c r="B16" s="195" t="s">
        <v>247</v>
      </c>
      <c r="C16" s="191" t="s">
        <v>248</v>
      </c>
      <c r="D16" s="197">
        <f>'M.K V'!G31</f>
        <v>1511369</v>
      </c>
      <c r="E16" s="197">
        <f>'M.K V'!D31</f>
        <v>872384</v>
      </c>
      <c r="F16" s="179">
        <f t="shared" si="0"/>
        <v>638985</v>
      </c>
      <c r="G16" s="179">
        <f t="shared" si="1"/>
        <v>-638985</v>
      </c>
      <c r="H16" s="179"/>
      <c r="I16" s="179"/>
      <c r="J16" s="179">
        <f t="shared" si="2"/>
        <v>0</v>
      </c>
    </row>
    <row r="17" spans="1:10" ht="12.75">
      <c r="A17" s="176">
        <v>5</v>
      </c>
      <c r="B17" s="92" t="s">
        <v>20</v>
      </c>
      <c r="C17" s="191" t="s">
        <v>246</v>
      </c>
      <c r="D17" s="197">
        <f>AKTIVET!G41</f>
        <v>0</v>
      </c>
      <c r="E17" s="197">
        <f>AKTIVET!H41</f>
        <v>0</v>
      </c>
      <c r="F17" s="179">
        <f t="shared" si="0"/>
        <v>0</v>
      </c>
      <c r="G17" s="179">
        <f t="shared" si="1"/>
        <v>0</v>
      </c>
      <c r="H17" s="179"/>
      <c r="I17" s="179"/>
      <c r="J17" s="179">
        <f t="shared" si="2"/>
        <v>0</v>
      </c>
    </row>
    <row r="18" spans="1:10" ht="12.75">
      <c r="A18" s="176">
        <v>6</v>
      </c>
      <c r="B18" s="92" t="s">
        <v>21</v>
      </c>
      <c r="C18" s="191" t="s">
        <v>246</v>
      </c>
      <c r="D18" s="197">
        <f>AKTIVET!G42</f>
        <v>0</v>
      </c>
      <c r="E18" s="197">
        <f>AKTIVET!H42</f>
        <v>0</v>
      </c>
      <c r="F18" s="179">
        <f t="shared" si="0"/>
        <v>0</v>
      </c>
      <c r="G18" s="179">
        <f t="shared" si="1"/>
        <v>0</v>
      </c>
      <c r="H18" s="179"/>
      <c r="I18" s="179"/>
      <c r="J18" s="179">
        <f t="shared" si="2"/>
        <v>0</v>
      </c>
    </row>
    <row r="19" spans="1:10" ht="12.75">
      <c r="A19" s="176">
        <v>7</v>
      </c>
      <c r="B19" s="92" t="s">
        <v>22</v>
      </c>
      <c r="C19" s="191" t="s">
        <v>246</v>
      </c>
      <c r="D19" s="197">
        <f>AKTIVET!G43</f>
        <v>0</v>
      </c>
      <c r="E19" s="197">
        <f>AKTIVET!H43</f>
        <v>0</v>
      </c>
      <c r="F19" s="179">
        <f t="shared" si="0"/>
        <v>0</v>
      </c>
      <c r="G19" s="179">
        <f t="shared" si="1"/>
        <v>0</v>
      </c>
      <c r="H19" s="179"/>
      <c r="I19" s="179"/>
      <c r="J19" s="179">
        <f t="shared" si="2"/>
        <v>0</v>
      </c>
    </row>
    <row r="20" spans="1:10" ht="12.75">
      <c r="A20" s="176">
        <v>8</v>
      </c>
      <c r="B20" s="92" t="s">
        <v>23</v>
      </c>
      <c r="C20" s="191" t="s">
        <v>248</v>
      </c>
      <c r="D20" s="197">
        <f>AKTIVET!G44</f>
        <v>0</v>
      </c>
      <c r="E20" s="197">
        <f>AKTIVET!H44</f>
        <v>0</v>
      </c>
      <c r="F20" s="179">
        <f t="shared" si="0"/>
        <v>0</v>
      </c>
      <c r="G20" s="179">
        <f t="shared" si="1"/>
        <v>0</v>
      </c>
      <c r="H20" s="179"/>
      <c r="I20" s="179"/>
      <c r="J20" s="179">
        <f t="shared" si="2"/>
        <v>0</v>
      </c>
    </row>
    <row r="21" spans="1:10" ht="12.75">
      <c r="A21" s="176"/>
      <c r="B21" s="92"/>
      <c r="C21" s="191"/>
      <c r="D21" s="197"/>
      <c r="E21" s="197"/>
      <c r="F21" s="179">
        <f>D21-E21</f>
        <v>0</v>
      </c>
      <c r="G21" s="179">
        <f>E21-D21</f>
        <v>0</v>
      </c>
      <c r="H21" s="179"/>
      <c r="I21" s="179"/>
      <c r="J21" s="179">
        <f>H21-I21</f>
        <v>0</v>
      </c>
    </row>
    <row r="22" spans="1:10" ht="12.75">
      <c r="A22" s="176">
        <v>9</v>
      </c>
      <c r="B22" s="92" t="s">
        <v>251</v>
      </c>
      <c r="C22" s="191" t="s">
        <v>248</v>
      </c>
      <c r="D22" s="197">
        <f>PASIVET!G8</f>
        <v>0</v>
      </c>
      <c r="E22" s="197">
        <f>PASIVET!H8</f>
        <v>0</v>
      </c>
      <c r="F22" s="179">
        <f>D22-E22</f>
        <v>0</v>
      </c>
      <c r="G22" s="179">
        <f>E22-D22</f>
        <v>0</v>
      </c>
      <c r="H22" s="179"/>
      <c r="I22" s="179"/>
      <c r="J22" s="179">
        <f>H22-I22</f>
        <v>0</v>
      </c>
    </row>
    <row r="23" spans="1:10" ht="12.75">
      <c r="A23" s="176">
        <v>10</v>
      </c>
      <c r="B23" s="92" t="s">
        <v>250</v>
      </c>
      <c r="C23" s="191" t="s">
        <v>248</v>
      </c>
      <c r="D23" s="197">
        <f>PASIVET!G26</f>
        <v>0</v>
      </c>
      <c r="E23" s="197">
        <f>PASIVET!H26</f>
        <v>0</v>
      </c>
      <c r="F23" s="179">
        <f>D23-E23</f>
        <v>0</v>
      </c>
      <c r="G23" s="179">
        <f>E23-D23</f>
        <v>0</v>
      </c>
      <c r="H23" s="179"/>
      <c r="I23" s="179"/>
      <c r="J23" s="179">
        <f>H23-I23</f>
        <v>0</v>
      </c>
    </row>
    <row r="24" spans="1:10" ht="12.75">
      <c r="A24" s="176">
        <v>11</v>
      </c>
      <c r="B24" s="92" t="s">
        <v>252</v>
      </c>
      <c r="C24" s="191" t="s">
        <v>248</v>
      </c>
      <c r="D24" s="197">
        <f>PASIVET!G34</f>
        <v>7524532</v>
      </c>
      <c r="E24" s="197">
        <f>PASIVET!H34</f>
        <v>6584554</v>
      </c>
      <c r="F24" s="179">
        <f>D24-E24</f>
        <v>939978</v>
      </c>
      <c r="G24" s="179">
        <f>E24-D24</f>
        <v>-939978</v>
      </c>
      <c r="H24" s="179"/>
      <c r="I24" s="179"/>
      <c r="J24" s="179">
        <f>H24-I24</f>
        <v>0</v>
      </c>
    </row>
    <row r="25" spans="1:10" s="184" customFormat="1" ht="27" customHeight="1">
      <c r="A25" s="180"/>
      <c r="B25" s="180" t="s">
        <v>249</v>
      </c>
      <c r="C25" s="180"/>
      <c r="D25" s="198">
        <f>SUM(D13:D24)</f>
        <v>10421968</v>
      </c>
      <c r="E25" s="198">
        <f t="shared" ref="E25:J25" si="3">SUM(E13:E24)</f>
        <v>7456938</v>
      </c>
      <c r="F25" s="198">
        <f t="shared" si="3"/>
        <v>2965030</v>
      </c>
      <c r="G25" s="198">
        <f t="shared" si="3"/>
        <v>-2965030</v>
      </c>
      <c r="H25" s="198">
        <f t="shared" si="3"/>
        <v>0</v>
      </c>
      <c r="I25" s="198">
        <f t="shared" si="3"/>
        <v>0</v>
      </c>
      <c r="J25" s="198">
        <f t="shared" si="3"/>
        <v>0</v>
      </c>
    </row>
    <row r="27" spans="1:10">
      <c r="B27" s="177" t="s">
        <v>306</v>
      </c>
      <c r="C27" s="177" t="s">
        <v>305</v>
      </c>
      <c r="D27" s="177" t="s">
        <v>308</v>
      </c>
      <c r="E27" s="177" t="s">
        <v>307</v>
      </c>
      <c r="F27" s="177" t="s">
        <v>313</v>
      </c>
      <c r="J27" s="192">
        <f>+J25-J9</f>
        <v>-2766862</v>
      </c>
    </row>
    <row r="28" spans="1:10">
      <c r="B28" s="177" t="s">
        <v>304</v>
      </c>
      <c r="C28" s="177" t="s">
        <v>103</v>
      </c>
      <c r="D28" s="177"/>
      <c r="E28" s="177"/>
      <c r="F28" s="322">
        <f>D28</f>
        <v>0</v>
      </c>
    </row>
    <row r="29" spans="1:10">
      <c r="B29" s="177" t="s">
        <v>304</v>
      </c>
      <c r="C29" s="177" t="s">
        <v>311</v>
      </c>
      <c r="D29" s="177"/>
      <c r="E29" s="177"/>
      <c r="F29" s="322">
        <f>D29*E29</f>
        <v>0</v>
      </c>
    </row>
    <row r="30" spans="1:10">
      <c r="B30" s="177" t="s">
        <v>309</v>
      </c>
      <c r="C30" s="177" t="s">
        <v>103</v>
      </c>
      <c r="D30" s="177"/>
      <c r="E30" s="177"/>
      <c r="F30" s="322">
        <f>D30</f>
        <v>0</v>
      </c>
    </row>
    <row r="31" spans="1:10">
      <c r="B31" s="177" t="s">
        <v>309</v>
      </c>
      <c r="C31" s="177" t="s">
        <v>311</v>
      </c>
      <c r="D31" s="177"/>
      <c r="E31" s="177"/>
      <c r="F31" s="322">
        <f>D31*E31</f>
        <v>0</v>
      </c>
    </row>
    <row r="32" spans="1:10">
      <c r="B32" s="177" t="s">
        <v>310</v>
      </c>
      <c r="C32" s="177" t="s">
        <v>103</v>
      </c>
      <c r="D32" s="177"/>
      <c r="E32" s="177"/>
      <c r="F32" s="322">
        <f>D32</f>
        <v>0</v>
      </c>
    </row>
    <row r="33" spans="2:6">
      <c r="B33" s="177" t="s">
        <v>310</v>
      </c>
      <c r="C33" s="177" t="s">
        <v>311</v>
      </c>
      <c r="D33" s="177" t="s">
        <v>312</v>
      </c>
      <c r="E33" s="177"/>
      <c r="F33" s="322">
        <v>0</v>
      </c>
    </row>
    <row r="34" spans="2:6">
      <c r="B34" s="177" t="s">
        <v>488</v>
      </c>
      <c r="C34" s="177"/>
      <c r="D34" s="177"/>
      <c r="E34" s="177"/>
      <c r="F34" s="322">
        <f>SUM(F28:F33)</f>
        <v>0</v>
      </c>
    </row>
  </sheetData>
  <mergeCells count="4">
    <mergeCell ref="C11:C12"/>
    <mergeCell ref="A5:A6"/>
    <mergeCell ref="B5:B6"/>
    <mergeCell ref="B11:B12"/>
  </mergeCells>
  <phoneticPr fontId="5" type="noConversion"/>
  <printOptions horizontalCentered="1"/>
  <pageMargins left="0" right="0" top="1" bottom="1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Centro 08</vt:lpstr>
      <vt:lpstr>AKTIVET</vt:lpstr>
      <vt:lpstr>PASIVET</vt:lpstr>
      <vt:lpstr>REZULTATI</vt:lpstr>
      <vt:lpstr>FLUKSI M.I</vt:lpstr>
      <vt:lpstr>KLASIF SHP.</vt:lpstr>
      <vt:lpstr>FLUKSI M.D</vt:lpstr>
      <vt:lpstr>KAPITALI</vt:lpstr>
      <vt:lpstr>NDIHMESE FLUKSI</vt:lpstr>
      <vt:lpstr>M.K V</vt:lpstr>
      <vt:lpstr>M.K H</vt:lpstr>
      <vt:lpstr>KOPERTINA</vt:lpstr>
      <vt:lpstr>KLIENT E FURNITOR</vt:lpstr>
      <vt:lpstr>INVENTARET</vt:lpstr>
      <vt:lpstr>Pasqy.1 &amp; 2</vt:lpstr>
      <vt:lpstr>Deklarat</vt:lpstr>
      <vt:lpstr>Pasqy.3</vt:lpstr>
      <vt:lpstr>Sheet1</vt:lpstr>
      <vt:lpstr>Sheet2</vt:lpstr>
      <vt:lpstr>Sheet3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Informatika</cp:lastModifiedBy>
  <cp:lastPrinted>2013-03-24T17:14:06Z</cp:lastPrinted>
  <dcterms:created xsi:type="dcterms:W3CDTF">2002-02-16T18:16:52Z</dcterms:created>
  <dcterms:modified xsi:type="dcterms:W3CDTF">2013-07-30T16:12:21Z</dcterms:modified>
</cp:coreProperties>
</file>