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xlsx" ContentType="application/vnd.openxmlformats-officedocument.spreadsheetml.shee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895" windowHeight="9915" activeTab="2"/>
  </bookViews>
  <sheets>
    <sheet name="bilanci" sheetId="1" r:id="rId1"/>
    <sheet name="PASH" sheetId="2" r:id="rId2"/>
    <sheet name="cash flow" sheetId="3" r:id="rId3"/>
    <sheet name="kapitali" sheetId="4" r:id="rId4"/>
  </sheets>
  <calcPr calcId="125725"/>
</workbook>
</file>

<file path=xl/calcChain.xml><?xml version="1.0" encoding="utf-8"?>
<calcChain xmlns="http://schemas.openxmlformats.org/spreadsheetml/2006/main">
  <c r="C21" i="2"/>
  <c r="D9"/>
  <c r="C9"/>
  <c r="D13" i="4"/>
  <c r="D19" s="1"/>
  <c r="C13"/>
  <c r="G6"/>
  <c r="D29" i="3"/>
  <c r="D24" s="1"/>
  <c r="C27"/>
  <c r="C29" s="1"/>
  <c r="C24" s="1"/>
  <c r="D22"/>
  <c r="D16" s="1"/>
  <c r="C22"/>
  <c r="C16" s="1"/>
  <c r="C14"/>
  <c r="D9"/>
  <c r="D14" s="1"/>
  <c r="C14" i="2"/>
  <c r="C24"/>
  <c r="C29" s="1"/>
  <c r="C20"/>
  <c r="D24"/>
  <c r="D29" s="1"/>
  <c r="D14"/>
  <c r="D13"/>
  <c r="C72" i="1"/>
  <c r="C61"/>
  <c r="C65" s="1"/>
  <c r="C103"/>
  <c r="C91" s="1"/>
  <c r="C87"/>
  <c r="C78" s="1"/>
  <c r="C66"/>
  <c r="C76" s="1"/>
  <c r="C59" s="1"/>
  <c r="C41"/>
  <c r="C50" s="1"/>
  <c r="C29" s="1"/>
  <c r="C23"/>
  <c r="C17" s="1"/>
  <c r="C16"/>
  <c r="C11" s="1"/>
  <c r="D103"/>
  <c r="D83"/>
  <c r="D80" s="1"/>
  <c r="D87" s="1"/>
  <c r="D72"/>
  <c r="D66" s="1"/>
  <c r="D65"/>
  <c r="D61" s="1"/>
  <c r="D47"/>
  <c r="D41"/>
  <c r="D36" s="1"/>
  <c r="D35"/>
  <c r="D30" s="1"/>
  <c r="D23"/>
  <c r="D16"/>
  <c r="D11" s="1"/>
  <c r="D10"/>
  <c r="D20" i="2" l="1"/>
  <c r="G13" i="4"/>
  <c r="C19"/>
  <c r="G19" s="1"/>
  <c r="C31" i="3"/>
  <c r="D31"/>
  <c r="D33" s="1"/>
  <c r="D8"/>
  <c r="C8"/>
  <c r="D21" i="2"/>
  <c r="D30" s="1"/>
  <c r="D32" s="1"/>
  <c r="D27" i="1"/>
  <c r="D5" s="1"/>
  <c r="C89"/>
  <c r="C104" s="1"/>
  <c r="C36"/>
  <c r="C27"/>
  <c r="C5" s="1"/>
  <c r="D76"/>
  <c r="D59" s="1"/>
  <c r="D91"/>
  <c r="D78"/>
  <c r="D50"/>
  <c r="D52" s="1"/>
  <c r="D17"/>
  <c r="C30" i="2" l="1"/>
  <c r="C32" s="1"/>
  <c r="C32" i="3"/>
  <c r="C33" s="1"/>
  <c r="C34" s="1"/>
  <c r="D34"/>
  <c r="C52" i="1"/>
  <c r="D89"/>
  <c r="D104" s="1"/>
  <c r="D29"/>
</calcChain>
</file>

<file path=xl/sharedStrings.xml><?xml version="1.0" encoding="utf-8"?>
<sst xmlns="http://schemas.openxmlformats.org/spreadsheetml/2006/main" count="237" uniqueCount="174">
  <si>
    <t>AKTIVET</t>
  </si>
  <si>
    <t>Nr.
 Ref.</t>
  </si>
  <si>
    <t xml:space="preserve">             A K T I V E T</t>
  </si>
  <si>
    <t>Viti Ushtrimor</t>
  </si>
  <si>
    <t>31 Dhjetor 2010</t>
  </si>
  <si>
    <t>I</t>
  </si>
  <si>
    <t>Aktive Afatshkurtra</t>
  </si>
  <si>
    <t>Mjetet Monetare</t>
  </si>
  <si>
    <t>Derivate dhe Aktive Financiare te mbajtur per tregtim</t>
  </si>
  <si>
    <t>a)</t>
  </si>
  <si>
    <t xml:space="preserve"> Derivatet</t>
  </si>
  <si>
    <t>b)</t>
  </si>
  <si>
    <t xml:space="preserve"> Aktivet e mbajtur per tregtim</t>
  </si>
  <si>
    <t>Totali  2</t>
  </si>
  <si>
    <t>Aktive te tjera Financiare afatshkurter</t>
  </si>
  <si>
    <t xml:space="preserve"> Llogari kerkesa te arketueshme</t>
  </si>
  <si>
    <t xml:space="preserve"> Llogari kerkesa te tjera te arketueshme</t>
  </si>
  <si>
    <t>c)</t>
  </si>
  <si>
    <t xml:space="preserve"> Instrumente te tjera borxhi</t>
  </si>
  <si>
    <t>d)</t>
  </si>
  <si>
    <t xml:space="preserve"> Investime te tjera financiare</t>
  </si>
  <si>
    <t>Totali  3</t>
  </si>
  <si>
    <t>Inventari</t>
  </si>
  <si>
    <t xml:space="preserve"> Lendet e para</t>
  </si>
  <si>
    <t xml:space="preserve"> Prodhimi ne proces</t>
  </si>
  <si>
    <t xml:space="preserve"> Produkte te gatshme</t>
  </si>
  <si>
    <t xml:space="preserve"> Mallra per rishitje</t>
  </si>
  <si>
    <t>e)</t>
  </si>
  <si>
    <t xml:space="preserve"> Parapagesat per furnizime</t>
  </si>
  <si>
    <t>Totali  4</t>
  </si>
  <si>
    <t>Aktive Biologjike afatshkurter</t>
  </si>
  <si>
    <t>Aktive Afatshkurtra te mbajtur per shitje</t>
  </si>
  <si>
    <t>Parapagime dhe shpenzime te shtyra</t>
  </si>
  <si>
    <t>Total i Aktiveve Afatshkurtra</t>
  </si>
  <si>
    <t>II</t>
  </si>
  <si>
    <t>Aktive Afatgjata</t>
  </si>
  <si>
    <t>Investime financiare afatgjata</t>
  </si>
  <si>
    <t>Aksione dhe pjesemarrje te tjera ne njesi te kontrolluara</t>
  </si>
  <si>
    <t>Aksione dhe investime te tjera ne pjesemarrje</t>
  </si>
  <si>
    <t>Aksione dhe letra te tjera me vlere</t>
  </si>
  <si>
    <t>ç)</t>
  </si>
  <si>
    <t>Llogari kerkese te arketueshme</t>
  </si>
  <si>
    <t>Totali  1</t>
  </si>
  <si>
    <t>Aktive Afatgjata Materiale</t>
  </si>
  <si>
    <t xml:space="preserve">Ndertime ne Proces </t>
  </si>
  <si>
    <t>Ndertesa (neto)</t>
  </si>
  <si>
    <t>Makineri dhe pajisje (neto)</t>
  </si>
  <si>
    <t>Akitive te tjera afatgjata materiele (neto)</t>
  </si>
  <si>
    <t>Aktive Biologjike Afatgjate</t>
  </si>
  <si>
    <t>Aktive Afatgjata Jomateriale</t>
  </si>
  <si>
    <t>Emri i mire</t>
  </si>
  <si>
    <t>Shpenzimet e zhvillimit</t>
  </si>
  <si>
    <t>Aktive te tjera afatgjata jomateriele</t>
  </si>
  <si>
    <t>Kapitali aksionar i papaguar</t>
  </si>
  <si>
    <t>Aktive te tjera afatgjata (ne proces)</t>
  </si>
  <si>
    <t>Totali i Aktiveve Afatgjata</t>
  </si>
  <si>
    <t>TOTALI AKTIVEVE</t>
  </si>
  <si>
    <t>DETYRIMET DHE KAPITALI</t>
  </si>
  <si>
    <t>Nr. 
Ref.</t>
  </si>
  <si>
    <t>DETYRIMET  DHE  KAPITALI</t>
  </si>
  <si>
    <t xml:space="preserve">Detyrimet  Afatshkurta </t>
  </si>
  <si>
    <t>Derivatet</t>
  </si>
  <si>
    <t>Huamarrjet</t>
  </si>
  <si>
    <t>Huate dhe obligacionet afatshkurtra</t>
  </si>
  <si>
    <t>Kthimet/Ripagimet e huave afatgjata</t>
  </si>
  <si>
    <t>Bono te konvertueshme</t>
  </si>
  <si>
    <t>Huate dhe parapagimet</t>
  </si>
  <si>
    <t>Te pagueshme ndaj furnitoreve</t>
  </si>
  <si>
    <t>Te pagueshme ndaj punonjesve</t>
  </si>
  <si>
    <t>Detyrimet tatimore</t>
  </si>
  <si>
    <t>Hua te tjera</t>
  </si>
  <si>
    <t>Parapagimet e arketueshme</t>
  </si>
  <si>
    <t>Totali   3</t>
  </si>
  <si>
    <t>Grantet dhe te ardhura te shtyra</t>
  </si>
  <si>
    <t>Provizionet afatshkurtra</t>
  </si>
  <si>
    <t>Detyrime  Totale  Afatshkurtra</t>
  </si>
  <si>
    <t>Detyrimet Afatgjata</t>
  </si>
  <si>
    <t>Huate afatgjata</t>
  </si>
  <si>
    <t>Hua, bono dhe detyrime nga qeraja financiare</t>
  </si>
  <si>
    <t>Bonot e konvertueshme</t>
  </si>
  <si>
    <t>Huamarrje te tjera afatgjata</t>
  </si>
  <si>
    <t>Provizionet afatgjata</t>
  </si>
  <si>
    <t>Grandet dhe te ardhura te shtyra</t>
  </si>
  <si>
    <t>Detyrime Totale Afatgjata</t>
  </si>
  <si>
    <t xml:space="preserve">Detyrime  Totale </t>
  </si>
  <si>
    <t>III</t>
  </si>
  <si>
    <t>Kapitali</t>
  </si>
  <si>
    <t>Akisonet e pakices</t>
  </si>
  <si>
    <t>Kapitali i aksionereve te shoqerise meme</t>
  </si>
  <si>
    <t>Kapitali i aksionar</t>
  </si>
  <si>
    <t>Primi i aksionit</t>
  </si>
  <si>
    <t>Njesite ose aksionet e thesarit</t>
  </si>
  <si>
    <t>Rezerva statutore</t>
  </si>
  <si>
    <t>Rezerva ligjore</t>
  </si>
  <si>
    <t>Rezerva te tjera</t>
  </si>
  <si>
    <t>Fitimi i pashperndare</t>
  </si>
  <si>
    <t>Fitimi (humbje) e vitit financiar</t>
  </si>
  <si>
    <t>Totali i Kapitalit</t>
  </si>
  <si>
    <t>TOTALI I PASIVEVE DHE KAPITALIT</t>
  </si>
  <si>
    <t>31 Dhjetor 2011</t>
  </si>
  <si>
    <t>PASQYRA E TE ARDHURA SHPENZIME</t>
  </si>
  <si>
    <t>Nr. Ref.</t>
  </si>
  <si>
    <t>Pershkrimi</t>
  </si>
  <si>
    <t>Te Ardhurat</t>
  </si>
  <si>
    <t>Shitjet neto</t>
  </si>
  <si>
    <t>Të ardhura të tjera nga veprimtaritë e shfrytëzimit</t>
  </si>
  <si>
    <t>Ndryshimet në inventarin e produkteve të gatshme dhe prodhimit në proçes</t>
  </si>
  <si>
    <t>Materialet e konsumuara</t>
  </si>
  <si>
    <t>Kosto e punës</t>
  </si>
  <si>
    <t>-pagat e personelit</t>
  </si>
  <si>
    <t>-shpenzimet per sigurimet shoqërore dhe shëndetsore</t>
  </si>
  <si>
    <t>shpenzimet per dieta</t>
  </si>
  <si>
    <t>Amortizimet dhe zhvlerësimet</t>
  </si>
  <si>
    <t>Shpenzime të tjera</t>
  </si>
  <si>
    <t>Totali i shpenzimeve (shuma 4 - 7)</t>
  </si>
  <si>
    <t>Fitimi apo humbja nga veprimtaria kryesore (1+2+/-3-8)</t>
  </si>
  <si>
    <t>Të ardhurat dhe shpenzimet financiare nga njësitë e kontrolluara</t>
  </si>
  <si>
    <t>Të ardhurat dhe shpenzimet financiare nga pjesëmarrjet</t>
  </si>
  <si>
    <t>Të ardhurat dhe shpenzimet financiare</t>
  </si>
  <si>
    <t>12/a</t>
  </si>
  <si>
    <t>Të ardhurat dhe shpenzimet financiare nga investime të tjera financiare afatgjata</t>
  </si>
  <si>
    <t>12/b</t>
  </si>
  <si>
    <t>Të ardhurat dhe shpenzimet nga interesat</t>
  </si>
  <si>
    <t>12/c</t>
  </si>
  <si>
    <t>Fitimet (humbjet) nga kursi i këmbimi</t>
  </si>
  <si>
    <t>12/d</t>
  </si>
  <si>
    <t>Të ardhura dhe shpenzime të tjera financiare</t>
  </si>
  <si>
    <t>Totali i të ardhurave dhe shpenzimeve financiare (12.1+/-12.2+/-12.3+/-12.4)</t>
  </si>
  <si>
    <t>Fitimi (humbja) para tatimit (9+/-13)</t>
  </si>
  <si>
    <t>Shpenzimet e tatimit mbi fitimin</t>
  </si>
  <si>
    <t>Fitmi (humbja) neto e vitit financiar (14-15)</t>
  </si>
  <si>
    <t>Fluksi Monetar</t>
  </si>
  <si>
    <t>Fluksi monetar nga veprimtaritë e shfrytëzimit</t>
  </si>
  <si>
    <t>Mjetet monetare (MM) të arkëtuara nga klientët</t>
  </si>
  <si>
    <t>MM të paguara ndaj furnitorëve, punonjësve dhe taksa të #</t>
  </si>
  <si>
    <t>MM të ardhura nga veprimtaritë</t>
  </si>
  <si>
    <t xml:space="preserve">Interesi i paguar </t>
  </si>
  <si>
    <t>Tatim mbi fitimin i paguar</t>
  </si>
  <si>
    <t>MM neto nga veprimtaritë e shfrytëzimit</t>
  </si>
  <si>
    <t>Fluksi monetar nga veprimtaritë investuese</t>
  </si>
  <si>
    <t>Blerja e njësisë së kontrolluar X minus paratë e Arkëtuara</t>
  </si>
  <si>
    <t>Blerja e aktiveve afatgjata materiale</t>
  </si>
  <si>
    <t>Të ardhurat nga shitja e pajisjeve</t>
  </si>
  <si>
    <t>Interesi i arkëtuar</t>
  </si>
  <si>
    <t>Dividendët e arkëtuar</t>
  </si>
  <si>
    <t>MM neto të përdorura në veprimtaritë investuese</t>
  </si>
  <si>
    <t>Fluksi monetar nga aktivitetet financiare</t>
  </si>
  <si>
    <t>Të ardhura nga emetimi i kapitalit aksionar</t>
  </si>
  <si>
    <t>Të ardhura nga huamarrje afatgjata</t>
  </si>
  <si>
    <t>Pagesat e detyrimeve të qirasë financiare(Kredi)</t>
  </si>
  <si>
    <t xml:space="preserve">Dividendë të paguar  </t>
  </si>
  <si>
    <t>MM neto e përdorur në veprimtaritë financiare</t>
  </si>
  <si>
    <t>Rritja/rënia neto e mjeteve monetare</t>
  </si>
  <si>
    <t>Mjetet monetare në fillim të periudhës kontabël</t>
  </si>
  <si>
    <t>Mjetet monetare në fund të periudhës kontabël</t>
  </si>
  <si>
    <t>Levizja e Kapitaleve</t>
  </si>
  <si>
    <t>Kapitali aksionar</t>
  </si>
  <si>
    <t>Aksione të thesarit</t>
  </si>
  <si>
    <t>Rezerva ligjore statusore</t>
  </si>
  <si>
    <t>Fitimi i pashpërndarë</t>
  </si>
  <si>
    <t>Totali</t>
  </si>
  <si>
    <t>Pozicioni më 31 dhjetor 2009</t>
  </si>
  <si>
    <t>Efekti i ndryshimeve në politikat kontabël</t>
  </si>
  <si>
    <t>Pozicioni i rregulluar</t>
  </si>
  <si>
    <t>Fitimi neto për periudhën kontabël</t>
  </si>
  <si>
    <t>Dividendët e paguar</t>
  </si>
  <si>
    <t>Rritje e rezervës së kapitalit</t>
  </si>
  <si>
    <t>Emetimi i aksioneve</t>
  </si>
  <si>
    <t>Pozicioni më 31 dhjetor 2010</t>
  </si>
  <si>
    <t>Emetim i kapitalit aksionar</t>
  </si>
  <si>
    <t>Aksione të thesarit të riblera</t>
  </si>
  <si>
    <t>Pozicioni më  31 Dhjetor  2011</t>
  </si>
  <si>
    <t>PASQYRA E FLUKSIT MONETAR</t>
  </si>
  <si>
    <t>PASQYRA E LEVIZJES SE KAPITALIT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</si>
</sst>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u/>
      <sz val="11"/>
      <color theme="1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6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/>
    <xf numFmtId="0" fontId="4" fillId="0" borderId="7" xfId="0" applyFont="1" applyBorder="1" applyAlignment="1">
      <alignment horizontal="right"/>
    </xf>
    <xf numFmtId="0" fontId="4" fillId="0" borderId="8" xfId="0" applyFont="1" applyBorder="1"/>
    <xf numFmtId="0" fontId="4" fillId="0" borderId="9" xfId="0" applyFont="1" applyBorder="1" applyAlignment="1">
      <alignment horizontal="right"/>
    </xf>
    <xf numFmtId="0" fontId="4" fillId="0" borderId="10" xfId="0" applyFont="1" applyBorder="1"/>
    <xf numFmtId="0" fontId="6" fillId="0" borderId="9" xfId="0" applyFont="1" applyBorder="1" applyAlignment="1">
      <alignment horizontal="right"/>
    </xf>
    <xf numFmtId="0" fontId="6" fillId="0" borderId="10" xfId="0" applyFont="1" applyBorder="1"/>
    <xf numFmtId="0" fontId="6" fillId="0" borderId="11" xfId="0" applyFont="1" applyBorder="1" applyAlignment="1">
      <alignment horizontal="right"/>
    </xf>
    <xf numFmtId="0" fontId="6" fillId="0" borderId="12" xfId="0" applyFont="1" applyBorder="1"/>
    <xf numFmtId="0" fontId="7" fillId="0" borderId="13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8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16" xfId="0" applyFont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0" borderId="7" xfId="0" applyFont="1" applyBorder="1"/>
    <xf numFmtId="0" fontId="8" fillId="0" borderId="13" xfId="0" applyFont="1" applyBorder="1" applyAlignment="1">
      <alignment horizontal="right"/>
    </xf>
    <xf numFmtId="165" fontId="6" fillId="0" borderId="10" xfId="2" applyNumberFormat="1" applyFont="1" applyFill="1" applyBorder="1"/>
    <xf numFmtId="0" fontId="6" fillId="0" borderId="13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3" xfId="0" applyFont="1" applyFill="1" applyBorder="1"/>
    <xf numFmtId="0" fontId="8" fillId="0" borderId="14" xfId="0" applyFont="1" applyFill="1" applyBorder="1" applyAlignment="1">
      <alignment horizontal="right"/>
    </xf>
    <xf numFmtId="0" fontId="6" fillId="0" borderId="9" xfId="0" applyFont="1" applyBorder="1"/>
    <xf numFmtId="0" fontId="4" fillId="2" borderId="17" xfId="0" applyFont="1" applyFill="1" applyBorder="1"/>
    <xf numFmtId="0" fontId="4" fillId="2" borderId="1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166" fontId="4" fillId="2" borderId="3" xfId="1" applyNumberFormat="1" applyFont="1" applyFill="1" applyBorder="1"/>
    <xf numFmtId="0" fontId="4" fillId="0" borderId="20" xfId="0" applyFont="1" applyBorder="1"/>
    <xf numFmtId="165" fontId="8" fillId="0" borderId="8" xfId="2" applyNumberFormat="1" applyFont="1" applyFill="1" applyBorder="1"/>
    <xf numFmtId="166" fontId="4" fillId="0" borderId="10" xfId="1" applyNumberFormat="1" applyFont="1" applyFill="1" applyBorder="1"/>
    <xf numFmtId="0" fontId="6" fillId="0" borderId="10" xfId="0" applyFont="1" applyBorder="1" applyAlignment="1">
      <alignment horizontal="right"/>
    </xf>
    <xf numFmtId="166" fontId="6" fillId="0" borderId="10" xfId="1" applyNumberFormat="1" applyFont="1" applyFill="1" applyBorder="1"/>
    <xf numFmtId="165" fontId="6" fillId="0" borderId="22" xfId="2" applyNumberFormat="1" applyFont="1" applyFill="1" applyBorder="1"/>
    <xf numFmtId="0" fontId="6" fillId="0" borderId="12" xfId="0" applyFont="1" applyBorder="1" applyAlignment="1">
      <alignment horizontal="right"/>
    </xf>
    <xf numFmtId="166" fontId="6" fillId="0" borderId="12" xfId="1" applyNumberFormat="1" applyFont="1" applyFill="1" applyBorder="1"/>
    <xf numFmtId="0" fontId="6" fillId="0" borderId="14" xfId="0" applyFont="1" applyBorder="1" applyAlignment="1">
      <alignment horizontal="right"/>
    </xf>
    <xf numFmtId="166" fontId="8" fillId="0" borderId="14" xfId="1" applyNumberFormat="1" applyFont="1" applyFill="1" applyBorder="1"/>
    <xf numFmtId="0" fontId="4" fillId="0" borderId="8" xfId="0" applyFont="1" applyBorder="1" applyAlignment="1">
      <alignment horizontal="right"/>
    </xf>
    <xf numFmtId="166" fontId="4" fillId="0" borderId="8" xfId="1" applyNumberFormat="1" applyFont="1" applyFill="1" applyBorder="1"/>
    <xf numFmtId="166" fontId="6" fillId="0" borderId="8" xfId="1" applyNumberFormat="1" applyFont="1" applyFill="1" applyBorder="1"/>
    <xf numFmtId="0" fontId="4" fillId="0" borderId="10" xfId="0" applyFont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0" borderId="14" xfId="1" applyNumberFormat="1" applyFont="1" applyFill="1" applyBorder="1"/>
    <xf numFmtId="0" fontId="4" fillId="0" borderId="24" xfId="0" applyFont="1" applyBorder="1"/>
    <xf numFmtId="0" fontId="8" fillId="0" borderId="24" xfId="0" applyFont="1" applyBorder="1"/>
    <xf numFmtId="166" fontId="8" fillId="0" borderId="24" xfId="1" applyNumberFormat="1" applyFont="1" applyFill="1" applyBorder="1"/>
    <xf numFmtId="0" fontId="4" fillId="2" borderId="14" xfId="0" applyFont="1" applyFill="1" applyBorder="1" applyAlignment="1">
      <alignment horizontal="center"/>
    </xf>
    <xf numFmtId="166" fontId="4" fillId="2" borderId="14" xfId="1" applyNumberFormat="1" applyFont="1" applyFill="1" applyBorder="1"/>
    <xf numFmtId="0" fontId="4" fillId="0" borderId="10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10" xfId="0" applyFont="1" applyFill="1" applyBorder="1"/>
    <xf numFmtId="0" fontId="6" fillId="0" borderId="12" xfId="0" applyFont="1" applyFill="1" applyBorder="1" applyAlignment="1">
      <alignment horizontal="right"/>
    </xf>
    <xf numFmtId="0" fontId="6" fillId="0" borderId="12" xfId="0" applyFont="1" applyFill="1" applyBorder="1"/>
    <xf numFmtId="0" fontId="6" fillId="0" borderId="14" xfId="0" applyFont="1" applyFill="1" applyBorder="1"/>
    <xf numFmtId="166" fontId="7" fillId="0" borderId="14" xfId="1" applyNumberFormat="1" applyFont="1" applyFill="1" applyBorder="1"/>
    <xf numFmtId="0" fontId="4" fillId="0" borderId="8" xfId="0" applyFont="1" applyFill="1" applyBorder="1"/>
    <xf numFmtId="0" fontId="4" fillId="0" borderId="12" xfId="0" applyFont="1" applyFill="1" applyBorder="1"/>
    <xf numFmtId="0" fontId="4" fillId="0" borderId="14" xfId="0" applyFont="1" applyFill="1" applyBorder="1" applyAlignment="1">
      <alignment horizontal="right"/>
    </xf>
    <xf numFmtId="0" fontId="6" fillId="0" borderId="24" xfId="0" applyFont="1" applyFill="1" applyBorder="1"/>
    <xf numFmtId="166" fontId="6" fillId="0" borderId="24" xfId="1" applyNumberFormat="1" applyFont="1" applyFill="1" applyBorder="1"/>
    <xf numFmtId="0" fontId="4" fillId="0" borderId="14" xfId="0" applyFont="1" applyFill="1" applyBorder="1"/>
    <xf numFmtId="165" fontId="4" fillId="0" borderId="14" xfId="1" applyNumberFormat="1" applyFont="1" applyFill="1" applyBorder="1"/>
    <xf numFmtId="0" fontId="6" fillId="0" borderId="8" xfId="0" applyFont="1" applyFill="1" applyBorder="1"/>
    <xf numFmtId="165" fontId="6" fillId="0" borderId="8" xfId="1" applyNumberFormat="1" applyFont="1" applyFill="1" applyBorder="1"/>
    <xf numFmtId="165" fontId="6" fillId="0" borderId="10" xfId="1" applyNumberFormat="1" applyFont="1" applyFill="1" applyBorder="1"/>
    <xf numFmtId="165" fontId="6" fillId="0" borderId="12" xfId="1" applyNumberFormat="1" applyFont="1" applyFill="1" applyBorder="1"/>
    <xf numFmtId="0" fontId="4" fillId="0" borderId="14" xfId="0" applyFont="1" applyFill="1" applyBorder="1" applyAlignment="1">
      <alignment horizontal="center"/>
    </xf>
    <xf numFmtId="165" fontId="4" fillId="0" borderId="25" xfId="1" applyNumberFormat="1" applyFont="1" applyFill="1" applyBorder="1"/>
    <xf numFmtId="0" fontId="6" fillId="2" borderId="18" xfId="0" applyFont="1" applyFill="1" applyBorder="1"/>
    <xf numFmtId="0" fontId="4" fillId="2" borderId="18" xfId="0" applyFont="1" applyFill="1" applyBorder="1"/>
    <xf numFmtId="165" fontId="4" fillId="2" borderId="18" xfId="1" applyNumberFormat="1" applyFont="1" applyFill="1" applyBorder="1"/>
    <xf numFmtId="165" fontId="4" fillId="2" borderId="26" xfId="2" applyNumberFormat="1" applyFont="1" applyFill="1" applyBorder="1"/>
    <xf numFmtId="0" fontId="4" fillId="0" borderId="6" xfId="0" applyFont="1" applyBorder="1" applyAlignment="1">
      <alignment horizontal="center" vertical="center" wrapText="1"/>
    </xf>
    <xf numFmtId="0" fontId="4" fillId="0" borderId="30" xfId="0" applyNumberFormat="1" applyFont="1" applyBorder="1" applyAlignment="1">
      <alignment horizontal="center"/>
    </xf>
    <xf numFmtId="165" fontId="4" fillId="2" borderId="19" xfId="2" applyNumberFormat="1" applyFont="1" applyFill="1" applyBorder="1"/>
    <xf numFmtId="165" fontId="4" fillId="0" borderId="21" xfId="2" applyNumberFormat="1" applyFont="1" applyBorder="1"/>
    <xf numFmtId="165" fontId="6" fillId="0" borderId="22" xfId="2" applyNumberFormat="1" applyFont="1" applyBorder="1"/>
    <xf numFmtId="165" fontId="6" fillId="0" borderId="23" xfId="2" applyNumberFormat="1" applyFont="1" applyBorder="1"/>
    <xf numFmtId="165" fontId="7" fillId="0" borderId="25" xfId="2" applyNumberFormat="1" applyFont="1" applyBorder="1"/>
    <xf numFmtId="165" fontId="8" fillId="0" borderId="25" xfId="2" applyNumberFormat="1" applyFont="1" applyBorder="1"/>
    <xf numFmtId="165" fontId="6" fillId="0" borderId="21" xfId="2" applyNumberFormat="1" applyFont="1" applyBorder="1"/>
    <xf numFmtId="165" fontId="8" fillId="0" borderId="31" xfId="2" applyNumberFormat="1" applyFont="1" applyBorder="1"/>
    <xf numFmtId="165" fontId="4" fillId="2" borderId="25" xfId="2" applyNumberFormat="1" applyFont="1" applyFill="1" applyBorder="1"/>
    <xf numFmtId="165" fontId="8" fillId="0" borderId="22" xfId="2" applyNumberFormat="1" applyFont="1" applyBorder="1"/>
    <xf numFmtId="165" fontId="8" fillId="0" borderId="21" xfId="2" applyNumberFormat="1" applyFont="1" applyBorder="1"/>
    <xf numFmtId="165" fontId="8" fillId="0" borderId="25" xfId="2" applyNumberFormat="1" applyFont="1" applyFill="1" applyBorder="1"/>
    <xf numFmtId="0" fontId="4" fillId="0" borderId="5" xfId="0" applyFont="1" applyBorder="1" applyAlignment="1">
      <alignment horizontal="center" wrapText="1"/>
    </xf>
    <xf numFmtId="165" fontId="6" fillId="0" borderId="10" xfId="1" applyNumberFormat="1" applyFont="1" applyBorder="1"/>
    <xf numFmtId="165" fontId="6" fillId="0" borderId="8" xfId="1" applyNumberFormat="1" applyFont="1" applyBorder="1"/>
    <xf numFmtId="165" fontId="6" fillId="0" borderId="12" xfId="1" applyNumberFormat="1" applyFont="1" applyBorder="1"/>
    <xf numFmtId="165" fontId="8" fillId="0" borderId="14" xfId="1" applyNumberFormat="1" applyFont="1" applyBorder="1" applyAlignment="1">
      <alignment horizontal="right"/>
    </xf>
    <xf numFmtId="165" fontId="4" fillId="0" borderId="10" xfId="0" applyNumberFormat="1" applyFont="1" applyBorder="1"/>
    <xf numFmtId="0" fontId="4" fillId="2" borderId="14" xfId="3" applyFont="1" applyFill="1" applyBorder="1" applyAlignment="1">
      <alignment horizontal="left" vertical="center" wrapText="1"/>
    </xf>
    <xf numFmtId="0" fontId="6" fillId="0" borderId="35" xfId="0" applyFont="1" applyBorder="1" applyAlignment="1">
      <alignment vertical="top"/>
    </xf>
    <xf numFmtId="0" fontId="6" fillId="0" borderId="37" xfId="0" applyFont="1" applyBorder="1" applyAlignment="1">
      <alignment vertical="top"/>
    </xf>
    <xf numFmtId="0" fontId="6" fillId="0" borderId="37" xfId="0" applyFont="1" applyBorder="1" applyAlignment="1">
      <alignment vertical="top" wrapText="1"/>
    </xf>
    <xf numFmtId="165" fontId="6" fillId="0" borderId="37" xfId="1" applyNumberFormat="1" applyFont="1" applyFill="1" applyBorder="1"/>
    <xf numFmtId="0" fontId="6" fillId="0" borderId="39" xfId="0" applyFont="1" applyBorder="1" applyAlignment="1">
      <alignment vertical="top"/>
    </xf>
    <xf numFmtId="0" fontId="4" fillId="0" borderId="14" xfId="0" applyFont="1" applyBorder="1" applyAlignment="1">
      <alignment vertical="top"/>
    </xf>
    <xf numFmtId="0" fontId="4" fillId="0" borderId="35" xfId="0" applyFont="1" applyBorder="1" applyAlignment="1">
      <alignment vertical="top" wrapText="1"/>
    </xf>
    <xf numFmtId="165" fontId="8" fillId="0" borderId="37" xfId="1" applyNumberFormat="1" applyFont="1" applyFill="1" applyBorder="1"/>
    <xf numFmtId="0" fontId="6" fillId="0" borderId="14" xfId="0" applyFont="1" applyBorder="1" applyAlignment="1">
      <alignment vertical="top"/>
    </xf>
    <xf numFmtId="165" fontId="8" fillId="0" borderId="14" xfId="1" applyNumberFormat="1" applyFont="1" applyFill="1" applyBorder="1"/>
    <xf numFmtId="0" fontId="6" fillId="0" borderId="35" xfId="0" applyFont="1" applyBorder="1" applyAlignment="1">
      <alignment vertical="top" wrapText="1"/>
    </xf>
    <xf numFmtId="0" fontId="4" fillId="0" borderId="39" xfId="0" applyFont="1" applyBorder="1" applyAlignment="1">
      <alignment vertical="top" wrapText="1"/>
    </xf>
    <xf numFmtId="0" fontId="8" fillId="2" borderId="14" xfId="0" applyFont="1" applyFill="1" applyBorder="1" applyAlignment="1">
      <alignment vertical="top"/>
    </xf>
    <xf numFmtId="0" fontId="4" fillId="0" borderId="39" xfId="0" applyFont="1" applyBorder="1" applyAlignment="1">
      <alignment vertical="top"/>
    </xf>
    <xf numFmtId="0" fontId="4" fillId="0" borderId="14" xfId="3" applyFont="1" applyBorder="1" applyAlignment="1">
      <alignment horizontal="center" vertical="center" wrapText="1"/>
    </xf>
    <xf numFmtId="0" fontId="4" fillId="0" borderId="42" xfId="0" applyNumberFormat="1" applyFont="1" applyBorder="1" applyAlignment="1">
      <alignment horizontal="center"/>
    </xf>
    <xf numFmtId="165" fontId="4" fillId="2" borderId="13" xfId="4" applyNumberFormat="1" applyFont="1" applyFill="1" applyBorder="1"/>
    <xf numFmtId="166" fontId="4" fillId="2" borderId="25" xfId="1" applyNumberFormat="1" applyFont="1" applyFill="1" applyBorder="1"/>
    <xf numFmtId="165" fontId="4" fillId="0" borderId="43" xfId="4" applyNumberFormat="1" applyFont="1" applyFill="1" applyBorder="1"/>
    <xf numFmtId="165" fontId="6" fillId="0" borderId="44" xfId="2" applyNumberFormat="1" applyFont="1" applyFill="1" applyBorder="1"/>
    <xf numFmtId="165" fontId="4" fillId="0" borderId="45" xfId="4" applyNumberFormat="1" applyFont="1" applyBorder="1"/>
    <xf numFmtId="166" fontId="6" fillId="0" borderId="46" xfId="1" applyNumberFormat="1" applyFont="1" applyFill="1" applyBorder="1"/>
    <xf numFmtId="165" fontId="4" fillId="0" borderId="45" xfId="4" applyNumberFormat="1" applyFont="1" applyFill="1" applyBorder="1"/>
    <xf numFmtId="165" fontId="6" fillId="0" borderId="46" xfId="1" applyNumberFormat="1" applyFont="1" applyFill="1" applyBorder="1"/>
    <xf numFmtId="165" fontId="4" fillId="0" borderId="45" xfId="4" applyNumberFormat="1" applyFont="1" applyFill="1" applyBorder="1" applyAlignment="1">
      <alignment horizontal="right"/>
    </xf>
    <xf numFmtId="165" fontId="8" fillId="0" borderId="45" xfId="4" applyNumberFormat="1" applyFont="1" applyFill="1" applyBorder="1" applyAlignment="1">
      <alignment horizontal="right"/>
    </xf>
    <xf numFmtId="165" fontId="4" fillId="0" borderId="47" xfId="4" applyNumberFormat="1" applyFont="1" applyFill="1" applyBorder="1" applyAlignment="1">
      <alignment horizontal="right"/>
    </xf>
    <xf numFmtId="165" fontId="6" fillId="0" borderId="48" xfId="1" applyNumberFormat="1" applyFont="1" applyFill="1" applyBorder="1"/>
    <xf numFmtId="165" fontId="4" fillId="0" borderId="13" xfId="4" applyNumberFormat="1" applyFont="1" applyBorder="1"/>
    <xf numFmtId="165" fontId="4" fillId="0" borderId="43" xfId="4" applyNumberFormat="1" applyFont="1" applyFill="1" applyBorder="1" applyAlignment="1">
      <alignment vertical="center"/>
    </xf>
    <xf numFmtId="165" fontId="4" fillId="0" borderId="44" xfId="1" applyNumberFormat="1" applyFont="1" applyFill="1" applyBorder="1"/>
    <xf numFmtId="165" fontId="4" fillId="0" borderId="45" xfId="4" applyNumberFormat="1" applyFont="1" applyBorder="1" applyAlignment="1">
      <alignment vertical="top"/>
    </xf>
    <xf numFmtId="165" fontId="8" fillId="0" borderId="46" xfId="1" applyNumberFormat="1" applyFont="1" applyFill="1" applyBorder="1"/>
    <xf numFmtId="165" fontId="4" fillId="0" borderId="47" xfId="4" applyNumberFormat="1" applyFont="1" applyBorder="1"/>
    <xf numFmtId="165" fontId="8" fillId="0" borderId="25" xfId="1" applyNumberFormat="1" applyFont="1" applyFill="1" applyBorder="1"/>
    <xf numFmtId="165" fontId="4" fillId="0" borderId="43" xfId="4" applyNumberFormat="1" applyFont="1" applyBorder="1"/>
    <xf numFmtId="165" fontId="6" fillId="0" borderId="44" xfId="1" applyNumberFormat="1" applyFont="1" applyFill="1" applyBorder="1"/>
    <xf numFmtId="165" fontId="4" fillId="0" borderId="48" xfId="1" applyNumberFormat="1" applyFont="1" applyFill="1" applyBorder="1"/>
    <xf numFmtId="165" fontId="8" fillId="2" borderId="25" xfId="1" applyNumberFormat="1" applyFont="1" applyFill="1" applyBorder="1"/>
    <xf numFmtId="165" fontId="4" fillId="0" borderId="47" xfId="4" applyNumberFormat="1" applyFont="1" applyFill="1" applyBorder="1"/>
    <xf numFmtId="165" fontId="4" fillId="2" borderId="4" xfId="4" applyNumberFormat="1" applyFont="1" applyFill="1" applyBorder="1"/>
    <xf numFmtId="0" fontId="6" fillId="2" borderId="6" xfId="3" applyFont="1" applyFill="1" applyBorder="1"/>
    <xf numFmtId="166" fontId="6" fillId="2" borderId="30" xfId="1" applyNumberFormat="1" applyFont="1" applyFill="1" applyBorder="1"/>
    <xf numFmtId="165" fontId="6" fillId="0" borderId="35" xfId="1" applyNumberFormat="1" applyFont="1" applyBorder="1" applyAlignment="1">
      <alignment vertical="top"/>
    </xf>
    <xf numFmtId="165" fontId="6" fillId="0" borderId="37" xfId="1" applyNumberFormat="1" applyFont="1" applyBorder="1" applyAlignment="1">
      <alignment vertical="top"/>
    </xf>
    <xf numFmtId="165" fontId="6" fillId="0" borderId="37" xfId="1" applyNumberFormat="1" applyFont="1" applyBorder="1" applyAlignment="1">
      <alignment vertical="top" wrapText="1"/>
    </xf>
    <xf numFmtId="165" fontId="6" fillId="0" borderId="39" xfId="1" applyNumberFormat="1" applyFont="1" applyBorder="1" applyAlignment="1">
      <alignment vertical="top"/>
    </xf>
    <xf numFmtId="0" fontId="4" fillId="0" borderId="14" xfId="0" applyFont="1" applyBorder="1" applyAlignment="1">
      <alignment horizontal="center" vertical="center"/>
    </xf>
    <xf numFmtId="165" fontId="8" fillId="0" borderId="14" xfId="2" applyNumberFormat="1" applyFont="1" applyFill="1" applyBorder="1"/>
    <xf numFmtId="0" fontId="6" fillId="0" borderId="53" xfId="0" applyFont="1" applyBorder="1" applyAlignment="1">
      <alignment horizontal="right"/>
    </xf>
    <xf numFmtId="0" fontId="6" fillId="0" borderId="50" xfId="0" applyFont="1" applyBorder="1" applyAlignment="1">
      <alignment vertical="top"/>
    </xf>
    <xf numFmtId="165" fontId="6" fillId="0" borderId="50" xfId="1" applyNumberFormat="1" applyFont="1" applyFill="1" applyBorder="1"/>
    <xf numFmtId="165" fontId="6" fillId="0" borderId="54" xfId="1" applyNumberFormat="1" applyFont="1" applyFill="1" applyBorder="1"/>
    <xf numFmtId="0" fontId="6" fillId="0" borderId="45" xfId="0" applyFont="1" applyBorder="1" applyAlignment="1">
      <alignment horizontal="right"/>
    </xf>
    <xf numFmtId="0" fontId="6" fillId="0" borderId="55" xfId="0" applyFont="1" applyBorder="1" applyAlignment="1">
      <alignment horizontal="right"/>
    </xf>
    <xf numFmtId="0" fontId="6" fillId="0" borderId="52" xfId="0" applyFont="1" applyBorder="1" applyAlignment="1">
      <alignment vertical="top"/>
    </xf>
    <xf numFmtId="165" fontId="6" fillId="0" borderId="52" xfId="1" applyNumberFormat="1" applyFont="1" applyFill="1" applyBorder="1"/>
    <xf numFmtId="165" fontId="6" fillId="0" borderId="56" xfId="1" applyNumberFormat="1" applyFont="1" applyFill="1" applyBorder="1"/>
    <xf numFmtId="0" fontId="4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vertical="center"/>
    </xf>
    <xf numFmtId="165" fontId="7" fillId="0" borderId="14" xfId="2" applyNumberFormat="1" applyFont="1" applyFill="1" applyBorder="1" applyAlignment="1">
      <alignment vertical="center"/>
    </xf>
    <xf numFmtId="165" fontId="7" fillId="0" borderId="25" xfId="2" applyNumberFormat="1" applyFont="1" applyFill="1" applyBorder="1" applyAlignment="1">
      <alignment vertical="center"/>
    </xf>
    <xf numFmtId="166" fontId="6" fillId="0" borderId="14" xfId="1" applyNumberFormat="1" applyFont="1" applyFill="1" applyBorder="1" applyAlignment="1">
      <alignment vertical="center"/>
    </xf>
    <xf numFmtId="165" fontId="6" fillId="0" borderId="25" xfId="2" applyNumberFormat="1" applyFont="1" applyFill="1" applyBorder="1" applyAlignment="1">
      <alignment vertical="center"/>
    </xf>
    <xf numFmtId="0" fontId="4" fillId="0" borderId="13" xfId="0" applyFont="1" applyBorder="1" applyAlignment="1">
      <alignment horizontal="right"/>
    </xf>
    <xf numFmtId="165" fontId="7" fillId="0" borderId="14" xfId="1" applyNumberFormat="1" applyFont="1" applyFill="1" applyBorder="1"/>
    <xf numFmtId="165" fontId="7" fillId="0" borderId="25" xfId="1" applyNumberFormat="1" applyFont="1" applyFill="1" applyBorder="1"/>
    <xf numFmtId="0" fontId="6" fillId="0" borderId="33" xfId="0" applyFont="1" applyBorder="1" applyAlignment="1">
      <alignment horizontal="right"/>
    </xf>
    <xf numFmtId="0" fontId="7" fillId="0" borderId="14" xfId="0" applyFont="1" applyBorder="1" applyAlignment="1">
      <alignment vertical="top"/>
    </xf>
    <xf numFmtId="165" fontId="6" fillId="0" borderId="14" xfId="1" applyNumberFormat="1" applyFont="1" applyFill="1" applyBorder="1"/>
    <xf numFmtId="165" fontId="6" fillId="0" borderId="25" xfId="1" applyNumberFormat="1" applyFont="1" applyFill="1" applyBorder="1"/>
    <xf numFmtId="0" fontId="6" fillId="0" borderId="57" xfId="0" applyFont="1" applyBorder="1" applyAlignment="1">
      <alignment horizontal="right"/>
    </xf>
    <xf numFmtId="0" fontId="6" fillId="0" borderId="13" xfId="0" applyFont="1" applyFill="1" applyBorder="1" applyAlignment="1">
      <alignment horizontal="right"/>
    </xf>
    <xf numFmtId="166" fontId="6" fillId="0" borderId="14" xfId="1" applyNumberFormat="1" applyFont="1" applyFill="1" applyBorder="1"/>
    <xf numFmtId="165" fontId="6" fillId="0" borderId="25" xfId="2" applyNumberFormat="1" applyFont="1" applyFill="1" applyBorder="1"/>
    <xf numFmtId="0" fontId="4" fillId="0" borderId="14" xfId="0" applyFont="1" applyBorder="1" applyAlignment="1">
      <alignment vertical="center"/>
    </xf>
    <xf numFmtId="165" fontId="4" fillId="0" borderId="25" xfId="2" applyNumberFormat="1" applyFont="1" applyFill="1" applyBorder="1"/>
    <xf numFmtId="165" fontId="4" fillId="0" borderId="14" xfId="2" applyNumberFormat="1" applyFont="1" applyFill="1" applyBorder="1"/>
    <xf numFmtId="0" fontId="6" fillId="2" borderId="4" xfId="0" applyFont="1" applyFill="1" applyBorder="1"/>
    <xf numFmtId="0" fontId="4" fillId="2" borderId="6" xfId="0" applyFont="1" applyFill="1" applyBorder="1" applyAlignment="1">
      <alignment vertical="center"/>
    </xf>
    <xf numFmtId="165" fontId="4" fillId="2" borderId="6" xfId="2" applyNumberFormat="1" applyFont="1" applyFill="1" applyBorder="1"/>
    <xf numFmtId="165" fontId="4" fillId="2" borderId="30" xfId="2" applyNumberFormat="1" applyFont="1" applyFill="1" applyBorder="1"/>
    <xf numFmtId="0" fontId="9" fillId="0" borderId="58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wrapText="1"/>
    </xf>
    <xf numFmtId="0" fontId="9" fillId="2" borderId="14" xfId="0" applyFont="1" applyFill="1" applyBorder="1" applyAlignment="1">
      <alignment vertical="top" wrapText="1"/>
    </xf>
    <xf numFmtId="0" fontId="10" fillId="2" borderId="14" xfId="0" applyFont="1" applyFill="1" applyBorder="1" applyAlignment="1">
      <alignment vertical="top" wrapText="1"/>
    </xf>
    <xf numFmtId="0" fontId="10" fillId="0" borderId="14" xfId="0" applyFont="1" applyBorder="1" applyAlignment="1">
      <alignment wrapText="1"/>
    </xf>
    <xf numFmtId="165" fontId="10" fillId="0" borderId="14" xfId="1" applyNumberFormat="1" applyFont="1" applyBorder="1" applyAlignment="1">
      <alignment wrapText="1"/>
    </xf>
    <xf numFmtId="0" fontId="9" fillId="0" borderId="49" xfId="0" applyFont="1" applyBorder="1" applyAlignment="1">
      <alignment wrapText="1"/>
    </xf>
    <xf numFmtId="165" fontId="9" fillId="0" borderId="50" xfId="1" applyNumberFormat="1" applyFont="1" applyBorder="1" applyAlignment="1">
      <alignment wrapText="1"/>
    </xf>
    <xf numFmtId="165" fontId="10" fillId="0" borderId="59" xfId="1" applyNumberFormat="1" applyFont="1" applyBorder="1" applyAlignment="1">
      <alignment wrapText="1"/>
    </xf>
    <xf numFmtId="0" fontId="10" fillId="0" borderId="36" xfId="0" applyFont="1" applyBorder="1" applyAlignment="1">
      <alignment wrapText="1"/>
    </xf>
    <xf numFmtId="165" fontId="10" fillId="0" borderId="37" xfId="1" applyNumberFormat="1" applyFont="1" applyBorder="1" applyAlignment="1">
      <alignment wrapText="1"/>
    </xf>
    <xf numFmtId="165" fontId="10" fillId="0" borderId="37" xfId="1" applyNumberFormat="1" applyFont="1" applyBorder="1" applyAlignment="1">
      <alignment horizontal="center" wrapText="1"/>
    </xf>
    <xf numFmtId="165" fontId="10" fillId="0" borderId="38" xfId="1" applyNumberFormat="1" applyFont="1" applyBorder="1" applyAlignment="1">
      <alignment wrapText="1"/>
    </xf>
    <xf numFmtId="0" fontId="9" fillId="0" borderId="36" xfId="0" applyFont="1" applyBorder="1" applyAlignment="1">
      <alignment wrapText="1"/>
    </xf>
    <xf numFmtId="165" fontId="9" fillId="0" borderId="37" xfId="1" applyNumberFormat="1" applyFont="1" applyBorder="1" applyAlignment="1">
      <alignment wrapText="1"/>
    </xf>
    <xf numFmtId="0" fontId="9" fillId="0" borderId="51" xfId="0" applyFont="1" applyBorder="1" applyAlignment="1">
      <alignment wrapText="1"/>
    </xf>
    <xf numFmtId="165" fontId="9" fillId="0" borderId="52" xfId="1" applyNumberFormat="1" applyFont="1" applyBorder="1" applyAlignment="1">
      <alignment wrapText="1"/>
    </xf>
    <xf numFmtId="165" fontId="10" fillId="0" borderId="60" xfId="1" applyNumberFormat="1" applyFont="1" applyBorder="1" applyAlignment="1">
      <alignment wrapText="1"/>
    </xf>
    <xf numFmtId="0" fontId="10" fillId="0" borderId="34" xfId="0" applyFont="1" applyBorder="1" applyAlignment="1">
      <alignment wrapText="1"/>
    </xf>
    <xf numFmtId="165" fontId="10" fillId="0" borderId="34" xfId="1" applyNumberFormat="1" applyFont="1" applyBorder="1" applyAlignment="1">
      <alignment wrapText="1"/>
    </xf>
    <xf numFmtId="0" fontId="10" fillId="2" borderId="14" xfId="0" applyFont="1" applyFill="1" applyBorder="1" applyAlignment="1">
      <alignment wrapText="1"/>
    </xf>
    <xf numFmtId="0" fontId="9" fillId="0" borderId="50" xfId="0" applyFont="1" applyBorder="1" applyAlignment="1">
      <alignment wrapText="1"/>
    </xf>
    <xf numFmtId="0" fontId="10" fillId="0" borderId="59" xfId="0" applyFont="1" applyBorder="1" applyAlignment="1">
      <alignment wrapText="1"/>
    </xf>
    <xf numFmtId="0" fontId="9" fillId="0" borderId="37" xfId="0" applyFont="1" applyBorder="1" applyAlignment="1">
      <alignment wrapText="1"/>
    </xf>
    <xf numFmtId="0" fontId="10" fillId="0" borderId="38" xfId="0" applyFont="1" applyBorder="1" applyAlignment="1">
      <alignment wrapText="1"/>
    </xf>
    <xf numFmtId="0" fontId="9" fillId="0" borderId="52" xfId="0" applyFont="1" applyBorder="1" applyAlignment="1">
      <alignment wrapText="1"/>
    </xf>
    <xf numFmtId="0" fontId="10" fillId="0" borderId="60" xfId="0" applyFont="1" applyBorder="1" applyAlignment="1">
      <alignment wrapText="1"/>
    </xf>
    <xf numFmtId="165" fontId="10" fillId="0" borderId="14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32" xfId="3" applyFont="1" applyBorder="1" applyAlignment="1">
      <alignment horizontal="center" vertical="center" wrapText="1"/>
    </xf>
    <xf numFmtId="0" fontId="4" fillId="0" borderId="33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24" xfId="3" applyFont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11" fillId="0" borderId="0" xfId="0" applyFont="1" applyAlignment="1">
      <alignment horizontal="center"/>
    </xf>
  </cellXfs>
  <cellStyles count="5">
    <cellStyle name="Comma_Bilanci Albavia" xfId="2"/>
    <cellStyle name="Comma_Profit &amp; Loss acc. Albavia" xfId="4"/>
    <cellStyle name="Migliaia" xfId="1" builtinId="3"/>
    <cellStyle name="Normal_Profit &amp; Loss acc. Albavia" xf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Foglio_di_lavoro_di_Microsoft_Office_Excel1.xls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4"/>
  <sheetViews>
    <sheetView topLeftCell="A51" workbookViewId="0">
      <selection activeCell="A54" sqref="A54:D104"/>
    </sheetView>
  </sheetViews>
  <sheetFormatPr defaultRowHeight="15"/>
  <cols>
    <col min="1" max="1" width="5.5703125" customWidth="1"/>
    <col min="2" max="2" width="52" customWidth="1"/>
    <col min="3" max="3" width="16.5703125" customWidth="1"/>
    <col min="4" max="4" width="18.7109375" customWidth="1"/>
  </cols>
  <sheetData>
    <row r="1" spans="1:4">
      <c r="A1" s="1"/>
      <c r="B1" s="2" t="s">
        <v>0</v>
      </c>
      <c r="C1" s="2"/>
      <c r="D1" s="1"/>
    </row>
    <row r="2" spans="1:4" ht="15.75" thickBot="1">
      <c r="A2" s="1"/>
      <c r="B2" s="1"/>
      <c r="C2" s="1"/>
      <c r="D2" s="1"/>
    </row>
    <row r="3" spans="1:4" ht="14.1" customHeight="1">
      <c r="A3" s="214" t="s">
        <v>1</v>
      </c>
      <c r="B3" s="216" t="s">
        <v>2</v>
      </c>
      <c r="C3" s="220" t="s">
        <v>3</v>
      </c>
      <c r="D3" s="221"/>
    </row>
    <row r="4" spans="1:4" ht="14.1" customHeight="1" thickBot="1">
      <c r="A4" s="215"/>
      <c r="B4" s="217"/>
      <c r="C4" s="95" t="s">
        <v>99</v>
      </c>
      <c r="D4" s="82" t="s">
        <v>4</v>
      </c>
    </row>
    <row r="5" spans="1:4" ht="14.1" customHeight="1">
      <c r="A5" s="4" t="s">
        <v>5</v>
      </c>
      <c r="B5" s="5" t="s">
        <v>6</v>
      </c>
      <c r="C5" s="83">
        <f>C27</f>
        <v>113828756</v>
      </c>
      <c r="D5" s="83">
        <f>D27</f>
        <v>46316110</v>
      </c>
    </row>
    <row r="6" spans="1:4" ht="14.1" customHeight="1">
      <c r="A6" s="6">
        <v>1</v>
      </c>
      <c r="B6" s="7" t="s">
        <v>7</v>
      </c>
      <c r="C6" s="7">
        <v>4790</v>
      </c>
      <c r="D6" s="84">
        <v>14807628</v>
      </c>
    </row>
    <row r="7" spans="1:4" ht="14.1" customHeight="1">
      <c r="A7" s="8">
        <v>2</v>
      </c>
      <c r="B7" s="9" t="s">
        <v>8</v>
      </c>
      <c r="C7" s="9"/>
      <c r="D7" s="85">
        <v>0</v>
      </c>
    </row>
    <row r="8" spans="1:4" ht="14.1" customHeight="1">
      <c r="A8" s="10" t="s">
        <v>9</v>
      </c>
      <c r="B8" s="11" t="s">
        <v>10</v>
      </c>
      <c r="C8" s="11"/>
      <c r="D8" s="85">
        <v>0</v>
      </c>
    </row>
    <row r="9" spans="1:4" ht="14.1" customHeight="1">
      <c r="A9" s="12" t="s">
        <v>11</v>
      </c>
      <c r="B9" s="13" t="s">
        <v>12</v>
      </c>
      <c r="C9" s="13"/>
      <c r="D9" s="86">
        <v>0</v>
      </c>
    </row>
    <row r="10" spans="1:4" ht="14.1" customHeight="1">
      <c r="A10" s="14"/>
      <c r="B10" s="15" t="s">
        <v>13</v>
      </c>
      <c r="C10" s="15"/>
      <c r="D10" s="87">
        <f>SUM(D8:D9)</f>
        <v>0</v>
      </c>
    </row>
    <row r="11" spans="1:4" ht="14.1" customHeight="1">
      <c r="A11" s="6">
        <v>3</v>
      </c>
      <c r="B11" s="7" t="s">
        <v>14</v>
      </c>
      <c r="C11" s="84">
        <f>C16</f>
        <v>107764966</v>
      </c>
      <c r="D11" s="84">
        <f>D16</f>
        <v>28474674</v>
      </c>
    </row>
    <row r="12" spans="1:4" ht="14.1" customHeight="1">
      <c r="A12" s="10" t="s">
        <v>9</v>
      </c>
      <c r="B12" s="11" t="s">
        <v>15</v>
      </c>
      <c r="C12" s="96">
        <v>104705964</v>
      </c>
      <c r="D12" s="85">
        <v>26448891</v>
      </c>
    </row>
    <row r="13" spans="1:4" ht="14.1" customHeight="1">
      <c r="A13" s="10" t="s">
        <v>11</v>
      </c>
      <c r="B13" s="11" t="s">
        <v>16</v>
      </c>
      <c r="C13" s="96">
        <v>3059002</v>
      </c>
      <c r="D13" s="85">
        <v>2025783</v>
      </c>
    </row>
    <row r="14" spans="1:4" ht="14.1" customHeight="1">
      <c r="A14" s="16" t="s">
        <v>17</v>
      </c>
      <c r="B14" s="17" t="s">
        <v>18</v>
      </c>
      <c r="C14" s="97"/>
      <c r="D14" s="85">
        <v>0</v>
      </c>
    </row>
    <row r="15" spans="1:4" ht="14.1" customHeight="1">
      <c r="A15" s="12" t="s">
        <v>19</v>
      </c>
      <c r="B15" s="13" t="s">
        <v>20</v>
      </c>
      <c r="C15" s="98"/>
      <c r="D15" s="86">
        <v>0</v>
      </c>
    </row>
    <row r="16" spans="1:4" ht="14.1" customHeight="1">
      <c r="A16" s="14"/>
      <c r="B16" s="15" t="s">
        <v>21</v>
      </c>
      <c r="C16" s="88">
        <f>SUM(C12:C15)</f>
        <v>107764966</v>
      </c>
      <c r="D16" s="88">
        <f>SUM(D12:D15)</f>
        <v>28474674</v>
      </c>
    </row>
    <row r="17" spans="1:4" ht="14.1" customHeight="1">
      <c r="A17" s="6">
        <v>4</v>
      </c>
      <c r="B17" s="7" t="s">
        <v>22</v>
      </c>
      <c r="C17" s="84">
        <f>C23</f>
        <v>6059000</v>
      </c>
      <c r="D17" s="84">
        <f>D23</f>
        <v>1775150</v>
      </c>
    </row>
    <row r="18" spans="1:4" ht="14.1" customHeight="1">
      <c r="A18" s="10" t="s">
        <v>9</v>
      </c>
      <c r="B18" s="11" t="s">
        <v>23</v>
      </c>
      <c r="C18" s="96">
        <v>2556832</v>
      </c>
      <c r="D18" s="85">
        <v>1775150</v>
      </c>
    </row>
    <row r="19" spans="1:4" ht="14.1" customHeight="1">
      <c r="A19" s="10" t="s">
        <v>11</v>
      </c>
      <c r="B19" s="11" t="s">
        <v>24</v>
      </c>
      <c r="C19" s="96"/>
      <c r="D19" s="85"/>
    </row>
    <row r="20" spans="1:4" ht="14.1" customHeight="1">
      <c r="A20" s="16" t="s">
        <v>17</v>
      </c>
      <c r="B20" s="11" t="s">
        <v>25</v>
      </c>
      <c r="C20" s="96"/>
      <c r="D20" s="85"/>
    </row>
    <row r="21" spans="1:4" ht="14.1" customHeight="1">
      <c r="A21" s="10" t="s">
        <v>19</v>
      </c>
      <c r="B21" s="11" t="s">
        <v>26</v>
      </c>
      <c r="C21" s="96"/>
      <c r="D21" s="85">
        <v>0</v>
      </c>
    </row>
    <row r="22" spans="1:4" ht="14.1" customHeight="1">
      <c r="A22" s="12" t="s">
        <v>27</v>
      </c>
      <c r="B22" s="13" t="s">
        <v>28</v>
      </c>
      <c r="C22" s="98">
        <v>3502168</v>
      </c>
      <c r="D22" s="86"/>
    </row>
    <row r="23" spans="1:4" ht="14.1" customHeight="1">
      <c r="A23" s="14"/>
      <c r="B23" s="15" t="s">
        <v>29</v>
      </c>
      <c r="C23" s="88">
        <f>SUM(C18:C22)</f>
        <v>6059000</v>
      </c>
      <c r="D23" s="88">
        <f>SUM(D18:D22)</f>
        <v>1775150</v>
      </c>
    </row>
    <row r="24" spans="1:4" ht="14.1" customHeight="1">
      <c r="A24" s="16">
        <v>5</v>
      </c>
      <c r="B24" s="7" t="s">
        <v>30</v>
      </c>
      <c r="C24" s="7"/>
      <c r="D24" s="89"/>
    </row>
    <row r="25" spans="1:4" ht="14.1" customHeight="1">
      <c r="A25" s="10">
        <v>6</v>
      </c>
      <c r="B25" s="9" t="s">
        <v>31</v>
      </c>
      <c r="C25" s="9"/>
      <c r="D25" s="85"/>
    </row>
    <row r="26" spans="1:4" ht="14.1" customHeight="1">
      <c r="A26" s="12">
        <v>7</v>
      </c>
      <c r="B26" s="18" t="s">
        <v>32</v>
      </c>
      <c r="C26" s="18"/>
      <c r="D26" s="86">
        <v>1258658</v>
      </c>
    </row>
    <row r="27" spans="1:4" ht="14.1" customHeight="1">
      <c r="A27" s="19"/>
      <c r="B27" s="15" t="s">
        <v>33</v>
      </c>
      <c r="C27" s="88">
        <f>SUM(C24:C26,C23,C16,C10)+C6</f>
        <v>113828756</v>
      </c>
      <c r="D27" s="88">
        <f>SUM(D24:D26,D23,D16,D10)+D6</f>
        <v>46316110</v>
      </c>
    </row>
    <row r="28" spans="1:4" ht="14.1" customHeight="1">
      <c r="A28" s="20"/>
      <c r="B28" s="21"/>
      <c r="C28" s="21"/>
      <c r="D28" s="90"/>
    </row>
    <row r="29" spans="1:4" ht="14.1" customHeight="1">
      <c r="A29" s="22" t="s">
        <v>34</v>
      </c>
      <c r="B29" s="23" t="s">
        <v>35</v>
      </c>
      <c r="C29" s="91">
        <f>C50</f>
        <v>34086255.5</v>
      </c>
      <c r="D29" s="91">
        <f>D50</f>
        <v>33743398</v>
      </c>
    </row>
    <row r="30" spans="1:4" ht="14.1" customHeight="1">
      <c r="A30" s="24">
        <v>1</v>
      </c>
      <c r="B30" s="7" t="s">
        <v>36</v>
      </c>
      <c r="C30" s="7"/>
      <c r="D30" s="85">
        <f>D35</f>
        <v>0</v>
      </c>
    </row>
    <row r="31" spans="1:4" ht="14.1" customHeight="1">
      <c r="A31" s="10" t="s">
        <v>9</v>
      </c>
      <c r="B31" s="11" t="s">
        <v>37</v>
      </c>
      <c r="C31" s="11"/>
      <c r="D31" s="85">
        <v>0</v>
      </c>
    </row>
    <row r="32" spans="1:4" ht="14.1" customHeight="1">
      <c r="A32" s="10" t="s">
        <v>11</v>
      </c>
      <c r="B32" s="11" t="s">
        <v>38</v>
      </c>
      <c r="C32" s="11"/>
      <c r="D32" s="85">
        <v>0</v>
      </c>
    </row>
    <row r="33" spans="1:4" ht="14.1" customHeight="1">
      <c r="A33" s="10" t="s">
        <v>17</v>
      </c>
      <c r="B33" s="11" t="s">
        <v>39</v>
      </c>
      <c r="C33" s="11"/>
      <c r="D33" s="85">
        <v>0</v>
      </c>
    </row>
    <row r="34" spans="1:4" ht="14.1" customHeight="1">
      <c r="A34" s="12" t="s">
        <v>40</v>
      </c>
      <c r="B34" s="13" t="s">
        <v>41</v>
      </c>
      <c r="C34" s="13"/>
      <c r="D34" s="86">
        <v>0</v>
      </c>
    </row>
    <row r="35" spans="1:4" ht="14.1" customHeight="1">
      <c r="A35" s="25"/>
      <c r="B35" s="15" t="s">
        <v>42</v>
      </c>
      <c r="C35" s="15"/>
      <c r="D35" s="87">
        <f>SUM(D31:D34)</f>
        <v>0</v>
      </c>
    </row>
    <row r="36" spans="1:4" ht="14.1" customHeight="1">
      <c r="A36" s="16"/>
      <c r="B36" s="7" t="s">
        <v>43</v>
      </c>
      <c r="C36" s="84">
        <f>C41</f>
        <v>34086255.5</v>
      </c>
      <c r="D36" s="84">
        <f>D41</f>
        <v>33743398</v>
      </c>
    </row>
    <row r="37" spans="1:4" ht="14.1" customHeight="1">
      <c r="A37" s="10" t="s">
        <v>9</v>
      </c>
      <c r="B37" s="11" t="s">
        <v>44</v>
      </c>
      <c r="C37" s="11"/>
      <c r="D37" s="85">
        <v>0</v>
      </c>
    </row>
    <row r="38" spans="1:4" ht="14.1" customHeight="1">
      <c r="A38" s="10" t="s">
        <v>11</v>
      </c>
      <c r="B38" s="11" t="s">
        <v>45</v>
      </c>
      <c r="C38" s="11"/>
      <c r="D38" s="85">
        <v>0</v>
      </c>
    </row>
    <row r="39" spans="1:4" ht="14.1" customHeight="1">
      <c r="A39" s="10" t="s">
        <v>17</v>
      </c>
      <c r="B39" s="11" t="s">
        <v>46</v>
      </c>
      <c r="C39" s="96">
        <v>33416277.5</v>
      </c>
      <c r="D39" s="85">
        <v>33174342</v>
      </c>
    </row>
    <row r="40" spans="1:4" ht="14.1" customHeight="1">
      <c r="A40" s="12" t="s">
        <v>40</v>
      </c>
      <c r="B40" s="13" t="s">
        <v>47</v>
      </c>
      <c r="C40" s="98">
        <v>669978</v>
      </c>
      <c r="D40" s="86">
        <v>569056</v>
      </c>
    </row>
    <row r="41" spans="1:4" ht="14.1" customHeight="1">
      <c r="A41" s="25"/>
      <c r="B41" s="15" t="s">
        <v>13</v>
      </c>
      <c r="C41" s="88">
        <f>SUM(C37:C40)</f>
        <v>34086255.5</v>
      </c>
      <c r="D41" s="88">
        <f>SUM(D37:D40)</f>
        <v>33743398</v>
      </c>
    </row>
    <row r="42" spans="1:4" ht="14.1" customHeight="1">
      <c r="A42" s="6">
        <v>3</v>
      </c>
      <c r="B42" s="7" t="s">
        <v>48</v>
      </c>
      <c r="C42" s="7"/>
      <c r="D42" s="89"/>
    </row>
    <row r="43" spans="1:4" ht="14.1" customHeight="1">
      <c r="A43" s="8">
        <v>4</v>
      </c>
      <c r="B43" s="9" t="s">
        <v>49</v>
      </c>
      <c r="C43" s="9"/>
      <c r="D43" s="85"/>
    </row>
    <row r="44" spans="1:4" ht="14.1" customHeight="1">
      <c r="A44" s="10" t="s">
        <v>9</v>
      </c>
      <c r="B44" s="11" t="s">
        <v>50</v>
      </c>
      <c r="C44" s="11"/>
      <c r="D44" s="92">
        <v>0</v>
      </c>
    </row>
    <row r="45" spans="1:4" ht="14.1" customHeight="1">
      <c r="A45" s="10" t="s">
        <v>11</v>
      </c>
      <c r="B45" s="11" t="s">
        <v>51</v>
      </c>
      <c r="C45" s="11"/>
      <c r="D45" s="41">
        <v>0</v>
      </c>
    </row>
    <row r="46" spans="1:4" ht="14.1" customHeight="1">
      <c r="A46" s="12" t="s">
        <v>17</v>
      </c>
      <c r="B46" s="13" t="s">
        <v>52</v>
      </c>
      <c r="C46" s="13"/>
      <c r="D46" s="86">
        <v>0</v>
      </c>
    </row>
    <row r="47" spans="1:4" ht="14.1" customHeight="1">
      <c r="A47" s="27"/>
      <c r="B47" s="15" t="s">
        <v>29</v>
      </c>
      <c r="C47" s="15"/>
      <c r="D47" s="88">
        <f>SUM(D44:D46)</f>
        <v>0</v>
      </c>
    </row>
    <row r="48" spans="1:4" ht="14.1" customHeight="1">
      <c r="A48" s="6">
        <v>5</v>
      </c>
      <c r="B48" s="7" t="s">
        <v>53</v>
      </c>
      <c r="C48" s="7"/>
      <c r="D48" s="93"/>
    </row>
    <row r="49" spans="1:4" ht="14.1" customHeight="1">
      <c r="A49" s="28">
        <v>6</v>
      </c>
      <c r="B49" s="18" t="s">
        <v>54</v>
      </c>
      <c r="C49" s="18"/>
      <c r="D49" s="86"/>
    </row>
    <row r="50" spans="1:4" ht="14.1" customHeight="1">
      <c r="A50" s="29"/>
      <c r="B50" s="30" t="s">
        <v>55</v>
      </c>
      <c r="C50" s="94">
        <f>SUM(C48:C49,C47,C41,C35)</f>
        <v>34086255.5</v>
      </c>
      <c r="D50" s="94">
        <f>SUM(D48:D49,D47,D41,D35)</f>
        <v>33743398</v>
      </c>
    </row>
    <row r="51" spans="1:4" ht="14.1" customHeight="1" thickBot="1">
      <c r="A51" s="31"/>
      <c r="B51" s="11"/>
      <c r="C51" s="11"/>
      <c r="D51" s="85"/>
    </row>
    <row r="52" spans="1:4" ht="14.1" customHeight="1" thickBot="1">
      <c r="A52" s="32"/>
      <c r="B52" s="33" t="s">
        <v>56</v>
      </c>
      <c r="C52" s="80">
        <f>+C50+C27+1</f>
        <v>147915012.5</v>
      </c>
      <c r="D52" s="80">
        <f>+D50+D27+1</f>
        <v>80059509</v>
      </c>
    </row>
    <row r="53" spans="1:4" ht="14.1" customHeight="1">
      <c r="A53" s="1"/>
      <c r="B53" s="1"/>
      <c r="C53" s="1"/>
      <c r="D53" s="1"/>
    </row>
    <row r="54" spans="1:4" ht="14.1" customHeight="1">
      <c r="A54" s="1"/>
      <c r="B54" s="2" t="s">
        <v>57</v>
      </c>
      <c r="C54" s="2"/>
      <c r="D54" s="1"/>
    </row>
    <row r="55" spans="1:4" ht="14.1" customHeight="1">
      <c r="A55" s="1"/>
      <c r="B55" s="1"/>
      <c r="C55" s="1"/>
      <c r="D55" s="1"/>
    </row>
    <row r="56" spans="1:4" ht="14.1" customHeight="1" thickBot="1">
      <c r="A56" s="1"/>
      <c r="B56" s="1"/>
      <c r="C56" s="1"/>
      <c r="D56" s="1"/>
    </row>
    <row r="57" spans="1:4" ht="14.1" customHeight="1">
      <c r="A57" s="218" t="s">
        <v>58</v>
      </c>
      <c r="B57" s="218" t="s">
        <v>59</v>
      </c>
      <c r="C57" s="222" t="s">
        <v>3</v>
      </c>
      <c r="D57" s="223"/>
    </row>
    <row r="58" spans="1:4" ht="14.1" customHeight="1" thickBot="1">
      <c r="A58" s="219"/>
      <c r="B58" s="219"/>
      <c r="C58" s="81" t="s">
        <v>99</v>
      </c>
      <c r="D58" s="3" t="s">
        <v>4</v>
      </c>
    </row>
    <row r="59" spans="1:4" ht="14.1" customHeight="1">
      <c r="A59" s="34" t="s">
        <v>5</v>
      </c>
      <c r="B59" s="5" t="s">
        <v>60</v>
      </c>
      <c r="C59" s="35">
        <f>C76</f>
        <v>104939352</v>
      </c>
      <c r="D59" s="35">
        <f>D76</f>
        <v>20346028</v>
      </c>
    </row>
    <row r="60" spans="1:4" ht="14.1" customHeight="1">
      <c r="A60" s="36">
        <v>1</v>
      </c>
      <c r="B60" s="7" t="s">
        <v>61</v>
      </c>
      <c r="C60" s="7"/>
      <c r="D60" s="37"/>
    </row>
    <row r="61" spans="1:4" ht="14.1" customHeight="1">
      <c r="A61" s="9">
        <v>2</v>
      </c>
      <c r="B61" s="9" t="s">
        <v>62</v>
      </c>
      <c r="C61" s="100">
        <f>C62</f>
        <v>45168310</v>
      </c>
      <c r="D61" s="38">
        <f>D65</f>
        <v>0</v>
      </c>
    </row>
    <row r="62" spans="1:4" ht="14.1" customHeight="1">
      <c r="A62" s="39" t="s">
        <v>9</v>
      </c>
      <c r="B62" s="11" t="s">
        <v>63</v>
      </c>
      <c r="C62" s="96">
        <v>45168310</v>
      </c>
      <c r="D62" s="40">
        <v>0</v>
      </c>
    </row>
    <row r="63" spans="1:4" ht="14.1" customHeight="1">
      <c r="A63" s="39" t="s">
        <v>11</v>
      </c>
      <c r="B63" s="11" t="s">
        <v>64</v>
      </c>
      <c r="C63" s="11"/>
      <c r="D63" s="40">
        <v>0</v>
      </c>
    </row>
    <row r="64" spans="1:4" ht="14.1" customHeight="1">
      <c r="A64" s="42" t="s">
        <v>17</v>
      </c>
      <c r="B64" s="13" t="s">
        <v>65</v>
      </c>
      <c r="C64" s="13"/>
      <c r="D64" s="43">
        <v>0</v>
      </c>
    </row>
    <row r="65" spans="1:4" ht="14.1" customHeight="1">
      <c r="A65" s="44"/>
      <c r="B65" s="15" t="s">
        <v>13</v>
      </c>
      <c r="C65" s="99">
        <f>C61</f>
        <v>45168310</v>
      </c>
      <c r="D65" s="45">
        <f>SUM(D62:D64)</f>
        <v>0</v>
      </c>
    </row>
    <row r="66" spans="1:4" ht="14.1" customHeight="1">
      <c r="A66" s="46">
        <v>3</v>
      </c>
      <c r="B66" s="7" t="s">
        <v>66</v>
      </c>
      <c r="C66" s="47">
        <f>C72</f>
        <v>59771042</v>
      </c>
      <c r="D66" s="47">
        <f>D72</f>
        <v>20346028</v>
      </c>
    </row>
    <row r="67" spans="1:4" ht="14.1" customHeight="1">
      <c r="A67" s="39" t="s">
        <v>9</v>
      </c>
      <c r="B67" s="11" t="s">
        <v>67</v>
      </c>
      <c r="C67" s="96">
        <v>53972875</v>
      </c>
      <c r="D67" s="40">
        <v>16500347</v>
      </c>
    </row>
    <row r="68" spans="1:4" ht="14.1" customHeight="1">
      <c r="A68" s="39" t="s">
        <v>11</v>
      </c>
      <c r="B68" s="11" t="s">
        <v>68</v>
      </c>
      <c r="C68" s="96">
        <v>1922176</v>
      </c>
      <c r="D68" s="40">
        <v>701902</v>
      </c>
    </row>
    <row r="69" spans="1:4" ht="14.1" customHeight="1">
      <c r="A69" s="39" t="s">
        <v>17</v>
      </c>
      <c r="B69" s="11" t="s">
        <v>69</v>
      </c>
      <c r="C69" s="96">
        <v>2211991</v>
      </c>
      <c r="D69" s="26">
        <v>2374779</v>
      </c>
    </row>
    <row r="70" spans="1:4" ht="14.1" customHeight="1">
      <c r="A70" s="39" t="s">
        <v>40</v>
      </c>
      <c r="B70" s="11" t="s">
        <v>70</v>
      </c>
      <c r="C70" s="96">
        <v>1664000</v>
      </c>
      <c r="D70" s="40">
        <v>769000</v>
      </c>
    </row>
    <row r="71" spans="1:4" ht="14.1" customHeight="1">
      <c r="A71" s="42" t="s">
        <v>19</v>
      </c>
      <c r="B71" s="13" t="s">
        <v>71</v>
      </c>
      <c r="C71" s="13"/>
      <c r="D71" s="43">
        <v>0</v>
      </c>
    </row>
    <row r="72" spans="1:4" ht="14.1" customHeight="1">
      <c r="A72" s="44"/>
      <c r="B72" s="15" t="s">
        <v>72</v>
      </c>
      <c r="C72" s="45">
        <f>SUM(C67:C71)</f>
        <v>59771042</v>
      </c>
      <c r="D72" s="45">
        <f>SUM(D67:D71)</f>
        <v>20346028</v>
      </c>
    </row>
    <row r="73" spans="1:4" ht="14.1" customHeight="1">
      <c r="A73" s="46">
        <v>4</v>
      </c>
      <c r="B73" s="7" t="s">
        <v>73</v>
      </c>
      <c r="C73" s="7"/>
      <c r="D73" s="48"/>
    </row>
    <row r="74" spans="1:4" ht="14.1" customHeight="1">
      <c r="A74" s="49">
        <v>5</v>
      </c>
      <c r="B74" s="9" t="s">
        <v>74</v>
      </c>
      <c r="C74" s="9"/>
      <c r="D74" s="40"/>
    </row>
    <row r="75" spans="1:4" ht="14.1" customHeight="1">
      <c r="A75" s="42"/>
      <c r="B75" s="13"/>
      <c r="C75" s="13"/>
      <c r="D75" s="43"/>
    </row>
    <row r="76" spans="1:4" ht="14.1" customHeight="1">
      <c r="A76" s="44"/>
      <c r="B76" s="50" t="s">
        <v>75</v>
      </c>
      <c r="C76" s="51">
        <f>C60+C61+C66+C73+C74</f>
        <v>104939352</v>
      </c>
      <c r="D76" s="51">
        <f>D60+D61+D66+D73+D74</f>
        <v>20346028</v>
      </c>
    </row>
    <row r="77" spans="1:4" ht="14.1" customHeight="1">
      <c r="A77" s="52"/>
      <c r="B77" s="53"/>
      <c r="C77" s="53"/>
      <c r="D77" s="54"/>
    </row>
    <row r="78" spans="1:4" ht="14.1" customHeight="1">
      <c r="A78" s="55" t="s">
        <v>34</v>
      </c>
      <c r="B78" s="23" t="s">
        <v>76</v>
      </c>
      <c r="C78" s="56">
        <f>C87</f>
        <v>17397587</v>
      </c>
      <c r="D78" s="56">
        <f>D87</f>
        <v>33712253</v>
      </c>
    </row>
    <row r="79" spans="1:4" ht="14.1" customHeight="1">
      <c r="A79" s="17"/>
      <c r="B79" s="17"/>
      <c r="C79" s="17"/>
      <c r="D79" s="48"/>
    </row>
    <row r="80" spans="1:4" ht="14.1" customHeight="1">
      <c r="A80" s="57">
        <v>1</v>
      </c>
      <c r="B80" s="57" t="s">
        <v>77</v>
      </c>
      <c r="C80" s="57"/>
      <c r="D80" s="38">
        <f>D83</f>
        <v>0</v>
      </c>
    </row>
    <row r="81" spans="1:4" ht="14.1" customHeight="1">
      <c r="A81" s="58" t="s">
        <v>9</v>
      </c>
      <c r="B81" s="59" t="s">
        <v>78</v>
      </c>
      <c r="C81" s="59"/>
      <c r="D81" s="40">
        <v>0</v>
      </c>
    </row>
    <row r="82" spans="1:4" ht="14.1" customHeight="1">
      <c r="A82" s="60" t="s">
        <v>11</v>
      </c>
      <c r="B82" s="61" t="s">
        <v>79</v>
      </c>
      <c r="C82" s="61"/>
      <c r="D82" s="43">
        <v>0</v>
      </c>
    </row>
    <row r="83" spans="1:4" ht="14.1" customHeight="1">
      <c r="A83" s="62"/>
      <c r="B83" s="30" t="s">
        <v>42</v>
      </c>
      <c r="C83" s="30"/>
      <c r="D83" s="63">
        <f>SUM(D81:D82)</f>
        <v>0</v>
      </c>
    </row>
    <row r="84" spans="1:4" ht="14.1" customHeight="1">
      <c r="A84" s="64">
        <v>2</v>
      </c>
      <c r="B84" s="64" t="s">
        <v>80</v>
      </c>
      <c r="C84" s="72">
        <v>17397587</v>
      </c>
      <c r="D84" s="48">
        <v>33712253</v>
      </c>
    </row>
    <row r="85" spans="1:4" ht="14.1" customHeight="1">
      <c r="A85" s="57">
        <v>3</v>
      </c>
      <c r="B85" s="57" t="s">
        <v>81</v>
      </c>
      <c r="C85" s="57"/>
      <c r="D85" s="40">
        <v>0</v>
      </c>
    </row>
    <row r="86" spans="1:4" ht="14.1" customHeight="1">
      <c r="A86" s="65">
        <v>4</v>
      </c>
      <c r="B86" s="65" t="s">
        <v>82</v>
      </c>
      <c r="C86" s="65"/>
      <c r="D86" s="43"/>
    </row>
    <row r="87" spans="1:4" ht="14.1" customHeight="1">
      <c r="A87" s="62"/>
      <c r="B87" s="66" t="s">
        <v>83</v>
      </c>
      <c r="C87" s="51">
        <f>C80+C84+C85+C86</f>
        <v>17397587</v>
      </c>
      <c r="D87" s="51">
        <f>D80+D84+D85+D86</f>
        <v>33712253</v>
      </c>
    </row>
    <row r="88" spans="1:4" ht="14.1" customHeight="1">
      <c r="A88" s="67"/>
      <c r="B88" s="67"/>
      <c r="C88" s="67"/>
      <c r="D88" s="68"/>
    </row>
    <row r="89" spans="1:4" ht="14.1" customHeight="1">
      <c r="A89" s="69"/>
      <c r="B89" s="50" t="s">
        <v>84</v>
      </c>
      <c r="C89" s="70">
        <f>C87+C76</f>
        <v>122336939</v>
      </c>
      <c r="D89" s="70">
        <f>D87+D76</f>
        <v>54058281</v>
      </c>
    </row>
    <row r="90" spans="1:4" ht="14.1" customHeight="1">
      <c r="A90" s="67"/>
      <c r="B90" s="67"/>
      <c r="C90" s="67"/>
      <c r="D90" s="68"/>
    </row>
    <row r="91" spans="1:4" ht="14.1" customHeight="1">
      <c r="A91" s="55" t="s">
        <v>85</v>
      </c>
      <c r="B91" s="23" t="s">
        <v>86</v>
      </c>
      <c r="C91" s="56">
        <f>C103</f>
        <v>25578073</v>
      </c>
      <c r="D91" s="56">
        <f>D103</f>
        <v>26001229</v>
      </c>
    </row>
    <row r="92" spans="1:4" ht="14.1" customHeight="1">
      <c r="A92" s="71"/>
      <c r="B92" s="71"/>
      <c r="C92" s="71"/>
      <c r="D92" s="72"/>
    </row>
    <row r="93" spans="1:4" ht="14.1" customHeight="1">
      <c r="A93" s="57">
        <v>1</v>
      </c>
      <c r="B93" s="57" t="s">
        <v>87</v>
      </c>
      <c r="C93" s="57"/>
      <c r="D93" s="73"/>
    </row>
    <row r="94" spans="1:4" ht="14.1" customHeight="1">
      <c r="A94" s="57">
        <v>2</v>
      </c>
      <c r="B94" s="57" t="s">
        <v>88</v>
      </c>
      <c r="C94" s="57"/>
      <c r="D94" s="73"/>
    </row>
    <row r="95" spans="1:4" ht="14.1" customHeight="1">
      <c r="A95" s="57">
        <v>3</v>
      </c>
      <c r="B95" s="57" t="s">
        <v>89</v>
      </c>
      <c r="C95" s="73">
        <v>25800000</v>
      </c>
      <c r="D95" s="73">
        <v>100000</v>
      </c>
    </row>
    <row r="96" spans="1:4" ht="14.1" customHeight="1">
      <c r="A96" s="57">
        <v>4</v>
      </c>
      <c r="B96" s="57" t="s">
        <v>90</v>
      </c>
      <c r="C96" s="57"/>
      <c r="D96" s="73"/>
    </row>
    <row r="97" spans="1:4" ht="14.1" customHeight="1">
      <c r="A97" s="57">
        <v>5</v>
      </c>
      <c r="B97" s="57" t="s">
        <v>91</v>
      </c>
      <c r="C97" s="57"/>
      <c r="D97" s="73"/>
    </row>
    <row r="98" spans="1:4" ht="14.1" customHeight="1">
      <c r="A98" s="57">
        <v>6</v>
      </c>
      <c r="B98" s="57" t="s">
        <v>92</v>
      </c>
      <c r="C98" s="57"/>
      <c r="D98" s="73"/>
    </row>
    <row r="99" spans="1:4" ht="14.1" customHeight="1">
      <c r="A99" s="57">
        <v>7</v>
      </c>
      <c r="B99" s="57" t="s">
        <v>93</v>
      </c>
      <c r="C99" s="73">
        <v>201229</v>
      </c>
      <c r="D99" s="73">
        <v>0</v>
      </c>
    </row>
    <row r="100" spans="1:4" ht="14.1" customHeight="1">
      <c r="A100" s="57">
        <v>8</v>
      </c>
      <c r="B100" s="57" t="s">
        <v>94</v>
      </c>
      <c r="C100" s="57"/>
      <c r="D100" s="73">
        <v>0</v>
      </c>
    </row>
    <row r="101" spans="1:4" ht="14.1" customHeight="1">
      <c r="A101" s="57">
        <v>9</v>
      </c>
      <c r="B101" s="57" t="s">
        <v>95</v>
      </c>
      <c r="C101" s="57"/>
      <c r="D101" s="73">
        <v>21814184</v>
      </c>
    </row>
    <row r="102" spans="1:4" ht="14.1" customHeight="1">
      <c r="A102" s="65">
        <v>10</v>
      </c>
      <c r="B102" s="65" t="s">
        <v>96</v>
      </c>
      <c r="C102" s="74">
        <v>-423156</v>
      </c>
      <c r="D102" s="74">
        <v>4087045</v>
      </c>
    </row>
    <row r="103" spans="1:4" ht="14.1" customHeight="1" thickBot="1">
      <c r="A103" s="69"/>
      <c r="B103" s="75" t="s">
        <v>97</v>
      </c>
      <c r="C103" s="76">
        <f>SUM(C93:C102)</f>
        <v>25578073</v>
      </c>
      <c r="D103" s="76">
        <f>SUM(D93:D102)</f>
        <v>26001229</v>
      </c>
    </row>
    <row r="104" spans="1:4" ht="14.1" customHeight="1" thickBot="1">
      <c r="A104" s="77"/>
      <c r="B104" s="78" t="s">
        <v>98</v>
      </c>
      <c r="C104" s="79">
        <f>+C103+C89+1</f>
        <v>147915013</v>
      </c>
      <c r="D104" s="79">
        <f>+D103+D89</f>
        <v>80059510</v>
      </c>
    </row>
  </sheetData>
  <mergeCells count="6">
    <mergeCell ref="A3:A4"/>
    <mergeCell ref="B3:B4"/>
    <mergeCell ref="A57:A58"/>
    <mergeCell ref="B57:B58"/>
    <mergeCell ref="C3:D3"/>
    <mergeCell ref="C57:D57"/>
  </mergeCells>
  <printOptions horizontalCentered="1"/>
  <pageMargins left="0.25" right="0.3" top="0.52" bottom="0.25" header="0.25" footer="0.25"/>
  <pageSetup orientation="portrait" r:id="rId1"/>
  <legacyDrawing r:id="rId2"/>
  <oleObjects>
    <oleObject progId="Excel.Sheet.12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4:D33"/>
  <sheetViews>
    <sheetView topLeftCell="A22" workbookViewId="0">
      <selection activeCell="J25" sqref="J25"/>
    </sheetView>
  </sheetViews>
  <sheetFormatPr defaultRowHeight="15"/>
  <cols>
    <col min="1" max="1" width="7.140625" customWidth="1"/>
    <col min="2" max="2" width="56.5703125" customWidth="1"/>
    <col min="3" max="3" width="19.140625" customWidth="1"/>
    <col min="4" max="4" width="17.85546875" customWidth="1"/>
  </cols>
  <sheetData>
    <row r="4" spans="1:4">
      <c r="A4" s="230" t="s">
        <v>100</v>
      </c>
      <c r="B4" s="230"/>
      <c r="C4" s="230"/>
      <c r="D4" s="230"/>
    </row>
    <row r="5" spans="1:4">
      <c r="A5" s="1"/>
      <c r="B5" s="1"/>
      <c r="C5" s="1"/>
      <c r="D5" s="1"/>
    </row>
    <row r="6" spans="1:4" ht="15.75" thickBot="1">
      <c r="A6" s="1"/>
      <c r="B6" s="1"/>
      <c r="C6" s="1"/>
      <c r="D6" s="1"/>
    </row>
    <row r="7" spans="1:4">
      <c r="A7" s="224" t="s">
        <v>101</v>
      </c>
      <c r="B7" s="226" t="s">
        <v>102</v>
      </c>
      <c r="C7" s="228" t="s">
        <v>3</v>
      </c>
      <c r="D7" s="229"/>
    </row>
    <row r="8" spans="1:4">
      <c r="A8" s="225"/>
      <c r="B8" s="227"/>
      <c r="C8" s="116" t="s">
        <v>99</v>
      </c>
      <c r="D8" s="117" t="s">
        <v>4</v>
      </c>
    </row>
    <row r="9" spans="1:4">
      <c r="A9" s="118"/>
      <c r="B9" s="101" t="s">
        <v>103</v>
      </c>
      <c r="C9" s="119">
        <f>C10+C11</f>
        <v>149781407</v>
      </c>
      <c r="D9" s="119">
        <f>D10+D11</f>
        <v>145137178</v>
      </c>
    </row>
    <row r="10" spans="1:4" ht="15.95" customHeight="1">
      <c r="A10" s="120">
        <v>1</v>
      </c>
      <c r="B10" s="102" t="s">
        <v>104</v>
      </c>
      <c r="C10" s="145">
        <v>147977656</v>
      </c>
      <c r="D10" s="121">
        <v>145137178</v>
      </c>
    </row>
    <row r="11" spans="1:4" ht="15.95" customHeight="1">
      <c r="A11" s="122">
        <v>2</v>
      </c>
      <c r="B11" s="103" t="s">
        <v>105</v>
      </c>
      <c r="C11" s="146">
        <v>1803751</v>
      </c>
      <c r="D11" s="123">
        <v>0</v>
      </c>
    </row>
    <row r="12" spans="1:4" ht="26.25" customHeight="1">
      <c r="A12" s="124">
        <v>3</v>
      </c>
      <c r="B12" s="104" t="s">
        <v>106</v>
      </c>
      <c r="C12" s="147">
        <v>-77628857</v>
      </c>
      <c r="D12" s="125">
        <v>0</v>
      </c>
    </row>
    <row r="13" spans="1:4" ht="15.95" customHeight="1">
      <c r="A13" s="122">
        <v>4</v>
      </c>
      <c r="B13" s="103" t="s">
        <v>107</v>
      </c>
      <c r="C13" s="146">
        <v>-3795360</v>
      </c>
      <c r="D13" s="125">
        <f>-64954155-1494090</f>
        <v>-66448245</v>
      </c>
    </row>
    <row r="14" spans="1:4" ht="15.95" customHeight="1">
      <c r="A14" s="124">
        <v>5</v>
      </c>
      <c r="B14" s="103" t="s">
        <v>108</v>
      </c>
      <c r="C14" s="125">
        <f>C15+C17+C16</f>
        <v>-32613538</v>
      </c>
      <c r="D14" s="125">
        <f>D15+D17+D16</f>
        <v>-29382712</v>
      </c>
    </row>
    <row r="15" spans="1:4" ht="15.95" customHeight="1">
      <c r="A15" s="126" t="s">
        <v>9</v>
      </c>
      <c r="B15" s="103" t="s">
        <v>109</v>
      </c>
      <c r="C15" s="146">
        <v>-28196598</v>
      </c>
      <c r="D15" s="125">
        <v>-25439487</v>
      </c>
    </row>
    <row r="16" spans="1:4" ht="15.95" customHeight="1">
      <c r="A16" s="127" t="s">
        <v>11</v>
      </c>
      <c r="B16" s="103" t="s">
        <v>110</v>
      </c>
      <c r="C16" s="146">
        <v>-4416940</v>
      </c>
      <c r="D16" s="125">
        <v>-3943225</v>
      </c>
    </row>
    <row r="17" spans="1:4" ht="15.95" customHeight="1">
      <c r="A17" s="127" t="s">
        <v>17</v>
      </c>
      <c r="B17" s="103" t="s">
        <v>111</v>
      </c>
      <c r="C17" s="146"/>
      <c r="D17" s="125">
        <v>0</v>
      </c>
    </row>
    <row r="18" spans="1:4" ht="15.95" customHeight="1">
      <c r="A18" s="127">
        <v>6</v>
      </c>
      <c r="B18" s="103" t="s">
        <v>112</v>
      </c>
      <c r="C18" s="146"/>
      <c r="D18" s="125">
        <v>-8453216</v>
      </c>
    </row>
    <row r="19" spans="1:4" ht="15.95" customHeight="1">
      <c r="A19" s="128">
        <v>7</v>
      </c>
      <c r="B19" s="106" t="s">
        <v>113</v>
      </c>
      <c r="C19" s="148">
        <v>-31173061</v>
      </c>
      <c r="D19" s="129">
        <v>-30670251</v>
      </c>
    </row>
    <row r="20" spans="1:4" ht="15.95" customHeight="1">
      <c r="A20" s="130">
        <v>8</v>
      </c>
      <c r="B20" s="107" t="s">
        <v>114</v>
      </c>
      <c r="C20" s="76">
        <f>C13+C14+C18+C19</f>
        <v>-67581959</v>
      </c>
      <c r="D20" s="76">
        <f>D13+D14+D18+D19</f>
        <v>-134954424</v>
      </c>
    </row>
    <row r="21" spans="1:4" ht="15.95" customHeight="1">
      <c r="A21" s="131">
        <v>9</v>
      </c>
      <c r="B21" s="108" t="s">
        <v>115</v>
      </c>
      <c r="C21" s="132">
        <f>C9+C20+C12</f>
        <v>4570591</v>
      </c>
      <c r="D21" s="132">
        <f>D9+D20</f>
        <v>10182754</v>
      </c>
    </row>
    <row r="22" spans="1:4" ht="20.25" customHeight="1">
      <c r="A22" s="133">
        <v>10</v>
      </c>
      <c r="B22" s="104" t="s">
        <v>116</v>
      </c>
      <c r="C22" s="104"/>
      <c r="D22" s="134"/>
    </row>
    <row r="23" spans="1:4" ht="15.95" customHeight="1">
      <c r="A23" s="135">
        <v>11</v>
      </c>
      <c r="B23" s="106" t="s">
        <v>117</v>
      </c>
      <c r="C23" s="106"/>
      <c r="D23" s="129"/>
    </row>
    <row r="24" spans="1:4" ht="15.95" customHeight="1">
      <c r="A24" s="130">
        <v>12</v>
      </c>
      <c r="B24" s="110" t="s">
        <v>118</v>
      </c>
      <c r="C24" s="136">
        <f>SUM(C25:C28)</f>
        <v>-4528768</v>
      </c>
      <c r="D24" s="136">
        <f>SUM(D25:D28)</f>
        <v>-4861492.91</v>
      </c>
    </row>
    <row r="25" spans="1:4" ht="15.95" customHeight="1">
      <c r="A25" s="137" t="s">
        <v>119</v>
      </c>
      <c r="B25" s="112" t="s">
        <v>120</v>
      </c>
      <c r="C25" s="112"/>
      <c r="D25" s="138"/>
    </row>
    <row r="26" spans="1:4" ht="15.95" customHeight="1">
      <c r="A26" s="122" t="s">
        <v>121</v>
      </c>
      <c r="B26" s="103" t="s">
        <v>122</v>
      </c>
      <c r="C26" s="146">
        <v>-4524861</v>
      </c>
      <c r="D26" s="125">
        <v>-4848833.45</v>
      </c>
    </row>
    <row r="27" spans="1:4" ht="15.95" customHeight="1">
      <c r="A27" s="122" t="s">
        <v>123</v>
      </c>
      <c r="B27" s="103" t="s">
        <v>124</v>
      </c>
      <c r="C27" s="146">
        <v>-3907</v>
      </c>
      <c r="D27" s="125">
        <v>-12659.46</v>
      </c>
    </row>
    <row r="28" spans="1:4" ht="15.95" customHeight="1">
      <c r="A28" s="122" t="s">
        <v>125</v>
      </c>
      <c r="B28" s="103" t="s">
        <v>126</v>
      </c>
      <c r="C28" s="103"/>
      <c r="D28" s="125">
        <v>0</v>
      </c>
    </row>
    <row r="29" spans="1:4" ht="28.5" customHeight="1">
      <c r="A29" s="135">
        <v>13</v>
      </c>
      <c r="B29" s="113" t="s">
        <v>127</v>
      </c>
      <c r="C29" s="139">
        <f>C24</f>
        <v>-4528768</v>
      </c>
      <c r="D29" s="139">
        <f>D24</f>
        <v>-4861492.91</v>
      </c>
    </row>
    <row r="30" spans="1:4" ht="15.95" customHeight="1">
      <c r="A30" s="118"/>
      <c r="B30" s="114" t="s">
        <v>128</v>
      </c>
      <c r="C30" s="140">
        <f>C21+C24-1</f>
        <v>41822</v>
      </c>
      <c r="D30" s="140">
        <f>D21+D24</f>
        <v>5321261.09</v>
      </c>
    </row>
    <row r="31" spans="1:4" ht="15.95" customHeight="1">
      <c r="A31" s="137">
        <v>14</v>
      </c>
      <c r="B31" s="102" t="s">
        <v>129</v>
      </c>
      <c r="C31" s="145">
        <v>-464978</v>
      </c>
      <c r="D31" s="138">
        <v>-1234216</v>
      </c>
    </row>
    <row r="32" spans="1:4" ht="15.95" customHeight="1">
      <c r="A32" s="141">
        <v>15</v>
      </c>
      <c r="B32" s="115" t="s">
        <v>130</v>
      </c>
      <c r="C32" s="139">
        <f>C30+C31</f>
        <v>-423156</v>
      </c>
      <c r="D32" s="139">
        <f>D30+D31</f>
        <v>4087045.09</v>
      </c>
    </row>
    <row r="33" spans="1:4" ht="15.75" thickBot="1">
      <c r="A33" s="142"/>
      <c r="B33" s="143"/>
      <c r="C33" s="143"/>
      <c r="D33" s="144"/>
    </row>
  </sheetData>
  <mergeCells count="4">
    <mergeCell ref="A7:A8"/>
    <mergeCell ref="B7:B8"/>
    <mergeCell ref="C7:D7"/>
    <mergeCell ref="A4:D4"/>
  </mergeCells>
  <pageMargins left="0.25" right="0.18" top="1.24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D34"/>
  <sheetViews>
    <sheetView tabSelected="1" workbookViewId="0">
      <selection activeCell="C11" sqref="C11"/>
    </sheetView>
  </sheetViews>
  <sheetFormatPr defaultRowHeight="14.25"/>
  <cols>
    <col min="1" max="1" width="4.140625" style="1" customWidth="1"/>
    <col min="2" max="2" width="54" style="1" customWidth="1"/>
    <col min="3" max="3" width="15.42578125" style="1" customWidth="1"/>
    <col min="4" max="4" width="16" style="1" customWidth="1"/>
    <col min="5" max="16384" width="9.140625" style="1"/>
  </cols>
  <sheetData>
    <row r="3" spans="1:4">
      <c r="A3" s="233" t="s">
        <v>172</v>
      </c>
      <c r="B3" s="233"/>
      <c r="C3" s="233"/>
      <c r="D3" s="233"/>
    </row>
    <row r="4" spans="1:4" ht="15" thickBot="1"/>
    <row r="5" spans="1:4" ht="15" customHeight="1">
      <c r="A5" s="214" t="s">
        <v>58</v>
      </c>
      <c r="B5" s="218" t="s">
        <v>131</v>
      </c>
      <c r="C5" s="231" t="s">
        <v>3</v>
      </c>
      <c r="D5" s="232"/>
    </row>
    <row r="6" spans="1:4" ht="15" thickBot="1">
      <c r="A6" s="215"/>
      <c r="B6" s="219"/>
      <c r="C6" s="3" t="s">
        <v>99</v>
      </c>
      <c r="D6" s="82" t="s">
        <v>4</v>
      </c>
    </row>
    <row r="7" spans="1:4">
      <c r="A7" s="4" t="s">
        <v>5</v>
      </c>
      <c r="B7" s="5"/>
      <c r="C7" s="35"/>
      <c r="D7" s="83"/>
    </row>
    <row r="8" spans="1:4">
      <c r="A8" s="19">
        <v>1</v>
      </c>
      <c r="B8" s="149" t="s">
        <v>132</v>
      </c>
      <c r="C8" s="150">
        <f>C14</f>
        <v>-43338081.789999999</v>
      </c>
      <c r="D8" s="94">
        <f>D14</f>
        <v>18031207.550000001</v>
      </c>
    </row>
    <row r="9" spans="1:4">
      <c r="A9" s="151" t="s">
        <v>9</v>
      </c>
      <c r="B9" s="152" t="s">
        <v>133</v>
      </c>
      <c r="C9" s="153">
        <v>101481615</v>
      </c>
      <c r="D9" s="154">
        <f>145137178-759981</f>
        <v>144377197</v>
      </c>
    </row>
    <row r="10" spans="1:4">
      <c r="A10" s="155" t="s">
        <v>11</v>
      </c>
      <c r="B10" s="103" t="s">
        <v>134</v>
      </c>
      <c r="C10" s="105">
        <v>-138800284</v>
      </c>
      <c r="D10" s="125">
        <v>-117002941</v>
      </c>
    </row>
    <row r="11" spans="1:4">
      <c r="A11" s="155" t="s">
        <v>17</v>
      </c>
      <c r="B11" s="103" t="s">
        <v>135</v>
      </c>
      <c r="C11" s="105"/>
      <c r="D11" s="125">
        <v>0</v>
      </c>
    </row>
    <row r="12" spans="1:4">
      <c r="A12" s="155" t="s">
        <v>19</v>
      </c>
      <c r="B12" s="103" t="s">
        <v>136</v>
      </c>
      <c r="C12" s="105">
        <v>-4531468.79</v>
      </c>
      <c r="D12" s="125">
        <v>-4848833</v>
      </c>
    </row>
    <row r="13" spans="1:4">
      <c r="A13" s="156" t="s">
        <v>27</v>
      </c>
      <c r="B13" s="157" t="s">
        <v>137</v>
      </c>
      <c r="C13" s="158">
        <v>-1487944</v>
      </c>
      <c r="D13" s="159">
        <v>-4494215.45</v>
      </c>
    </row>
    <row r="14" spans="1:4">
      <c r="A14" s="160"/>
      <c r="B14" s="161" t="s">
        <v>138</v>
      </c>
      <c r="C14" s="162">
        <f>SUM(C9:C13)</f>
        <v>-43338081.789999999</v>
      </c>
      <c r="D14" s="163">
        <f>SUM(D9:D13)</f>
        <v>18031207.550000001</v>
      </c>
    </row>
    <row r="15" spans="1:4">
      <c r="A15" s="160"/>
      <c r="B15" s="161"/>
      <c r="C15" s="164"/>
      <c r="D15" s="165"/>
    </row>
    <row r="16" spans="1:4">
      <c r="A16" s="166">
        <v>2</v>
      </c>
      <c r="B16" s="149" t="s">
        <v>139</v>
      </c>
      <c r="C16" s="70">
        <f>C22</f>
        <v>-342858</v>
      </c>
      <c r="D16" s="76">
        <f>D22</f>
        <v>-362482</v>
      </c>
    </row>
    <row r="17" spans="1:4">
      <c r="A17" s="151" t="s">
        <v>9</v>
      </c>
      <c r="B17" s="152" t="s">
        <v>140</v>
      </c>
      <c r="C17" s="153"/>
      <c r="D17" s="154"/>
    </row>
    <row r="18" spans="1:4">
      <c r="A18" s="155" t="s">
        <v>11</v>
      </c>
      <c r="B18" s="103" t="s">
        <v>141</v>
      </c>
      <c r="C18" s="105">
        <v>-342858</v>
      </c>
      <c r="D18" s="125">
        <v>-362482</v>
      </c>
    </row>
    <row r="19" spans="1:4">
      <c r="A19" s="155" t="s">
        <v>17</v>
      </c>
      <c r="B19" s="103" t="s">
        <v>142</v>
      </c>
      <c r="C19" s="109"/>
      <c r="D19" s="134"/>
    </row>
    <row r="20" spans="1:4">
      <c r="A20" s="155" t="s">
        <v>19</v>
      </c>
      <c r="B20" s="103" t="s">
        <v>143</v>
      </c>
      <c r="C20" s="105">
        <v>0</v>
      </c>
      <c r="D20" s="125">
        <v>0</v>
      </c>
    </row>
    <row r="21" spans="1:4">
      <c r="A21" s="156" t="s">
        <v>27</v>
      </c>
      <c r="B21" s="157" t="s">
        <v>144</v>
      </c>
      <c r="C21" s="158"/>
      <c r="D21" s="159"/>
    </row>
    <row r="22" spans="1:4">
      <c r="A22" s="166"/>
      <c r="B22" s="161" t="s">
        <v>145</v>
      </c>
      <c r="C22" s="167">
        <f>SUM(C17:C21)</f>
        <v>-342858</v>
      </c>
      <c r="D22" s="168">
        <f>SUM(D17:D21)</f>
        <v>-362482</v>
      </c>
    </row>
    <row r="23" spans="1:4">
      <c r="A23" s="169"/>
      <c r="B23" s="170"/>
      <c r="C23" s="171"/>
      <c r="D23" s="172"/>
    </row>
    <row r="24" spans="1:4">
      <c r="A24" s="173">
        <v>3</v>
      </c>
      <c r="B24" s="149" t="s">
        <v>146</v>
      </c>
      <c r="C24" s="111">
        <f>C29</f>
        <v>28878102</v>
      </c>
      <c r="D24" s="136">
        <f>D29</f>
        <v>-15734103</v>
      </c>
    </row>
    <row r="25" spans="1:4">
      <c r="A25" s="151" t="s">
        <v>9</v>
      </c>
      <c r="B25" s="152" t="s">
        <v>147</v>
      </c>
      <c r="C25" s="153">
        <v>0</v>
      </c>
      <c r="D25" s="154">
        <v>0</v>
      </c>
    </row>
    <row r="26" spans="1:4">
      <c r="A26" s="155" t="s">
        <v>11</v>
      </c>
      <c r="B26" s="103" t="s">
        <v>148</v>
      </c>
      <c r="C26" s="105">
        <v>41009341</v>
      </c>
      <c r="D26" s="125"/>
    </row>
    <row r="27" spans="1:4">
      <c r="A27" s="155" t="s">
        <v>17</v>
      </c>
      <c r="B27" s="103" t="s">
        <v>149</v>
      </c>
      <c r="C27" s="105">
        <f>-12131239</f>
        <v>-12131239</v>
      </c>
      <c r="D27" s="125">
        <v>-15734103</v>
      </c>
    </row>
    <row r="28" spans="1:4">
      <c r="A28" s="156" t="s">
        <v>19</v>
      </c>
      <c r="B28" s="157" t="s">
        <v>150</v>
      </c>
      <c r="C28" s="158">
        <v>0</v>
      </c>
      <c r="D28" s="159">
        <v>0</v>
      </c>
    </row>
    <row r="29" spans="1:4">
      <c r="A29" s="174"/>
      <c r="B29" s="161" t="s">
        <v>151</v>
      </c>
      <c r="C29" s="167">
        <f>SUM(C25:C28)</f>
        <v>28878102</v>
      </c>
      <c r="D29" s="168">
        <f>SUM(D25:D28)</f>
        <v>-15734103</v>
      </c>
    </row>
    <row r="30" spans="1:4">
      <c r="A30" s="174"/>
      <c r="B30" s="170"/>
      <c r="C30" s="175"/>
      <c r="D30" s="176"/>
    </row>
    <row r="31" spans="1:4">
      <c r="A31" s="29">
        <v>4</v>
      </c>
      <c r="B31" s="177" t="s">
        <v>152</v>
      </c>
      <c r="C31" s="70">
        <f>C14+C22+C29</f>
        <v>-14802837.789999999</v>
      </c>
      <c r="D31" s="76">
        <f>D14+D22+D29</f>
        <v>1934622.5500000007</v>
      </c>
    </row>
    <row r="32" spans="1:4">
      <c r="A32" s="29">
        <v>5</v>
      </c>
      <c r="B32" s="177" t="s">
        <v>153</v>
      </c>
      <c r="C32" s="51">
        <f>D33</f>
        <v>14807627.550000001</v>
      </c>
      <c r="D32" s="178">
        <v>12873005</v>
      </c>
    </row>
    <row r="33" spans="1:4">
      <c r="A33" s="29">
        <v>6</v>
      </c>
      <c r="B33" s="177" t="s">
        <v>154</v>
      </c>
      <c r="C33" s="179">
        <f>C32+C31</f>
        <v>4789.7600000016391</v>
      </c>
      <c r="D33" s="178">
        <f>D32+D31</f>
        <v>14807627.550000001</v>
      </c>
    </row>
    <row r="34" spans="1:4" ht="15" thickBot="1">
      <c r="A34" s="180"/>
      <c r="B34" s="181"/>
      <c r="C34" s="182">
        <f>C33</f>
        <v>4789.7600000016391</v>
      </c>
      <c r="D34" s="183">
        <f>D33</f>
        <v>14807627.550000001</v>
      </c>
    </row>
  </sheetData>
  <mergeCells count="4">
    <mergeCell ref="A5:A6"/>
    <mergeCell ref="B5:B6"/>
    <mergeCell ref="C5:D5"/>
    <mergeCell ref="A3:D3"/>
  </mergeCells>
  <pageMargins left="0.32" right="0.14000000000000001" top="1.63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G20"/>
  <sheetViews>
    <sheetView topLeftCell="A34" workbookViewId="0">
      <selection activeCell="A2" sqref="A2:G20"/>
    </sheetView>
  </sheetViews>
  <sheetFormatPr defaultRowHeight="14.25"/>
  <cols>
    <col min="1" max="1" width="31" style="1" customWidth="1"/>
    <col min="2" max="2" width="11.42578125" style="1" customWidth="1"/>
    <col min="3" max="3" width="8.5703125" style="1" customWidth="1"/>
    <col min="4" max="4" width="8.140625" style="1" customWidth="1"/>
    <col min="5" max="5" width="11.85546875" style="1" customWidth="1"/>
    <col min="6" max="6" width="12" style="1" customWidth="1"/>
    <col min="7" max="7" width="10.42578125" style="1" customWidth="1"/>
    <col min="8" max="16384" width="9.140625" style="1"/>
  </cols>
  <sheetData>
    <row r="2" spans="1:7">
      <c r="A2" s="233" t="s">
        <v>173</v>
      </c>
      <c r="B2" s="233"/>
      <c r="C2" s="233"/>
      <c r="D2" s="233"/>
      <c r="E2" s="233"/>
      <c r="F2" s="233"/>
      <c r="G2" s="233"/>
    </row>
    <row r="3" spans="1:7" ht="15" thickBot="1"/>
    <row r="4" spans="1:7" ht="21">
      <c r="A4" s="184" t="s">
        <v>155</v>
      </c>
      <c r="B4" s="185" t="s">
        <v>156</v>
      </c>
      <c r="C4" s="185" t="s">
        <v>90</v>
      </c>
      <c r="D4" s="185" t="s">
        <v>157</v>
      </c>
      <c r="E4" s="185" t="s">
        <v>158</v>
      </c>
      <c r="F4" s="185" t="s">
        <v>159</v>
      </c>
      <c r="G4" s="186" t="s">
        <v>160</v>
      </c>
    </row>
    <row r="5" spans="1:7">
      <c r="A5" s="187"/>
      <c r="B5" s="188"/>
      <c r="C5" s="188"/>
      <c r="D5" s="188"/>
      <c r="E5" s="188"/>
      <c r="F5" s="188"/>
      <c r="G5" s="189"/>
    </row>
    <row r="6" spans="1:7" ht="18" customHeight="1">
      <c r="A6" s="190" t="s">
        <v>161</v>
      </c>
      <c r="B6" s="191">
        <v>100000</v>
      </c>
      <c r="C6" s="191"/>
      <c r="D6" s="191"/>
      <c r="E6" s="191">
        <v>0</v>
      </c>
      <c r="F6" s="191">
        <v>21814183</v>
      </c>
      <c r="G6" s="191">
        <f>B6+C6+D6+E6+F6</f>
        <v>21914183</v>
      </c>
    </row>
    <row r="7" spans="1:7" ht="18" customHeight="1">
      <c r="A7" s="192" t="s">
        <v>162</v>
      </c>
      <c r="B7" s="193"/>
      <c r="C7" s="193"/>
      <c r="D7" s="193"/>
      <c r="E7" s="193"/>
      <c r="F7" s="193"/>
      <c r="G7" s="194"/>
    </row>
    <row r="8" spans="1:7" ht="18" customHeight="1">
      <c r="A8" s="195" t="s">
        <v>163</v>
      </c>
      <c r="B8" s="196"/>
      <c r="C8" s="197"/>
      <c r="D8" s="196"/>
      <c r="E8" s="196"/>
      <c r="F8" s="196"/>
      <c r="G8" s="198"/>
    </row>
    <row r="9" spans="1:7" ht="18" customHeight="1">
      <c r="A9" s="199" t="s">
        <v>164</v>
      </c>
      <c r="B9" s="200"/>
      <c r="C9" s="200"/>
      <c r="D9" s="200"/>
      <c r="E9" s="200"/>
      <c r="F9" s="200"/>
      <c r="G9" s="198"/>
    </row>
    <row r="10" spans="1:7" ht="18" customHeight="1">
      <c r="A10" s="199" t="s">
        <v>165</v>
      </c>
      <c r="B10" s="200"/>
      <c r="C10" s="200"/>
      <c r="D10" s="200"/>
      <c r="E10" s="200"/>
      <c r="F10" s="200"/>
      <c r="G10" s="198"/>
    </row>
    <row r="11" spans="1:7" ht="18" customHeight="1">
      <c r="A11" s="199" t="s">
        <v>166</v>
      </c>
      <c r="B11" s="200"/>
      <c r="C11" s="200"/>
      <c r="D11" s="200"/>
      <c r="E11" s="200"/>
      <c r="F11" s="200"/>
      <c r="G11" s="198"/>
    </row>
    <row r="12" spans="1:7" ht="18" customHeight="1">
      <c r="A12" s="201" t="s">
        <v>167</v>
      </c>
      <c r="B12" s="202"/>
      <c r="C12" s="202"/>
      <c r="D12" s="202"/>
      <c r="E12" s="202"/>
      <c r="F12" s="202"/>
      <c r="G12" s="203"/>
    </row>
    <row r="13" spans="1:7" ht="18" customHeight="1">
      <c r="A13" s="204" t="s">
        <v>168</v>
      </c>
      <c r="B13" s="205">
        <v>100000</v>
      </c>
      <c r="C13" s="205">
        <f t="shared" ref="C13:D13" si="0">C6</f>
        <v>0</v>
      </c>
      <c r="D13" s="205">
        <f t="shared" si="0"/>
        <v>0</v>
      </c>
      <c r="E13" s="205">
        <v>0</v>
      </c>
      <c r="F13" s="205">
        <v>25901228</v>
      </c>
      <c r="G13" s="205">
        <f>B13+C13+D13+E13+F13</f>
        <v>26001228</v>
      </c>
    </row>
    <row r="14" spans="1:7" ht="18" customHeight="1">
      <c r="A14" s="187"/>
      <c r="B14" s="187"/>
      <c r="C14" s="187"/>
      <c r="D14" s="187"/>
      <c r="E14" s="187"/>
      <c r="F14" s="187"/>
      <c r="G14" s="206"/>
    </row>
    <row r="15" spans="1:7" ht="18" customHeight="1">
      <c r="A15" s="192" t="s">
        <v>164</v>
      </c>
      <c r="B15" s="207"/>
      <c r="C15" s="207"/>
      <c r="D15" s="207"/>
      <c r="E15" s="207"/>
      <c r="F15" s="207"/>
      <c r="G15" s="208"/>
    </row>
    <row r="16" spans="1:7" ht="18" customHeight="1">
      <c r="A16" s="199" t="s">
        <v>165</v>
      </c>
      <c r="B16" s="209"/>
      <c r="C16" s="209"/>
      <c r="D16" s="209"/>
      <c r="E16" s="209"/>
      <c r="F16" s="209"/>
      <c r="G16" s="210"/>
    </row>
    <row r="17" spans="1:7" ht="18" customHeight="1">
      <c r="A17" s="199" t="s">
        <v>169</v>
      </c>
      <c r="B17" s="209"/>
      <c r="C17" s="209"/>
      <c r="D17" s="209"/>
      <c r="E17" s="209"/>
      <c r="F17" s="209"/>
      <c r="G17" s="210"/>
    </row>
    <row r="18" spans="1:7" ht="18" customHeight="1">
      <c r="A18" s="201" t="s">
        <v>170</v>
      </c>
      <c r="B18" s="211"/>
      <c r="C18" s="211"/>
      <c r="D18" s="211"/>
      <c r="E18" s="211"/>
      <c r="F18" s="211"/>
      <c r="G18" s="212"/>
    </row>
    <row r="19" spans="1:7" ht="18" customHeight="1">
      <c r="A19" s="190" t="s">
        <v>171</v>
      </c>
      <c r="B19" s="213">
        <v>25800000</v>
      </c>
      <c r="C19" s="213">
        <f t="shared" ref="C19:D19" si="1">C13</f>
        <v>0</v>
      </c>
      <c r="D19" s="213">
        <f t="shared" si="1"/>
        <v>0</v>
      </c>
      <c r="E19" s="213">
        <v>201229</v>
      </c>
      <c r="F19" s="213">
        <v>-423156</v>
      </c>
      <c r="G19" s="191">
        <f>B19+C19+D19+E19+F19</f>
        <v>25578073</v>
      </c>
    </row>
    <row r="20" spans="1:7" ht="18" customHeight="1">
      <c r="A20" s="187"/>
      <c r="B20" s="187"/>
      <c r="C20" s="187"/>
      <c r="D20" s="187"/>
      <c r="E20" s="187"/>
      <c r="F20" s="187"/>
      <c r="G20" s="206"/>
    </row>
  </sheetData>
  <mergeCells count="1">
    <mergeCell ref="A2:G2"/>
  </mergeCells>
  <pageMargins left="0.22" right="0.70866141732283472" top="1.25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bilanci</vt:lpstr>
      <vt:lpstr>PASH</vt:lpstr>
      <vt:lpstr>cash flow</vt:lpstr>
      <vt:lpstr>kapitali</vt:lpstr>
    </vt:vector>
  </TitlesOfParts>
  <Company>Fastech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2012-07-19T07:47:03Z</cp:lastPrinted>
  <dcterms:created xsi:type="dcterms:W3CDTF">2012-03-28T12:59:12Z</dcterms:created>
  <dcterms:modified xsi:type="dcterms:W3CDTF">2012-07-24T09:43:26Z</dcterms:modified>
</cp:coreProperties>
</file>