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455" windowWidth="15330" windowHeight="4500" tabRatio="823" firstSheet="2" activeTab="2"/>
  </bookViews>
  <sheets>
    <sheet name="Kop." sheetId="1" r:id="rId1"/>
    <sheet name="Aktivet" sheetId="4" r:id="rId2"/>
    <sheet name="Pasivet" sheetId="14" r:id="rId3"/>
    <sheet name="Pash - N" sheetId="27" r:id="rId4"/>
    <sheet name="Fluksi 2" sheetId="18" r:id="rId5"/>
    <sheet name="Kapitali 2" sheetId="20" r:id="rId6"/>
    <sheet name="GJ+ND-AQT" sheetId="28" r:id="rId7"/>
    <sheet name="28" sheetId="29" r:id="rId8"/>
    <sheet name="21" sheetId="31" r:id="rId9"/>
    <sheet name="3" sheetId="30" r:id="rId10"/>
    <sheet name="mjete transporti" sheetId="33" r:id="rId11"/>
    <sheet name="aktivet 2" sheetId="34" r:id="rId12"/>
    <sheet name="te ardhura nga aktiviteti" sheetId="35" r:id="rId13"/>
    <sheet name="Sheet2" sheetId="32" r:id="rId14"/>
  </sheets>
  <calcPr calcId="125725"/>
</workbook>
</file>

<file path=xl/calcChain.xml><?xml version="1.0" encoding="utf-8"?>
<calcChain xmlns="http://schemas.openxmlformats.org/spreadsheetml/2006/main">
  <c r="D33" i="27"/>
  <c r="F47" i="35"/>
  <c r="F20" i="30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19"/>
  <c r="F20" i="18"/>
  <c r="F23"/>
  <c r="F42" i="30" l="1"/>
  <c r="B20" i="28"/>
  <c r="G11" i="20"/>
  <c r="G37" i="18"/>
  <c r="G7"/>
  <c r="G24"/>
  <c r="G31"/>
  <c r="H15" i="14"/>
  <c r="F34" i="34"/>
  <c r="E34"/>
  <c r="G30"/>
  <c r="H30" s="1"/>
  <c r="H34" s="1"/>
  <c r="E30"/>
  <c r="H29"/>
  <c r="H31"/>
  <c r="H32"/>
  <c r="H33"/>
  <c r="H28"/>
  <c r="F23"/>
  <c r="G23"/>
  <c r="E23"/>
  <c r="H18"/>
  <c r="H19"/>
  <c r="H23" s="1"/>
  <c r="H20"/>
  <c r="H21"/>
  <c r="H22"/>
  <c r="H17"/>
  <c r="H7"/>
  <c r="H8"/>
  <c r="H12" s="1"/>
  <c r="H9"/>
  <c r="H10"/>
  <c r="H11"/>
  <c r="H6"/>
  <c r="F12"/>
  <c r="G12"/>
  <c r="E12"/>
  <c r="G6" i="33"/>
  <c r="G10" s="1"/>
  <c r="G34" i="34" l="1"/>
  <c r="G10" i="18"/>
  <c r="G6" i="31"/>
  <c r="G8" i="20"/>
  <c r="C8"/>
  <c r="G11" i="29"/>
  <c r="G10"/>
  <c r="C15"/>
  <c r="G14"/>
  <c r="L14" s="1"/>
  <c r="L13"/>
  <c r="G13"/>
  <c r="G12"/>
  <c r="L12" s="1"/>
  <c r="K11"/>
  <c r="A11"/>
  <c r="A12" s="1"/>
  <c r="A13" s="1"/>
  <c r="A14" s="1"/>
  <c r="K10"/>
  <c r="K15" s="1"/>
  <c r="B16" i="28"/>
  <c r="D16"/>
  <c r="G25"/>
  <c r="M25" s="1"/>
  <c r="M24"/>
  <c r="M23"/>
  <c r="G22"/>
  <c r="M22" s="1"/>
  <c r="G21"/>
  <c r="M21" s="1"/>
  <c r="G20"/>
  <c r="M20" s="1"/>
  <c r="K16"/>
  <c r="J16"/>
  <c r="I16"/>
  <c r="H16"/>
  <c r="F16"/>
  <c r="E16"/>
  <c r="C16"/>
  <c r="K9"/>
  <c r="J9"/>
  <c r="I9"/>
  <c r="H9"/>
  <c r="F9"/>
  <c r="E9"/>
  <c r="E27" s="1"/>
  <c r="D9"/>
  <c r="D27" s="1"/>
  <c r="C9"/>
  <c r="C27" s="1"/>
  <c r="B9"/>
  <c r="E23" i="27"/>
  <c r="E30" s="1"/>
  <c r="D23"/>
  <c r="D30" s="1"/>
  <c r="E12"/>
  <c r="E17" s="1"/>
  <c r="D12"/>
  <c r="D9"/>
  <c r="E9"/>
  <c r="J27" i="28" l="1"/>
  <c r="L10" i="29"/>
  <c r="L15" s="1"/>
  <c r="F27" i="28"/>
  <c r="I27"/>
  <c r="K27"/>
  <c r="L16"/>
  <c r="L11" i="29"/>
  <c r="H27" i="28"/>
  <c r="L27" s="1"/>
  <c r="G7" i="31"/>
  <c r="F14" i="30"/>
  <c r="D17" i="27"/>
  <c r="D19" s="1"/>
  <c r="D32" s="1"/>
  <c r="G15" i="29"/>
  <c r="B27" i="28"/>
  <c r="G16"/>
  <c r="G27"/>
  <c r="G9"/>
  <c r="M9" s="1"/>
  <c r="L9"/>
  <c r="E19" i="27"/>
  <c r="E32" s="1"/>
  <c r="M16" i="28" l="1"/>
  <c r="E34" i="27"/>
  <c r="M27" i="28"/>
  <c r="D34" i="27"/>
  <c r="G20" i="18" l="1"/>
  <c r="F14"/>
  <c r="D16" i="20"/>
  <c r="E16"/>
  <c r="F16"/>
  <c r="C16"/>
  <c r="H8"/>
  <c r="H35" i="4"/>
  <c r="H33" s="1"/>
  <c r="H15" i="20"/>
  <c r="H13"/>
  <c r="H12"/>
  <c r="H10"/>
  <c r="H9" i="14"/>
  <c r="F30" i="18"/>
  <c r="G30"/>
  <c r="G20" i="4"/>
  <c r="G12" i="14"/>
  <c r="H32"/>
  <c r="H25"/>
  <c r="H24" s="1"/>
  <c r="G25"/>
  <c r="G24" s="1"/>
  <c r="H12"/>
  <c r="G9"/>
  <c r="H30" i="4"/>
  <c r="G30"/>
  <c r="H20"/>
  <c r="H12"/>
  <c r="H8"/>
  <c r="F31" i="18"/>
  <c r="F37" s="1"/>
  <c r="G8" i="4"/>
  <c r="G35"/>
  <c r="G33" s="1"/>
  <c r="E38" i="27" l="1"/>
  <c r="H7" i="14"/>
  <c r="H31" s="1"/>
  <c r="H43" s="1"/>
  <c r="D38" i="27"/>
  <c r="G39" i="18"/>
  <c r="F38" s="1"/>
  <c r="G7" i="14"/>
  <c r="G31" s="1"/>
  <c r="H7" i="4"/>
  <c r="H45" s="1"/>
  <c r="G16" i="20" l="1"/>
  <c r="F22" i="18"/>
  <c r="G12" i="4"/>
  <c r="G7" s="1"/>
  <c r="G45" s="1"/>
  <c r="G32" i="14"/>
  <c r="G43" s="1"/>
  <c r="H11" i="20" l="1"/>
  <c r="H16"/>
  <c r="F7" i="18" l="1"/>
  <c r="F39" s="1"/>
</calcChain>
</file>

<file path=xl/comments1.xml><?xml version="1.0" encoding="utf-8"?>
<comments xmlns="http://schemas.openxmlformats.org/spreadsheetml/2006/main">
  <authors>
    <author>newnetalb</author>
  </authors>
  <commentList>
    <comment ref="B9" authorId="0">
      <text>
        <r>
          <rPr>
            <b/>
            <sz val="8"/>
            <color indexed="81"/>
            <rFont val="Tahoma"/>
            <charset val="1"/>
          </rPr>
          <t>newnetalb: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sz val="11"/>
            <color indexed="81"/>
            <rFont val="Tahoma"/>
            <family val="2"/>
          </rPr>
          <t>nuk eshte mbledhur tek pasqyra qe jna ka sjelle subjekti</t>
        </r>
      </text>
    </comment>
  </commentList>
</comments>
</file>

<file path=xl/sharedStrings.xml><?xml version="1.0" encoding="utf-8"?>
<sst xmlns="http://schemas.openxmlformats.org/spreadsheetml/2006/main" count="605" uniqueCount="408">
  <si>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</si>
  <si>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</si>
  <si>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</si>
  <si>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</si>
  <si>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</si>
  <si>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</si>
  <si>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</si>
  <si>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</si>
  <si>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</si>
  <si>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</si>
  <si>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</si>
  <si>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</si>
  <si>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</si>
  <si>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</si>
  <si>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</si>
  <si>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</si>
  <si>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</si>
  <si>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</si>
  <si>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</si>
  <si>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</si>
  <si>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</si>
  <si>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</si>
  <si>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</si>
  <si>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</si>
  <si>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</si>
  <si>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</si>
  <si>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</si>
  <si>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</si>
  <si>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</si>
  <si>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</si>
  <si>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</si>
  <si>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</si>
  <si>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</si>
  <si>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</si>
  <si>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</si>
  <si>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</si>
  <si>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</si>
  <si>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</si>
  <si>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</si>
  <si>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</si>
  <si>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</si>
  <si>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</si>
  <si>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</si>
  <si>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</si>
  <si>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</si>
  <si>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</si>
  <si>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</si>
  <si>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</si>
  <si>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</si>
  <si>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</si>
  <si>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</si>
  <si>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</si>
  <si>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</si>
  <si>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</si>
  <si>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 xml:space="preserve">Te ardhurat dhe shpenzimet financiare 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</si>
  <si>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</si>
  <si>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</si>
  <si>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</si>
  <si>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</si>
  <si>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</si>
  <si>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</si>
  <si>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</si>
  <si>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</si>
  <si>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</si>
  <si>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</si>
  <si>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</si>
  <si>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</si>
  <si>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Fluksi i parave nga veprimtaria e shfrytezimit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</si>
  <si>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</si>
  <si>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</si>
  <si>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</si>
  <si>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</si>
  <si>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</si>
  <si>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</si>
  <si>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</si>
  <si>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</si>
  <si>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</si>
  <si>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</si>
  <si>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</si>
  <si>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</si>
  <si>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</si>
  <si>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</si>
  <si>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</si>
  <si>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</si>
  <si>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</si>
  <si>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</si>
  <si>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</si>
  <si>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</si>
  <si>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</si>
  <si>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</si>
  <si>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</si>
  <si>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</si>
  <si>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</si>
  <si>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</si>
  <si>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</si>
  <si>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</si>
  <si>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</si>
  <si>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</si>
  <si>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</si>
  <si>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</si>
  <si>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</si>
  <si>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</si>
  <si>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</si>
  <si>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</si>
  <si>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</si>
  <si>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</si>
  <si>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</si>
  <si>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</si>
  <si>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</si>
  <si>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</si>
  <si>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</si>
  <si>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</si>
  <si>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</si>
  <si>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</si>
  <si>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</si>
  <si>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</si>
  <si>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</si>
  <si>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</si>
  <si>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</si>
  <si>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</si>
  <si>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</si>
  <si>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</si>
  <si>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Pagat e personelit</t>
  </si>
  <si>
    <t>Amortizimet dhe zhvleresimet</t>
  </si>
  <si>
    <t>Shpenzime te tjera</t>
  </si>
  <si>
    <t>Te ardhurat dhe shpenzimet nga interesat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</si>
  <si>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</si>
  <si>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</si>
  <si>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</si>
  <si>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</si>
  <si>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</si>
  <si>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</si>
  <si>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</si>
  <si>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</si>
  <si>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</si>
  <si>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</si>
  <si>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</si>
  <si>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</si>
  <si>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</si>
  <si>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</si>
  <si>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A</t>
  </si>
  <si>
    <t>B</t>
  </si>
  <si>
    <t>Para ardhese</t>
  </si>
  <si>
    <t>A K T I V E T    A F A T S H K U R T R A</t>
  </si>
  <si>
    <t>Emertimi dhe Forma ligjore</t>
  </si>
  <si>
    <t>Leke</t>
  </si>
  <si>
    <t>Amortizimi</t>
  </si>
  <si>
    <t>Po</t>
  </si>
  <si>
    <t>Jo</t>
  </si>
  <si>
    <t>Pajisje zyre dhe informatike</t>
  </si>
  <si>
    <t xml:space="preserve">(  Ne zbatim te Standartit Kombetar te Kontabilitetit Nr.2 dhe </t>
  </si>
  <si>
    <t>Detyrime per Sigurime Shoq.Shend. Dhe tat.mbi te ardhurat</t>
  </si>
  <si>
    <t>PASQYRA E TE ARDHURAVE DHE SHPENZIMEVE</t>
  </si>
  <si>
    <t>KLASIFIKIMI I SHPENZIMEVE SIPAS NATYRES</t>
  </si>
  <si>
    <t>REFERENCAT</t>
  </si>
  <si>
    <t xml:space="preserve">VITI </t>
  </si>
  <si>
    <t>VITI</t>
  </si>
  <si>
    <t>NR</t>
  </si>
  <si>
    <t xml:space="preserve">PERSHKRIMI I ELEMENTEVE </t>
  </si>
  <si>
    <t>NR.LLOG</t>
  </si>
  <si>
    <t>USHTRIMOR</t>
  </si>
  <si>
    <t xml:space="preserve"> PARAARDHES</t>
  </si>
  <si>
    <t>Te ardhura te tjera nga veprimtarite e shfrytezimit</t>
  </si>
  <si>
    <t>702-708X</t>
  </si>
  <si>
    <t>Ndryshimet ne inventarin e produkteve te gateshme dhe Pr. Proc.</t>
  </si>
  <si>
    <t>TOTALI TE ARDHURAVE ( 1-2 )</t>
  </si>
  <si>
    <t>Ndryshimet ne inventarin e prod. te gat. dhe Pr. Proc.</t>
  </si>
  <si>
    <t xml:space="preserve">Materiale te konsumuara </t>
  </si>
  <si>
    <t>601-608X</t>
  </si>
  <si>
    <t>Kostot e punes</t>
  </si>
  <si>
    <t>641-648</t>
  </si>
  <si>
    <t>a</t>
  </si>
  <si>
    <t>b</t>
  </si>
  <si>
    <t xml:space="preserve">Shpenzime per sigurime shoqerore dhe shendetsore </t>
  </si>
  <si>
    <t>68X</t>
  </si>
  <si>
    <t>61-63</t>
  </si>
  <si>
    <t>TOTALI I SHPENZIMEVE   ( 4 - 7 )</t>
  </si>
  <si>
    <t>Fitimi apo humbja nga veprimtaria kryesore (1+2+/-3-8)</t>
  </si>
  <si>
    <t>Te ardhurat dhe shpenzimet financiare nga njesi te kontroll</t>
  </si>
  <si>
    <t>Te ardhurat dhe shpenzimet financiare nga pjesmarrjet</t>
  </si>
  <si>
    <t xml:space="preserve">Te ardhurat dhe shpenzimet financiare nga investime  </t>
  </si>
  <si>
    <t>763,764,765,</t>
  </si>
  <si>
    <t>te tjera financiare afatgjata</t>
  </si>
  <si>
    <t>c</t>
  </si>
  <si>
    <t>Fitimet ( humbjet ) nga kursi I kembimit</t>
  </si>
  <si>
    <t>d</t>
  </si>
  <si>
    <t xml:space="preserve">Te ardhura dhe shpenzime te tjera financiare </t>
  </si>
  <si>
    <t>TOTALI I TE ARDHURAVE DHE SHPENZIMEVE FINANCIARE (A-D)</t>
  </si>
  <si>
    <t>Tatim Fitimi I Paguar gjate vitit ushtrimor</t>
  </si>
  <si>
    <t>Pozicioni me 31 dhjetor 2010</t>
  </si>
  <si>
    <t>GJENDJA   DHE  NDRYSHIMET   E  AKTIVEVE  AFATGJATA   ME  VLEREN   BRUTO</t>
  </si>
  <si>
    <t>Gjendja ne</t>
  </si>
  <si>
    <t xml:space="preserve">                SHTESAT        GJATE        USHTRIMIT </t>
  </si>
  <si>
    <t xml:space="preserve">                PAKSIMI        GJATE        USHTRIMIT </t>
  </si>
  <si>
    <t>Gjendje ne</t>
  </si>
  <si>
    <t>E  M  E  R   T   I   M   I</t>
  </si>
  <si>
    <t>celje  te</t>
  </si>
  <si>
    <t>Kontribute</t>
  </si>
  <si>
    <t>Blerje dhe</t>
  </si>
  <si>
    <t>Shtese  te</t>
  </si>
  <si>
    <t>Rivleresime</t>
  </si>
  <si>
    <t>SHITJE</t>
  </si>
  <si>
    <t>Nxjerr jasht</t>
  </si>
  <si>
    <t xml:space="preserve">Paksime  </t>
  </si>
  <si>
    <t>Korrigjimi</t>
  </si>
  <si>
    <t>mbyllje  te</t>
  </si>
  <si>
    <t>Ushtrimit</t>
  </si>
  <si>
    <t>ne kapital</t>
  </si>
  <si>
    <t>krijuara</t>
  </si>
  <si>
    <t>tjera</t>
  </si>
  <si>
    <t>GJITHSEJ</t>
  </si>
  <si>
    <t>perdorimit</t>
  </si>
  <si>
    <t>te tjera</t>
  </si>
  <si>
    <t>vleres Bruto</t>
  </si>
  <si>
    <t>I -   TE  PA   TRUPEZUARA</t>
  </si>
  <si>
    <t xml:space="preserve">  1 - Shpenzime te nisjes dhe zgjerimit</t>
  </si>
  <si>
    <t xml:space="preserve">  2 - Shpenz  kerkimeve te aplikuara e  zhvill</t>
  </si>
  <si>
    <t xml:space="preserve">  3 - Koncensione,Patenta,Marka vlera tjera</t>
  </si>
  <si>
    <t xml:space="preserve">  4 - Fond   Tragetar</t>
  </si>
  <si>
    <t xml:space="preserve">  5 - Te  tjera  ne  shfrytezim</t>
  </si>
  <si>
    <t xml:space="preserve">  6 - Ne proces dhe pagesa pjesore</t>
  </si>
  <si>
    <t xml:space="preserve">II - TE  TRUPEZUARA </t>
  </si>
  <si>
    <t xml:space="preserve">  7 - Toka , Troje, Terrene</t>
  </si>
  <si>
    <t xml:space="preserve">  8 - Ndertesa</t>
  </si>
  <si>
    <t xml:space="preserve">  9 - Ndertime dhe instalime te pergjithesh</t>
  </si>
  <si>
    <t xml:space="preserve"> 10 - Inst teknike ,makineri,paisje,vegla,instr </t>
  </si>
  <si>
    <t xml:space="preserve"> 11 - Mjete  transporti</t>
  </si>
  <si>
    <t xml:space="preserve"> 12 - Paisje  zyre dhe informatike</t>
  </si>
  <si>
    <t xml:space="preserve"> 13 - Gje e gjalle pune  e  prodhimi</t>
  </si>
  <si>
    <t xml:space="preserve"> 14 - Kultura  dru - frutore</t>
  </si>
  <si>
    <t xml:space="preserve"> 15 - Te  tjera  ne shfrytezim</t>
  </si>
  <si>
    <t xml:space="preserve"> 16 - Ne  proces dhe  pagesa pjesore</t>
  </si>
  <si>
    <t xml:space="preserve">  T  O  T  A  L   ( I + II  )</t>
  </si>
  <si>
    <r>
      <t xml:space="preserve">      </t>
    </r>
    <r>
      <rPr>
        <b/>
        <u/>
        <sz val="11"/>
        <rFont val="Arial"/>
        <family val="2"/>
      </rPr>
      <t>PASQYRA        E        AMORTIZIMEVE</t>
    </r>
    <r>
      <rPr>
        <b/>
        <sz val="11"/>
        <rFont val="Arial"/>
        <family val="2"/>
      </rPr>
      <t xml:space="preserve">  </t>
    </r>
  </si>
  <si>
    <t>Shuma  e</t>
  </si>
  <si>
    <t>GJENDJA   DHE   NDRYSHIMET</t>
  </si>
  <si>
    <t>akumuluar</t>
  </si>
  <si>
    <t>Plotesime te</t>
  </si>
  <si>
    <t>Te</t>
  </si>
  <si>
    <t>Elemente te</t>
  </si>
  <si>
    <t>Elemente</t>
  </si>
  <si>
    <t xml:space="preserve">akumuluar ne </t>
  </si>
  <si>
    <t>rend</t>
  </si>
  <si>
    <t xml:space="preserve">RUBRIKAT    DHE    POSTET </t>
  </si>
  <si>
    <t>ne celje te</t>
  </si>
  <si>
    <t>lidhura me nje</t>
  </si>
  <si>
    <t>Vjetor</t>
  </si>
  <si>
    <t>kaluar ne aktiv.</t>
  </si>
  <si>
    <t xml:space="preserve">te </t>
  </si>
  <si>
    <t>nxjerre jasht</t>
  </si>
  <si>
    <t>mbyllje te</t>
  </si>
  <si>
    <t>rivleresim</t>
  </si>
  <si>
    <t>Qarkullues</t>
  </si>
  <si>
    <t>Shitur</t>
  </si>
  <si>
    <t>Perdorimit</t>
  </si>
  <si>
    <t xml:space="preserve">Makineri  e  paisje   </t>
  </si>
  <si>
    <t xml:space="preserve">Mjete  Transporti </t>
  </si>
  <si>
    <t>Paisje Zyre e Informatike</t>
  </si>
  <si>
    <t>Mobilje dhe Orendi</t>
  </si>
  <si>
    <t>Te Tjera</t>
  </si>
  <si>
    <t>S  H  U  M  A</t>
  </si>
  <si>
    <t>I.</t>
  </si>
  <si>
    <t>Pershkrimi</t>
  </si>
  <si>
    <t>Njesia</t>
  </si>
  <si>
    <t>Sasi</t>
  </si>
  <si>
    <t>Cmim</t>
  </si>
  <si>
    <t>Vlere</t>
  </si>
  <si>
    <t>Kg</t>
  </si>
  <si>
    <t>cope</t>
  </si>
  <si>
    <t>Totali</t>
  </si>
  <si>
    <t>II.</t>
  </si>
  <si>
    <t>LENDA E PARE DHE MATERIALET NDIHMESE</t>
  </si>
  <si>
    <t>Fitimi  ( humbja )  Bruto</t>
  </si>
  <si>
    <t>Fitimi neto (diferenca 14 - 14.b)</t>
  </si>
  <si>
    <t>Rritje /renie ne detyrime te tjera</t>
  </si>
  <si>
    <t>Zmadhim kapitali</t>
  </si>
  <si>
    <t>Nr.</t>
  </si>
  <si>
    <t xml:space="preserve">Llog. </t>
  </si>
  <si>
    <t>SHENIME TE TJERA</t>
  </si>
  <si>
    <t>PER DREJTIMIN E NJESISE EKONOMIKE</t>
  </si>
  <si>
    <t>ADMINISTRATORI</t>
  </si>
  <si>
    <t>Viti   2011</t>
  </si>
  <si>
    <t>01.01.2011</t>
  </si>
  <si>
    <t>31.12.2011</t>
  </si>
  <si>
    <t>10.01.2012</t>
  </si>
  <si>
    <t>Pasqyrat    Financiare    te    Vitit   2011</t>
  </si>
  <si>
    <t>Pozicioni me 31 dhjetor 2011</t>
  </si>
  <si>
    <t>Pasqyra  e  Ndryshimeve  ne  Kapital  2011</t>
  </si>
  <si>
    <t>Tatim Fitim i mbipaguar (celja per 2012)</t>
  </si>
  <si>
    <t>PRODUKTI I GATSHEM DHE MALLRA PER SHITJE</t>
  </si>
  <si>
    <t>GJENDJA E INVENTARIT DATE 31.12.2011</t>
  </si>
  <si>
    <t>Pasqyra   e   Fluksit   Monetar  -  Metoda  Indirekte   2011</t>
  </si>
  <si>
    <t>"Tirana Paper Provider"  sh.p.k</t>
  </si>
  <si>
    <t>L 01720016 F</t>
  </si>
  <si>
    <t>Tirana Paper Provider sh.p.k</t>
  </si>
  <si>
    <t>GJENDJA E MJETEVE TE TRANSPORTIT ME 31-DHJETOR-2011</t>
  </si>
  <si>
    <t>MJETE TRANSPORTI</t>
  </si>
  <si>
    <t>AKTIVET AFATGJATA MATERIALE ME VLERE FILLESTARE 2011</t>
  </si>
  <si>
    <t>TOKA</t>
  </si>
  <si>
    <t>NDERTIME</t>
  </si>
  <si>
    <t>MAKINERI DHE PAISJE</t>
  </si>
  <si>
    <t>PAISJE INFORMATIKE</t>
  </si>
  <si>
    <t>PAISJE ZYRE</t>
  </si>
  <si>
    <t>Sasia</t>
  </si>
  <si>
    <t>Gjendje 01/01/2011</t>
  </si>
  <si>
    <t>Shtesa</t>
  </si>
  <si>
    <t>Pakesime</t>
  </si>
  <si>
    <t>Gjendje 31/01/2011</t>
  </si>
  <si>
    <t>AMORTIZIMI I AKTIVET AFATGJATA MATERIALE 2011</t>
  </si>
  <si>
    <t>VLERA KONTABEL NETO I AKTIVET AFATGJATA MATERIALE 2011</t>
  </si>
  <si>
    <t>MAKINE PERPUNIM LETRE</t>
  </si>
  <si>
    <t>Tirane</t>
  </si>
  <si>
    <t xml:space="preserve">Import - Eksport, Tregti </t>
  </si>
  <si>
    <t>Ligjit Nr. 9228 Date 29.04.2004 Per Kontabilitetin dhe Pasqyrat Financiare  )</t>
  </si>
  <si>
    <t>05.05.2010</t>
  </si>
  <si>
    <t>Debitore,Kreditore te tjere, furnitore</t>
  </si>
  <si>
    <t>Fitimi pas tatimit</t>
  </si>
  <si>
    <t>Te ardhura nga shitja</t>
  </si>
  <si>
    <t>LETER TERMIKE 55 GR/M2</t>
  </si>
  <si>
    <t>BERTAMA PLASTIKE 56 MM</t>
  </si>
  <si>
    <t>BERTAMA PLASTIKE 79 MM</t>
  </si>
  <si>
    <t>KUTI KARTONI E VOGEL</t>
  </si>
  <si>
    <t>KUTI KARTONI E MADHE</t>
  </si>
  <si>
    <t>ETIKETE TERMIKE 50 X 32.5</t>
  </si>
  <si>
    <t>ETIKETE TERMIKE 370 X 900 X 25</t>
  </si>
  <si>
    <t>ETIKETE TERMIKE 450 X 900 X 25</t>
  </si>
  <si>
    <t>LETER A4</t>
  </si>
  <si>
    <t>RULON ATM 82.55 X 520 X 18</t>
  </si>
  <si>
    <t>RULON KASE 57 X 20</t>
  </si>
  <si>
    <t>RULON KASE 57 X 25</t>
  </si>
  <si>
    <t>RULON KASE 57 X 30</t>
  </si>
  <si>
    <t>RULON KASE 57 X 40</t>
  </si>
  <si>
    <t>RULON KASE 57 X 50</t>
  </si>
  <si>
    <t>RULON KASE 57 X 60</t>
  </si>
  <si>
    <t>RULON KASE 57 X 70</t>
  </si>
  <si>
    <t>RULON KASE 57 X 80</t>
  </si>
  <si>
    <t>RULON KASE 80 X 50</t>
  </si>
  <si>
    <t>RULON KASE 80 X 70</t>
  </si>
  <si>
    <t>RULON KASE 80 X 80</t>
  </si>
  <si>
    <t>RULON KASE 80 X 65</t>
  </si>
  <si>
    <t>LETER FOTOKOPJE 0.61 X 170 X 80 GR</t>
  </si>
  <si>
    <t>LETER FOTOKOPJE 0.914 X 170 X 80 GR</t>
  </si>
  <si>
    <t>LETER FOTOKOPJE 0.841 X 170 X 80 GR</t>
  </si>
  <si>
    <t>LETER FOTOKOPJE 0.420 X 170 X 80 GR</t>
  </si>
  <si>
    <t>LETER FOTOKOPJE 0.914 X 120 X 90 GR</t>
  </si>
  <si>
    <t>LETER FOTOKOPJE 0.610 X 120 X 90 GR</t>
  </si>
  <si>
    <t>GJENDJA E AKTIVEVE AFATGJATA ME VLERE HISTORIKE                  ME 31-DHJETOR-2011</t>
  </si>
  <si>
    <t>Klevens Toka</t>
  </si>
  <si>
    <t>Aktiviteti</t>
  </si>
  <si>
    <t>Te ardhura nga aktiviteti</t>
  </si>
  <si>
    <t>Tregti</t>
  </si>
  <si>
    <t>Tregti karburanti</t>
  </si>
  <si>
    <t>Tregti ushqimore, 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</si>
  <si>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</si>
  <si>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</si>
  <si>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</si>
  <si>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</si>
  <si>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</si>
  <si>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</si>
  <si>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</si>
  <si>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</si>
  <si>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</si>
  <si>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</si>
  <si>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</si>
  <si>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</si>
  <si>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</si>
  <si>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 prodhime te ndryshme</t>
  </si>
  <si>
    <t>Fason te cdo lloji</t>
  </si>
  <si>
    <t>Prodhim materiale ndertimi</t>
  </si>
  <si>
    <t>Prodhim ushqimore</t>
  </si>
  <si>
    <t>Prodhim pije alkolie, etj</t>
  </si>
  <si>
    <t>Prodhime energjie</t>
  </si>
  <si>
    <t>Prodhim hidrokarbure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</si>
  <si>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</si>
  <si>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</si>
  <si>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</si>
  <si>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</si>
  <si>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</si>
  <si>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</si>
  <si>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</si>
  <si>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</si>
  <si>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</si>
  <si>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</si>
  <si>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</si>
  <si>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</si>
  <si>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</si>
  <si>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</si>
  <si>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</si>
  <si>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</si>
  <si>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</si>
  <si>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</si>
  <si>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sherbimesh te ndryshme</t>
  </si>
  <si>
    <t>Profesione te lira</t>
  </si>
  <si>
    <t>Sherbime te tjera</t>
  </si>
  <si>
    <t>V</t>
  </si>
  <si>
    <t xml:space="preserve">Totali i te ardhurave nga sherbimet </t>
  </si>
  <si>
    <t>TOTALI (I+II+III+IV+V)</t>
  </si>
  <si>
    <t>Te punesuar mesatarisht per vitin 2011</t>
  </si>
  <si>
    <t>Nr. i te punesuarve</t>
  </si>
  <si>
    <t>Me page deri ne 20.000 leke</t>
  </si>
  <si>
    <t>Me page nga 20.001 deri ne 30.000 leke</t>
  </si>
  <si>
    <t>Me page nga 30.001 deri ne 66.500</t>
  </si>
  <si>
    <t>Me page nga 66.501 deri ne 87.700</t>
  </si>
  <si>
    <t>Me page me te larte se 87.700</t>
  </si>
  <si>
    <t xml:space="preserve">Totali </t>
  </si>
  <si>
    <t>TE ARDHURAT NGA AKTIVITETI VITI 2011- ANEKS STATISTIKOR</t>
  </si>
  <si>
    <t>NE ,000 LEKE</t>
  </si>
  <si>
    <t>Shpenzime te panjohura dhe humbjet e mbartura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</si>
</sst>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0000000000000"/>
    <numFmt numFmtId="166" formatCode="#,##0.00_);\-#,##0.00"/>
    <numFmt numFmtId="167" formatCode="#,##0_);\-#,##0"/>
    <numFmt numFmtId="168" formatCode="dd\/mm\/yyyy"/>
    <numFmt numFmtId="171" formatCode="0.00000000E+00"/>
  </numFmts>
  <fonts count="7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</font>
    <font>
      <u/>
      <sz val="12"/>
      <name val="Arial"/>
    </font>
    <font>
      <sz val="9"/>
      <name val="Arial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</font>
    <font>
      <sz val="12"/>
      <name val="Arial"/>
    </font>
    <font>
      <sz val="10"/>
      <name val="Arial"/>
    </font>
    <font>
      <b/>
      <sz val="26"/>
      <name val="Arial Narrow"/>
      <family val="2"/>
    </font>
    <font>
      <sz val="10"/>
      <name val="Arial"/>
    </font>
    <font>
      <b/>
      <sz val="26"/>
      <name val="Arial"/>
      <family val="2"/>
    </font>
    <font>
      <sz val="10"/>
      <name val="Arial"/>
    </font>
    <font>
      <u/>
      <sz val="10"/>
      <name val="Arial"/>
    </font>
    <font>
      <u/>
      <sz val="14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sz val="14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sz val="11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i/>
      <sz val="15"/>
      <color indexed="8"/>
      <name val="Arial"/>
      <family val="2"/>
    </font>
    <font>
      <b/>
      <u/>
      <sz val="11"/>
      <name val="Arial"/>
      <family val="2"/>
    </font>
    <font>
      <b/>
      <i/>
      <u/>
      <sz val="8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indexed="8"/>
      <name val="Arial"/>
      <family val="2"/>
    </font>
    <font>
      <b/>
      <sz val="13.9"/>
      <color indexed="8"/>
      <name val="Arial"/>
      <family val="2"/>
    </font>
    <font>
      <sz val="9.9499999999999993"/>
      <color indexed="8"/>
      <name val="Arial"/>
      <family val="2"/>
    </font>
    <font>
      <b/>
      <sz val="8.9"/>
      <color indexed="8"/>
      <name val="Tahoma"/>
      <family val="2"/>
    </font>
    <font>
      <sz val="8.0500000000000007"/>
      <color indexed="8"/>
      <name val="Arial"/>
      <family val="2"/>
    </font>
    <font>
      <b/>
      <sz val="9"/>
      <color rgb="FF000000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sz val="10"/>
      <color indexed="8"/>
      <name val="Arial"/>
      <family val="2"/>
    </font>
    <font>
      <b/>
      <sz val="10"/>
      <name val="Tahoma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b/>
      <u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0.5"/>
      <color rgb="FF000000"/>
      <name val="Microsoft Sans Serif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0" fontId="14" fillId="0" borderId="0" xfId="0" applyFont="1"/>
    <xf numFmtId="0" fontId="14" fillId="0" borderId="4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5" xfId="0" applyFont="1" applyBorder="1"/>
    <xf numFmtId="0" fontId="16" fillId="0" borderId="0" xfId="0" applyFont="1"/>
    <xf numFmtId="0" fontId="16" fillId="0" borderId="4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12" fillId="0" borderId="3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1" fillId="0" borderId="24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3" fontId="21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3" fontId="21" fillId="0" borderId="0" xfId="0" applyNumberFormat="1" applyFont="1" applyBorder="1"/>
    <xf numFmtId="3" fontId="19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5" fillId="0" borderId="0" xfId="0" applyFont="1" applyAlignment="1">
      <alignment horizontal="center"/>
    </xf>
    <xf numFmtId="3" fontId="25" fillId="0" borderId="0" xfId="0" applyNumberFormat="1" applyFont="1"/>
    <xf numFmtId="0" fontId="25" fillId="0" borderId="0" xfId="0" applyFont="1"/>
    <xf numFmtId="3" fontId="19" fillId="0" borderId="0" xfId="0" applyNumberFormat="1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3" fontId="21" fillId="0" borderId="3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4" xfId="0" applyFont="1" applyBorder="1"/>
    <xf numFmtId="3" fontId="26" fillId="0" borderId="11" xfId="0" applyNumberFormat="1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6" fillId="0" borderId="0" xfId="0" applyFont="1" applyBorder="1"/>
    <xf numFmtId="3" fontId="0" fillId="0" borderId="0" xfId="0" applyNumberFormat="1"/>
    <xf numFmtId="3" fontId="0" fillId="0" borderId="11" xfId="0" applyNumberFormat="1" applyBorder="1"/>
    <xf numFmtId="0" fontId="9" fillId="0" borderId="7" xfId="0" applyFont="1" applyBorder="1"/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0" xfId="0" applyFont="1" applyBorder="1"/>
    <xf numFmtId="0" fontId="9" fillId="0" borderId="5" xfId="0" applyFont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6" fillId="0" borderId="5" xfId="0" applyFont="1" applyBorder="1"/>
    <xf numFmtId="3" fontId="23" fillId="0" borderId="0" xfId="0" applyNumberFormat="1" applyFont="1" applyAlignment="1">
      <alignment vertical="center"/>
    </xf>
    <xf numFmtId="3" fontId="0" fillId="0" borderId="11" xfId="0" applyNumberForma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0" fillId="0" borderId="0" xfId="0" applyFont="1"/>
    <xf numFmtId="0" fontId="7" fillId="0" borderId="0" xfId="0" applyFont="1" applyAlignment="1">
      <alignment horizontal="center"/>
    </xf>
    <xf numFmtId="0" fontId="29" fillId="0" borderId="7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3" fontId="7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3" fontId="26" fillId="0" borderId="11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3" fontId="0" fillId="0" borderId="0" xfId="0" applyNumberFormat="1" applyBorder="1"/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3" fontId="3" fillId="0" borderId="32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40" fillId="0" borderId="0" xfId="0" applyFont="1" applyFill="1" applyBorder="1"/>
    <xf numFmtId="0" fontId="26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16" fontId="0" fillId="0" borderId="35" xfId="0" applyNumberForma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6" fillId="0" borderId="39" xfId="0" applyFont="1" applyBorder="1" applyAlignment="1">
      <alignment horizontal="left"/>
    </xf>
    <xf numFmtId="0" fontId="9" fillId="0" borderId="40" xfId="0" applyFont="1" applyBorder="1"/>
    <xf numFmtId="0" fontId="26" fillId="0" borderId="40" xfId="0" applyFont="1" applyBorder="1"/>
    <xf numFmtId="0" fontId="26" fillId="0" borderId="40" xfId="0" applyFont="1" applyBorder="1" applyAlignment="1">
      <alignment horizontal="center"/>
    </xf>
    <xf numFmtId="0" fontId="26" fillId="0" borderId="40" xfId="0" applyFont="1" applyBorder="1" applyAlignment="1">
      <alignment horizontal="left"/>
    </xf>
    <xf numFmtId="0" fontId="3" fillId="0" borderId="40" xfId="0" applyFont="1" applyBorder="1"/>
    <xf numFmtId="0" fontId="0" fillId="0" borderId="40" xfId="0" applyBorder="1"/>
    <xf numFmtId="0" fontId="7" fillId="0" borderId="40" xfId="0" applyFont="1" applyFill="1" applyBorder="1" applyAlignment="1"/>
    <xf numFmtId="0" fontId="9" fillId="0" borderId="40" xfId="0" applyFont="1" applyFill="1" applyBorder="1" applyAlignment="1"/>
    <xf numFmtId="0" fontId="26" fillId="0" borderId="40" xfId="0" applyFont="1" applyFill="1" applyBorder="1"/>
    <xf numFmtId="0" fontId="26" fillId="0" borderId="40" xfId="0" applyFont="1" applyFill="1" applyBorder="1" applyAlignment="1">
      <alignment horizontal="left"/>
    </xf>
    <xf numFmtId="0" fontId="0" fillId="0" borderId="41" xfId="0" applyFill="1" applyBorder="1"/>
    <xf numFmtId="3" fontId="0" fillId="2" borderId="42" xfId="0" applyNumberFormat="1" applyFill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3" fillId="0" borderId="43" xfId="0" applyNumberFormat="1" applyFont="1" applyBorder="1" applyAlignment="1">
      <alignment horizontal="center"/>
    </xf>
    <xf numFmtId="3" fontId="3" fillId="2" borderId="43" xfId="0" applyNumberFormat="1" applyFont="1" applyFill="1" applyBorder="1" applyAlignment="1">
      <alignment horizontal="center"/>
    </xf>
    <xf numFmtId="3" fontId="0" fillId="2" borderId="43" xfId="0" applyNumberFormat="1" applyFill="1" applyBorder="1" applyAlignment="1">
      <alignment horizontal="center"/>
    </xf>
    <xf numFmtId="3" fontId="0" fillId="0" borderId="23" xfId="0" applyNumberFormat="1" applyBorder="1"/>
    <xf numFmtId="0" fontId="7" fillId="0" borderId="4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26" fillId="0" borderId="44" xfId="0" applyFont="1" applyBorder="1"/>
    <xf numFmtId="0" fontId="29" fillId="0" borderId="45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29" fillId="0" borderId="0" xfId="0" applyFont="1"/>
    <xf numFmtId="0" fontId="42" fillId="0" borderId="0" xfId="0" applyFont="1"/>
    <xf numFmtId="0" fontId="40" fillId="0" borderId="13" xfId="0" applyFont="1" applyBorder="1" applyAlignment="1">
      <alignment horizontal="center"/>
    </xf>
    <xf numFmtId="0" fontId="40" fillId="0" borderId="10" xfId="0" applyFont="1" applyBorder="1" applyAlignment="1">
      <alignment horizontal="left"/>
    </xf>
    <xf numFmtId="0" fontId="40" fillId="0" borderId="23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3" fillId="0" borderId="17" xfId="0" applyFont="1" applyBorder="1" applyAlignment="1">
      <alignment horizontal="right"/>
    </xf>
    <xf numFmtId="0" fontId="40" fillId="0" borderId="4" xfId="0" applyFont="1" applyBorder="1" applyAlignment="1">
      <alignment horizontal="center"/>
    </xf>
    <xf numFmtId="0" fontId="26" fillId="0" borderId="11" xfId="0" applyFont="1" applyBorder="1"/>
    <xf numFmtId="3" fontId="3" fillId="0" borderId="11" xfId="0" applyNumberFormat="1" applyFont="1" applyFill="1" applyBorder="1"/>
    <xf numFmtId="0" fontId="40" fillId="0" borderId="11" xfId="0" applyFont="1" applyBorder="1"/>
    <xf numFmtId="3" fontId="3" fillId="0" borderId="11" xfId="0" applyNumberFormat="1" applyFont="1" applyBorder="1"/>
    <xf numFmtId="3" fontId="38" fillId="0" borderId="11" xfId="0" applyNumberFormat="1" applyFont="1" applyBorder="1"/>
    <xf numFmtId="0" fontId="26" fillId="0" borderId="11" xfId="0" applyFont="1" applyBorder="1" applyAlignment="1">
      <alignment horizontal="center"/>
    </xf>
    <xf numFmtId="0" fontId="0" fillId="0" borderId="13" xfId="0" applyBorder="1"/>
    <xf numFmtId="0" fontId="0" fillId="0" borderId="17" xfId="0" applyBorder="1"/>
    <xf numFmtId="0" fontId="3" fillId="0" borderId="17" xfId="0" applyFont="1" applyBorder="1" applyAlignment="1">
      <alignment horizontal="center"/>
    </xf>
    <xf numFmtId="0" fontId="0" fillId="0" borderId="19" xfId="0" applyBorder="1"/>
    <xf numFmtId="0" fontId="40" fillId="0" borderId="19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4" fillId="0" borderId="28" xfId="0" applyFont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0" fontId="44" fillId="0" borderId="31" xfId="0" applyFont="1" applyBorder="1"/>
    <xf numFmtId="3" fontId="3" fillId="0" borderId="31" xfId="0" applyNumberFormat="1" applyFont="1" applyBorder="1"/>
    <xf numFmtId="3" fontId="45" fillId="0" borderId="0" xfId="0" applyNumberFormat="1" applyFont="1"/>
    <xf numFmtId="4" fontId="46" fillId="0" borderId="0" xfId="0" applyNumberFormat="1" applyFont="1"/>
    <xf numFmtId="0" fontId="0" fillId="0" borderId="49" xfId="0" applyBorder="1"/>
    <xf numFmtId="0" fontId="26" fillId="0" borderId="50" xfId="0" applyFont="1" applyFill="1" applyBorder="1" applyAlignment="1">
      <alignment horizontal="center"/>
    </xf>
    <xf numFmtId="3" fontId="3" fillId="0" borderId="50" xfId="0" applyNumberFormat="1" applyFont="1" applyFill="1" applyBorder="1"/>
    <xf numFmtId="3" fontId="3" fillId="0" borderId="51" xfId="0" applyNumberFormat="1" applyFont="1" applyFill="1" applyBorder="1"/>
    <xf numFmtId="164" fontId="0" fillId="0" borderId="11" xfId="1" applyNumberFormat="1" applyFont="1" applyBorder="1"/>
    <xf numFmtId="3" fontId="3" fillId="2" borderId="0" xfId="0" applyNumberFormat="1" applyFont="1" applyFill="1" applyBorder="1"/>
    <xf numFmtId="0" fontId="41" fillId="0" borderId="0" xfId="0" applyFont="1" applyAlignment="1">
      <alignment vertical="center"/>
    </xf>
    <xf numFmtId="4" fontId="47" fillId="0" borderId="0" xfId="0" applyNumberFormat="1" applyFont="1"/>
    <xf numFmtId="165" fontId="21" fillId="0" borderId="0" xfId="0" applyNumberFormat="1" applyFont="1" applyAlignment="1">
      <alignment vertical="center"/>
    </xf>
    <xf numFmtId="166" fontId="48" fillId="0" borderId="0" xfId="0" applyNumberFormat="1" applyFont="1" applyAlignment="1">
      <alignment horizontal="right" vertical="center"/>
    </xf>
    <xf numFmtId="0" fontId="0" fillId="0" borderId="0" xfId="0" applyNumberFormat="1" applyFill="1" applyBorder="1" applyAlignment="1" applyProtection="1"/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11" xfId="0" applyFont="1" applyBorder="1" applyAlignment="1">
      <alignment horizontal="left" vertical="center"/>
    </xf>
    <xf numFmtId="0" fontId="51" fillId="0" borderId="11" xfId="0" applyFont="1" applyBorder="1" applyAlignment="1">
      <alignment horizontal="right" vertical="center"/>
    </xf>
    <xf numFmtId="0" fontId="48" fillId="0" borderId="11" xfId="0" applyFont="1" applyBorder="1" applyAlignment="1">
      <alignment vertical="center"/>
    </xf>
    <xf numFmtId="0" fontId="52" fillId="0" borderId="11" xfId="0" applyFont="1" applyBorder="1" applyAlignment="1">
      <alignment vertical="center"/>
    </xf>
    <xf numFmtId="166" fontId="52" fillId="0" borderId="11" xfId="0" applyNumberFormat="1" applyFont="1" applyBorder="1" applyAlignment="1">
      <alignment horizontal="right" vertical="center"/>
    </xf>
    <xf numFmtId="167" fontId="48" fillId="0" borderId="11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6" fillId="0" borderId="35" xfId="0" applyFont="1" applyFill="1" applyBorder="1" applyAlignment="1">
      <alignment horizontal="center"/>
    </xf>
    <xf numFmtId="3" fontId="0" fillId="0" borderId="43" xfId="0" applyNumberFormat="1" applyFill="1" applyBorder="1" applyAlignment="1">
      <alignment horizontal="center"/>
    </xf>
    <xf numFmtId="0" fontId="0" fillId="0" borderId="0" xfId="0" applyFill="1"/>
    <xf numFmtId="0" fontId="0" fillId="0" borderId="10" xfId="0" applyBorder="1" applyAlignment="1">
      <alignment vertical="center"/>
    </xf>
    <xf numFmtId="0" fontId="26" fillId="0" borderId="2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0" fontId="26" fillId="0" borderId="20" xfId="0" applyFont="1" applyBorder="1" applyAlignment="1">
      <alignment horizontal="center" vertical="center" wrapText="1"/>
    </xf>
    <xf numFmtId="167" fontId="0" fillId="0" borderId="0" xfId="0" applyNumberFormat="1" applyFill="1" applyBorder="1" applyAlignment="1" applyProtection="1"/>
    <xf numFmtId="166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1" fontId="0" fillId="0" borderId="0" xfId="1" applyNumberFormat="1" applyFont="1" applyFill="1" applyBorder="1" applyAlignment="1" applyProtection="1"/>
    <xf numFmtId="2" fontId="0" fillId="0" borderId="0" xfId="1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55" fillId="0" borderId="0" xfId="0" applyFont="1" applyAlignment="1">
      <alignment horizontal="center" vertical="center"/>
    </xf>
    <xf numFmtId="0" fontId="56" fillId="0" borderId="11" xfId="0" applyNumberFormat="1" applyFont="1" applyFill="1" applyBorder="1" applyAlignment="1" applyProtection="1">
      <alignment horizontal="center"/>
    </xf>
    <xf numFmtId="0" fontId="55" fillId="0" borderId="11" xfId="0" applyFont="1" applyBorder="1" applyAlignment="1">
      <alignment horizontal="left" vertical="center"/>
    </xf>
    <xf numFmtId="1" fontId="51" fillId="0" borderId="11" xfId="1" applyNumberFormat="1" applyFont="1" applyBorder="1" applyAlignment="1">
      <alignment horizontal="right" vertical="center"/>
    </xf>
    <xf numFmtId="2" fontId="51" fillId="0" borderId="11" xfId="1" applyNumberFormat="1" applyFont="1" applyBorder="1" applyAlignment="1">
      <alignment horizontal="right" vertical="center"/>
    </xf>
    <xf numFmtId="167" fontId="51" fillId="0" borderId="11" xfId="0" applyNumberFormat="1" applyFont="1" applyBorder="1" applyAlignment="1">
      <alignment horizontal="right" vertical="center"/>
    </xf>
    <xf numFmtId="0" fontId="57" fillId="0" borderId="11" xfId="0" applyFont="1" applyBorder="1" applyAlignment="1">
      <alignment horizontal="center" vertical="center"/>
    </xf>
    <xf numFmtId="3" fontId="3" fillId="0" borderId="0" xfId="0" applyNumberFormat="1" applyFont="1" applyFill="1" applyBorder="1"/>
    <xf numFmtId="1" fontId="48" fillId="0" borderId="0" xfId="1" applyNumberFormat="1" applyFont="1" applyAlignment="1">
      <alignment horizontal="left" vertical="center"/>
    </xf>
    <xf numFmtId="168" fontId="59" fillId="0" borderId="0" xfId="0" applyNumberFormat="1" applyFont="1" applyAlignment="1">
      <alignment horizontal="center" vertical="center"/>
    </xf>
    <xf numFmtId="164" fontId="46" fillId="0" borderId="11" xfId="1" applyNumberFormat="1" applyFont="1" applyBorder="1"/>
    <xf numFmtId="2" fontId="0" fillId="0" borderId="0" xfId="0" applyNumberFormat="1"/>
    <xf numFmtId="164" fontId="40" fillId="0" borderId="0" xfId="1" applyNumberFormat="1" applyFont="1" applyFill="1" applyBorder="1" applyAlignment="1" applyProtection="1"/>
    <xf numFmtId="164" fontId="60" fillId="0" borderId="11" xfId="1" applyNumberFormat="1" applyFont="1" applyBorder="1" applyAlignment="1">
      <alignment horizontal="right" vertical="center"/>
    </xf>
    <xf numFmtId="164" fontId="60" fillId="0" borderId="11" xfId="1" applyNumberFormat="1" applyFont="1" applyBorder="1" applyAlignment="1">
      <alignment vertical="center"/>
    </xf>
    <xf numFmtId="164" fontId="40" fillId="0" borderId="11" xfId="1" applyNumberFormat="1" applyFont="1" applyFill="1" applyBorder="1" applyAlignment="1" applyProtection="1"/>
    <xf numFmtId="1" fontId="52" fillId="0" borderId="11" xfId="0" applyNumberFormat="1" applyFont="1" applyBorder="1" applyAlignment="1">
      <alignment horizontal="right" vertical="center"/>
    </xf>
    <xf numFmtId="0" fontId="61" fillId="0" borderId="0" xfId="0" applyFont="1"/>
    <xf numFmtId="0" fontId="62" fillId="0" borderId="0" xfId="0" applyFont="1"/>
    <xf numFmtId="0" fontId="61" fillId="0" borderId="13" xfId="0" applyFont="1" applyBorder="1"/>
    <xf numFmtId="0" fontId="61" fillId="0" borderId="19" xfId="0" applyFont="1" applyBorder="1" applyAlignment="1">
      <alignment horizontal="center"/>
    </xf>
    <xf numFmtId="0" fontId="61" fillId="0" borderId="11" xfId="0" applyFont="1" applyBorder="1"/>
    <xf numFmtId="0" fontId="61" fillId="0" borderId="11" xfId="0" applyFont="1" applyBorder="1" applyAlignment="1">
      <alignment horizontal="left"/>
    </xf>
    <xf numFmtId="0" fontId="63" fillId="0" borderId="11" xfId="0" applyFont="1" applyBorder="1" applyAlignment="1">
      <alignment horizontal="center"/>
    </xf>
    <xf numFmtId="0" fontId="61" fillId="0" borderId="11" xfId="0" applyFont="1" applyBorder="1" applyAlignment="1">
      <alignment wrapText="1"/>
    </xf>
    <xf numFmtId="0" fontId="61" fillId="0" borderId="11" xfId="0" applyFont="1" applyBorder="1" applyAlignment="1"/>
    <xf numFmtId="0" fontId="61" fillId="0" borderId="17" xfId="0" applyFont="1" applyBorder="1"/>
    <xf numFmtId="0" fontId="64" fillId="0" borderId="17" xfId="0" applyFont="1" applyBorder="1"/>
    <xf numFmtId="0" fontId="62" fillId="0" borderId="17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61" fillId="0" borderId="19" xfId="0" applyFont="1" applyBorder="1"/>
    <xf numFmtId="1" fontId="0" fillId="0" borderId="0" xfId="0" applyNumberFormat="1"/>
    <xf numFmtId="3" fontId="66" fillId="0" borderId="0" xfId="0" applyNumberFormat="1" applyFont="1"/>
    <xf numFmtId="3" fontId="26" fillId="2" borderId="46" xfId="0" applyNumberFormat="1" applyFont="1" applyFill="1" applyBorder="1"/>
    <xf numFmtId="3" fontId="0" fillId="0" borderId="0" xfId="0" applyNumberFormat="1" applyFill="1" applyBorder="1" applyAlignment="1" applyProtection="1"/>
    <xf numFmtId="0" fontId="8" fillId="0" borderId="7" xfId="0" applyFont="1" applyBorder="1"/>
    <xf numFmtId="1" fontId="51" fillId="0" borderId="11" xfId="1" applyNumberFormat="1" applyFont="1" applyBorder="1" applyAlignment="1">
      <alignment horizontal="center" vertical="center" wrapText="1"/>
    </xf>
    <xf numFmtId="0" fontId="56" fillId="0" borderId="11" xfId="0" applyNumberFormat="1" applyFont="1" applyFill="1" applyBorder="1" applyAlignment="1" applyProtection="1">
      <alignment horizontal="center" vertical="center" wrapText="1"/>
    </xf>
    <xf numFmtId="0" fontId="51" fillId="0" borderId="11" xfId="0" applyFont="1" applyBorder="1" applyAlignment="1">
      <alignment horizontal="left" vertical="center" wrapText="1"/>
    </xf>
    <xf numFmtId="0" fontId="55" fillId="0" borderId="11" xfId="0" applyFont="1" applyBorder="1" applyAlignment="1">
      <alignment horizontal="left" vertical="center" wrapText="1"/>
    </xf>
    <xf numFmtId="2" fontId="51" fillId="0" borderId="11" xfId="1" applyNumberFormat="1" applyFont="1" applyBorder="1" applyAlignment="1">
      <alignment horizontal="right" vertical="center" wrapText="1"/>
    </xf>
    <xf numFmtId="167" fontId="51" fillId="0" borderId="11" xfId="0" applyNumberFormat="1" applyFont="1" applyBorder="1" applyAlignment="1">
      <alignment horizontal="right" vertical="center" wrapText="1"/>
    </xf>
    <xf numFmtId="164" fontId="67" fillId="0" borderId="11" xfId="1" applyNumberFormat="1" applyFont="1" applyBorder="1" applyAlignment="1">
      <alignment vertical="center"/>
    </xf>
    <xf numFmtId="164" fontId="67" fillId="0" borderId="11" xfId="1" applyNumberFormat="1" applyFont="1" applyBorder="1" applyAlignment="1">
      <alignment horizontal="right" vertical="center"/>
    </xf>
    <xf numFmtId="164" fontId="0" fillId="0" borderId="11" xfId="0" applyNumberFormat="1" applyBorder="1"/>
    <xf numFmtId="43" fontId="0" fillId="0" borderId="0" xfId="0" applyNumberFormat="1"/>
    <xf numFmtId="41" fontId="21" fillId="0" borderId="11" xfId="0" applyNumberFormat="1" applyFont="1" applyBorder="1" applyAlignment="1">
      <alignment vertical="center"/>
    </xf>
    <xf numFmtId="41" fontId="26" fillId="0" borderId="11" xfId="0" applyNumberFormat="1" applyFont="1" applyBorder="1" applyAlignment="1">
      <alignment vertical="center"/>
    </xf>
    <xf numFmtId="164" fontId="0" fillId="2" borderId="42" xfId="0" applyNumberFormat="1" applyFill="1" applyBorder="1"/>
    <xf numFmtId="164" fontId="0" fillId="0" borderId="43" xfId="0" applyNumberFormat="1" applyBorder="1"/>
    <xf numFmtId="164" fontId="3" fillId="0" borderId="43" xfId="0" applyNumberFormat="1" applyFont="1" applyBorder="1"/>
    <xf numFmtId="164" fontId="26" fillId="3" borderId="43" xfId="0" applyNumberFormat="1" applyFont="1" applyFill="1" applyBorder="1"/>
    <xf numFmtId="164" fontId="38" fillId="0" borderId="43" xfId="0" applyNumberFormat="1" applyFont="1" applyBorder="1"/>
    <xf numFmtId="164" fontId="3" fillId="2" borderId="43" xfId="0" applyNumberFormat="1" applyFont="1" applyFill="1" applyBorder="1"/>
    <xf numFmtId="164" fontId="53" fillId="0" borderId="17" xfId="0" applyNumberFormat="1" applyFont="1" applyBorder="1"/>
    <xf numFmtId="164" fontId="26" fillId="0" borderId="43" xfId="0" applyNumberFormat="1" applyFont="1" applyFill="1" applyBorder="1"/>
    <xf numFmtId="164" fontId="0" fillId="2" borderId="43" xfId="0" applyNumberFormat="1" applyFill="1" applyBorder="1"/>
    <xf numFmtId="164" fontId="26" fillId="2" borderId="43" xfId="0" applyNumberFormat="1" applyFont="1" applyFill="1" applyBorder="1"/>
    <xf numFmtId="164" fontId="26" fillId="0" borderId="43" xfId="0" applyNumberFormat="1" applyFont="1" applyBorder="1"/>
    <xf numFmtId="164" fontId="26" fillId="4" borderId="43" xfId="0" applyNumberFormat="1" applyFont="1" applyFill="1" applyBorder="1"/>
    <xf numFmtId="164" fontId="26" fillId="0" borderId="0" xfId="0" applyNumberFormat="1" applyFont="1" applyFill="1" applyBorder="1"/>
    <xf numFmtId="0" fontId="0" fillId="0" borderId="24" xfId="0" applyBorder="1" applyAlignment="1">
      <alignment vertical="center"/>
    </xf>
    <xf numFmtId="0" fontId="3" fillId="0" borderId="24" xfId="0" applyFont="1" applyBorder="1" applyAlignment="1">
      <alignment vertical="center"/>
    </xf>
    <xf numFmtId="43" fontId="21" fillId="0" borderId="0" xfId="0" applyNumberFormat="1" applyFont="1"/>
    <xf numFmtId="21" fontId="7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6" fontId="7" fillId="0" borderId="0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1" fontId="7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8" fillId="0" borderId="0" xfId="0" applyNumberFormat="1" applyFont="1" applyFill="1" applyBorder="1" applyAlignment="1" applyProtection="1">
      <alignment horizontal="center" vertical="center" wrapText="1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58" fillId="0" borderId="10" xfId="0" applyNumberFormat="1" applyFont="1" applyFill="1" applyBorder="1" applyAlignment="1" applyProtection="1">
      <alignment horizontal="center" vertical="center"/>
    </xf>
    <xf numFmtId="0" fontId="58" fillId="0" borderId="23" xfId="0" applyNumberFormat="1" applyFont="1" applyFill="1" applyBorder="1" applyAlignment="1" applyProtection="1">
      <alignment horizontal="center" vertical="center"/>
    </xf>
    <xf numFmtId="0" fontId="58" fillId="0" borderId="24" xfId="0" applyNumberFormat="1" applyFont="1" applyFill="1" applyBorder="1" applyAlignment="1" applyProtection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54" fillId="0" borderId="0" xfId="0" applyNumberFormat="1" applyFont="1" applyFill="1" applyBorder="1" applyAlignment="1" applyProtection="1">
      <alignment horizontal="center"/>
    </xf>
    <xf numFmtId="171" fontId="0" fillId="0" borderId="0" xfId="0" applyNumberFormat="1" applyFill="1" applyBorder="1" applyAlignment="1" applyProtection="1"/>
    <xf numFmtId="167" fontId="52" fillId="0" borderId="11" xfId="0" applyNumberFormat="1" applyFont="1" applyBorder="1" applyAlignment="1">
      <alignment horizontal="right" vertical="center"/>
    </xf>
    <xf numFmtId="166" fontId="52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69" fillId="0" borderId="11" xfId="0" applyFont="1" applyBorder="1"/>
    <xf numFmtId="0" fontId="69" fillId="0" borderId="24" xfId="0" applyFont="1" applyBorder="1"/>
    <xf numFmtId="0" fontId="70" fillId="0" borderId="11" xfId="0" applyFont="1" applyBorder="1"/>
    <xf numFmtId="0" fontId="69" fillId="0" borderId="10" xfId="0" applyFont="1" applyBorder="1"/>
    <xf numFmtId="0" fontId="69" fillId="0" borderId="23" xfId="0" applyFont="1" applyBorder="1"/>
    <xf numFmtId="0" fontId="70" fillId="0" borderId="11" xfId="0" applyFont="1" applyFill="1" applyBorder="1"/>
    <xf numFmtId="0" fontId="69" fillId="0" borderId="6" xfId="0" applyFont="1" applyBorder="1"/>
    <xf numFmtId="0" fontId="69" fillId="0" borderId="7" xfId="0" applyFont="1" applyBorder="1"/>
    <xf numFmtId="0" fontId="69" fillId="0" borderId="8" xfId="0" applyFont="1" applyBorder="1"/>
    <xf numFmtId="0" fontId="69" fillId="0" borderId="11" xfId="0" applyFont="1" applyFill="1" applyBorder="1"/>
    <xf numFmtId="0" fontId="70" fillId="0" borderId="10" xfId="0" applyFont="1" applyBorder="1"/>
    <xf numFmtId="0" fontId="69" fillId="0" borderId="19" xfId="0" applyFont="1" applyFill="1" applyBorder="1"/>
    <xf numFmtId="0" fontId="70" fillId="0" borderId="10" xfId="0" applyFont="1" applyFill="1" applyBorder="1"/>
    <xf numFmtId="0" fontId="69" fillId="0" borderId="0" xfId="0" applyFont="1"/>
    <xf numFmtId="0" fontId="70" fillId="0" borderId="24" xfId="0" applyFont="1" applyBorder="1"/>
    <xf numFmtId="0" fontId="70" fillId="0" borderId="23" xfId="0" applyFont="1" applyBorder="1"/>
    <xf numFmtId="0" fontId="69" fillId="0" borderId="2" xfId="0" applyFont="1" applyBorder="1"/>
    <xf numFmtId="0" fontId="69" fillId="0" borderId="3" xfId="0" applyFont="1" applyBorder="1"/>
    <xf numFmtId="0" fontId="69" fillId="0" borderId="13" xfId="0" applyFont="1" applyBorder="1"/>
    <xf numFmtId="0" fontId="69" fillId="0" borderId="1" xfId="0" applyFont="1" applyBorder="1"/>
    <xf numFmtId="0" fontId="70" fillId="0" borderId="0" xfId="0" applyFont="1"/>
    <xf numFmtId="0" fontId="54" fillId="0" borderId="0" xfId="0" applyNumberFormat="1" applyFont="1" applyFill="1" applyBorder="1" applyAlignment="1" applyProtection="1"/>
    <xf numFmtId="164" fontId="26" fillId="0" borderId="11" xfId="0" applyNumberFormat="1" applyFont="1" applyBorder="1" applyAlignment="1">
      <alignment vertical="center"/>
    </xf>
    <xf numFmtId="164" fontId="21" fillId="0" borderId="11" xfId="0" applyNumberFormat="1" applyFont="1" applyFill="1" applyBorder="1" applyAlignment="1">
      <alignment horizontal="right" vertical="center"/>
    </xf>
    <xf numFmtId="164" fontId="21" fillId="0" borderId="11" xfId="0" applyNumberFormat="1" applyFont="1" applyBorder="1" applyAlignment="1">
      <alignment horizontal="right" vertical="center"/>
    </xf>
    <xf numFmtId="164" fontId="21" fillId="0" borderId="11" xfId="0" applyNumberFormat="1" applyFont="1" applyFill="1" applyBorder="1" applyAlignment="1">
      <alignment horizontal="right" vertical="center"/>
    </xf>
    <xf numFmtId="164" fontId="3" fillId="0" borderId="11" xfId="1" applyNumberFormat="1" applyFont="1" applyBorder="1" applyAlignment="1">
      <alignment vertical="center"/>
    </xf>
    <xf numFmtId="164" fontId="21" fillId="0" borderId="11" xfId="1" applyNumberFormat="1" applyFont="1" applyBorder="1" applyAlignment="1">
      <alignment vertical="center"/>
    </xf>
    <xf numFmtId="164" fontId="21" fillId="0" borderId="13" xfId="0" applyNumberFormat="1" applyFont="1" applyBorder="1" applyAlignment="1">
      <alignment horizontal="right" vertical="center"/>
    </xf>
    <xf numFmtId="164" fontId="21" fillId="0" borderId="19" xfId="0" applyNumberFormat="1" applyFont="1" applyBorder="1" applyAlignment="1">
      <alignment horizontal="right" vertical="center"/>
    </xf>
    <xf numFmtId="164" fontId="26" fillId="0" borderId="19" xfId="0" applyNumberFormat="1" applyFont="1" applyBorder="1" applyAlignment="1">
      <alignment horizontal="right" vertical="center"/>
    </xf>
    <xf numFmtId="164" fontId="26" fillId="0" borderId="11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164" fontId="26" fillId="0" borderId="11" xfId="0" applyNumberFormat="1" applyFont="1" applyBorder="1" applyAlignment="1">
      <alignment horizontal="right"/>
    </xf>
    <xf numFmtId="164" fontId="21" fillId="0" borderId="11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N12" sqref="N12"/>
    </sheetView>
  </sheetViews>
  <sheetFormatPr defaultRowHeight="12.75"/>
  <cols>
    <col min="1" max="1" width="1.28515625" style="20" customWidth="1"/>
    <col min="2" max="3" width="9.140625" style="20"/>
    <col min="4" max="4" width="9.28515625" style="20" customWidth="1"/>
    <col min="5" max="5" width="11.42578125" style="20" customWidth="1"/>
    <col min="6" max="6" width="12.85546875" style="20" customWidth="1"/>
    <col min="7" max="7" width="5.42578125" style="20" customWidth="1"/>
    <col min="8" max="9" width="9.140625" style="20"/>
    <col min="10" max="10" width="3.140625" style="20" customWidth="1"/>
    <col min="11" max="11" width="9.140625" style="20"/>
    <col min="12" max="12" width="1.85546875" style="20" customWidth="1"/>
    <col min="13" max="16384" width="9.140625" style="20"/>
  </cols>
  <sheetData>
    <row r="1" spans="2:11" s="16" customFormat="1" ht="6.75" customHeight="1"/>
    <row r="2" spans="2:11" s="16" customFormat="1">
      <c r="B2" s="21"/>
      <c r="C2" s="22"/>
      <c r="D2" s="22"/>
      <c r="E2" s="22"/>
      <c r="F2" s="22"/>
      <c r="G2" s="22"/>
      <c r="H2" s="22"/>
      <c r="I2" s="22"/>
      <c r="J2" s="22"/>
      <c r="K2" s="23"/>
    </row>
    <row r="3" spans="2:11" s="17" customFormat="1" ht="14.1" customHeight="1">
      <c r="B3" s="24"/>
      <c r="C3" s="25" t="s">
        <v>144</v>
      </c>
      <c r="D3" s="25"/>
      <c r="E3" s="25"/>
      <c r="F3" s="144" t="s">
        <v>292</v>
      </c>
      <c r="G3" s="127"/>
      <c r="H3" s="128"/>
      <c r="I3" s="126"/>
      <c r="J3" s="129"/>
      <c r="K3" s="130"/>
    </row>
    <row r="4" spans="2:11" s="17" customFormat="1" ht="21" customHeight="1">
      <c r="B4" s="24"/>
      <c r="C4" s="25" t="s">
        <v>99</v>
      </c>
      <c r="D4" s="25"/>
      <c r="E4" s="25"/>
      <c r="F4" s="144" t="s">
        <v>293</v>
      </c>
      <c r="G4" s="131"/>
      <c r="H4" s="132"/>
      <c r="I4" s="133"/>
      <c r="J4" s="133"/>
      <c r="K4" s="130"/>
    </row>
    <row r="5" spans="2:11" s="17" customFormat="1" ht="14.1" customHeight="1">
      <c r="B5" s="24"/>
      <c r="C5" s="25" t="s">
        <v>6</v>
      </c>
      <c r="D5" s="25"/>
      <c r="E5" s="25"/>
      <c r="F5" s="134"/>
      <c r="G5" s="126"/>
      <c r="H5" s="126"/>
      <c r="I5" s="126"/>
      <c r="J5" s="126"/>
      <c r="K5" s="130"/>
    </row>
    <row r="6" spans="2:11" s="17" customFormat="1" ht="14.1" customHeight="1">
      <c r="B6" s="24"/>
      <c r="C6" s="25"/>
      <c r="D6" s="25"/>
      <c r="E6" s="25"/>
      <c r="F6" s="129"/>
      <c r="G6" s="129"/>
      <c r="H6" s="135" t="s">
        <v>311</v>
      </c>
      <c r="I6" s="135"/>
      <c r="J6" s="133"/>
      <c r="K6" s="130"/>
    </row>
    <row r="7" spans="2:11" s="17" customFormat="1" ht="14.1" customHeight="1">
      <c r="B7" s="24"/>
      <c r="C7" s="25" t="s">
        <v>0</v>
      </c>
      <c r="D7" s="25"/>
      <c r="E7" s="25"/>
      <c r="F7" s="126" t="s">
        <v>314</v>
      </c>
      <c r="G7" s="136"/>
      <c r="H7" s="129"/>
      <c r="I7" s="129"/>
      <c r="J7" s="129"/>
      <c r="K7" s="130"/>
    </row>
    <row r="8" spans="2:11" s="17" customFormat="1" ht="14.1" customHeight="1">
      <c r="B8" s="24"/>
      <c r="C8" s="25" t="s">
        <v>1</v>
      </c>
      <c r="D8" s="25"/>
      <c r="E8" s="25"/>
      <c r="F8" s="134"/>
      <c r="G8" s="137"/>
      <c r="H8" s="129"/>
      <c r="I8" s="129"/>
      <c r="J8" s="129"/>
      <c r="K8" s="130"/>
    </row>
    <row r="9" spans="2:11" s="17" customFormat="1" ht="14.1" customHeight="1">
      <c r="B9" s="24"/>
      <c r="C9" s="25"/>
      <c r="D9" s="25"/>
      <c r="E9" s="25"/>
      <c r="F9" s="129"/>
      <c r="G9" s="129"/>
      <c r="H9" s="129"/>
      <c r="I9" s="129"/>
      <c r="J9" s="129"/>
      <c r="K9" s="130"/>
    </row>
    <row r="10" spans="2:11" s="17" customFormat="1" ht="21.75" customHeight="1">
      <c r="B10" s="24"/>
      <c r="C10" s="25" t="s">
        <v>32</v>
      </c>
      <c r="D10" s="25"/>
      <c r="E10" s="25"/>
      <c r="F10" s="303" t="s">
        <v>312</v>
      </c>
      <c r="G10" s="126"/>
      <c r="H10" s="126"/>
      <c r="I10" s="126"/>
      <c r="J10" s="126"/>
      <c r="K10" s="130"/>
    </row>
    <row r="11" spans="2:11" s="17" customFormat="1" ht="14.1" customHeight="1">
      <c r="B11" s="24"/>
      <c r="C11" s="25"/>
      <c r="D11" s="25"/>
      <c r="E11" s="25"/>
      <c r="F11" s="133"/>
      <c r="G11" s="133"/>
      <c r="H11" s="133"/>
      <c r="I11" s="133"/>
      <c r="J11" s="133"/>
      <c r="K11" s="130"/>
    </row>
    <row r="12" spans="2:11" s="18" customFormat="1">
      <c r="B12" s="28"/>
      <c r="C12" s="29"/>
      <c r="D12" s="29"/>
      <c r="E12" s="29"/>
      <c r="F12" s="123"/>
      <c r="G12" s="123"/>
      <c r="H12" s="123"/>
      <c r="I12" s="123"/>
      <c r="J12" s="123"/>
      <c r="K12" s="138"/>
    </row>
    <row r="13" spans="2:11" s="18" customFormat="1">
      <c r="B13" s="28"/>
      <c r="C13" s="29"/>
      <c r="D13" s="29"/>
      <c r="E13" s="29"/>
      <c r="F13" s="29"/>
      <c r="G13" s="29"/>
      <c r="H13" s="29"/>
      <c r="I13" s="29"/>
      <c r="J13" s="29"/>
      <c r="K13" s="30"/>
    </row>
    <row r="14" spans="2:11" s="18" customFormat="1">
      <c r="B14" s="28"/>
      <c r="C14" s="29"/>
      <c r="D14" s="29"/>
      <c r="E14" s="29"/>
      <c r="F14" s="29"/>
      <c r="G14" s="29"/>
      <c r="H14" s="29"/>
      <c r="I14" s="29"/>
      <c r="J14" s="29"/>
      <c r="K14" s="30"/>
    </row>
    <row r="15" spans="2:11" s="18" customFormat="1">
      <c r="B15" s="28"/>
      <c r="C15" s="29"/>
      <c r="D15" s="29"/>
      <c r="E15" s="29"/>
      <c r="F15" s="29"/>
      <c r="G15" s="29"/>
      <c r="H15" s="29"/>
      <c r="I15" s="29"/>
      <c r="J15" s="29"/>
      <c r="K15" s="30"/>
    </row>
    <row r="16" spans="2:11" s="18" customFormat="1">
      <c r="B16" s="28"/>
      <c r="C16" s="29"/>
      <c r="D16" s="29"/>
      <c r="E16" s="29"/>
      <c r="F16" s="29"/>
      <c r="G16" s="29"/>
      <c r="H16" s="29"/>
      <c r="I16" s="29"/>
      <c r="J16" s="29"/>
      <c r="K16" s="30"/>
    </row>
    <row r="17" spans="1:11" s="18" customFormat="1">
      <c r="B17" s="28"/>
      <c r="C17" s="29"/>
      <c r="D17" s="29"/>
      <c r="E17" s="29"/>
      <c r="F17" s="29"/>
      <c r="G17" s="29"/>
      <c r="H17" s="29"/>
      <c r="I17" s="29"/>
      <c r="J17" s="29"/>
      <c r="K17" s="30"/>
    </row>
    <row r="18" spans="1:11" s="18" customFormat="1">
      <c r="B18" s="28"/>
      <c r="C18" s="29"/>
      <c r="D18" s="29"/>
      <c r="E18" s="29"/>
      <c r="F18" s="29"/>
      <c r="G18" s="29"/>
      <c r="H18" s="29"/>
      <c r="I18" s="29"/>
      <c r="J18" s="29"/>
      <c r="K18" s="30"/>
    </row>
    <row r="19" spans="1:11" s="18" customFormat="1">
      <c r="B19" s="28"/>
      <c r="C19" s="29"/>
      <c r="D19" s="29"/>
      <c r="E19" s="29"/>
      <c r="F19" s="29"/>
      <c r="G19" s="29"/>
      <c r="H19" s="29"/>
      <c r="I19" s="29"/>
      <c r="J19" s="29"/>
      <c r="K19" s="30"/>
    </row>
    <row r="20" spans="1:11" s="18" customFormat="1">
      <c r="B20" s="28"/>
      <c r="D20" s="29"/>
      <c r="E20" s="29"/>
      <c r="F20" s="29"/>
      <c r="G20" s="29"/>
      <c r="H20" s="29"/>
      <c r="I20" s="29"/>
      <c r="J20" s="29"/>
      <c r="K20" s="30"/>
    </row>
    <row r="21" spans="1:11" s="18" customFormat="1">
      <c r="B21" s="28"/>
      <c r="C21" s="29"/>
      <c r="D21" s="29"/>
      <c r="E21" s="29"/>
      <c r="F21" s="29"/>
      <c r="G21" s="29"/>
      <c r="H21" s="29"/>
      <c r="I21" s="29"/>
      <c r="J21" s="29"/>
      <c r="K21" s="30"/>
    </row>
    <row r="22" spans="1:11" s="18" customFormat="1">
      <c r="B22" s="28"/>
      <c r="C22" s="29"/>
      <c r="D22" s="29"/>
      <c r="E22" s="29"/>
      <c r="F22" s="29"/>
      <c r="G22" s="29"/>
      <c r="H22" s="29"/>
      <c r="I22" s="29"/>
      <c r="J22" s="29"/>
      <c r="K22" s="30"/>
    </row>
    <row r="23" spans="1:11" s="18" customFormat="1">
      <c r="B23" s="28"/>
      <c r="C23" s="29"/>
      <c r="D23" s="29"/>
      <c r="E23" s="29"/>
      <c r="F23" s="29"/>
      <c r="G23" s="29"/>
      <c r="H23" s="29"/>
      <c r="I23" s="29"/>
      <c r="J23" s="29"/>
      <c r="K23" s="30"/>
    </row>
    <row r="24" spans="1:11" s="31" customFormat="1" ht="33.75">
      <c r="A24" s="18"/>
      <c r="B24" s="334" t="s">
        <v>7</v>
      </c>
      <c r="C24" s="335"/>
      <c r="D24" s="335"/>
      <c r="E24" s="335"/>
      <c r="F24" s="335"/>
      <c r="G24" s="335"/>
      <c r="H24" s="335"/>
      <c r="I24" s="335"/>
      <c r="J24" s="335"/>
      <c r="K24" s="336"/>
    </row>
    <row r="25" spans="1:11" s="18" customFormat="1">
      <c r="A25" s="31"/>
      <c r="B25" s="32"/>
      <c r="C25" s="337" t="s">
        <v>150</v>
      </c>
      <c r="D25" s="337"/>
      <c r="E25" s="337"/>
      <c r="F25" s="337"/>
      <c r="G25" s="337"/>
      <c r="H25" s="337"/>
      <c r="I25" s="337"/>
      <c r="J25" s="337"/>
      <c r="K25" s="30"/>
    </row>
    <row r="26" spans="1:11" s="18" customFormat="1">
      <c r="B26" s="28"/>
      <c r="C26" s="338" t="s">
        <v>313</v>
      </c>
      <c r="D26" s="337"/>
      <c r="E26" s="337"/>
      <c r="F26" s="337"/>
      <c r="G26" s="337"/>
      <c r="H26" s="337"/>
      <c r="I26" s="337"/>
      <c r="J26" s="337"/>
      <c r="K26" s="30"/>
    </row>
    <row r="27" spans="1:11" s="18" customFormat="1">
      <c r="B27" s="28"/>
      <c r="C27" s="29"/>
      <c r="D27" s="29"/>
      <c r="E27" s="29"/>
      <c r="F27" s="29"/>
      <c r="G27" s="29"/>
      <c r="H27" s="29"/>
      <c r="I27" s="29"/>
      <c r="J27" s="29"/>
      <c r="K27" s="30"/>
    </row>
    <row r="28" spans="1:11" s="18" customFormat="1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1:11" s="36" customFormat="1" ht="33.75">
      <c r="A29" s="18"/>
      <c r="B29" s="28"/>
      <c r="C29" s="29"/>
      <c r="D29" s="29"/>
      <c r="E29" s="29"/>
      <c r="F29" s="33" t="s">
        <v>281</v>
      </c>
      <c r="G29" s="34"/>
      <c r="H29" s="34"/>
      <c r="I29" s="34"/>
      <c r="J29" s="34"/>
      <c r="K29" s="35"/>
    </row>
    <row r="30" spans="1:11" s="36" customFormat="1">
      <c r="B30" s="37"/>
      <c r="C30" s="34"/>
      <c r="D30" s="34"/>
      <c r="E30" s="34"/>
      <c r="F30" s="34"/>
      <c r="G30" s="34"/>
      <c r="H30" s="34"/>
      <c r="I30" s="34"/>
      <c r="J30" s="34"/>
      <c r="K30" s="35"/>
    </row>
    <row r="31" spans="1:11" s="36" customFormat="1">
      <c r="B31" s="37"/>
      <c r="C31" s="34"/>
      <c r="D31" s="34"/>
      <c r="E31" s="34"/>
      <c r="F31" s="34"/>
      <c r="G31" s="34"/>
      <c r="H31" s="34"/>
      <c r="I31" s="34"/>
      <c r="J31" s="34"/>
      <c r="K31" s="35"/>
    </row>
    <row r="32" spans="1:11" s="36" customFormat="1">
      <c r="B32" s="37"/>
      <c r="C32" s="34"/>
      <c r="D32" s="34"/>
      <c r="E32" s="34"/>
      <c r="F32" s="34"/>
      <c r="G32" s="34"/>
      <c r="H32" s="34"/>
      <c r="I32" s="34"/>
      <c r="J32" s="34"/>
      <c r="K32" s="35"/>
    </row>
    <row r="33" spans="2:11" s="36" customFormat="1">
      <c r="B33" s="37"/>
      <c r="C33" s="34"/>
      <c r="D33" s="34"/>
      <c r="E33" s="34"/>
      <c r="F33" s="34"/>
      <c r="G33" s="34"/>
      <c r="H33" s="34"/>
      <c r="I33" s="34"/>
      <c r="J33" s="34"/>
      <c r="K33" s="35"/>
    </row>
    <row r="34" spans="2:11" s="36" customFormat="1">
      <c r="B34" s="37"/>
      <c r="C34" s="34"/>
      <c r="D34" s="34"/>
      <c r="E34" s="34"/>
      <c r="F34" s="34"/>
      <c r="G34" s="34"/>
      <c r="H34" s="34"/>
      <c r="I34" s="34"/>
      <c r="J34" s="34"/>
      <c r="K34" s="35"/>
    </row>
    <row r="35" spans="2:11" s="36" customFormat="1">
      <c r="B35" s="37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36" customFormat="1">
      <c r="B36" s="37"/>
      <c r="C36" s="34"/>
      <c r="D36" s="34"/>
      <c r="E36" s="34"/>
      <c r="F36" s="34"/>
      <c r="G36" s="34"/>
      <c r="H36" s="34"/>
      <c r="I36" s="34"/>
      <c r="J36" s="34"/>
      <c r="K36" s="35"/>
    </row>
    <row r="37" spans="2:11" s="36" customFormat="1">
      <c r="B37" s="37"/>
      <c r="C37" s="34"/>
      <c r="D37" s="34"/>
      <c r="E37" s="34"/>
      <c r="F37" s="34"/>
      <c r="G37" s="34"/>
      <c r="H37" s="34"/>
      <c r="I37" s="34"/>
      <c r="J37" s="34"/>
      <c r="K37" s="35"/>
    </row>
    <row r="38" spans="2:11" s="36" customFormat="1">
      <c r="B38" s="37"/>
      <c r="C38" s="34"/>
      <c r="D38" s="34"/>
      <c r="E38" s="34"/>
      <c r="F38" s="34"/>
      <c r="G38" s="34"/>
      <c r="H38" s="34"/>
      <c r="I38" s="34"/>
      <c r="J38" s="34"/>
      <c r="K38" s="35"/>
    </row>
    <row r="39" spans="2:11" s="36" customFormat="1">
      <c r="B39" s="37"/>
      <c r="C39" s="34"/>
      <c r="D39" s="34"/>
      <c r="E39" s="34"/>
      <c r="F39" s="34"/>
      <c r="G39" s="34"/>
      <c r="H39" s="34"/>
      <c r="I39" s="34"/>
      <c r="J39" s="34"/>
      <c r="K39" s="35"/>
    </row>
    <row r="40" spans="2:11" s="36" customFormat="1">
      <c r="B40" s="37"/>
      <c r="C40" s="34"/>
      <c r="D40" s="34"/>
      <c r="E40" s="34"/>
      <c r="F40" s="34"/>
      <c r="G40" s="34"/>
      <c r="H40" s="34"/>
      <c r="I40" s="34"/>
      <c r="J40" s="34"/>
      <c r="K40" s="35"/>
    </row>
    <row r="41" spans="2:11" s="36" customFormat="1">
      <c r="B41" s="37"/>
      <c r="C41" s="34"/>
      <c r="D41" s="34"/>
      <c r="E41" s="34"/>
      <c r="F41" s="34"/>
      <c r="G41" s="34"/>
      <c r="H41" s="34"/>
      <c r="I41" s="34"/>
      <c r="J41" s="34"/>
      <c r="K41" s="35"/>
    </row>
    <row r="42" spans="2:11" s="36" customFormat="1">
      <c r="B42" s="37"/>
      <c r="C42" s="34"/>
      <c r="D42" s="34"/>
      <c r="E42" s="34"/>
      <c r="F42" s="34"/>
      <c r="G42" s="34"/>
      <c r="H42" s="34"/>
      <c r="I42" s="34"/>
      <c r="J42" s="34"/>
      <c r="K42" s="35"/>
    </row>
    <row r="43" spans="2:11" s="36" customFormat="1">
      <c r="B43" s="37"/>
      <c r="C43" s="34"/>
      <c r="D43" s="34"/>
      <c r="E43" s="34"/>
      <c r="F43" s="34"/>
      <c r="G43" s="34"/>
      <c r="H43" s="34"/>
      <c r="I43" s="34"/>
      <c r="J43" s="34"/>
      <c r="K43" s="35"/>
    </row>
    <row r="44" spans="2:11" s="36" customFormat="1" ht="9" customHeight="1">
      <c r="B44" s="37"/>
      <c r="C44" s="34"/>
      <c r="D44" s="34"/>
      <c r="E44" s="34"/>
      <c r="F44" s="34"/>
      <c r="G44" s="34"/>
      <c r="H44" s="34"/>
      <c r="I44" s="34"/>
      <c r="J44" s="34"/>
      <c r="K44" s="35"/>
    </row>
    <row r="45" spans="2:11" s="36" customFormat="1">
      <c r="B45" s="37"/>
      <c r="C45" s="34"/>
      <c r="D45" s="34"/>
      <c r="E45" s="34"/>
      <c r="F45" s="34"/>
      <c r="G45" s="34"/>
      <c r="H45" s="34"/>
      <c r="I45" s="34"/>
      <c r="J45" s="34"/>
      <c r="K45" s="35"/>
    </row>
    <row r="46" spans="2:11" s="36" customFormat="1">
      <c r="B46" s="37"/>
      <c r="C46" s="34"/>
      <c r="D46" s="34"/>
      <c r="E46" s="34"/>
      <c r="F46" s="34"/>
      <c r="G46" s="34"/>
      <c r="H46" s="34"/>
      <c r="I46" s="34"/>
      <c r="J46" s="34"/>
      <c r="K46" s="35"/>
    </row>
    <row r="47" spans="2:11" s="17" customFormat="1" ht="12.95" customHeight="1">
      <c r="B47" s="24"/>
      <c r="C47" s="25" t="s">
        <v>105</v>
      </c>
      <c r="D47" s="25"/>
      <c r="E47" s="25"/>
      <c r="F47" s="25"/>
      <c r="G47" s="25"/>
      <c r="H47" s="333" t="s">
        <v>147</v>
      </c>
      <c r="I47" s="333"/>
      <c r="J47" s="25"/>
      <c r="K47" s="26"/>
    </row>
    <row r="48" spans="2:11" s="17" customFormat="1" ht="12.95" customHeight="1">
      <c r="B48" s="24"/>
      <c r="C48" s="25" t="s">
        <v>106</v>
      </c>
      <c r="D48" s="25"/>
      <c r="E48" s="25"/>
      <c r="F48" s="25"/>
      <c r="G48" s="25"/>
      <c r="H48" s="340" t="s">
        <v>148</v>
      </c>
      <c r="I48" s="340"/>
      <c r="J48" s="25"/>
      <c r="K48" s="26"/>
    </row>
    <row r="49" spans="2:11" s="17" customFormat="1" ht="12.95" customHeight="1">
      <c r="B49" s="24"/>
      <c r="C49" s="25" t="s">
        <v>100</v>
      </c>
      <c r="D49" s="25"/>
      <c r="E49" s="25"/>
      <c r="F49" s="25"/>
      <c r="G49" s="25"/>
      <c r="H49" s="340" t="s">
        <v>145</v>
      </c>
      <c r="I49" s="340"/>
      <c r="J49" s="25"/>
      <c r="K49" s="26"/>
    </row>
    <row r="50" spans="2:11" s="17" customFormat="1" ht="12.95" customHeight="1">
      <c r="B50" s="24"/>
      <c r="C50" s="25" t="s">
        <v>101</v>
      </c>
      <c r="D50" s="25"/>
      <c r="E50" s="25"/>
      <c r="F50" s="25"/>
      <c r="G50" s="25"/>
      <c r="H50" s="341" t="s">
        <v>147</v>
      </c>
      <c r="I50" s="340"/>
      <c r="J50" s="25"/>
      <c r="K50" s="26"/>
    </row>
    <row r="51" spans="2:11" s="18" customFormat="1">
      <c r="B51" s="28"/>
      <c r="C51" s="29"/>
      <c r="D51" s="29"/>
      <c r="E51" s="29"/>
      <c r="F51" s="29"/>
      <c r="G51" s="29"/>
      <c r="H51" s="29"/>
      <c r="I51" s="29"/>
      <c r="J51" s="29"/>
      <c r="K51" s="30"/>
    </row>
    <row r="52" spans="2:11" s="19" customFormat="1" ht="12.95" customHeight="1">
      <c r="B52" s="38"/>
      <c r="C52" s="25" t="s">
        <v>107</v>
      </c>
      <c r="D52" s="25"/>
      <c r="E52" s="25"/>
      <c r="F52" s="25"/>
      <c r="G52" s="27" t="s">
        <v>102</v>
      </c>
      <c r="H52" s="342" t="s">
        <v>282</v>
      </c>
      <c r="I52" s="337"/>
      <c r="J52" s="39"/>
      <c r="K52" s="40"/>
    </row>
    <row r="53" spans="2:11" s="19" customFormat="1" ht="12.95" customHeight="1">
      <c r="B53" s="38"/>
      <c r="C53" s="25"/>
      <c r="D53" s="25"/>
      <c r="E53" s="25"/>
      <c r="F53" s="25"/>
      <c r="G53" s="27" t="s">
        <v>103</v>
      </c>
      <c r="H53" s="339" t="s">
        <v>283</v>
      </c>
      <c r="I53" s="337"/>
      <c r="J53" s="39"/>
      <c r="K53" s="40"/>
    </row>
    <row r="54" spans="2:11" s="19" customFormat="1" ht="7.5" customHeight="1">
      <c r="B54" s="38"/>
      <c r="C54" s="25"/>
      <c r="D54" s="25"/>
      <c r="E54" s="25"/>
      <c r="F54" s="25"/>
      <c r="G54" s="27"/>
      <c r="H54" s="27"/>
      <c r="I54" s="27"/>
      <c r="J54" s="39"/>
      <c r="K54" s="40"/>
    </row>
    <row r="55" spans="2:11" s="19" customFormat="1" ht="12.95" customHeight="1">
      <c r="B55" s="38"/>
      <c r="C55" s="25" t="s">
        <v>104</v>
      </c>
      <c r="D55" s="25"/>
      <c r="E55" s="25"/>
      <c r="F55" s="27"/>
      <c r="G55" s="25"/>
      <c r="H55" s="332" t="s">
        <v>284</v>
      </c>
      <c r="I55" s="333"/>
      <c r="J55" s="39"/>
      <c r="K55" s="40"/>
    </row>
    <row r="56" spans="2:11" ht="22.5" customHeight="1">
      <c r="B56" s="41"/>
      <c r="C56" s="42"/>
      <c r="D56" s="42"/>
      <c r="E56" s="42"/>
      <c r="F56" s="42"/>
      <c r="G56" s="42"/>
      <c r="H56" s="42"/>
      <c r="I56" s="42"/>
      <c r="J56" s="42"/>
      <c r="K56" s="43"/>
    </row>
    <row r="57" spans="2:11" ht="6.75" customHeight="1"/>
  </sheetData>
  <mergeCells count="10">
    <mergeCell ref="H55:I55"/>
    <mergeCell ref="B24:K24"/>
    <mergeCell ref="C25:J25"/>
    <mergeCell ref="C26:J26"/>
    <mergeCell ref="H47:I47"/>
    <mergeCell ref="H53:I53"/>
    <mergeCell ref="H48:I48"/>
    <mergeCell ref="H49:I49"/>
    <mergeCell ref="H50:I50"/>
    <mergeCell ref="H52:I52"/>
  </mergeCells>
  <phoneticPr fontId="0" type="noConversion"/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H21" sqref="H21"/>
    </sheetView>
  </sheetViews>
  <sheetFormatPr defaultColWidth="11.42578125" defaultRowHeight="12.75"/>
  <cols>
    <col min="1" max="1" width="4.85546875" style="238" customWidth="1"/>
    <col min="2" max="2" width="32.42578125" style="238" bestFit="1" customWidth="1"/>
    <col min="3" max="5" width="11.42578125" style="238"/>
    <col min="6" max="6" width="17.5703125" style="238" bestFit="1" customWidth="1"/>
    <col min="7" max="7" width="11.42578125" style="238"/>
    <col min="8" max="8" width="15.42578125" style="238" customWidth="1"/>
    <col min="9" max="256" width="11.42578125" style="238"/>
    <col min="257" max="257" width="4.85546875" style="238" customWidth="1"/>
    <col min="258" max="258" width="32.42578125" style="238" bestFit="1" customWidth="1"/>
    <col min="259" max="261" width="11.42578125" style="238"/>
    <col min="262" max="262" width="17.5703125" style="238" bestFit="1" customWidth="1"/>
    <col min="263" max="512" width="11.42578125" style="238"/>
    <col min="513" max="513" width="4.85546875" style="238" customWidth="1"/>
    <col min="514" max="514" width="32.42578125" style="238" bestFit="1" customWidth="1"/>
    <col min="515" max="517" width="11.42578125" style="238"/>
    <col min="518" max="518" width="17.5703125" style="238" bestFit="1" customWidth="1"/>
    <col min="519" max="768" width="11.42578125" style="238"/>
    <col min="769" max="769" width="4.85546875" style="238" customWidth="1"/>
    <col min="770" max="770" width="32.42578125" style="238" bestFit="1" customWidth="1"/>
    <col min="771" max="773" width="11.42578125" style="238"/>
    <col min="774" max="774" width="17.5703125" style="238" bestFit="1" customWidth="1"/>
    <col min="775" max="1024" width="11.42578125" style="238"/>
    <col min="1025" max="1025" width="4.85546875" style="238" customWidth="1"/>
    <col min="1026" max="1026" width="32.42578125" style="238" bestFit="1" customWidth="1"/>
    <col min="1027" max="1029" width="11.42578125" style="238"/>
    <col min="1030" max="1030" width="17.5703125" style="238" bestFit="1" customWidth="1"/>
    <col min="1031" max="1280" width="11.42578125" style="238"/>
    <col min="1281" max="1281" width="4.85546875" style="238" customWidth="1"/>
    <col min="1282" max="1282" width="32.42578125" style="238" bestFit="1" customWidth="1"/>
    <col min="1283" max="1285" width="11.42578125" style="238"/>
    <col min="1286" max="1286" width="17.5703125" style="238" bestFit="1" customWidth="1"/>
    <col min="1287" max="1536" width="11.42578125" style="238"/>
    <col min="1537" max="1537" width="4.85546875" style="238" customWidth="1"/>
    <col min="1538" max="1538" width="32.42578125" style="238" bestFit="1" customWidth="1"/>
    <col min="1539" max="1541" width="11.42578125" style="238"/>
    <col min="1542" max="1542" width="17.5703125" style="238" bestFit="1" customWidth="1"/>
    <col min="1543" max="1792" width="11.42578125" style="238"/>
    <col min="1793" max="1793" width="4.85546875" style="238" customWidth="1"/>
    <col min="1794" max="1794" width="32.42578125" style="238" bestFit="1" customWidth="1"/>
    <col min="1795" max="1797" width="11.42578125" style="238"/>
    <col min="1798" max="1798" width="17.5703125" style="238" bestFit="1" customWidth="1"/>
    <col min="1799" max="2048" width="11.42578125" style="238"/>
    <col min="2049" max="2049" width="4.85546875" style="238" customWidth="1"/>
    <col min="2050" max="2050" width="32.42578125" style="238" bestFit="1" customWidth="1"/>
    <col min="2051" max="2053" width="11.42578125" style="238"/>
    <col min="2054" max="2054" width="17.5703125" style="238" bestFit="1" customWidth="1"/>
    <col min="2055" max="2304" width="11.42578125" style="238"/>
    <col min="2305" max="2305" width="4.85546875" style="238" customWidth="1"/>
    <col min="2306" max="2306" width="32.42578125" style="238" bestFit="1" customWidth="1"/>
    <col min="2307" max="2309" width="11.42578125" style="238"/>
    <col min="2310" max="2310" width="17.5703125" style="238" bestFit="1" customWidth="1"/>
    <col min="2311" max="2560" width="11.42578125" style="238"/>
    <col min="2561" max="2561" width="4.85546875" style="238" customWidth="1"/>
    <col min="2562" max="2562" width="32.42578125" style="238" bestFit="1" customWidth="1"/>
    <col min="2563" max="2565" width="11.42578125" style="238"/>
    <col min="2566" max="2566" width="17.5703125" style="238" bestFit="1" customWidth="1"/>
    <col min="2567" max="2816" width="11.42578125" style="238"/>
    <col min="2817" max="2817" width="4.85546875" style="238" customWidth="1"/>
    <col min="2818" max="2818" width="32.42578125" style="238" bestFit="1" customWidth="1"/>
    <col min="2819" max="2821" width="11.42578125" style="238"/>
    <col min="2822" max="2822" width="17.5703125" style="238" bestFit="1" customWidth="1"/>
    <col min="2823" max="3072" width="11.42578125" style="238"/>
    <col min="3073" max="3073" width="4.85546875" style="238" customWidth="1"/>
    <col min="3074" max="3074" width="32.42578125" style="238" bestFit="1" customWidth="1"/>
    <col min="3075" max="3077" width="11.42578125" style="238"/>
    <col min="3078" max="3078" width="17.5703125" style="238" bestFit="1" customWidth="1"/>
    <col min="3079" max="3328" width="11.42578125" style="238"/>
    <col min="3329" max="3329" width="4.85546875" style="238" customWidth="1"/>
    <col min="3330" max="3330" width="32.42578125" style="238" bestFit="1" customWidth="1"/>
    <col min="3331" max="3333" width="11.42578125" style="238"/>
    <col min="3334" max="3334" width="17.5703125" style="238" bestFit="1" customWidth="1"/>
    <col min="3335" max="3584" width="11.42578125" style="238"/>
    <col min="3585" max="3585" width="4.85546875" style="238" customWidth="1"/>
    <col min="3586" max="3586" width="32.42578125" style="238" bestFit="1" customWidth="1"/>
    <col min="3587" max="3589" width="11.42578125" style="238"/>
    <col min="3590" max="3590" width="17.5703125" style="238" bestFit="1" customWidth="1"/>
    <col min="3591" max="3840" width="11.42578125" style="238"/>
    <col min="3841" max="3841" width="4.85546875" style="238" customWidth="1"/>
    <col min="3842" max="3842" width="32.42578125" style="238" bestFit="1" customWidth="1"/>
    <col min="3843" max="3845" width="11.42578125" style="238"/>
    <col min="3846" max="3846" width="17.5703125" style="238" bestFit="1" customWidth="1"/>
    <col min="3847" max="4096" width="11.42578125" style="238"/>
    <col min="4097" max="4097" width="4.85546875" style="238" customWidth="1"/>
    <col min="4098" max="4098" width="32.42578125" style="238" bestFit="1" customWidth="1"/>
    <col min="4099" max="4101" width="11.42578125" style="238"/>
    <col min="4102" max="4102" width="17.5703125" style="238" bestFit="1" customWidth="1"/>
    <col min="4103" max="4352" width="11.42578125" style="238"/>
    <col min="4353" max="4353" width="4.85546875" style="238" customWidth="1"/>
    <col min="4354" max="4354" width="32.42578125" style="238" bestFit="1" customWidth="1"/>
    <col min="4355" max="4357" width="11.42578125" style="238"/>
    <col min="4358" max="4358" width="17.5703125" style="238" bestFit="1" customWidth="1"/>
    <col min="4359" max="4608" width="11.42578125" style="238"/>
    <col min="4609" max="4609" width="4.85546875" style="238" customWidth="1"/>
    <col min="4610" max="4610" width="32.42578125" style="238" bestFit="1" customWidth="1"/>
    <col min="4611" max="4613" width="11.42578125" style="238"/>
    <col min="4614" max="4614" width="17.5703125" style="238" bestFit="1" customWidth="1"/>
    <col min="4615" max="4864" width="11.42578125" style="238"/>
    <col min="4865" max="4865" width="4.85546875" style="238" customWidth="1"/>
    <col min="4866" max="4866" width="32.42578125" style="238" bestFit="1" customWidth="1"/>
    <col min="4867" max="4869" width="11.42578125" style="238"/>
    <col min="4870" max="4870" width="17.5703125" style="238" bestFit="1" customWidth="1"/>
    <col min="4871" max="5120" width="11.42578125" style="238"/>
    <col min="5121" max="5121" width="4.85546875" style="238" customWidth="1"/>
    <col min="5122" max="5122" width="32.42578125" style="238" bestFit="1" customWidth="1"/>
    <col min="5123" max="5125" width="11.42578125" style="238"/>
    <col min="5126" max="5126" width="17.5703125" style="238" bestFit="1" customWidth="1"/>
    <col min="5127" max="5376" width="11.42578125" style="238"/>
    <col min="5377" max="5377" width="4.85546875" style="238" customWidth="1"/>
    <col min="5378" max="5378" width="32.42578125" style="238" bestFit="1" customWidth="1"/>
    <col min="5379" max="5381" width="11.42578125" style="238"/>
    <col min="5382" max="5382" width="17.5703125" style="238" bestFit="1" customWidth="1"/>
    <col min="5383" max="5632" width="11.42578125" style="238"/>
    <col min="5633" max="5633" width="4.85546875" style="238" customWidth="1"/>
    <col min="5634" max="5634" width="32.42578125" style="238" bestFit="1" customWidth="1"/>
    <col min="5635" max="5637" width="11.42578125" style="238"/>
    <col min="5638" max="5638" width="17.5703125" style="238" bestFit="1" customWidth="1"/>
    <col min="5639" max="5888" width="11.42578125" style="238"/>
    <col min="5889" max="5889" width="4.85546875" style="238" customWidth="1"/>
    <col min="5890" max="5890" width="32.42578125" style="238" bestFit="1" customWidth="1"/>
    <col min="5891" max="5893" width="11.42578125" style="238"/>
    <col min="5894" max="5894" width="17.5703125" style="238" bestFit="1" customWidth="1"/>
    <col min="5895" max="6144" width="11.42578125" style="238"/>
    <col min="6145" max="6145" width="4.85546875" style="238" customWidth="1"/>
    <col min="6146" max="6146" width="32.42578125" style="238" bestFit="1" customWidth="1"/>
    <col min="6147" max="6149" width="11.42578125" style="238"/>
    <col min="6150" max="6150" width="17.5703125" style="238" bestFit="1" customWidth="1"/>
    <col min="6151" max="6400" width="11.42578125" style="238"/>
    <col min="6401" max="6401" width="4.85546875" style="238" customWidth="1"/>
    <col min="6402" max="6402" width="32.42578125" style="238" bestFit="1" customWidth="1"/>
    <col min="6403" max="6405" width="11.42578125" style="238"/>
    <col min="6406" max="6406" width="17.5703125" style="238" bestFit="1" customWidth="1"/>
    <col min="6407" max="6656" width="11.42578125" style="238"/>
    <col min="6657" max="6657" width="4.85546875" style="238" customWidth="1"/>
    <col min="6658" max="6658" width="32.42578125" style="238" bestFit="1" customWidth="1"/>
    <col min="6659" max="6661" width="11.42578125" style="238"/>
    <col min="6662" max="6662" width="17.5703125" style="238" bestFit="1" customWidth="1"/>
    <col min="6663" max="6912" width="11.42578125" style="238"/>
    <col min="6913" max="6913" width="4.85546875" style="238" customWidth="1"/>
    <col min="6914" max="6914" width="32.42578125" style="238" bestFit="1" customWidth="1"/>
    <col min="6915" max="6917" width="11.42578125" style="238"/>
    <col min="6918" max="6918" width="17.5703125" style="238" bestFit="1" customWidth="1"/>
    <col min="6919" max="7168" width="11.42578125" style="238"/>
    <col min="7169" max="7169" width="4.85546875" style="238" customWidth="1"/>
    <col min="7170" max="7170" width="32.42578125" style="238" bestFit="1" customWidth="1"/>
    <col min="7171" max="7173" width="11.42578125" style="238"/>
    <col min="7174" max="7174" width="17.5703125" style="238" bestFit="1" customWidth="1"/>
    <col min="7175" max="7424" width="11.42578125" style="238"/>
    <col min="7425" max="7425" width="4.85546875" style="238" customWidth="1"/>
    <col min="7426" max="7426" width="32.42578125" style="238" bestFit="1" customWidth="1"/>
    <col min="7427" max="7429" width="11.42578125" style="238"/>
    <col min="7430" max="7430" width="17.5703125" style="238" bestFit="1" customWidth="1"/>
    <col min="7431" max="7680" width="11.42578125" style="238"/>
    <col min="7681" max="7681" width="4.85546875" style="238" customWidth="1"/>
    <col min="7682" max="7682" width="32.42578125" style="238" bestFit="1" customWidth="1"/>
    <col min="7683" max="7685" width="11.42578125" style="238"/>
    <col min="7686" max="7686" width="17.5703125" style="238" bestFit="1" customWidth="1"/>
    <col min="7687" max="7936" width="11.42578125" style="238"/>
    <col min="7937" max="7937" width="4.85546875" style="238" customWidth="1"/>
    <col min="7938" max="7938" width="32.42578125" style="238" bestFit="1" customWidth="1"/>
    <col min="7939" max="7941" width="11.42578125" style="238"/>
    <col min="7942" max="7942" width="17.5703125" style="238" bestFit="1" customWidth="1"/>
    <col min="7943" max="8192" width="11.42578125" style="238"/>
    <col min="8193" max="8193" width="4.85546875" style="238" customWidth="1"/>
    <col min="8194" max="8194" width="32.42578125" style="238" bestFit="1" customWidth="1"/>
    <col min="8195" max="8197" width="11.42578125" style="238"/>
    <col min="8198" max="8198" width="17.5703125" style="238" bestFit="1" customWidth="1"/>
    <col min="8199" max="8448" width="11.42578125" style="238"/>
    <col min="8449" max="8449" width="4.85546875" style="238" customWidth="1"/>
    <col min="8450" max="8450" width="32.42578125" style="238" bestFit="1" customWidth="1"/>
    <col min="8451" max="8453" width="11.42578125" style="238"/>
    <col min="8454" max="8454" width="17.5703125" style="238" bestFit="1" customWidth="1"/>
    <col min="8455" max="8704" width="11.42578125" style="238"/>
    <col min="8705" max="8705" width="4.85546875" style="238" customWidth="1"/>
    <col min="8706" max="8706" width="32.42578125" style="238" bestFit="1" customWidth="1"/>
    <col min="8707" max="8709" width="11.42578125" style="238"/>
    <col min="8710" max="8710" width="17.5703125" style="238" bestFit="1" customWidth="1"/>
    <col min="8711" max="8960" width="11.42578125" style="238"/>
    <col min="8961" max="8961" width="4.85546875" style="238" customWidth="1"/>
    <col min="8962" max="8962" width="32.42578125" style="238" bestFit="1" customWidth="1"/>
    <col min="8963" max="8965" width="11.42578125" style="238"/>
    <col min="8966" max="8966" width="17.5703125" style="238" bestFit="1" customWidth="1"/>
    <col min="8967" max="9216" width="11.42578125" style="238"/>
    <col min="9217" max="9217" width="4.85546875" style="238" customWidth="1"/>
    <col min="9218" max="9218" width="32.42578125" style="238" bestFit="1" customWidth="1"/>
    <col min="9219" max="9221" width="11.42578125" style="238"/>
    <col min="9222" max="9222" width="17.5703125" style="238" bestFit="1" customWidth="1"/>
    <col min="9223" max="9472" width="11.42578125" style="238"/>
    <col min="9473" max="9473" width="4.85546875" style="238" customWidth="1"/>
    <col min="9474" max="9474" width="32.42578125" style="238" bestFit="1" customWidth="1"/>
    <col min="9475" max="9477" width="11.42578125" style="238"/>
    <col min="9478" max="9478" width="17.5703125" style="238" bestFit="1" customWidth="1"/>
    <col min="9479" max="9728" width="11.42578125" style="238"/>
    <col min="9729" max="9729" width="4.85546875" style="238" customWidth="1"/>
    <col min="9730" max="9730" width="32.42578125" style="238" bestFit="1" customWidth="1"/>
    <col min="9731" max="9733" width="11.42578125" style="238"/>
    <col min="9734" max="9734" width="17.5703125" style="238" bestFit="1" customWidth="1"/>
    <col min="9735" max="9984" width="11.42578125" style="238"/>
    <col min="9985" max="9985" width="4.85546875" style="238" customWidth="1"/>
    <col min="9986" max="9986" width="32.42578125" style="238" bestFit="1" customWidth="1"/>
    <col min="9987" max="9989" width="11.42578125" style="238"/>
    <col min="9990" max="9990" width="17.5703125" style="238" bestFit="1" customWidth="1"/>
    <col min="9991" max="10240" width="11.42578125" style="238"/>
    <col min="10241" max="10241" width="4.85546875" style="238" customWidth="1"/>
    <col min="10242" max="10242" width="32.42578125" style="238" bestFit="1" customWidth="1"/>
    <col min="10243" max="10245" width="11.42578125" style="238"/>
    <col min="10246" max="10246" width="17.5703125" style="238" bestFit="1" customWidth="1"/>
    <col min="10247" max="10496" width="11.42578125" style="238"/>
    <col min="10497" max="10497" width="4.85546875" style="238" customWidth="1"/>
    <col min="10498" max="10498" width="32.42578125" style="238" bestFit="1" customWidth="1"/>
    <col min="10499" max="10501" width="11.42578125" style="238"/>
    <col min="10502" max="10502" width="17.5703125" style="238" bestFit="1" customWidth="1"/>
    <col min="10503" max="10752" width="11.42578125" style="238"/>
    <col min="10753" max="10753" width="4.85546875" style="238" customWidth="1"/>
    <col min="10754" max="10754" width="32.42578125" style="238" bestFit="1" customWidth="1"/>
    <col min="10755" max="10757" width="11.42578125" style="238"/>
    <col min="10758" max="10758" width="17.5703125" style="238" bestFit="1" customWidth="1"/>
    <col min="10759" max="11008" width="11.42578125" style="238"/>
    <col min="11009" max="11009" width="4.85546875" style="238" customWidth="1"/>
    <col min="11010" max="11010" width="32.42578125" style="238" bestFit="1" customWidth="1"/>
    <col min="11011" max="11013" width="11.42578125" style="238"/>
    <col min="11014" max="11014" width="17.5703125" style="238" bestFit="1" customWidth="1"/>
    <col min="11015" max="11264" width="11.42578125" style="238"/>
    <col min="11265" max="11265" width="4.85546875" style="238" customWidth="1"/>
    <col min="11266" max="11266" width="32.42578125" style="238" bestFit="1" customWidth="1"/>
    <col min="11267" max="11269" width="11.42578125" style="238"/>
    <col min="11270" max="11270" width="17.5703125" style="238" bestFit="1" customWidth="1"/>
    <col min="11271" max="11520" width="11.42578125" style="238"/>
    <col min="11521" max="11521" width="4.85546875" style="238" customWidth="1"/>
    <col min="11522" max="11522" width="32.42578125" style="238" bestFit="1" customWidth="1"/>
    <col min="11523" max="11525" width="11.42578125" style="238"/>
    <col min="11526" max="11526" width="17.5703125" style="238" bestFit="1" customWidth="1"/>
    <col min="11527" max="11776" width="11.42578125" style="238"/>
    <col min="11777" max="11777" width="4.85546875" style="238" customWidth="1"/>
    <col min="11778" max="11778" width="32.42578125" style="238" bestFit="1" customWidth="1"/>
    <col min="11779" max="11781" width="11.42578125" style="238"/>
    <col min="11782" max="11782" width="17.5703125" style="238" bestFit="1" customWidth="1"/>
    <col min="11783" max="12032" width="11.42578125" style="238"/>
    <col min="12033" max="12033" width="4.85546875" style="238" customWidth="1"/>
    <col min="12034" max="12034" width="32.42578125" style="238" bestFit="1" customWidth="1"/>
    <col min="12035" max="12037" width="11.42578125" style="238"/>
    <col min="12038" max="12038" width="17.5703125" style="238" bestFit="1" customWidth="1"/>
    <col min="12039" max="12288" width="11.42578125" style="238"/>
    <col min="12289" max="12289" width="4.85546875" style="238" customWidth="1"/>
    <col min="12290" max="12290" width="32.42578125" style="238" bestFit="1" customWidth="1"/>
    <col min="12291" max="12293" width="11.42578125" style="238"/>
    <col min="12294" max="12294" width="17.5703125" style="238" bestFit="1" customWidth="1"/>
    <col min="12295" max="12544" width="11.42578125" style="238"/>
    <col min="12545" max="12545" width="4.85546875" style="238" customWidth="1"/>
    <col min="12546" max="12546" width="32.42578125" style="238" bestFit="1" customWidth="1"/>
    <col min="12547" max="12549" width="11.42578125" style="238"/>
    <col min="12550" max="12550" width="17.5703125" style="238" bestFit="1" customWidth="1"/>
    <col min="12551" max="12800" width="11.42578125" style="238"/>
    <col min="12801" max="12801" width="4.85546875" style="238" customWidth="1"/>
    <col min="12802" max="12802" width="32.42578125" style="238" bestFit="1" customWidth="1"/>
    <col min="12803" max="12805" width="11.42578125" style="238"/>
    <col min="12806" max="12806" width="17.5703125" style="238" bestFit="1" customWidth="1"/>
    <col min="12807" max="13056" width="11.42578125" style="238"/>
    <col min="13057" max="13057" width="4.85546875" style="238" customWidth="1"/>
    <col min="13058" max="13058" width="32.42578125" style="238" bestFit="1" customWidth="1"/>
    <col min="13059" max="13061" width="11.42578125" style="238"/>
    <col min="13062" max="13062" width="17.5703125" style="238" bestFit="1" customWidth="1"/>
    <col min="13063" max="13312" width="11.42578125" style="238"/>
    <col min="13313" max="13313" width="4.85546875" style="238" customWidth="1"/>
    <col min="13314" max="13314" width="32.42578125" style="238" bestFit="1" customWidth="1"/>
    <col min="13315" max="13317" width="11.42578125" style="238"/>
    <col min="13318" max="13318" width="17.5703125" style="238" bestFit="1" customWidth="1"/>
    <col min="13319" max="13568" width="11.42578125" style="238"/>
    <col min="13569" max="13569" width="4.85546875" style="238" customWidth="1"/>
    <col min="13570" max="13570" width="32.42578125" style="238" bestFit="1" customWidth="1"/>
    <col min="13571" max="13573" width="11.42578125" style="238"/>
    <col min="13574" max="13574" width="17.5703125" style="238" bestFit="1" customWidth="1"/>
    <col min="13575" max="13824" width="11.42578125" style="238"/>
    <col min="13825" max="13825" width="4.85546875" style="238" customWidth="1"/>
    <col min="13826" max="13826" width="32.42578125" style="238" bestFit="1" customWidth="1"/>
    <col min="13827" max="13829" width="11.42578125" style="238"/>
    <col min="13830" max="13830" width="17.5703125" style="238" bestFit="1" customWidth="1"/>
    <col min="13831" max="14080" width="11.42578125" style="238"/>
    <col min="14081" max="14081" width="4.85546875" style="238" customWidth="1"/>
    <col min="14082" max="14082" width="32.42578125" style="238" bestFit="1" customWidth="1"/>
    <col min="14083" max="14085" width="11.42578125" style="238"/>
    <col min="14086" max="14086" width="17.5703125" style="238" bestFit="1" customWidth="1"/>
    <col min="14087" max="14336" width="11.42578125" style="238"/>
    <col min="14337" max="14337" width="4.85546875" style="238" customWidth="1"/>
    <col min="14338" max="14338" width="32.42578125" style="238" bestFit="1" customWidth="1"/>
    <col min="14339" max="14341" width="11.42578125" style="238"/>
    <col min="14342" max="14342" width="17.5703125" style="238" bestFit="1" customWidth="1"/>
    <col min="14343" max="14592" width="11.42578125" style="238"/>
    <col min="14593" max="14593" width="4.85546875" style="238" customWidth="1"/>
    <col min="14594" max="14594" width="32.42578125" style="238" bestFit="1" customWidth="1"/>
    <col min="14595" max="14597" width="11.42578125" style="238"/>
    <col min="14598" max="14598" width="17.5703125" style="238" bestFit="1" customWidth="1"/>
    <col min="14599" max="14848" width="11.42578125" style="238"/>
    <col min="14849" max="14849" width="4.85546875" style="238" customWidth="1"/>
    <col min="14850" max="14850" width="32.42578125" style="238" bestFit="1" customWidth="1"/>
    <col min="14851" max="14853" width="11.42578125" style="238"/>
    <col min="14854" max="14854" width="17.5703125" style="238" bestFit="1" customWidth="1"/>
    <col min="14855" max="15104" width="11.42578125" style="238"/>
    <col min="15105" max="15105" width="4.85546875" style="238" customWidth="1"/>
    <col min="15106" max="15106" width="32.42578125" style="238" bestFit="1" customWidth="1"/>
    <col min="15107" max="15109" width="11.42578125" style="238"/>
    <col min="15110" max="15110" width="17.5703125" style="238" bestFit="1" customWidth="1"/>
    <col min="15111" max="15360" width="11.42578125" style="238"/>
    <col min="15361" max="15361" width="4.85546875" style="238" customWidth="1"/>
    <col min="15362" max="15362" width="32.42578125" style="238" bestFit="1" customWidth="1"/>
    <col min="15363" max="15365" width="11.42578125" style="238"/>
    <col min="15366" max="15366" width="17.5703125" style="238" bestFit="1" customWidth="1"/>
    <col min="15367" max="15616" width="11.42578125" style="238"/>
    <col min="15617" max="15617" width="4.85546875" style="238" customWidth="1"/>
    <col min="15618" max="15618" width="32.42578125" style="238" bestFit="1" customWidth="1"/>
    <col min="15619" max="15621" width="11.42578125" style="238"/>
    <col min="15622" max="15622" width="17.5703125" style="238" bestFit="1" customWidth="1"/>
    <col min="15623" max="15872" width="11.42578125" style="238"/>
    <col min="15873" max="15873" width="4.85546875" style="238" customWidth="1"/>
    <col min="15874" max="15874" width="32.42578125" style="238" bestFit="1" customWidth="1"/>
    <col min="15875" max="15877" width="11.42578125" style="238"/>
    <col min="15878" max="15878" width="17.5703125" style="238" bestFit="1" customWidth="1"/>
    <col min="15879" max="16128" width="11.42578125" style="238"/>
    <col min="16129" max="16129" width="4.85546875" style="238" customWidth="1"/>
    <col min="16130" max="16130" width="32.42578125" style="238" bestFit="1" customWidth="1"/>
    <col min="16131" max="16133" width="11.42578125" style="238"/>
    <col min="16134" max="16134" width="17.5703125" style="238" bestFit="1" customWidth="1"/>
    <col min="16135" max="16384" width="11.42578125" style="238"/>
  </cols>
  <sheetData>
    <row r="1" spans="1:8" ht="19.5">
      <c r="A1" s="234" t="s">
        <v>294</v>
      </c>
    </row>
    <row r="3" spans="1:8" ht="18">
      <c r="C3" s="239" t="s">
        <v>290</v>
      </c>
    </row>
    <row r="5" spans="1:8">
      <c r="E5" s="240"/>
      <c r="F5" s="261"/>
      <c r="G5" s="262"/>
    </row>
    <row r="6" spans="1:8">
      <c r="A6" s="241" t="s">
        <v>261</v>
      </c>
      <c r="B6" s="242" t="s">
        <v>271</v>
      </c>
    </row>
    <row r="8" spans="1:8">
      <c r="A8" s="243" t="s">
        <v>2</v>
      </c>
      <c r="B8" s="243" t="s">
        <v>262</v>
      </c>
      <c r="C8" s="243" t="s">
        <v>263</v>
      </c>
      <c r="D8" s="244" t="s">
        <v>264</v>
      </c>
      <c r="E8" s="244" t="s">
        <v>265</v>
      </c>
      <c r="F8" s="244" t="s">
        <v>266</v>
      </c>
    </row>
    <row r="9" spans="1:8">
      <c r="A9" s="245">
        <v>1</v>
      </c>
      <c r="B9" s="246" t="s">
        <v>318</v>
      </c>
      <c r="C9" s="246" t="s">
        <v>267</v>
      </c>
      <c r="D9" s="247">
        <v>3730.8999989999993</v>
      </c>
      <c r="E9" s="247">
        <v>199.20060319683083</v>
      </c>
      <c r="F9" s="247">
        <v>743197.53026785539</v>
      </c>
    </row>
    <row r="10" spans="1:8">
      <c r="A10" s="245">
        <v>2</v>
      </c>
      <c r="B10" s="246" t="s">
        <v>319</v>
      </c>
      <c r="C10" s="246" t="s">
        <v>268</v>
      </c>
      <c r="D10" s="247">
        <v>306063</v>
      </c>
      <c r="E10" s="247">
        <v>0.60430917293910313</v>
      </c>
      <c r="F10" s="247">
        <v>184956.67839726072</v>
      </c>
    </row>
    <row r="11" spans="1:8">
      <c r="A11" s="245">
        <v>3</v>
      </c>
      <c r="B11" s="246" t="s">
        <v>320</v>
      </c>
      <c r="C11" s="246" t="s">
        <v>268</v>
      </c>
      <c r="D11" s="247">
        <v>190862</v>
      </c>
      <c r="E11" s="247">
        <v>0.79982460439017122</v>
      </c>
      <c r="F11" s="247">
        <v>152656.12364311685</v>
      </c>
    </row>
    <row r="12" spans="1:8">
      <c r="A12" s="245">
        <v>4</v>
      </c>
      <c r="B12" s="246" t="s">
        <v>321</v>
      </c>
      <c r="C12" s="246" t="s">
        <v>268</v>
      </c>
      <c r="D12" s="247">
        <v>944</v>
      </c>
      <c r="E12" s="247">
        <v>15</v>
      </c>
      <c r="F12" s="247">
        <v>14160</v>
      </c>
    </row>
    <row r="13" spans="1:8">
      <c r="A13" s="245">
        <v>5</v>
      </c>
      <c r="B13" s="246" t="s">
        <v>322</v>
      </c>
      <c r="C13" s="246" t="s">
        <v>268</v>
      </c>
      <c r="D13" s="247">
        <v>680</v>
      </c>
      <c r="E13" s="247">
        <v>30</v>
      </c>
      <c r="F13" s="247">
        <v>20400</v>
      </c>
    </row>
    <row r="14" spans="1:8">
      <c r="A14" s="245">
        <v>6</v>
      </c>
      <c r="B14" s="384" t="s">
        <v>269</v>
      </c>
      <c r="C14" s="384"/>
      <c r="D14" s="384"/>
      <c r="E14" s="384"/>
      <c r="F14" s="248">
        <f>SUM(F9:F13)</f>
        <v>1115370.332308233</v>
      </c>
      <c r="H14" s="302"/>
    </row>
    <row r="16" spans="1:8">
      <c r="A16" s="241" t="s">
        <v>270</v>
      </c>
      <c r="B16" s="242" t="s">
        <v>289</v>
      </c>
    </row>
    <row r="18" spans="1:8">
      <c r="A18" s="243" t="s">
        <v>2</v>
      </c>
      <c r="B18" s="243" t="s">
        <v>262</v>
      </c>
      <c r="C18" s="243" t="s">
        <v>263</v>
      </c>
      <c r="D18" s="244" t="s">
        <v>264</v>
      </c>
      <c r="E18" s="244" t="s">
        <v>265</v>
      </c>
      <c r="F18" s="244" t="s">
        <v>266</v>
      </c>
    </row>
    <row r="19" spans="1:8">
      <c r="A19" s="245">
        <v>1</v>
      </c>
      <c r="B19" s="246" t="s">
        <v>323</v>
      </c>
      <c r="C19" s="246" t="s">
        <v>268</v>
      </c>
      <c r="D19" s="247">
        <v>848</v>
      </c>
      <c r="E19" s="247">
        <v>412.15859999999992</v>
      </c>
      <c r="F19" s="387">
        <f>D19*E19</f>
        <v>349510.49279999995</v>
      </c>
    </row>
    <row r="20" spans="1:8">
      <c r="A20" s="245">
        <v>2</v>
      </c>
      <c r="B20" s="246" t="s">
        <v>324</v>
      </c>
      <c r="C20" s="246" t="s">
        <v>268</v>
      </c>
      <c r="D20" s="247">
        <v>10</v>
      </c>
      <c r="E20" s="247">
        <v>3039.12</v>
      </c>
      <c r="F20" s="387">
        <f t="shared" ref="F20:F41" si="0">D20*E20</f>
        <v>30391.199999999997</v>
      </c>
    </row>
    <row r="21" spans="1:8">
      <c r="A21" s="245">
        <v>3</v>
      </c>
      <c r="B21" s="246" t="s">
        <v>325</v>
      </c>
      <c r="C21" s="246" t="s">
        <v>268</v>
      </c>
      <c r="D21" s="247">
        <v>8</v>
      </c>
      <c r="E21" s="247">
        <v>3798.9</v>
      </c>
      <c r="F21" s="387">
        <f t="shared" si="0"/>
        <v>30391.200000000001</v>
      </c>
    </row>
    <row r="22" spans="1:8">
      <c r="A22" s="245">
        <v>4</v>
      </c>
      <c r="B22" s="246" t="s">
        <v>326</v>
      </c>
      <c r="C22" s="246" t="s">
        <v>268</v>
      </c>
      <c r="D22" s="247">
        <v>22040</v>
      </c>
      <c r="E22" s="247">
        <v>259.03602466481885</v>
      </c>
      <c r="F22" s="387">
        <f t="shared" si="0"/>
        <v>5709153.9836126072</v>
      </c>
    </row>
    <row r="23" spans="1:8">
      <c r="A23" s="245">
        <v>5</v>
      </c>
      <c r="B23" s="246" t="s">
        <v>327</v>
      </c>
      <c r="C23" s="246" t="s">
        <v>268</v>
      </c>
      <c r="D23" s="247">
        <v>700</v>
      </c>
      <c r="E23" s="247">
        <v>422.46914307367484</v>
      </c>
      <c r="F23" s="387">
        <f t="shared" si="0"/>
        <v>295728.40015157236</v>
      </c>
    </row>
    <row r="24" spans="1:8">
      <c r="A24" s="245">
        <v>6</v>
      </c>
      <c r="B24" s="246" t="s">
        <v>328</v>
      </c>
      <c r="C24" s="246" t="s">
        <v>268</v>
      </c>
      <c r="D24" s="247">
        <v>2000</v>
      </c>
      <c r="E24" s="247">
        <v>13.568026265767658</v>
      </c>
      <c r="F24" s="387">
        <f t="shared" si="0"/>
        <v>27136.052531535315</v>
      </c>
      <c r="H24" s="388"/>
    </row>
    <row r="25" spans="1:8">
      <c r="A25" s="245">
        <v>7</v>
      </c>
      <c r="B25" s="246" t="s">
        <v>329</v>
      </c>
      <c r="C25" s="246" t="s">
        <v>268</v>
      </c>
      <c r="D25" s="247">
        <v>800</v>
      </c>
      <c r="E25" s="247">
        <v>17.275414495107615</v>
      </c>
      <c r="F25" s="387">
        <f t="shared" si="0"/>
        <v>13820.331596086093</v>
      </c>
      <c r="H25" s="262"/>
    </row>
    <row r="26" spans="1:8">
      <c r="A26" s="245">
        <v>8</v>
      </c>
      <c r="B26" s="246" t="s">
        <v>330</v>
      </c>
      <c r="C26" s="246" t="s">
        <v>268</v>
      </c>
      <c r="D26" s="247">
        <v>131880</v>
      </c>
      <c r="E26" s="247">
        <v>21.014847522992042</v>
      </c>
      <c r="F26" s="387">
        <f t="shared" si="0"/>
        <v>2771438.0913321907</v>
      </c>
    </row>
    <row r="27" spans="1:8">
      <c r="A27" s="245">
        <v>9</v>
      </c>
      <c r="B27" s="246" t="s">
        <v>331</v>
      </c>
      <c r="C27" s="246" t="s">
        <v>268</v>
      </c>
      <c r="D27" s="247">
        <v>60</v>
      </c>
      <c r="E27" s="247">
        <v>28.694794970180375</v>
      </c>
      <c r="F27" s="387">
        <f t="shared" si="0"/>
        <v>1721.6876982108224</v>
      </c>
    </row>
    <row r="28" spans="1:8">
      <c r="A28" s="245">
        <v>10</v>
      </c>
      <c r="B28" s="246" t="s">
        <v>332</v>
      </c>
      <c r="C28" s="246" t="s">
        <v>268</v>
      </c>
      <c r="D28" s="247">
        <v>5</v>
      </c>
      <c r="E28" s="247">
        <v>37.200000000000003</v>
      </c>
      <c r="F28" s="387">
        <f t="shared" si="0"/>
        <v>186</v>
      </c>
    </row>
    <row r="29" spans="1:8">
      <c r="A29" s="245">
        <v>11</v>
      </c>
      <c r="B29" s="246" t="s">
        <v>333</v>
      </c>
      <c r="C29" s="246" t="s">
        <v>268</v>
      </c>
      <c r="D29" s="247">
        <v>56</v>
      </c>
      <c r="E29" s="247">
        <v>42.702148610193817</v>
      </c>
      <c r="F29" s="387">
        <f t="shared" si="0"/>
        <v>2391.3203221708536</v>
      </c>
    </row>
    <row r="30" spans="1:8">
      <c r="A30" s="245">
        <v>12</v>
      </c>
      <c r="B30" s="246" t="s">
        <v>334</v>
      </c>
      <c r="C30" s="246" t="s">
        <v>268</v>
      </c>
      <c r="D30" s="247">
        <v>5000</v>
      </c>
      <c r="E30" s="247">
        <v>42.533598124999997</v>
      </c>
      <c r="F30" s="387">
        <f t="shared" si="0"/>
        <v>212667.99062499998</v>
      </c>
    </row>
    <row r="31" spans="1:8">
      <c r="A31" s="245">
        <v>13</v>
      </c>
      <c r="B31" s="246" t="s">
        <v>335</v>
      </c>
      <c r="C31" s="246" t="s">
        <v>268</v>
      </c>
      <c r="D31" s="247">
        <v>3000</v>
      </c>
      <c r="E31" s="247">
        <v>49</v>
      </c>
      <c r="F31" s="387">
        <f t="shared" si="0"/>
        <v>147000</v>
      </c>
    </row>
    <row r="32" spans="1:8">
      <c r="A32" s="245">
        <v>14</v>
      </c>
      <c r="B32" s="246" t="s">
        <v>336</v>
      </c>
      <c r="C32" s="246" t="s">
        <v>268</v>
      </c>
      <c r="D32" s="247">
        <v>5000</v>
      </c>
      <c r="E32" s="247">
        <v>43</v>
      </c>
      <c r="F32" s="387">
        <f t="shared" si="0"/>
        <v>215000</v>
      </c>
    </row>
    <row r="33" spans="1:8">
      <c r="A33" s="245">
        <v>15</v>
      </c>
      <c r="B33" s="246" t="s">
        <v>337</v>
      </c>
      <c r="C33" s="246" t="s">
        <v>268</v>
      </c>
      <c r="D33" s="247">
        <v>510</v>
      </c>
      <c r="E33" s="247">
        <v>64.39804749885738</v>
      </c>
      <c r="F33" s="387">
        <f t="shared" si="0"/>
        <v>32843.004224417266</v>
      </c>
    </row>
    <row r="34" spans="1:8">
      <c r="A34" s="245">
        <v>16</v>
      </c>
      <c r="B34" s="246" t="s">
        <v>338</v>
      </c>
      <c r="C34" s="246" t="s">
        <v>268</v>
      </c>
      <c r="D34" s="247">
        <v>3760</v>
      </c>
      <c r="E34" s="247">
        <v>73.02585224075257</v>
      </c>
      <c r="F34" s="387">
        <f t="shared" si="0"/>
        <v>274577.20442522969</v>
      </c>
      <c r="H34" s="261"/>
    </row>
    <row r="35" spans="1:8">
      <c r="A35" s="245">
        <v>17</v>
      </c>
      <c r="B35" s="246" t="s">
        <v>339</v>
      </c>
      <c r="C35" s="246" t="s">
        <v>268</v>
      </c>
      <c r="D35" s="247">
        <v>250</v>
      </c>
      <c r="E35" s="247">
        <v>63.661504372233296</v>
      </c>
      <c r="F35" s="387">
        <f t="shared" si="0"/>
        <v>15915.376093058323</v>
      </c>
    </row>
    <row r="36" spans="1:8">
      <c r="A36" s="245">
        <v>18</v>
      </c>
      <c r="B36" s="246" t="s">
        <v>340</v>
      </c>
      <c r="C36" s="246" t="s">
        <v>268</v>
      </c>
      <c r="D36" s="247">
        <v>53</v>
      </c>
      <c r="E36" s="247">
        <v>1304.3222087129</v>
      </c>
      <c r="F36" s="387">
        <f t="shared" si="0"/>
        <v>69129.077061783697</v>
      </c>
    </row>
    <row r="37" spans="1:8">
      <c r="A37" s="245">
        <v>19</v>
      </c>
      <c r="B37" s="246" t="s">
        <v>341</v>
      </c>
      <c r="C37" s="246" t="s">
        <v>268</v>
      </c>
      <c r="D37" s="247">
        <v>20</v>
      </c>
      <c r="E37" s="247">
        <v>1955.1160990140938</v>
      </c>
      <c r="F37" s="387">
        <f t="shared" si="0"/>
        <v>39102.321980281878</v>
      </c>
    </row>
    <row r="38" spans="1:8">
      <c r="A38" s="245">
        <v>20</v>
      </c>
      <c r="B38" s="246" t="s">
        <v>342</v>
      </c>
      <c r="C38" s="246" t="s">
        <v>268</v>
      </c>
      <c r="D38" s="247">
        <v>25</v>
      </c>
      <c r="E38" s="247">
        <v>1797.8864826598135</v>
      </c>
      <c r="F38" s="387">
        <f t="shared" si="0"/>
        <v>44947.162066495337</v>
      </c>
    </row>
    <row r="39" spans="1:8">
      <c r="A39" s="245">
        <v>21</v>
      </c>
      <c r="B39" s="246" t="s">
        <v>343</v>
      </c>
      <c r="C39" s="246" t="s">
        <v>268</v>
      </c>
      <c r="D39" s="247">
        <v>10</v>
      </c>
      <c r="E39" s="247">
        <v>898.25963430227944</v>
      </c>
      <c r="F39" s="387">
        <f t="shared" si="0"/>
        <v>8982.5963430227948</v>
      </c>
    </row>
    <row r="40" spans="1:8">
      <c r="A40" s="245">
        <v>22</v>
      </c>
      <c r="B40" s="246" t="s">
        <v>344</v>
      </c>
      <c r="C40" s="246" t="s">
        <v>268</v>
      </c>
      <c r="D40" s="247">
        <v>50</v>
      </c>
      <c r="E40" s="247">
        <v>1454.7157547909064</v>
      </c>
      <c r="F40" s="387">
        <f t="shared" si="0"/>
        <v>72735.787739545325</v>
      </c>
    </row>
    <row r="41" spans="1:8">
      <c r="A41" s="245">
        <v>23</v>
      </c>
      <c r="B41" s="246" t="s">
        <v>345</v>
      </c>
      <c r="C41" s="246" t="s">
        <v>268</v>
      </c>
      <c r="D41" s="247">
        <v>70</v>
      </c>
      <c r="E41" s="247">
        <v>970.72197923077374</v>
      </c>
      <c r="F41" s="387">
        <f t="shared" si="0"/>
        <v>67950.538546154159</v>
      </c>
    </row>
    <row r="42" spans="1:8">
      <c r="A42" s="245">
        <v>24</v>
      </c>
      <c r="B42" s="384" t="s">
        <v>269</v>
      </c>
      <c r="C42" s="384"/>
      <c r="D42" s="384"/>
      <c r="E42" s="384"/>
      <c r="F42" s="248">
        <f>SUM(F19:F41)</f>
        <v>10432719.819149364</v>
      </c>
      <c r="H42" s="261"/>
    </row>
    <row r="43" spans="1:8">
      <c r="H43" s="386"/>
    </row>
  </sheetData>
  <mergeCells count="2">
    <mergeCell ref="B14:E14"/>
    <mergeCell ref="B42:E42"/>
  </mergeCells>
  <pageMargins left="0.7" right="0.7" top="0.52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6" sqref="B26"/>
    </sheetView>
  </sheetViews>
  <sheetFormatPr defaultRowHeight="12.75"/>
  <cols>
    <col min="1" max="1" width="4" style="266" customWidth="1"/>
    <col min="2" max="2" width="32.85546875" style="238" bestFit="1" customWidth="1"/>
    <col min="3" max="3" width="7.7109375" style="263" customWidth="1"/>
    <col min="4" max="4" width="5.85546875" style="238" hidden="1" customWidth="1"/>
    <col min="5" max="5" width="8.140625" style="264" customWidth="1"/>
    <col min="6" max="6" width="11.28515625" style="265" customWidth="1"/>
    <col min="7" max="7" width="11.7109375" style="261" customWidth="1"/>
    <col min="9" max="9" width="11.5703125" bestFit="1" customWidth="1"/>
    <col min="10" max="10" width="13.5703125" bestFit="1" customWidth="1"/>
  </cols>
  <sheetData>
    <row r="1" spans="1:9" ht="19.5">
      <c r="A1" s="234" t="s">
        <v>294</v>
      </c>
    </row>
    <row r="2" spans="1:9" ht="21" customHeight="1"/>
    <row r="3" spans="1:9" ht="15.75">
      <c r="A3" s="385" t="s">
        <v>295</v>
      </c>
      <c r="B3" s="385"/>
      <c r="C3" s="385"/>
      <c r="D3" s="385"/>
      <c r="E3" s="385"/>
      <c r="F3" s="385"/>
      <c r="G3" s="385"/>
    </row>
    <row r="4" spans="1:9">
      <c r="A4" s="267"/>
    </row>
    <row r="5" spans="1:9">
      <c r="A5" s="268" t="s">
        <v>276</v>
      </c>
      <c r="B5" s="243" t="s">
        <v>262</v>
      </c>
      <c r="C5" s="269" t="s">
        <v>263</v>
      </c>
      <c r="D5" s="243" t="s">
        <v>277</v>
      </c>
      <c r="E5" s="270" t="s">
        <v>264</v>
      </c>
      <c r="F5" s="271" t="s">
        <v>265</v>
      </c>
      <c r="G5" s="272" t="s">
        <v>266</v>
      </c>
    </row>
    <row r="6" spans="1:9" ht="12.75" customHeight="1">
      <c r="A6" s="273">
        <v>1</v>
      </c>
      <c r="B6" s="282" t="s">
        <v>296</v>
      </c>
      <c r="C6" s="281" t="s">
        <v>268</v>
      </c>
      <c r="D6" s="279"/>
      <c r="E6" s="280">
        <v>0</v>
      </c>
      <c r="F6" s="282">
        <v>0</v>
      </c>
      <c r="G6" s="280">
        <f>E6*F6</f>
        <v>0</v>
      </c>
    </row>
    <row r="7" spans="1:9" ht="12.75" customHeight="1">
      <c r="A7" s="273"/>
      <c r="B7" s="281"/>
      <c r="C7" s="281"/>
      <c r="D7" s="281"/>
      <c r="E7" s="280"/>
      <c r="F7" s="280"/>
      <c r="G7" s="280"/>
    </row>
    <row r="8" spans="1:9">
      <c r="A8" s="273"/>
      <c r="B8" s="281"/>
      <c r="C8" s="281"/>
      <c r="D8" s="281"/>
      <c r="E8" s="280"/>
      <c r="F8" s="280"/>
      <c r="G8" s="280"/>
    </row>
    <row r="9" spans="1:9">
      <c r="A9" s="273"/>
      <c r="B9" s="281"/>
      <c r="C9" s="281"/>
      <c r="D9" s="281"/>
      <c r="E9" s="280"/>
      <c r="F9" s="277"/>
      <c r="G9" s="280"/>
    </row>
    <row r="10" spans="1:9">
      <c r="A10" s="381" t="s">
        <v>57</v>
      </c>
      <c r="B10" s="382"/>
      <c r="C10" s="382"/>
      <c r="D10" s="382"/>
      <c r="E10" s="382"/>
      <c r="F10" s="383"/>
      <c r="G10" s="283">
        <f>SUM(G6:G9)</f>
        <v>0</v>
      </c>
      <c r="I10" s="278"/>
    </row>
    <row r="12" spans="1:9">
      <c r="G12" s="274"/>
    </row>
    <row r="36" spans="1:5">
      <c r="E36" s="275"/>
    </row>
    <row r="38" spans="1:5">
      <c r="A38" s="276"/>
    </row>
  </sheetData>
  <mergeCells count="2">
    <mergeCell ref="A3:G3"/>
    <mergeCell ref="A10:F10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K28" sqref="K28"/>
    </sheetView>
  </sheetViews>
  <sheetFormatPr defaultRowHeight="12.75"/>
  <cols>
    <col min="1" max="1" width="4" style="266" customWidth="1"/>
    <col min="2" max="2" width="19.42578125" style="238" customWidth="1"/>
    <col min="3" max="3" width="7.7109375" style="263" customWidth="1"/>
    <col min="4" max="4" width="5.85546875" style="238" hidden="1" customWidth="1"/>
    <col min="5" max="5" width="12.28515625" style="264" customWidth="1"/>
    <col min="6" max="6" width="11.28515625" style="265" customWidth="1"/>
    <col min="7" max="7" width="11.7109375" style="261" customWidth="1"/>
    <col min="8" max="8" width="14.28515625" customWidth="1"/>
    <col min="9" max="9" width="11.5703125" bestFit="1" customWidth="1"/>
    <col min="10" max="10" width="13.5703125" bestFit="1" customWidth="1"/>
  </cols>
  <sheetData>
    <row r="1" spans="1:8" ht="19.5">
      <c r="A1" s="234" t="s">
        <v>294</v>
      </c>
    </row>
    <row r="2" spans="1:8" ht="21" customHeight="1"/>
    <row r="3" spans="1:8" ht="15.75">
      <c r="A3" s="385" t="s">
        <v>297</v>
      </c>
      <c r="B3" s="385"/>
      <c r="C3" s="385"/>
      <c r="D3" s="385"/>
      <c r="E3" s="385"/>
      <c r="F3" s="385"/>
      <c r="G3" s="385"/>
      <c r="H3" s="385"/>
    </row>
    <row r="4" spans="1:8">
      <c r="A4" s="267"/>
    </row>
    <row r="5" spans="1:8" ht="27.75" customHeight="1">
      <c r="A5" s="305" t="s">
        <v>276</v>
      </c>
      <c r="B5" s="306" t="s">
        <v>262</v>
      </c>
      <c r="C5" s="307" t="s">
        <v>303</v>
      </c>
      <c r="D5" s="306" t="s">
        <v>277</v>
      </c>
      <c r="E5" s="304" t="s">
        <v>304</v>
      </c>
      <c r="F5" s="308" t="s">
        <v>305</v>
      </c>
      <c r="G5" s="309" t="s">
        <v>306</v>
      </c>
      <c r="H5" s="304" t="s">
        <v>307</v>
      </c>
    </row>
    <row r="6" spans="1:8" ht="12.75" customHeight="1">
      <c r="A6" s="273">
        <v>1</v>
      </c>
      <c r="B6" s="282" t="s">
        <v>298</v>
      </c>
      <c r="C6" s="281"/>
      <c r="D6" s="282"/>
      <c r="E6" s="280">
        <v>0</v>
      </c>
      <c r="F6" s="282">
        <v>0</v>
      </c>
      <c r="G6" s="280">
        <v>0</v>
      </c>
      <c r="H6" s="312">
        <f>E6+F6-G6</f>
        <v>0</v>
      </c>
    </row>
    <row r="7" spans="1:8" ht="12.75" customHeight="1">
      <c r="A7" s="273">
        <v>2</v>
      </c>
      <c r="B7" s="281" t="s">
        <v>299</v>
      </c>
      <c r="C7" s="281"/>
      <c r="D7" s="281"/>
      <c r="E7" s="280">
        <v>0</v>
      </c>
      <c r="F7" s="280">
        <v>0</v>
      </c>
      <c r="G7" s="280">
        <v>0</v>
      </c>
      <c r="H7" s="312">
        <f t="shared" ref="H7:H11" si="0">E7+F7-G7</f>
        <v>0</v>
      </c>
    </row>
    <row r="8" spans="1:8" ht="12.75" customHeight="1">
      <c r="A8" s="273">
        <v>3</v>
      </c>
      <c r="B8" s="281" t="s">
        <v>300</v>
      </c>
      <c r="C8" s="281"/>
      <c r="D8" s="281"/>
      <c r="E8" s="280">
        <v>17511491</v>
      </c>
      <c r="F8" s="280">
        <v>0</v>
      </c>
      <c r="G8" s="280">
        <v>0</v>
      </c>
      <c r="H8" s="312">
        <f t="shared" si="0"/>
        <v>17511491</v>
      </c>
    </row>
    <row r="9" spans="1:8" ht="12.75" customHeight="1">
      <c r="A9" s="273">
        <v>4</v>
      </c>
      <c r="B9" s="281" t="s">
        <v>296</v>
      </c>
      <c r="C9" s="281"/>
      <c r="D9" s="281"/>
      <c r="E9" s="280">
        <v>0</v>
      </c>
      <c r="F9" s="280">
        <v>0</v>
      </c>
      <c r="G9" s="280">
        <v>0</v>
      </c>
      <c r="H9" s="312">
        <f t="shared" si="0"/>
        <v>0</v>
      </c>
    </row>
    <row r="10" spans="1:8" ht="12.75" customHeight="1">
      <c r="A10" s="273">
        <v>5</v>
      </c>
      <c r="B10" s="281" t="s">
        <v>301</v>
      </c>
      <c r="C10" s="281"/>
      <c r="D10" s="281"/>
      <c r="E10" s="280">
        <v>0</v>
      </c>
      <c r="F10" s="280">
        <v>0</v>
      </c>
      <c r="G10" s="280">
        <v>0</v>
      </c>
      <c r="H10" s="312">
        <f t="shared" si="0"/>
        <v>0</v>
      </c>
    </row>
    <row r="11" spans="1:8" ht="12.75" customHeight="1">
      <c r="A11" s="273">
        <v>6</v>
      </c>
      <c r="B11" s="281" t="s">
        <v>302</v>
      </c>
      <c r="C11" s="281"/>
      <c r="D11" s="281"/>
      <c r="E11" s="280">
        <v>0</v>
      </c>
      <c r="F11" s="280">
        <v>0</v>
      </c>
      <c r="G11" s="280">
        <v>0</v>
      </c>
      <c r="H11" s="312">
        <f t="shared" si="0"/>
        <v>0</v>
      </c>
    </row>
    <row r="12" spans="1:8" ht="12.75" customHeight="1">
      <c r="A12" s="273"/>
      <c r="B12" s="310" t="s">
        <v>57</v>
      </c>
      <c r="C12" s="310"/>
      <c r="D12" s="310"/>
      <c r="E12" s="311">
        <f>SUM(E6:E11)</f>
        <v>17511491</v>
      </c>
      <c r="F12" s="311">
        <f t="shared" ref="F12:H12" si="1">SUM(F6:F11)</f>
        <v>0</v>
      </c>
      <c r="G12" s="311">
        <f t="shared" si="1"/>
        <v>0</v>
      </c>
      <c r="H12" s="311">
        <f t="shared" si="1"/>
        <v>17511491</v>
      </c>
    </row>
    <row r="14" spans="1:8" ht="15.75">
      <c r="A14" s="385" t="s">
        <v>308</v>
      </c>
      <c r="B14" s="385"/>
      <c r="C14" s="385"/>
      <c r="D14" s="385"/>
      <c r="E14" s="385"/>
      <c r="F14" s="385"/>
      <c r="G14" s="385"/>
      <c r="H14" s="385"/>
    </row>
    <row r="15" spans="1:8">
      <c r="A15" s="267"/>
    </row>
    <row r="16" spans="1:8" ht="22.5">
      <c r="A16" s="305" t="s">
        <v>276</v>
      </c>
      <c r="B16" s="306" t="s">
        <v>262</v>
      </c>
      <c r="C16" s="307" t="s">
        <v>303</v>
      </c>
      <c r="D16" s="306" t="s">
        <v>277</v>
      </c>
      <c r="E16" s="304" t="s">
        <v>304</v>
      </c>
      <c r="F16" s="308" t="s">
        <v>305</v>
      </c>
      <c r="G16" s="309" t="s">
        <v>306</v>
      </c>
      <c r="H16" s="304" t="s">
        <v>307</v>
      </c>
    </row>
    <row r="17" spans="1:10">
      <c r="A17" s="273">
        <v>1</v>
      </c>
      <c r="B17" s="282" t="s">
        <v>298</v>
      </c>
      <c r="C17" s="281"/>
      <c r="D17" s="282"/>
      <c r="E17" s="280">
        <v>0</v>
      </c>
      <c r="F17" s="282">
        <v>0</v>
      </c>
      <c r="G17" s="280">
        <v>0</v>
      </c>
      <c r="H17" s="312">
        <f>E17+F17-G17</f>
        <v>0</v>
      </c>
    </row>
    <row r="18" spans="1:10">
      <c r="A18" s="273">
        <v>2</v>
      </c>
      <c r="B18" s="281" t="s">
        <v>299</v>
      </c>
      <c r="C18" s="281"/>
      <c r="D18" s="281"/>
      <c r="E18" s="280">
        <v>0</v>
      </c>
      <c r="F18" s="282">
        <v>0</v>
      </c>
      <c r="G18" s="280">
        <v>0</v>
      </c>
      <c r="H18" s="312">
        <f t="shared" ref="H18:H22" si="2">E18+F18-G18</f>
        <v>0</v>
      </c>
    </row>
    <row r="19" spans="1:10">
      <c r="A19" s="273">
        <v>3</v>
      </c>
      <c r="B19" s="281" t="s">
        <v>300</v>
      </c>
      <c r="C19" s="281"/>
      <c r="D19" s="281"/>
      <c r="E19" s="280">
        <v>0</v>
      </c>
      <c r="F19" s="282">
        <v>3502298</v>
      </c>
      <c r="G19" s="280">
        <v>0</v>
      </c>
      <c r="H19" s="312">
        <f t="shared" si="2"/>
        <v>3502298</v>
      </c>
      <c r="J19" s="313"/>
    </row>
    <row r="20" spans="1:10">
      <c r="A20" s="273">
        <v>4</v>
      </c>
      <c r="B20" s="281" t="s">
        <v>296</v>
      </c>
      <c r="C20" s="281"/>
      <c r="D20" s="281"/>
      <c r="E20" s="280">
        <v>0</v>
      </c>
      <c r="F20" s="282">
        <v>0</v>
      </c>
      <c r="G20" s="280">
        <v>0</v>
      </c>
      <c r="H20" s="312">
        <f t="shared" si="2"/>
        <v>0</v>
      </c>
    </row>
    <row r="21" spans="1:10">
      <c r="A21" s="273">
        <v>5</v>
      </c>
      <c r="B21" s="281" t="s">
        <v>301</v>
      </c>
      <c r="C21" s="281"/>
      <c r="D21" s="281"/>
      <c r="E21" s="280">
        <v>0</v>
      </c>
      <c r="F21" s="282">
        <v>0</v>
      </c>
      <c r="G21" s="280">
        <v>0</v>
      </c>
      <c r="H21" s="312">
        <f t="shared" si="2"/>
        <v>0</v>
      </c>
    </row>
    <row r="22" spans="1:10">
      <c r="A22" s="273">
        <v>6</v>
      </c>
      <c r="B22" s="281" t="s">
        <v>302</v>
      </c>
      <c r="C22" s="281"/>
      <c r="D22" s="281"/>
      <c r="E22" s="280">
        <v>0</v>
      </c>
      <c r="F22" s="282">
        <v>0</v>
      </c>
      <c r="G22" s="280">
        <v>0</v>
      </c>
      <c r="H22" s="312">
        <f t="shared" si="2"/>
        <v>0</v>
      </c>
    </row>
    <row r="23" spans="1:10">
      <c r="A23" s="273"/>
      <c r="B23" s="310" t="s">
        <v>57</v>
      </c>
      <c r="C23" s="310"/>
      <c r="D23" s="310"/>
      <c r="E23" s="311">
        <f>SUM(E17:E22)</f>
        <v>0</v>
      </c>
      <c r="F23" s="311">
        <f t="shared" ref="F23:H23" si="3">SUM(F17:F22)</f>
        <v>3502298</v>
      </c>
      <c r="G23" s="311">
        <f t="shared" si="3"/>
        <v>0</v>
      </c>
      <c r="H23" s="311">
        <f t="shared" si="3"/>
        <v>3502298</v>
      </c>
    </row>
    <row r="25" spans="1:10" ht="15.75">
      <c r="A25" s="385" t="s">
        <v>309</v>
      </c>
      <c r="B25" s="385"/>
      <c r="C25" s="385"/>
      <c r="D25" s="385"/>
      <c r="E25" s="385"/>
      <c r="F25" s="385"/>
      <c r="G25" s="385"/>
      <c r="H25" s="385"/>
    </row>
    <row r="26" spans="1:10">
      <c r="A26" s="267"/>
    </row>
    <row r="27" spans="1:10" ht="22.5">
      <c r="A27" s="305" t="s">
        <v>276</v>
      </c>
      <c r="B27" s="306" t="s">
        <v>262</v>
      </c>
      <c r="C27" s="307" t="s">
        <v>303</v>
      </c>
      <c r="D27" s="306" t="s">
        <v>277</v>
      </c>
      <c r="E27" s="304" t="s">
        <v>304</v>
      </c>
      <c r="F27" s="308" t="s">
        <v>305</v>
      </c>
      <c r="G27" s="309" t="s">
        <v>306</v>
      </c>
      <c r="H27" s="304" t="s">
        <v>307</v>
      </c>
    </row>
    <row r="28" spans="1:10">
      <c r="A28" s="273">
        <v>1</v>
      </c>
      <c r="B28" s="282" t="s">
        <v>298</v>
      </c>
      <c r="C28" s="281"/>
      <c r="D28" s="282"/>
      <c r="E28" s="280">
        <v>0</v>
      </c>
      <c r="F28" s="282">
        <v>0</v>
      </c>
      <c r="G28" s="280">
        <v>0</v>
      </c>
      <c r="H28" s="312">
        <f>E28+F28-G28</f>
        <v>0</v>
      </c>
    </row>
    <row r="29" spans="1:10">
      <c r="A29" s="273">
        <v>2</v>
      </c>
      <c r="B29" s="281" t="s">
        <v>299</v>
      </c>
      <c r="C29" s="281"/>
      <c r="D29" s="281"/>
      <c r="E29" s="280">
        <v>0</v>
      </c>
      <c r="F29" s="282">
        <v>0</v>
      </c>
      <c r="G29" s="280">
        <v>0</v>
      </c>
      <c r="H29" s="312">
        <f t="shared" ref="H29:H33" si="4">E29+F29-G29</f>
        <v>0</v>
      </c>
    </row>
    <row r="30" spans="1:10">
      <c r="A30" s="273">
        <v>3</v>
      </c>
      <c r="B30" s="281" t="s">
        <v>300</v>
      </c>
      <c r="C30" s="281"/>
      <c r="D30" s="281"/>
      <c r="E30" s="280">
        <f>E8</f>
        <v>17511491</v>
      </c>
      <c r="F30" s="282">
        <v>0</v>
      </c>
      <c r="G30" s="280">
        <f>F19</f>
        <v>3502298</v>
      </c>
      <c r="H30" s="312">
        <f t="shared" si="4"/>
        <v>14009193</v>
      </c>
    </row>
    <row r="31" spans="1:10">
      <c r="A31" s="273">
        <v>4</v>
      </c>
      <c r="B31" s="281" t="s">
        <v>296</v>
      </c>
      <c r="C31" s="281"/>
      <c r="D31" s="281"/>
      <c r="E31" s="280">
        <v>0</v>
      </c>
      <c r="F31" s="282">
        <v>0</v>
      </c>
      <c r="G31" s="280">
        <v>0</v>
      </c>
      <c r="H31" s="312">
        <f t="shared" si="4"/>
        <v>0</v>
      </c>
    </row>
    <row r="32" spans="1:10">
      <c r="A32" s="273">
        <v>5</v>
      </c>
      <c r="B32" s="281" t="s">
        <v>301</v>
      </c>
      <c r="C32" s="281"/>
      <c r="D32" s="281"/>
      <c r="E32" s="280">
        <v>0</v>
      </c>
      <c r="F32" s="282">
        <v>0</v>
      </c>
      <c r="G32" s="280">
        <v>0</v>
      </c>
      <c r="H32" s="312">
        <f t="shared" si="4"/>
        <v>0</v>
      </c>
    </row>
    <row r="33" spans="1:8">
      <c r="A33" s="273">
        <v>6</v>
      </c>
      <c r="B33" s="281" t="s">
        <v>302</v>
      </c>
      <c r="C33" s="281"/>
      <c r="D33" s="281"/>
      <c r="E33" s="280">
        <v>0</v>
      </c>
      <c r="F33" s="282">
        <v>0</v>
      </c>
      <c r="G33" s="280">
        <v>0</v>
      </c>
      <c r="H33" s="312">
        <f t="shared" si="4"/>
        <v>0</v>
      </c>
    </row>
    <row r="34" spans="1:8">
      <c r="A34" s="273"/>
      <c r="B34" s="310" t="s">
        <v>57</v>
      </c>
      <c r="C34" s="310"/>
      <c r="D34" s="310"/>
      <c r="E34" s="311">
        <f>SUM(E28:E33)</f>
        <v>17511491</v>
      </c>
      <c r="F34" s="311">
        <f t="shared" ref="F34:H34" si="5">SUM(F28:F33)</f>
        <v>0</v>
      </c>
      <c r="G34" s="311">
        <f t="shared" si="5"/>
        <v>3502298</v>
      </c>
      <c r="H34" s="311">
        <f t="shared" si="5"/>
        <v>14009193</v>
      </c>
    </row>
    <row r="38" spans="1:8">
      <c r="E38" s="275"/>
    </row>
    <row r="40" spans="1:8">
      <c r="A40" s="276"/>
    </row>
  </sheetData>
  <mergeCells count="3">
    <mergeCell ref="A14:H14"/>
    <mergeCell ref="A3:H3"/>
    <mergeCell ref="A25:H25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K26" sqref="K26"/>
    </sheetView>
  </sheetViews>
  <sheetFormatPr defaultRowHeight="12"/>
  <cols>
    <col min="1" max="1" width="4" style="389" customWidth="1"/>
    <col min="2" max="2" width="3.7109375" style="389" customWidth="1"/>
    <col min="3" max="3" width="9.140625" style="389"/>
    <col min="4" max="4" width="34.85546875" style="389" customWidth="1"/>
    <col min="5" max="16384" width="9.140625" style="389"/>
  </cols>
  <sheetData>
    <row r="1" spans="1:9" ht="19.5">
      <c r="A1" s="234" t="s">
        <v>294</v>
      </c>
    </row>
    <row r="2" spans="1:9" ht="15" customHeight="1">
      <c r="A2" s="234"/>
    </row>
    <row r="3" spans="1:9" ht="13.5" customHeight="1">
      <c r="A3" s="234"/>
      <c r="B3" s="385" t="s">
        <v>405</v>
      </c>
      <c r="C3" s="385"/>
      <c r="D3" s="385"/>
      <c r="E3" s="385"/>
      <c r="F3" s="385"/>
      <c r="G3" s="385"/>
      <c r="H3" s="411"/>
      <c r="I3" s="411"/>
    </row>
    <row r="5" spans="1:9">
      <c r="G5" s="389" t="s">
        <v>406</v>
      </c>
    </row>
    <row r="6" spans="1:9" ht="7.5" customHeight="1"/>
    <row r="7" spans="1:9">
      <c r="B7" s="390"/>
      <c r="C7" s="391"/>
      <c r="D7" s="392" t="s">
        <v>348</v>
      </c>
      <c r="E7" s="392" t="s">
        <v>349</v>
      </c>
      <c r="F7" s="392"/>
      <c r="G7" s="392"/>
    </row>
    <row r="8" spans="1:9" ht="13.5" customHeight="1">
      <c r="B8" s="390">
        <v>1</v>
      </c>
      <c r="C8" s="392" t="s">
        <v>350</v>
      </c>
      <c r="D8" s="390" t="s">
        <v>351</v>
      </c>
      <c r="E8" s="393"/>
      <c r="F8" s="394">
        <v>0</v>
      </c>
      <c r="G8" s="391"/>
    </row>
    <row r="9" spans="1:9">
      <c r="B9" s="390">
        <v>2</v>
      </c>
      <c r="C9" s="392" t="s">
        <v>350</v>
      </c>
      <c r="D9" s="390" t="s">
        <v>352</v>
      </c>
      <c r="E9" s="393"/>
      <c r="F9" s="394">
        <v>0</v>
      </c>
      <c r="G9" s="391"/>
    </row>
    <row r="10" spans="1:9">
      <c r="B10" s="390">
        <v>3</v>
      </c>
      <c r="C10" s="392" t="s">
        <v>350</v>
      </c>
      <c r="D10" s="390" t="s">
        <v>353</v>
      </c>
      <c r="E10" s="393"/>
      <c r="F10" s="394">
        <v>0</v>
      </c>
      <c r="G10" s="391"/>
    </row>
    <row r="11" spans="1:9">
      <c r="B11" s="390">
        <v>4</v>
      </c>
      <c r="C11" s="392" t="s">
        <v>350</v>
      </c>
      <c r="D11" s="390" t="s">
        <v>354</v>
      </c>
      <c r="E11" s="393"/>
      <c r="F11" s="394">
        <v>0</v>
      </c>
      <c r="G11" s="391"/>
    </row>
    <row r="12" spans="1:9">
      <c r="B12" s="390">
        <v>5</v>
      </c>
      <c r="C12" s="392" t="s">
        <v>350</v>
      </c>
      <c r="D12" s="390" t="s">
        <v>355</v>
      </c>
      <c r="E12" s="393"/>
      <c r="F12" s="394">
        <v>0</v>
      </c>
      <c r="G12" s="391"/>
    </row>
    <row r="13" spans="1:9">
      <c r="B13" s="390">
        <v>6</v>
      </c>
      <c r="C13" s="392" t="s">
        <v>350</v>
      </c>
      <c r="D13" s="390" t="s">
        <v>356</v>
      </c>
      <c r="E13" s="393"/>
      <c r="F13" s="394">
        <v>0</v>
      </c>
      <c r="G13" s="391"/>
    </row>
    <row r="14" spans="1:9">
      <c r="B14" s="390">
        <v>7</v>
      </c>
      <c r="C14" s="392" t="s">
        <v>350</v>
      </c>
      <c r="D14" s="390" t="s">
        <v>357</v>
      </c>
      <c r="E14" s="393"/>
      <c r="F14" s="394">
        <v>0</v>
      </c>
      <c r="G14" s="391"/>
    </row>
    <row r="15" spans="1:9">
      <c r="B15" s="390">
        <v>8</v>
      </c>
      <c r="C15" s="392" t="s">
        <v>350</v>
      </c>
      <c r="D15" s="390" t="s">
        <v>358</v>
      </c>
      <c r="E15" s="393"/>
      <c r="F15" s="394">
        <v>40243.120000000003</v>
      </c>
      <c r="G15" s="391"/>
    </row>
    <row r="16" spans="1:9">
      <c r="B16" s="392" t="s">
        <v>3</v>
      </c>
      <c r="C16" s="390"/>
      <c r="D16" s="395" t="s">
        <v>359</v>
      </c>
      <c r="E16" s="396"/>
      <c r="F16" s="397">
        <v>0</v>
      </c>
      <c r="G16" s="398"/>
    </row>
    <row r="17" spans="2:7">
      <c r="B17" s="399">
        <v>9</v>
      </c>
      <c r="C17" s="395" t="s">
        <v>360</v>
      </c>
      <c r="D17" s="399" t="s">
        <v>361</v>
      </c>
      <c r="E17" s="393"/>
      <c r="F17" s="394">
        <v>0</v>
      </c>
      <c r="G17" s="391"/>
    </row>
    <row r="18" spans="2:7">
      <c r="B18" s="399">
        <v>10</v>
      </c>
      <c r="C18" s="395" t="s">
        <v>360</v>
      </c>
      <c r="D18" s="399" t="s">
        <v>362</v>
      </c>
      <c r="E18" s="393"/>
      <c r="F18" s="394">
        <v>0</v>
      </c>
      <c r="G18" s="391"/>
    </row>
    <row r="19" spans="2:7">
      <c r="B19" s="399">
        <v>11</v>
      </c>
      <c r="C19" s="395" t="s">
        <v>360</v>
      </c>
      <c r="D19" s="399" t="s">
        <v>363</v>
      </c>
      <c r="E19" s="393"/>
      <c r="F19" s="394">
        <v>0</v>
      </c>
      <c r="G19" s="391"/>
    </row>
    <row r="20" spans="2:7">
      <c r="B20" s="392" t="s">
        <v>4</v>
      </c>
      <c r="C20" s="395"/>
      <c r="D20" s="395" t="s">
        <v>364</v>
      </c>
      <c r="E20" s="393"/>
      <c r="F20" s="394">
        <v>0</v>
      </c>
      <c r="G20" s="391"/>
    </row>
    <row r="21" spans="2:7">
      <c r="B21" s="399">
        <v>12</v>
      </c>
      <c r="C21" s="395" t="s">
        <v>365</v>
      </c>
      <c r="D21" s="399" t="s">
        <v>366</v>
      </c>
      <c r="E21" s="393"/>
      <c r="F21" s="394">
        <v>0</v>
      </c>
      <c r="G21" s="391"/>
    </row>
    <row r="22" spans="2:7">
      <c r="B22" s="399">
        <v>13</v>
      </c>
      <c r="C22" s="395" t="s">
        <v>365</v>
      </c>
      <c r="D22" s="399" t="s">
        <v>367</v>
      </c>
      <c r="E22" s="393"/>
      <c r="F22" s="394">
        <v>0</v>
      </c>
      <c r="G22" s="391"/>
    </row>
    <row r="23" spans="2:7">
      <c r="B23" s="399">
        <v>14</v>
      </c>
      <c r="C23" s="395" t="s">
        <v>365</v>
      </c>
      <c r="D23" s="399" t="s">
        <v>368</v>
      </c>
      <c r="E23" s="393"/>
      <c r="F23" s="394">
        <v>0</v>
      </c>
      <c r="G23" s="391"/>
    </row>
    <row r="24" spans="2:7">
      <c r="B24" s="399">
        <v>15</v>
      </c>
      <c r="C24" s="395" t="s">
        <v>365</v>
      </c>
      <c r="D24" s="399" t="s">
        <v>369</v>
      </c>
      <c r="E24" s="393"/>
      <c r="F24" s="394">
        <v>0</v>
      </c>
      <c r="G24" s="391"/>
    </row>
    <row r="25" spans="2:7">
      <c r="B25" s="399">
        <v>16</v>
      </c>
      <c r="C25" s="395" t="s">
        <v>365</v>
      </c>
      <c r="D25" s="399" t="s">
        <v>370</v>
      </c>
      <c r="E25" s="393"/>
      <c r="F25" s="394">
        <v>0</v>
      </c>
      <c r="G25" s="391"/>
    </row>
    <row r="26" spans="2:7">
      <c r="B26" s="399">
        <v>17</v>
      </c>
      <c r="C26" s="395" t="s">
        <v>365</v>
      </c>
      <c r="D26" s="399" t="s">
        <v>371</v>
      </c>
      <c r="E26" s="393"/>
      <c r="F26" s="394">
        <v>0</v>
      </c>
      <c r="G26" s="391"/>
    </row>
    <row r="27" spans="2:7">
      <c r="B27" s="399">
        <v>18</v>
      </c>
      <c r="C27" s="395" t="s">
        <v>365</v>
      </c>
      <c r="D27" s="399" t="s">
        <v>372</v>
      </c>
      <c r="E27" s="393"/>
      <c r="F27" s="394">
        <v>0</v>
      </c>
      <c r="G27" s="391"/>
    </row>
    <row r="28" spans="2:7">
      <c r="B28" s="399">
        <v>19</v>
      </c>
      <c r="C28" s="395" t="s">
        <v>365</v>
      </c>
      <c r="D28" s="399" t="s">
        <v>373</v>
      </c>
      <c r="E28" s="393"/>
      <c r="F28" s="394">
        <v>0</v>
      </c>
      <c r="G28" s="391"/>
    </row>
    <row r="29" spans="2:7">
      <c r="B29" s="400" t="s">
        <v>37</v>
      </c>
      <c r="C29" s="392"/>
      <c r="D29" s="395" t="s">
        <v>374</v>
      </c>
      <c r="E29" s="393"/>
      <c r="F29" s="394">
        <v>0</v>
      </c>
      <c r="G29" s="391"/>
    </row>
    <row r="30" spans="2:7">
      <c r="B30" s="393">
        <v>20</v>
      </c>
      <c r="C30" s="392" t="s">
        <v>375</v>
      </c>
      <c r="D30" s="399" t="s">
        <v>376</v>
      </c>
      <c r="E30" s="393"/>
      <c r="F30" s="394">
        <v>0</v>
      </c>
      <c r="G30" s="391"/>
    </row>
    <row r="31" spans="2:7">
      <c r="B31" s="393">
        <v>21</v>
      </c>
      <c r="C31" s="392" t="s">
        <v>375</v>
      </c>
      <c r="D31" s="399" t="s">
        <v>377</v>
      </c>
      <c r="E31" s="393"/>
      <c r="F31" s="394">
        <v>0</v>
      </c>
      <c r="G31" s="391"/>
    </row>
    <row r="32" spans="2:7">
      <c r="B32" s="393">
        <v>22</v>
      </c>
      <c r="C32" s="392" t="s">
        <v>375</v>
      </c>
      <c r="D32" s="399" t="s">
        <v>378</v>
      </c>
      <c r="E32" s="393"/>
      <c r="F32" s="394">
        <v>0</v>
      </c>
      <c r="G32" s="391"/>
    </row>
    <row r="33" spans="2:7">
      <c r="B33" s="393">
        <v>23</v>
      </c>
      <c r="C33" s="392" t="s">
        <v>375</v>
      </c>
      <c r="D33" s="399" t="s">
        <v>379</v>
      </c>
      <c r="E33" s="393"/>
      <c r="F33" s="394">
        <v>0</v>
      </c>
      <c r="G33" s="391"/>
    </row>
    <row r="34" spans="2:7">
      <c r="B34" s="400" t="s">
        <v>380</v>
      </c>
      <c r="C34" s="392"/>
      <c r="D34" s="395" t="s">
        <v>381</v>
      </c>
      <c r="E34" s="393"/>
      <c r="F34" s="394">
        <v>0</v>
      </c>
      <c r="G34" s="391"/>
    </row>
    <row r="35" spans="2:7">
      <c r="B35" s="399">
        <v>24</v>
      </c>
      <c r="C35" s="395" t="s">
        <v>382</v>
      </c>
      <c r="D35" s="399" t="s">
        <v>383</v>
      </c>
      <c r="E35" s="394"/>
      <c r="F35" s="394">
        <v>0</v>
      </c>
      <c r="G35" s="391"/>
    </row>
    <row r="36" spans="2:7">
      <c r="B36" s="399">
        <v>25</v>
      </c>
      <c r="C36" s="395" t="s">
        <v>382</v>
      </c>
      <c r="D36" s="399" t="s">
        <v>384</v>
      </c>
      <c r="E36" s="394"/>
      <c r="F36" s="394">
        <v>0</v>
      </c>
      <c r="G36" s="391"/>
    </row>
    <row r="37" spans="2:7">
      <c r="B37" s="399">
        <v>26</v>
      </c>
      <c r="C37" s="395" t="s">
        <v>382</v>
      </c>
      <c r="D37" s="399" t="s">
        <v>385</v>
      </c>
      <c r="E37" s="394"/>
      <c r="F37" s="394">
        <v>0</v>
      </c>
      <c r="G37" s="391"/>
    </row>
    <row r="38" spans="2:7">
      <c r="B38" s="399">
        <v>27</v>
      </c>
      <c r="C38" s="395" t="s">
        <v>382</v>
      </c>
      <c r="D38" s="399" t="s">
        <v>386</v>
      </c>
      <c r="E38" s="394"/>
      <c r="F38" s="394">
        <v>0</v>
      </c>
      <c r="G38" s="391"/>
    </row>
    <row r="39" spans="2:7">
      <c r="B39" s="399">
        <v>28</v>
      </c>
      <c r="C39" s="395" t="s">
        <v>382</v>
      </c>
      <c r="D39" s="399" t="s">
        <v>387</v>
      </c>
      <c r="E39" s="394"/>
      <c r="F39" s="394">
        <v>0</v>
      </c>
      <c r="G39" s="391"/>
    </row>
    <row r="40" spans="2:7">
      <c r="B40" s="399">
        <v>29</v>
      </c>
      <c r="C40" s="395" t="s">
        <v>382</v>
      </c>
      <c r="D40" s="399" t="s">
        <v>388</v>
      </c>
      <c r="E40" s="394"/>
      <c r="F40" s="394">
        <v>0</v>
      </c>
      <c r="G40" s="391"/>
    </row>
    <row r="41" spans="2:7">
      <c r="B41" s="399">
        <v>30</v>
      </c>
      <c r="C41" s="395" t="s">
        <v>382</v>
      </c>
      <c r="D41" s="399" t="s">
        <v>389</v>
      </c>
      <c r="E41" s="394"/>
      <c r="F41" s="394">
        <v>0</v>
      </c>
      <c r="G41" s="391"/>
    </row>
    <row r="42" spans="2:7">
      <c r="B42" s="399">
        <v>31</v>
      </c>
      <c r="C42" s="395" t="s">
        <v>382</v>
      </c>
      <c r="D42" s="399" t="s">
        <v>390</v>
      </c>
      <c r="E42" s="394"/>
      <c r="F42" s="394">
        <v>0</v>
      </c>
      <c r="G42" s="391"/>
    </row>
    <row r="43" spans="2:7">
      <c r="B43" s="399">
        <v>32</v>
      </c>
      <c r="C43" s="395" t="s">
        <v>382</v>
      </c>
      <c r="D43" s="399" t="s">
        <v>391</v>
      </c>
      <c r="E43" s="394"/>
      <c r="F43" s="394">
        <v>0</v>
      </c>
      <c r="G43" s="391"/>
    </row>
    <row r="44" spans="2:7">
      <c r="B44" s="399">
        <v>33</v>
      </c>
      <c r="C44" s="395" t="s">
        <v>382</v>
      </c>
      <c r="D44" s="399" t="s">
        <v>392</v>
      </c>
      <c r="E44" s="394"/>
      <c r="F44" s="394">
        <v>0</v>
      </c>
      <c r="G44" s="391"/>
    </row>
    <row r="45" spans="2:7">
      <c r="B45" s="399">
        <v>34</v>
      </c>
      <c r="C45" s="395" t="s">
        <v>382</v>
      </c>
      <c r="D45" s="401" t="s">
        <v>393</v>
      </c>
      <c r="E45" s="397"/>
      <c r="F45" s="397">
        <v>0</v>
      </c>
      <c r="G45" s="398"/>
    </row>
    <row r="46" spans="2:7">
      <c r="B46" s="392" t="s">
        <v>394</v>
      </c>
      <c r="C46" s="390"/>
      <c r="D46" s="402" t="s">
        <v>395</v>
      </c>
      <c r="E46" s="393"/>
      <c r="F46" s="394">
        <v>0</v>
      </c>
      <c r="G46" s="391"/>
    </row>
    <row r="47" spans="2:7">
      <c r="B47" s="390"/>
      <c r="C47" s="390"/>
      <c r="D47" s="392" t="s">
        <v>396</v>
      </c>
      <c r="E47" s="394"/>
      <c r="F47" s="394">
        <f>SUM(F8:F46)</f>
        <v>40243.120000000003</v>
      </c>
      <c r="G47" s="391"/>
    </row>
    <row r="48" spans="2:7" ht="15.75" customHeight="1">
      <c r="B48" s="403"/>
      <c r="C48" s="403"/>
      <c r="D48" s="403"/>
      <c r="E48" s="403"/>
      <c r="F48" s="403"/>
      <c r="G48" s="403"/>
    </row>
    <row r="49" spans="2:7">
      <c r="B49" s="403"/>
      <c r="C49" s="400" t="s">
        <v>397</v>
      </c>
      <c r="D49" s="404"/>
      <c r="E49" s="405" t="s">
        <v>398</v>
      </c>
      <c r="F49" s="405"/>
      <c r="G49" s="404"/>
    </row>
    <row r="50" spans="2:7" ht="10.5" customHeight="1">
      <c r="B50" s="403"/>
      <c r="C50" s="393"/>
      <c r="D50" s="391"/>
      <c r="E50" s="406"/>
      <c r="F50" s="406"/>
      <c r="G50" s="407"/>
    </row>
    <row r="51" spans="2:7">
      <c r="B51" s="403"/>
      <c r="C51" s="390" t="s">
        <v>399</v>
      </c>
      <c r="D51" s="393"/>
      <c r="E51" s="393"/>
      <c r="F51" s="394">
        <v>0</v>
      </c>
      <c r="G51" s="391"/>
    </row>
    <row r="52" spans="2:7">
      <c r="B52" s="403"/>
      <c r="C52" s="390" t="s">
        <v>400</v>
      </c>
      <c r="D52" s="393"/>
      <c r="E52" s="393"/>
      <c r="F52" s="394">
        <v>0</v>
      </c>
      <c r="G52" s="391"/>
    </row>
    <row r="53" spans="2:7">
      <c r="B53" s="403"/>
      <c r="C53" s="390" t="s">
        <v>401</v>
      </c>
      <c r="D53" s="393"/>
      <c r="E53" s="393"/>
      <c r="F53" s="394">
        <v>0</v>
      </c>
      <c r="G53" s="391"/>
    </row>
    <row r="54" spans="2:7">
      <c r="B54" s="403"/>
      <c r="C54" s="390" t="s">
        <v>402</v>
      </c>
      <c r="D54" s="393"/>
      <c r="E54" s="393"/>
      <c r="F54" s="394">
        <v>1</v>
      </c>
      <c r="G54" s="391"/>
    </row>
    <row r="55" spans="2:7">
      <c r="B55" s="403"/>
      <c r="C55" s="408" t="s">
        <v>403</v>
      </c>
      <c r="D55" s="409"/>
      <c r="E55" s="393"/>
      <c r="F55" s="394">
        <v>0</v>
      </c>
      <c r="G55" s="391"/>
    </row>
    <row r="56" spans="2:7">
      <c r="B56" s="403"/>
      <c r="C56" s="393"/>
      <c r="D56" s="405" t="s">
        <v>404</v>
      </c>
      <c r="E56" s="393"/>
      <c r="F56" s="394"/>
      <c r="G56" s="391"/>
    </row>
    <row r="57" spans="2:7">
      <c r="B57" s="403"/>
      <c r="C57" s="403"/>
      <c r="D57" s="403"/>
      <c r="E57" s="403"/>
      <c r="F57" s="403"/>
      <c r="G57" s="403"/>
    </row>
    <row r="58" spans="2:7" ht="13.5" customHeight="1">
      <c r="B58" s="403"/>
      <c r="C58" s="403"/>
      <c r="D58" s="403"/>
      <c r="E58" s="410"/>
      <c r="F58" s="410"/>
      <c r="G58" s="403"/>
    </row>
  </sheetData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8"/>
  <sheetViews>
    <sheetView workbookViewId="0">
      <selection activeCell="D3" sqref="D3"/>
    </sheetView>
  </sheetViews>
  <sheetFormatPr defaultRowHeight="18.75"/>
  <cols>
    <col min="1" max="1" width="93" style="284" customWidth="1"/>
    <col min="2" max="16384" width="9.140625" style="285"/>
  </cols>
  <sheetData>
    <row r="1" spans="1:1" ht="10.5" customHeight="1"/>
    <row r="2" spans="1:1">
      <c r="A2" s="286"/>
    </row>
    <row r="3" spans="1:1">
      <c r="A3" s="287" t="s">
        <v>278</v>
      </c>
    </row>
    <row r="4" spans="1:1">
      <c r="A4" s="288"/>
    </row>
    <row r="5" spans="1:1">
      <c r="A5" s="288"/>
    </row>
    <row r="6" spans="1:1">
      <c r="A6" s="289"/>
    </row>
    <row r="7" spans="1:1">
      <c r="A7" s="288"/>
    </row>
    <row r="8" spans="1:1">
      <c r="A8" s="288"/>
    </row>
    <row r="9" spans="1:1">
      <c r="A9" s="288"/>
    </row>
    <row r="10" spans="1:1">
      <c r="A10" s="288"/>
    </row>
    <row r="11" spans="1:1">
      <c r="A11" s="288"/>
    </row>
    <row r="12" spans="1:1">
      <c r="A12" s="288"/>
    </row>
    <row r="13" spans="1:1">
      <c r="A13" s="288"/>
    </row>
    <row r="14" spans="1:1">
      <c r="A14" s="288"/>
    </row>
    <row r="15" spans="1:1" ht="19.5" customHeight="1">
      <c r="A15" s="290"/>
    </row>
    <row r="16" spans="1:1">
      <c r="A16" s="291"/>
    </row>
    <row r="17" spans="1:1">
      <c r="A17" s="292"/>
    </row>
    <row r="18" spans="1:1">
      <c r="A18" s="288"/>
    </row>
    <row r="19" spans="1:1" ht="18.75" customHeight="1">
      <c r="A19" s="290"/>
    </row>
    <row r="20" spans="1:1">
      <c r="A20" s="288"/>
    </row>
    <row r="21" spans="1:1">
      <c r="A21" s="288"/>
    </row>
    <row r="22" spans="1:1">
      <c r="A22" s="288"/>
    </row>
    <row r="23" spans="1:1">
      <c r="A23" s="288"/>
    </row>
    <row r="24" spans="1:1">
      <c r="A24" s="288"/>
    </row>
    <row r="25" spans="1:1">
      <c r="A25" s="288"/>
    </row>
    <row r="26" spans="1:1">
      <c r="A26" s="293"/>
    </row>
    <row r="27" spans="1:1" ht="9" customHeight="1">
      <c r="A27" s="293"/>
    </row>
    <row r="28" spans="1:1" hidden="1">
      <c r="A28" s="293"/>
    </row>
    <row r="29" spans="1:1">
      <c r="A29" s="293"/>
    </row>
    <row r="30" spans="1:1" ht="15.75">
      <c r="A30" s="294"/>
    </row>
    <row r="31" spans="1:1" ht="15.75">
      <c r="A31" s="295" t="s">
        <v>279</v>
      </c>
    </row>
    <row r="32" spans="1:1" ht="15.75">
      <c r="A32" s="296"/>
    </row>
    <row r="33" spans="1:1" ht="15.75">
      <c r="A33" s="295" t="s">
        <v>280</v>
      </c>
    </row>
    <row r="34" spans="1:1" ht="15.75">
      <c r="A34" s="295"/>
    </row>
    <row r="35" spans="1:1">
      <c r="A35" s="297" t="s">
        <v>347</v>
      </c>
    </row>
    <row r="36" spans="1:1">
      <c r="A36" s="293"/>
    </row>
    <row r="37" spans="1:1">
      <c r="A37" s="293"/>
    </row>
    <row r="38" spans="1:1" ht="53.25" customHeight="1">
      <c r="A38" s="29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G55" sqref="G55"/>
    </sheetView>
  </sheetViews>
  <sheetFormatPr defaultRowHeight="12.75"/>
  <cols>
    <col min="1" max="1" width="5.42578125" style="80" customWidth="1"/>
    <col min="2" max="2" width="3.7109375" style="81" customWidth="1"/>
    <col min="3" max="3" width="2.7109375" style="81" customWidth="1"/>
    <col min="4" max="4" width="4" style="81" customWidth="1"/>
    <col min="5" max="5" width="40.5703125" style="80" customWidth="1"/>
    <col min="6" max="6" width="8.28515625" style="80" customWidth="1"/>
    <col min="7" max="8" width="15.7109375" style="82" customWidth="1"/>
    <col min="9" max="9" width="1.42578125" style="80" customWidth="1"/>
    <col min="10" max="10" width="9.140625" style="80"/>
    <col min="11" max="11" width="10.140625" style="80" bestFit="1" customWidth="1"/>
    <col min="12" max="12" width="9.140625" style="80"/>
    <col min="13" max="13" width="18.42578125" style="80" bestFit="1" customWidth="1"/>
    <col min="14" max="16384" width="9.140625" style="80"/>
  </cols>
  <sheetData>
    <row r="1" spans="1:11" s="16" customFormat="1" ht="17.25" customHeight="1">
      <c r="A1" s="145"/>
      <c r="B1" s="44"/>
      <c r="C1" s="44"/>
      <c r="D1" s="44"/>
      <c r="G1" s="45"/>
      <c r="H1" s="45"/>
    </row>
    <row r="2" spans="1:11" s="49" customFormat="1" ht="9" customHeight="1">
      <c r="B2" s="46"/>
      <c r="C2" s="47"/>
      <c r="D2" s="47"/>
      <c r="E2" s="48"/>
      <c r="G2" s="50"/>
      <c r="H2" s="50"/>
    </row>
    <row r="3" spans="1:11" s="51" customFormat="1" ht="18" customHeight="1">
      <c r="B3" s="343" t="s">
        <v>285</v>
      </c>
      <c r="C3" s="343"/>
      <c r="D3" s="343"/>
      <c r="E3" s="343"/>
      <c r="F3" s="343"/>
      <c r="G3" s="343"/>
      <c r="H3" s="343"/>
    </row>
    <row r="4" spans="1:11" s="20" customFormat="1" ht="6.75" customHeight="1">
      <c r="B4" s="52"/>
      <c r="C4" s="52"/>
      <c r="D4" s="52"/>
      <c r="G4" s="53"/>
      <c r="H4" s="53"/>
    </row>
    <row r="5" spans="1:11" s="20" customFormat="1" ht="12" customHeight="1">
      <c r="B5" s="347" t="s">
        <v>2</v>
      </c>
      <c r="C5" s="349" t="s">
        <v>8</v>
      </c>
      <c r="D5" s="350"/>
      <c r="E5" s="351"/>
      <c r="F5" s="347" t="s">
        <v>9</v>
      </c>
      <c r="G5" s="54" t="s">
        <v>126</v>
      </c>
      <c r="H5" s="54" t="s">
        <v>126</v>
      </c>
    </row>
    <row r="6" spans="1:11" s="20" customFormat="1" ht="12" customHeight="1">
      <c r="B6" s="348"/>
      <c r="C6" s="352"/>
      <c r="D6" s="353"/>
      <c r="E6" s="354"/>
      <c r="F6" s="348"/>
      <c r="G6" s="55" t="s">
        <v>127</v>
      </c>
      <c r="H6" s="56" t="s">
        <v>142</v>
      </c>
    </row>
    <row r="7" spans="1:11" s="61" customFormat="1" ht="24.95" customHeight="1">
      <c r="B7" s="57" t="s">
        <v>3</v>
      </c>
      <c r="C7" s="344" t="s">
        <v>143</v>
      </c>
      <c r="D7" s="345"/>
      <c r="E7" s="346"/>
      <c r="F7" s="59"/>
      <c r="G7" s="120">
        <f>G8+G11+G12+G20+G28+G29+G30</f>
        <v>49209078</v>
      </c>
      <c r="H7" s="120">
        <f>H8+H11+H12+H20+H28+H29+H30</f>
        <v>4987352</v>
      </c>
    </row>
    <row r="8" spans="1:11" s="61" customFormat="1" ht="17.100000000000001" customHeight="1">
      <c r="B8" s="62"/>
      <c r="C8" s="58">
        <v>1</v>
      </c>
      <c r="D8" s="63" t="s">
        <v>10</v>
      </c>
      <c r="E8" s="64"/>
      <c r="F8" s="65"/>
      <c r="G8" s="120">
        <f>SUM(G9:G10)</f>
        <v>349637</v>
      </c>
      <c r="H8" s="120">
        <f>SUM(H9:H10)</f>
        <v>28532</v>
      </c>
    </row>
    <row r="9" spans="1:11" s="70" customFormat="1" ht="17.100000000000001" customHeight="1">
      <c r="B9" s="62"/>
      <c r="C9" s="58"/>
      <c r="D9" s="66" t="s">
        <v>108</v>
      </c>
      <c r="E9" s="67" t="s">
        <v>29</v>
      </c>
      <c r="F9" s="68"/>
      <c r="G9" s="69">
        <v>328248</v>
      </c>
      <c r="H9" s="69">
        <v>12052</v>
      </c>
    </row>
    <row r="10" spans="1:11" s="70" customFormat="1" ht="17.100000000000001" customHeight="1">
      <c r="B10" s="71"/>
      <c r="C10" s="58"/>
      <c r="D10" s="66" t="s">
        <v>108</v>
      </c>
      <c r="E10" s="67" t="s">
        <v>30</v>
      </c>
      <c r="F10" s="68"/>
      <c r="G10" s="69">
        <v>21389</v>
      </c>
      <c r="H10" s="69">
        <v>16480</v>
      </c>
    </row>
    <row r="11" spans="1:11" s="61" customFormat="1" ht="17.100000000000001" customHeight="1">
      <c r="B11" s="71"/>
      <c r="C11" s="58">
        <v>2</v>
      </c>
      <c r="D11" s="63" t="s">
        <v>130</v>
      </c>
      <c r="E11" s="64"/>
      <c r="F11" s="65"/>
      <c r="G11" s="120">
        <v>0</v>
      </c>
      <c r="H11" s="120">
        <v>0</v>
      </c>
    </row>
    <row r="12" spans="1:11" s="61" customFormat="1" ht="17.100000000000001" customHeight="1">
      <c r="B12" s="62"/>
      <c r="C12" s="58">
        <v>3</v>
      </c>
      <c r="D12" s="63" t="s">
        <v>131</v>
      </c>
      <c r="E12" s="64"/>
      <c r="F12" s="65"/>
      <c r="G12" s="120">
        <f>SUM(G13:G19)</f>
        <v>37311351</v>
      </c>
      <c r="H12" s="120">
        <f>SUM(H13:H19)</f>
        <v>826470</v>
      </c>
    </row>
    <row r="13" spans="1:11" s="70" customFormat="1" ht="17.100000000000001" customHeight="1">
      <c r="B13" s="62"/>
      <c r="C13" s="72"/>
      <c r="D13" s="66" t="s">
        <v>108</v>
      </c>
      <c r="E13" s="67" t="s">
        <v>132</v>
      </c>
      <c r="F13" s="68"/>
      <c r="G13" s="69">
        <v>14450845</v>
      </c>
      <c r="H13" s="69">
        <v>0</v>
      </c>
    </row>
    <row r="14" spans="1:11" s="70" customFormat="1" ht="17.100000000000001" customHeight="1">
      <c r="B14" s="71"/>
      <c r="C14" s="73"/>
      <c r="D14" s="74" t="s">
        <v>108</v>
      </c>
      <c r="E14" s="67" t="s">
        <v>315</v>
      </c>
      <c r="F14" s="68"/>
      <c r="G14" s="69">
        <v>18254365</v>
      </c>
      <c r="H14" s="69">
        <v>0</v>
      </c>
      <c r="K14" s="300"/>
    </row>
    <row r="15" spans="1:11" s="70" customFormat="1" ht="17.100000000000001" customHeight="1">
      <c r="B15" s="71"/>
      <c r="C15" s="73"/>
      <c r="D15" s="74" t="s">
        <v>108</v>
      </c>
      <c r="E15" s="67" t="s">
        <v>109</v>
      </c>
      <c r="F15" s="68"/>
      <c r="G15" s="69">
        <v>0</v>
      </c>
      <c r="H15" s="69">
        <v>0</v>
      </c>
      <c r="K15" s="300"/>
    </row>
    <row r="16" spans="1:11" s="70" customFormat="1" ht="17.100000000000001" customHeight="1">
      <c r="B16" s="71"/>
      <c r="C16" s="73"/>
      <c r="D16" s="74" t="s">
        <v>108</v>
      </c>
      <c r="E16" s="67" t="s">
        <v>110</v>
      </c>
      <c r="F16" s="68"/>
      <c r="G16" s="69">
        <v>4606141</v>
      </c>
      <c r="H16" s="69">
        <v>826470</v>
      </c>
    </row>
    <row r="17" spans="2:13" s="70" customFormat="1" ht="17.100000000000001" customHeight="1">
      <c r="B17" s="71"/>
      <c r="C17" s="73"/>
      <c r="D17" s="74" t="s">
        <v>108</v>
      </c>
      <c r="E17" s="67" t="s">
        <v>113</v>
      </c>
      <c r="F17" s="68"/>
      <c r="G17" s="69">
        <v>0</v>
      </c>
      <c r="H17" s="69">
        <v>0</v>
      </c>
    </row>
    <row r="18" spans="2:13" s="70" customFormat="1" ht="17.100000000000001" customHeight="1">
      <c r="B18" s="71"/>
      <c r="C18" s="73"/>
      <c r="D18" s="74" t="s">
        <v>108</v>
      </c>
      <c r="E18" s="67"/>
      <c r="F18" s="68"/>
      <c r="G18" s="69">
        <v>0</v>
      </c>
      <c r="H18" s="69">
        <v>0</v>
      </c>
    </row>
    <row r="19" spans="2:13" s="70" customFormat="1" ht="17.100000000000001" customHeight="1">
      <c r="B19" s="71"/>
      <c r="C19" s="73"/>
      <c r="D19" s="74" t="s">
        <v>108</v>
      </c>
      <c r="E19" s="67"/>
      <c r="F19" s="68"/>
      <c r="G19" s="69">
        <v>0</v>
      </c>
      <c r="H19" s="69">
        <v>0</v>
      </c>
    </row>
    <row r="20" spans="2:13" s="61" customFormat="1" ht="17.100000000000001" customHeight="1">
      <c r="B20" s="71"/>
      <c r="C20" s="58">
        <v>4</v>
      </c>
      <c r="D20" s="63" t="s">
        <v>11</v>
      </c>
      <c r="E20" s="64"/>
      <c r="F20" s="65"/>
      <c r="G20" s="120">
        <f>SUM(G21:G27)</f>
        <v>11548090</v>
      </c>
      <c r="H20" s="120">
        <f>SUM(H21:H27)</f>
        <v>4132350</v>
      </c>
      <c r="K20" s="235"/>
      <c r="M20" s="236"/>
    </row>
    <row r="21" spans="2:13" s="70" customFormat="1" ht="17.100000000000001" customHeight="1">
      <c r="B21" s="62"/>
      <c r="C21" s="72"/>
      <c r="D21" s="66" t="s">
        <v>108</v>
      </c>
      <c r="E21" s="67" t="s">
        <v>12</v>
      </c>
      <c r="F21" s="68"/>
      <c r="G21" s="69">
        <v>1115370</v>
      </c>
      <c r="H21" s="69">
        <v>0</v>
      </c>
      <c r="K21" s="139"/>
      <c r="M21" s="139"/>
    </row>
    <row r="22" spans="2:13" s="70" customFormat="1" ht="17.100000000000001" customHeight="1">
      <c r="B22" s="71"/>
      <c r="C22" s="73"/>
      <c r="D22" s="74" t="s">
        <v>108</v>
      </c>
      <c r="E22" s="67" t="s">
        <v>112</v>
      </c>
      <c r="F22" s="68"/>
      <c r="G22" s="69">
        <v>0</v>
      </c>
      <c r="H22" s="69">
        <v>0</v>
      </c>
    </row>
    <row r="23" spans="2:13" s="70" customFormat="1" ht="17.100000000000001" customHeight="1">
      <c r="B23" s="71"/>
      <c r="C23" s="73"/>
      <c r="D23" s="74" t="s">
        <v>108</v>
      </c>
      <c r="E23" s="67" t="s">
        <v>13</v>
      </c>
      <c r="F23" s="68"/>
      <c r="G23" s="69">
        <v>0</v>
      </c>
      <c r="H23" s="69">
        <v>0</v>
      </c>
    </row>
    <row r="24" spans="2:13" s="70" customFormat="1" ht="17.100000000000001" customHeight="1">
      <c r="B24" s="71"/>
      <c r="C24" s="73"/>
      <c r="D24" s="74" t="s">
        <v>108</v>
      </c>
      <c r="E24" s="67" t="s">
        <v>133</v>
      </c>
      <c r="F24" s="68"/>
      <c r="G24" s="69">
        <v>0</v>
      </c>
      <c r="H24" s="69">
        <v>0</v>
      </c>
      <c r="K24" s="139"/>
      <c r="L24" s="237"/>
      <c r="M24" s="139"/>
    </row>
    <row r="25" spans="2:13" s="70" customFormat="1" ht="17.100000000000001" customHeight="1">
      <c r="B25" s="71"/>
      <c r="C25" s="73"/>
      <c r="D25" s="74" t="s">
        <v>108</v>
      </c>
      <c r="E25" s="67" t="s">
        <v>14</v>
      </c>
      <c r="F25" s="68"/>
      <c r="G25" s="69">
        <v>10432720</v>
      </c>
      <c r="H25" s="69">
        <v>4132350</v>
      </c>
      <c r="K25" s="139"/>
    </row>
    <row r="26" spans="2:13" s="70" customFormat="1" ht="17.100000000000001" customHeight="1">
      <c r="B26" s="71"/>
      <c r="C26" s="73"/>
      <c r="D26" s="74" t="s">
        <v>108</v>
      </c>
      <c r="E26" s="67" t="s">
        <v>15</v>
      </c>
      <c r="F26" s="68"/>
      <c r="G26" s="69">
        <v>0</v>
      </c>
      <c r="H26" s="69">
        <v>0</v>
      </c>
    </row>
    <row r="27" spans="2:13" s="70" customFormat="1" ht="17.100000000000001" customHeight="1">
      <c r="B27" s="71"/>
      <c r="C27" s="73"/>
      <c r="D27" s="74" t="s">
        <v>108</v>
      </c>
      <c r="E27" s="67"/>
      <c r="F27" s="68"/>
      <c r="G27" s="69"/>
      <c r="H27" s="69"/>
    </row>
    <row r="28" spans="2:13" s="61" customFormat="1" ht="17.100000000000001" customHeight="1">
      <c r="B28" s="71"/>
      <c r="C28" s="58">
        <v>5</v>
      </c>
      <c r="D28" s="63" t="s">
        <v>134</v>
      </c>
      <c r="E28" s="64"/>
      <c r="F28" s="65"/>
      <c r="G28" s="120">
        <v>0</v>
      </c>
      <c r="H28" s="120">
        <v>0</v>
      </c>
    </row>
    <row r="29" spans="2:13" s="61" customFormat="1" ht="17.100000000000001" customHeight="1">
      <c r="B29" s="62"/>
      <c r="C29" s="58">
        <v>6</v>
      </c>
      <c r="D29" s="63" t="s">
        <v>135</v>
      </c>
      <c r="E29" s="64"/>
      <c r="F29" s="65"/>
      <c r="G29" s="120">
        <v>0</v>
      </c>
      <c r="H29" s="120">
        <v>0</v>
      </c>
    </row>
    <row r="30" spans="2:13" s="61" customFormat="1" ht="17.100000000000001" customHeight="1">
      <c r="B30" s="62"/>
      <c r="C30" s="58">
        <v>7</v>
      </c>
      <c r="D30" s="63" t="s">
        <v>16</v>
      </c>
      <c r="E30" s="64"/>
      <c r="F30" s="65"/>
      <c r="G30" s="120">
        <f>SUM(G31:G32)</f>
        <v>0</v>
      </c>
      <c r="H30" s="120">
        <f>SUM(H31:H32)</f>
        <v>0</v>
      </c>
    </row>
    <row r="31" spans="2:13" s="61" customFormat="1" ht="17.100000000000001" customHeight="1">
      <c r="B31" s="62"/>
      <c r="C31" s="58"/>
      <c r="D31" s="66" t="s">
        <v>108</v>
      </c>
      <c r="E31" s="64" t="s">
        <v>136</v>
      </c>
      <c r="F31" s="65"/>
      <c r="G31" s="60">
        <v>0</v>
      </c>
      <c r="H31" s="60">
        <v>0</v>
      </c>
    </row>
    <row r="32" spans="2:13" s="61" customFormat="1" ht="17.100000000000001" customHeight="1">
      <c r="B32" s="62"/>
      <c r="C32" s="58"/>
      <c r="D32" s="66" t="s">
        <v>108</v>
      </c>
      <c r="E32" s="64"/>
      <c r="F32" s="65"/>
      <c r="G32" s="60"/>
      <c r="H32" s="60"/>
    </row>
    <row r="33" spans="1:8" s="61" customFormat="1" ht="24.95" customHeight="1">
      <c r="B33" s="75" t="s">
        <v>4</v>
      </c>
      <c r="C33" s="344" t="s">
        <v>17</v>
      </c>
      <c r="D33" s="345"/>
      <c r="E33" s="346"/>
      <c r="F33" s="65"/>
      <c r="G33" s="120">
        <f>G34+G35+G41+G42+G43+G44</f>
        <v>14009193</v>
      </c>
      <c r="H33" s="120">
        <f>H34+H35+H41+H42+H43+H44</f>
        <v>17511491</v>
      </c>
    </row>
    <row r="34" spans="1:8" s="61" customFormat="1" ht="17.100000000000001" customHeight="1">
      <c r="B34" s="62"/>
      <c r="C34" s="58">
        <v>1</v>
      </c>
      <c r="D34" s="63" t="s">
        <v>18</v>
      </c>
      <c r="E34" s="64"/>
      <c r="F34" s="65"/>
      <c r="G34" s="120">
        <v>0</v>
      </c>
      <c r="H34" s="120">
        <v>0</v>
      </c>
    </row>
    <row r="35" spans="1:8" s="61" customFormat="1" ht="17.100000000000001" customHeight="1">
      <c r="B35" s="62"/>
      <c r="C35" s="58">
        <v>2</v>
      </c>
      <c r="D35" s="63" t="s">
        <v>19</v>
      </c>
      <c r="E35" s="76"/>
      <c r="F35" s="65"/>
      <c r="G35" s="120">
        <f>SUM(G36:G40)</f>
        <v>14009193</v>
      </c>
      <c r="H35" s="120">
        <f>SUM(H36:H40)</f>
        <v>17511491</v>
      </c>
    </row>
    <row r="36" spans="1:8" s="70" customFormat="1" ht="17.100000000000001" customHeight="1">
      <c r="B36" s="62"/>
      <c r="C36" s="72"/>
      <c r="D36" s="66" t="s">
        <v>108</v>
      </c>
      <c r="E36" s="67" t="s">
        <v>24</v>
      </c>
      <c r="F36" s="68"/>
      <c r="G36" s="69">
        <v>0</v>
      </c>
      <c r="H36" s="69">
        <v>0</v>
      </c>
    </row>
    <row r="37" spans="1:8" s="70" customFormat="1" ht="17.100000000000001" customHeight="1">
      <c r="B37" s="71"/>
      <c r="C37" s="73"/>
      <c r="D37" s="74" t="s">
        <v>108</v>
      </c>
      <c r="E37" s="67" t="s">
        <v>5</v>
      </c>
      <c r="F37" s="68"/>
      <c r="G37" s="69">
        <v>0</v>
      </c>
      <c r="H37" s="69">
        <v>0</v>
      </c>
    </row>
    <row r="38" spans="1:8" s="70" customFormat="1" ht="17.100000000000001" customHeight="1">
      <c r="B38" s="71"/>
      <c r="C38" s="73"/>
      <c r="D38" s="74" t="s">
        <v>108</v>
      </c>
      <c r="E38" s="67" t="s">
        <v>111</v>
      </c>
      <c r="F38" s="68"/>
      <c r="G38" s="140">
        <v>14009193</v>
      </c>
      <c r="H38" s="140">
        <v>17511491</v>
      </c>
    </row>
    <row r="39" spans="1:8" s="70" customFormat="1" ht="17.100000000000001" customHeight="1">
      <c r="B39" s="71"/>
      <c r="C39" s="73"/>
      <c r="D39" s="74" t="s">
        <v>108</v>
      </c>
      <c r="E39" s="67" t="s">
        <v>118</v>
      </c>
      <c r="F39" s="68"/>
      <c r="G39" s="69">
        <v>0</v>
      </c>
      <c r="H39" s="69">
        <v>0</v>
      </c>
    </row>
    <row r="40" spans="1:8" s="70" customFormat="1" ht="17.100000000000001" customHeight="1">
      <c r="B40" s="71"/>
      <c r="C40" s="73"/>
      <c r="D40" s="74" t="s">
        <v>108</v>
      </c>
      <c r="E40" s="67" t="s">
        <v>149</v>
      </c>
      <c r="F40" s="68"/>
      <c r="G40" s="69">
        <v>0</v>
      </c>
      <c r="H40" s="69">
        <v>0</v>
      </c>
    </row>
    <row r="41" spans="1:8" s="61" customFormat="1" ht="17.100000000000001" customHeight="1">
      <c r="B41" s="71"/>
      <c r="C41" s="58">
        <v>3</v>
      </c>
      <c r="D41" s="63" t="s">
        <v>20</v>
      </c>
      <c r="E41" s="64"/>
      <c r="F41" s="65"/>
      <c r="G41" s="120">
        <v>0</v>
      </c>
      <c r="H41" s="120">
        <v>0</v>
      </c>
    </row>
    <row r="42" spans="1:8" s="61" customFormat="1" ht="17.100000000000001" customHeight="1">
      <c r="B42" s="62"/>
      <c r="C42" s="58">
        <v>4</v>
      </c>
      <c r="D42" s="63" t="s">
        <v>21</v>
      </c>
      <c r="E42" s="64"/>
      <c r="F42" s="65"/>
      <c r="G42" s="120">
        <v>0</v>
      </c>
      <c r="H42" s="120">
        <v>0</v>
      </c>
    </row>
    <row r="43" spans="1:8" s="61" customFormat="1" ht="17.100000000000001" customHeight="1">
      <c r="B43" s="62"/>
      <c r="C43" s="58">
        <v>5</v>
      </c>
      <c r="D43" s="63" t="s">
        <v>22</v>
      </c>
      <c r="E43" s="64"/>
      <c r="F43" s="65"/>
      <c r="G43" s="120">
        <v>0</v>
      </c>
      <c r="H43" s="120">
        <v>0</v>
      </c>
    </row>
    <row r="44" spans="1:8" s="61" customFormat="1" ht="17.100000000000001" customHeight="1">
      <c r="B44" s="62"/>
      <c r="C44" s="58">
        <v>6</v>
      </c>
      <c r="D44" s="63" t="s">
        <v>23</v>
      </c>
      <c r="E44" s="64"/>
      <c r="F44" s="65"/>
      <c r="G44" s="120">
        <v>0</v>
      </c>
      <c r="H44" s="120">
        <v>0</v>
      </c>
    </row>
    <row r="45" spans="1:8" s="61" customFormat="1" ht="16.5" customHeight="1">
      <c r="B45" s="65"/>
      <c r="C45" s="344" t="s">
        <v>52</v>
      </c>
      <c r="D45" s="345"/>
      <c r="E45" s="346"/>
      <c r="F45" s="65"/>
      <c r="G45" s="120">
        <f>G7+G33</f>
        <v>63218271</v>
      </c>
      <c r="H45" s="120">
        <f>H7+H33</f>
        <v>22498843</v>
      </c>
    </row>
    <row r="46" spans="1:8">
      <c r="E46"/>
    </row>
    <row r="47" spans="1:8" ht="15.75">
      <c r="A47" s="145"/>
    </row>
  </sheetData>
  <mergeCells count="7">
    <mergeCell ref="B3:H3"/>
    <mergeCell ref="C33:E33"/>
    <mergeCell ref="C45:E45"/>
    <mergeCell ref="F5:F6"/>
    <mergeCell ref="C5:E6"/>
    <mergeCell ref="B5:B6"/>
    <mergeCell ref="C7:E7"/>
  </mergeCells>
  <phoneticPr fontId="0" type="noConversion"/>
  <printOptions horizontalCentered="1" verticalCentered="1"/>
  <pageMargins left="0" right="0" top="0" bottom="0" header="0.25" footer="0.25"/>
  <pageSetup orientation="portrait" horizontalDpi="300" verticalDpi="300" r:id="rId1"/>
  <headerFooter alignWithMargins="0"/>
  <ignoredErrors>
    <ignoredError sqref="G20 G8:H8 G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2:N54"/>
  <sheetViews>
    <sheetView tabSelected="1" topLeftCell="A31" workbookViewId="0">
      <selection activeCell="H48" sqref="H48"/>
    </sheetView>
  </sheetViews>
  <sheetFormatPr defaultRowHeight="12.75"/>
  <cols>
    <col min="1" max="1" width="2.42578125" style="80" customWidth="1"/>
    <col min="2" max="2" width="3.7109375" style="81" customWidth="1"/>
    <col min="3" max="3" width="2.7109375" style="81" customWidth="1"/>
    <col min="4" max="4" width="4" style="81" customWidth="1"/>
    <col min="5" max="5" width="40.5703125" style="80" customWidth="1"/>
    <col min="6" max="6" width="8.28515625" style="80" customWidth="1"/>
    <col min="7" max="8" width="15.7109375" style="82" customWidth="1"/>
    <col min="9" max="9" width="1.42578125" style="80" customWidth="1"/>
    <col min="10" max="10" width="9.140625" style="80"/>
    <col min="11" max="11" width="10.140625" style="80" bestFit="1" customWidth="1"/>
    <col min="12" max="16384" width="9.140625" style="80"/>
  </cols>
  <sheetData>
    <row r="2" spans="2:14" s="49" customFormat="1" ht="6" customHeight="1">
      <c r="B2" s="46"/>
      <c r="C2" s="47"/>
      <c r="D2" s="47"/>
      <c r="E2" s="48"/>
      <c r="G2" s="50"/>
      <c r="H2" s="50"/>
    </row>
    <row r="3" spans="2:14" s="83" customFormat="1" ht="18" customHeight="1">
      <c r="B3" s="343" t="s">
        <v>285</v>
      </c>
      <c r="C3" s="343"/>
      <c r="D3" s="343"/>
      <c r="E3" s="343"/>
      <c r="F3" s="343"/>
      <c r="G3" s="343"/>
      <c r="H3" s="343"/>
    </row>
    <row r="4" spans="2:14" s="18" customFormat="1" ht="6.75" customHeight="1">
      <c r="B4" s="84"/>
      <c r="C4" s="84"/>
      <c r="D4" s="84"/>
      <c r="G4" s="85"/>
      <c r="H4" s="85"/>
    </row>
    <row r="5" spans="2:14" s="83" customFormat="1" ht="15.95" customHeight="1">
      <c r="B5" s="355" t="s">
        <v>2</v>
      </c>
      <c r="C5" s="357" t="s">
        <v>48</v>
      </c>
      <c r="D5" s="358"/>
      <c r="E5" s="359"/>
      <c r="F5" s="355" t="s">
        <v>9</v>
      </c>
      <c r="G5" s="86" t="s">
        <v>126</v>
      </c>
      <c r="H5" s="86" t="s">
        <v>126</v>
      </c>
    </row>
    <row r="6" spans="2:14" s="83" customFormat="1" ht="15.95" customHeight="1">
      <c r="B6" s="356"/>
      <c r="C6" s="360"/>
      <c r="D6" s="361"/>
      <c r="E6" s="362"/>
      <c r="F6" s="356"/>
      <c r="G6" s="87" t="s">
        <v>127</v>
      </c>
      <c r="H6" s="88" t="s">
        <v>142</v>
      </c>
    </row>
    <row r="7" spans="2:14" s="61" customFormat="1" ht="24.95" customHeight="1">
      <c r="B7" s="75" t="s">
        <v>3</v>
      </c>
      <c r="C7" s="344" t="s">
        <v>128</v>
      </c>
      <c r="D7" s="345"/>
      <c r="E7" s="346"/>
      <c r="F7" s="65"/>
      <c r="G7" s="120">
        <f>G8+G9+G12+G22+G23</f>
        <v>56306766</v>
      </c>
      <c r="H7" s="120">
        <f>H8+H9+H12+H22+H23</f>
        <v>23673902</v>
      </c>
    </row>
    <row r="8" spans="2:14" s="61" customFormat="1" ht="15.95" customHeight="1">
      <c r="B8" s="62"/>
      <c r="C8" s="58">
        <v>1</v>
      </c>
      <c r="D8" s="63" t="s">
        <v>25</v>
      </c>
      <c r="E8" s="64"/>
      <c r="F8" s="65"/>
      <c r="G8" s="120">
        <v>0</v>
      </c>
      <c r="H8" s="120">
        <v>0</v>
      </c>
    </row>
    <row r="9" spans="2:14" s="156" customFormat="1" ht="15.95" customHeight="1">
      <c r="B9" s="150"/>
      <c r="C9" s="151">
        <v>2</v>
      </c>
      <c r="D9" s="152" t="s">
        <v>26</v>
      </c>
      <c r="E9" s="153"/>
      <c r="F9" s="154"/>
      <c r="G9" s="155">
        <f>SUM(G10:G11)</f>
        <v>0</v>
      </c>
      <c r="H9" s="155">
        <f>SUM(H10:H11)</f>
        <v>0</v>
      </c>
    </row>
    <row r="10" spans="2:14" s="70" customFormat="1" ht="15.95" customHeight="1">
      <c r="B10" s="62"/>
      <c r="C10" s="72"/>
      <c r="D10" s="66" t="s">
        <v>108</v>
      </c>
      <c r="E10" s="67" t="s">
        <v>114</v>
      </c>
      <c r="F10" s="68"/>
      <c r="G10" s="69">
        <v>0</v>
      </c>
      <c r="H10" s="69">
        <v>0</v>
      </c>
    </row>
    <row r="11" spans="2:14" s="70" customFormat="1" ht="15.95" customHeight="1">
      <c r="B11" s="71"/>
      <c r="C11" s="73"/>
      <c r="D11" s="74" t="s">
        <v>108</v>
      </c>
      <c r="E11" s="67" t="s">
        <v>129</v>
      </c>
      <c r="F11" s="68"/>
      <c r="G11" s="69">
        <v>0</v>
      </c>
      <c r="H11" s="69">
        <v>0</v>
      </c>
    </row>
    <row r="12" spans="2:14" s="61" customFormat="1" ht="15.95" customHeight="1">
      <c r="B12" s="71"/>
      <c r="C12" s="58">
        <v>3</v>
      </c>
      <c r="D12" s="63" t="s">
        <v>27</v>
      </c>
      <c r="E12" s="64"/>
      <c r="F12" s="65"/>
      <c r="G12" s="120">
        <f>SUM(G13:G21)</f>
        <v>56306766</v>
      </c>
      <c r="H12" s="120">
        <f>SUM(H13:H21)</f>
        <v>23673902</v>
      </c>
      <c r="L12" s="70"/>
      <c r="M12" s="70"/>
      <c r="N12" s="70"/>
    </row>
    <row r="13" spans="2:14" s="70" customFormat="1" ht="15.95" customHeight="1">
      <c r="B13" s="62"/>
      <c r="C13" s="72"/>
      <c r="D13" s="66" t="s">
        <v>108</v>
      </c>
      <c r="E13" s="67" t="s">
        <v>137</v>
      </c>
      <c r="F13" s="68"/>
      <c r="G13" s="69">
        <v>0</v>
      </c>
      <c r="H13" s="69">
        <v>5857303</v>
      </c>
      <c r="K13" s="139"/>
    </row>
    <row r="14" spans="2:14" s="70" customFormat="1" ht="15.95" customHeight="1">
      <c r="B14" s="71"/>
      <c r="C14" s="73"/>
      <c r="D14" s="74" t="s">
        <v>108</v>
      </c>
      <c r="E14" s="67" t="s">
        <v>138</v>
      </c>
      <c r="F14" s="68"/>
      <c r="G14" s="69">
        <v>994</v>
      </c>
      <c r="H14" s="69">
        <v>481725</v>
      </c>
    </row>
    <row r="15" spans="2:14" s="70" customFormat="1" ht="15.95" customHeight="1">
      <c r="B15" s="71"/>
      <c r="C15" s="73"/>
      <c r="D15" s="74" t="s">
        <v>108</v>
      </c>
      <c r="E15" s="67" t="s">
        <v>151</v>
      </c>
      <c r="F15" s="68"/>
      <c r="G15" s="212">
        <v>33235</v>
      </c>
      <c r="H15" s="212">
        <f>23464+8410</f>
        <v>31874</v>
      </c>
      <c r="J15" s="139"/>
      <c r="K15" s="139"/>
      <c r="L15" s="139"/>
    </row>
    <row r="16" spans="2:14" s="70" customFormat="1" ht="15.95" customHeight="1">
      <c r="B16" s="71"/>
      <c r="C16" s="73"/>
      <c r="D16" s="74" t="s">
        <v>108</v>
      </c>
      <c r="E16" s="67" t="s">
        <v>115</v>
      </c>
      <c r="F16" s="68"/>
      <c r="G16" s="69">
        <v>0</v>
      </c>
      <c r="H16" s="69">
        <v>0</v>
      </c>
      <c r="K16" s="328"/>
    </row>
    <row r="17" spans="2:12" s="70" customFormat="1" ht="15.95" customHeight="1">
      <c r="B17" s="71"/>
      <c r="C17" s="73"/>
      <c r="D17" s="74" t="s">
        <v>108</v>
      </c>
      <c r="E17" s="67" t="s">
        <v>116</v>
      </c>
      <c r="F17" s="68"/>
      <c r="G17" s="69">
        <v>0</v>
      </c>
      <c r="H17" s="69">
        <v>0</v>
      </c>
    </row>
    <row r="18" spans="2:12" s="70" customFormat="1" ht="15.95" customHeight="1">
      <c r="B18" s="71"/>
      <c r="C18" s="73"/>
      <c r="D18" s="74" t="s">
        <v>108</v>
      </c>
      <c r="E18" s="67" t="s">
        <v>117</v>
      </c>
      <c r="F18" s="68"/>
      <c r="G18" s="69">
        <v>15000</v>
      </c>
      <c r="H18" s="69">
        <v>3000</v>
      </c>
    </row>
    <row r="19" spans="2:12" s="70" customFormat="1" ht="15.95" customHeight="1">
      <c r="B19" s="71"/>
      <c r="C19" s="73"/>
      <c r="D19" s="74" t="s">
        <v>108</v>
      </c>
      <c r="E19" s="67" t="s">
        <v>113</v>
      </c>
      <c r="F19" s="68"/>
      <c r="G19" s="69">
        <v>56257537</v>
      </c>
      <c r="H19" s="69">
        <v>17300000</v>
      </c>
      <c r="K19" s="139"/>
    </row>
    <row r="20" spans="2:12" s="70" customFormat="1" ht="15.95" customHeight="1">
      <c r="B20" s="71"/>
      <c r="C20" s="73"/>
      <c r="D20" s="74" t="s">
        <v>108</v>
      </c>
      <c r="E20" s="67" t="s">
        <v>120</v>
      </c>
      <c r="F20" s="68"/>
      <c r="G20" s="69">
        <v>0</v>
      </c>
      <c r="H20" s="69">
        <v>0</v>
      </c>
      <c r="K20" s="139"/>
    </row>
    <row r="21" spans="2:12" s="70" customFormat="1" ht="15.95" customHeight="1">
      <c r="B21" s="71"/>
      <c r="C21" s="73"/>
      <c r="D21" s="74" t="s">
        <v>108</v>
      </c>
      <c r="E21" s="67" t="s">
        <v>119</v>
      </c>
      <c r="F21" s="68"/>
      <c r="G21" s="69">
        <v>0</v>
      </c>
      <c r="H21" s="69">
        <v>0</v>
      </c>
    </row>
    <row r="22" spans="2:12" s="61" customFormat="1" ht="15.95" customHeight="1">
      <c r="B22" s="71"/>
      <c r="C22" s="58">
        <v>4</v>
      </c>
      <c r="D22" s="63" t="s">
        <v>28</v>
      </c>
      <c r="E22" s="64"/>
      <c r="F22" s="65"/>
      <c r="G22" s="120">
        <v>0</v>
      </c>
      <c r="H22" s="120">
        <v>0</v>
      </c>
    </row>
    <row r="23" spans="2:12" s="61" customFormat="1" ht="15.95" customHeight="1">
      <c r="B23" s="62"/>
      <c r="C23" s="58">
        <v>5</v>
      </c>
      <c r="D23" s="63" t="s">
        <v>139</v>
      </c>
      <c r="E23" s="64"/>
      <c r="F23" s="65"/>
      <c r="G23" s="120">
        <v>0</v>
      </c>
      <c r="H23" s="120">
        <v>0</v>
      </c>
    </row>
    <row r="24" spans="2:12" s="61" customFormat="1" ht="24.75" customHeight="1">
      <c r="B24" s="75" t="s">
        <v>4</v>
      </c>
      <c r="C24" s="344" t="s">
        <v>49</v>
      </c>
      <c r="D24" s="345"/>
      <c r="E24" s="346"/>
      <c r="F24" s="65"/>
      <c r="G24" s="120">
        <f>G25+G28+G29+G30</f>
        <v>6846680</v>
      </c>
      <c r="H24" s="120">
        <f>H25+H28+H29+H30</f>
        <v>0</v>
      </c>
    </row>
    <row r="25" spans="2:12" s="61" customFormat="1" ht="15.95" customHeight="1">
      <c r="B25" s="62"/>
      <c r="C25" s="58">
        <v>1</v>
      </c>
      <c r="D25" s="63" t="s">
        <v>33</v>
      </c>
      <c r="E25" s="76"/>
      <c r="F25" s="65"/>
      <c r="G25" s="120">
        <f>SUM(G26:G27)</f>
        <v>6846680</v>
      </c>
      <c r="H25" s="120">
        <f>SUM(H26:H27)</f>
        <v>0</v>
      </c>
    </row>
    <row r="26" spans="2:12" s="70" customFormat="1" ht="15.95" customHeight="1">
      <c r="B26" s="62"/>
      <c r="C26" s="72"/>
      <c r="D26" s="66" t="s">
        <v>108</v>
      </c>
      <c r="E26" s="67" t="s">
        <v>34</v>
      </c>
      <c r="F26" s="68"/>
      <c r="G26" s="69">
        <v>6846680</v>
      </c>
      <c r="H26" s="69">
        <v>0</v>
      </c>
      <c r="K26" s="139"/>
    </row>
    <row r="27" spans="2:12" s="70" customFormat="1" ht="15.95" customHeight="1">
      <c r="B27" s="71"/>
      <c r="C27" s="73"/>
      <c r="D27" s="74" t="s">
        <v>108</v>
      </c>
      <c r="E27" s="67" t="s">
        <v>31</v>
      </c>
      <c r="F27" s="68"/>
      <c r="G27" s="69">
        <v>0</v>
      </c>
      <c r="H27" s="69">
        <v>0</v>
      </c>
    </row>
    <row r="28" spans="2:12" s="61" customFormat="1" ht="15.95" customHeight="1">
      <c r="B28" s="71"/>
      <c r="C28" s="58">
        <v>2</v>
      </c>
      <c r="D28" s="63" t="s">
        <v>35</v>
      </c>
      <c r="E28" s="64"/>
      <c r="F28" s="65"/>
      <c r="G28" s="120">
        <v>0</v>
      </c>
      <c r="H28" s="120">
        <v>0</v>
      </c>
    </row>
    <row r="29" spans="2:12" s="61" customFormat="1" ht="15.95" customHeight="1">
      <c r="B29" s="62"/>
      <c r="C29" s="58">
        <v>3</v>
      </c>
      <c r="D29" s="63" t="s">
        <v>28</v>
      </c>
      <c r="E29" s="64"/>
      <c r="F29" s="65"/>
      <c r="G29" s="120">
        <v>0</v>
      </c>
      <c r="H29" s="120">
        <v>0</v>
      </c>
    </row>
    <row r="30" spans="2:12" s="61" customFormat="1" ht="15.95" customHeight="1">
      <c r="B30" s="62"/>
      <c r="C30" s="58">
        <v>4</v>
      </c>
      <c r="D30" s="63" t="s">
        <v>36</v>
      </c>
      <c r="E30" s="64"/>
      <c r="F30" s="65"/>
      <c r="G30" s="120">
        <v>0</v>
      </c>
      <c r="H30" s="120">
        <v>0</v>
      </c>
    </row>
    <row r="31" spans="2:12" s="61" customFormat="1" ht="24.75" customHeight="1">
      <c r="B31" s="62"/>
      <c r="C31" s="344" t="s">
        <v>51</v>
      </c>
      <c r="D31" s="345"/>
      <c r="E31" s="346"/>
      <c r="F31" s="65"/>
      <c r="G31" s="120">
        <f>G7+G24</f>
        <v>63153446</v>
      </c>
      <c r="H31" s="120">
        <f>H7+H24</f>
        <v>23673902</v>
      </c>
      <c r="L31" s="149"/>
    </row>
    <row r="32" spans="2:12" s="61" customFormat="1" ht="24.75" customHeight="1">
      <c r="B32" s="75" t="s">
        <v>37</v>
      </c>
      <c r="C32" s="344" t="s">
        <v>38</v>
      </c>
      <c r="D32" s="345"/>
      <c r="E32" s="346"/>
      <c r="F32" s="65"/>
      <c r="G32" s="315">
        <f>SUM(G33:G42)</f>
        <v>64825</v>
      </c>
      <c r="H32" s="315">
        <f>SUM(H33:H42)</f>
        <v>-1175059</v>
      </c>
    </row>
    <row r="33" spans="2:8" s="61" customFormat="1" ht="15.95" customHeight="1">
      <c r="B33" s="62"/>
      <c r="C33" s="58">
        <v>1</v>
      </c>
      <c r="D33" s="63" t="s">
        <v>39</v>
      </c>
      <c r="E33" s="64"/>
      <c r="F33" s="65"/>
      <c r="G33" s="60">
        <v>0</v>
      </c>
      <c r="H33" s="60">
        <v>0</v>
      </c>
    </row>
    <row r="34" spans="2:8" s="61" customFormat="1" ht="15.95" customHeight="1">
      <c r="B34" s="62"/>
      <c r="C34" s="89">
        <v>2</v>
      </c>
      <c r="D34" s="63" t="s">
        <v>40</v>
      </c>
      <c r="E34" s="64"/>
      <c r="F34" s="65"/>
      <c r="G34" s="60">
        <v>0</v>
      </c>
      <c r="H34" s="60">
        <v>0</v>
      </c>
    </row>
    <row r="35" spans="2:8" s="61" customFormat="1" ht="15.95" customHeight="1">
      <c r="B35" s="62"/>
      <c r="C35" s="58">
        <v>3</v>
      </c>
      <c r="D35" s="63" t="s">
        <v>41</v>
      </c>
      <c r="E35" s="64"/>
      <c r="F35" s="65"/>
      <c r="G35" s="60">
        <v>100000</v>
      </c>
      <c r="H35" s="60">
        <v>100000</v>
      </c>
    </row>
    <row r="36" spans="2:8" s="61" customFormat="1" ht="15.95" customHeight="1">
      <c r="B36" s="62"/>
      <c r="C36" s="89">
        <v>4</v>
      </c>
      <c r="D36" s="63" t="s">
        <v>42</v>
      </c>
      <c r="E36" s="64"/>
      <c r="F36" s="65"/>
      <c r="G36" s="60">
        <v>0</v>
      </c>
      <c r="H36" s="60">
        <v>0</v>
      </c>
    </row>
    <row r="37" spans="2:8" s="61" customFormat="1" ht="15.95" customHeight="1">
      <c r="B37" s="62"/>
      <c r="C37" s="58">
        <v>5</v>
      </c>
      <c r="D37" s="63" t="s">
        <v>121</v>
      </c>
      <c r="E37" s="64"/>
      <c r="F37" s="65"/>
      <c r="G37" s="60">
        <v>0</v>
      </c>
      <c r="H37" s="60">
        <v>0</v>
      </c>
    </row>
    <row r="38" spans="2:8" s="61" customFormat="1" ht="15.95" customHeight="1">
      <c r="B38" s="62"/>
      <c r="C38" s="89">
        <v>6</v>
      </c>
      <c r="D38" s="63" t="s">
        <v>43</v>
      </c>
      <c r="E38" s="64"/>
      <c r="F38" s="65"/>
      <c r="G38" s="60">
        <v>0</v>
      </c>
      <c r="H38" s="60">
        <v>0</v>
      </c>
    </row>
    <row r="39" spans="2:8" s="61" customFormat="1" ht="15.95" customHeight="1">
      <c r="B39" s="62"/>
      <c r="C39" s="58">
        <v>7</v>
      </c>
      <c r="D39" s="63" t="s">
        <v>44</v>
      </c>
      <c r="E39" s="64"/>
      <c r="F39" s="65"/>
      <c r="G39" s="60">
        <v>0</v>
      </c>
      <c r="H39" s="60">
        <v>0</v>
      </c>
    </row>
    <row r="40" spans="2:8" s="61" customFormat="1" ht="15.95" customHeight="1">
      <c r="B40" s="62"/>
      <c r="C40" s="89">
        <v>8</v>
      </c>
      <c r="D40" s="63" t="s">
        <v>45</v>
      </c>
      <c r="E40" s="64"/>
      <c r="F40" s="65"/>
      <c r="G40" s="60">
        <v>0</v>
      </c>
      <c r="H40" s="60">
        <v>0</v>
      </c>
    </row>
    <row r="41" spans="2:8" s="61" customFormat="1" ht="15.95" customHeight="1">
      <c r="B41" s="62"/>
      <c r="C41" s="58">
        <v>9</v>
      </c>
      <c r="D41" s="63" t="s">
        <v>46</v>
      </c>
      <c r="E41" s="64"/>
      <c r="F41" s="65"/>
      <c r="G41" s="314">
        <v>-1275059</v>
      </c>
      <c r="H41" s="60">
        <v>0</v>
      </c>
    </row>
    <row r="42" spans="2:8" s="61" customFormat="1" ht="15.95" customHeight="1">
      <c r="B42" s="62"/>
      <c r="C42" s="89">
        <v>10</v>
      </c>
      <c r="D42" s="63" t="s">
        <v>47</v>
      </c>
      <c r="E42" s="64"/>
      <c r="F42" s="65"/>
      <c r="G42" s="60">
        <v>1239884</v>
      </c>
      <c r="H42" s="314">
        <v>-1275059</v>
      </c>
    </row>
    <row r="43" spans="2:8" s="61" customFormat="1" ht="24.75" customHeight="1">
      <c r="B43" s="62"/>
      <c r="C43" s="344" t="s">
        <v>50</v>
      </c>
      <c r="D43" s="345"/>
      <c r="E43" s="346"/>
      <c r="F43" s="65"/>
      <c r="G43" s="120">
        <f>G31+G32</f>
        <v>63218271</v>
      </c>
      <c r="H43" s="120">
        <f>H31+H32</f>
        <v>22498843</v>
      </c>
    </row>
    <row r="44" spans="2:8" s="61" customFormat="1" ht="15.95" customHeight="1">
      <c r="B44" s="77"/>
      <c r="C44" s="77"/>
      <c r="D44" s="90"/>
      <c r="E44" s="78"/>
      <c r="F44" s="78"/>
      <c r="G44" s="79"/>
      <c r="H44" s="79"/>
    </row>
    <row r="45" spans="2:8" s="61" customFormat="1" ht="15.95" customHeight="1">
      <c r="B45" s="77"/>
      <c r="C45" s="77"/>
      <c r="D45" s="90"/>
      <c r="E45" s="78"/>
      <c r="F45" s="78"/>
      <c r="G45" s="79"/>
      <c r="H45" s="79"/>
    </row>
    <row r="46" spans="2:8" s="61" customFormat="1" ht="15.95" customHeight="1">
      <c r="B46" s="77"/>
      <c r="C46" s="77"/>
      <c r="D46" s="90"/>
      <c r="E46" s="78"/>
      <c r="F46" s="78"/>
      <c r="G46" s="79"/>
      <c r="H46" s="79"/>
    </row>
    <row r="47" spans="2:8" s="61" customFormat="1" ht="15.95" customHeight="1">
      <c r="B47" s="77"/>
      <c r="C47" s="77"/>
      <c r="D47" s="90"/>
      <c r="E47" s="78"/>
      <c r="F47" s="78"/>
      <c r="G47" s="79"/>
      <c r="H47" s="79"/>
    </row>
    <row r="48" spans="2:8" s="61" customFormat="1" ht="15.95" customHeight="1">
      <c r="B48" s="77"/>
      <c r="C48" s="77"/>
      <c r="D48" s="90"/>
      <c r="E48" s="78"/>
      <c r="F48" s="78"/>
      <c r="G48" s="79"/>
      <c r="H48" s="79"/>
    </row>
    <row r="49" spans="2:8" s="61" customFormat="1" ht="15.95" customHeight="1">
      <c r="B49" s="77"/>
      <c r="C49" s="77"/>
      <c r="D49" s="90"/>
      <c r="E49" s="78"/>
      <c r="F49" s="78"/>
      <c r="G49" s="79"/>
      <c r="H49" s="79"/>
    </row>
    <row r="50" spans="2:8" s="61" customFormat="1" ht="15.95" customHeight="1">
      <c r="B50" s="77"/>
      <c r="C50" s="77"/>
      <c r="D50" s="90"/>
      <c r="E50" s="78"/>
      <c r="F50" s="78"/>
      <c r="G50" s="79"/>
      <c r="H50" s="79"/>
    </row>
    <row r="51" spans="2:8" s="61" customFormat="1" ht="15.95" customHeight="1">
      <c r="B51" s="77"/>
      <c r="C51" s="77"/>
      <c r="D51" s="90"/>
      <c r="E51" s="78"/>
      <c r="F51" s="78"/>
      <c r="G51" s="79"/>
      <c r="H51" s="79"/>
    </row>
    <row r="52" spans="2:8" s="61" customFormat="1" ht="15.95" customHeight="1">
      <c r="B52" s="77"/>
      <c r="C52" s="77"/>
      <c r="D52" s="90"/>
      <c r="E52" s="78"/>
      <c r="F52" s="78"/>
      <c r="G52" s="79"/>
      <c r="H52" s="79"/>
    </row>
    <row r="53" spans="2:8" s="61" customFormat="1" ht="15.95" customHeight="1">
      <c r="B53" s="77"/>
      <c r="C53" s="77"/>
      <c r="D53" s="77"/>
      <c r="E53" s="77"/>
      <c r="F53" s="78"/>
      <c r="G53" s="79"/>
      <c r="H53" s="79"/>
    </row>
    <row r="54" spans="2:8">
      <c r="B54" s="91"/>
      <c r="C54" s="91"/>
      <c r="D54" s="92"/>
      <c r="E54" s="93"/>
      <c r="F54" s="93"/>
      <c r="G54" s="94"/>
      <c r="H54" s="94"/>
    </row>
  </sheetData>
  <mergeCells count="9">
    <mergeCell ref="C43:E43"/>
    <mergeCell ref="B5:B6"/>
    <mergeCell ref="C5:E6"/>
    <mergeCell ref="C24:E24"/>
    <mergeCell ref="B3:H3"/>
    <mergeCell ref="C31:E31"/>
    <mergeCell ref="C7:E7"/>
    <mergeCell ref="F5:F6"/>
    <mergeCell ref="C32:E32"/>
  </mergeCells>
  <phoneticPr fontId="0" type="noConversion"/>
  <printOptions horizontalCentered="1" verticalCentered="1"/>
  <pageMargins left="0" right="0" top="0" bottom="0" header="0.27" footer="0.26"/>
  <pageSetup orientation="portrait" horizontalDpi="300" verticalDpi="300" r:id="rId1"/>
  <headerFooter alignWithMargins="0"/>
  <ignoredErrors>
    <ignoredError sqref="G12:H12 G25:H2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G5" sqref="G5"/>
    </sheetView>
  </sheetViews>
  <sheetFormatPr defaultRowHeight="12.75"/>
  <cols>
    <col min="1" max="1" width="4.7109375" customWidth="1"/>
    <col min="2" max="2" width="54.28515625" customWidth="1"/>
    <col min="3" max="3" width="12.85546875" customWidth="1"/>
    <col min="4" max="4" width="13.85546875" customWidth="1"/>
    <col min="5" max="5" width="12.28515625" customWidth="1"/>
    <col min="6" max="6" width="10.140625" bestFit="1" customWidth="1"/>
    <col min="7" max="7" width="9.85546875" bestFit="1" customWidth="1"/>
    <col min="9" max="9" width="9.7109375" bestFit="1" customWidth="1"/>
  </cols>
  <sheetData>
    <row r="1" spans="1:7">
      <c r="A1" s="158"/>
    </row>
    <row r="2" spans="1:7" ht="21" thickBot="1">
      <c r="A2" s="363" t="s">
        <v>152</v>
      </c>
      <c r="B2" s="363"/>
      <c r="C2" s="363"/>
      <c r="D2" s="363"/>
      <c r="E2" s="363"/>
    </row>
    <row r="3" spans="1:7" ht="18.75" thickTop="1">
      <c r="A3" s="364" t="s">
        <v>153</v>
      </c>
      <c r="B3" s="364"/>
      <c r="C3" s="364"/>
      <c r="D3" s="364"/>
      <c r="E3" s="364"/>
    </row>
    <row r="4" spans="1:7">
      <c r="A4" s="166"/>
      <c r="B4" s="193"/>
      <c r="C4" s="191" t="s">
        <v>154</v>
      </c>
      <c r="D4" s="195" t="s">
        <v>155</v>
      </c>
      <c r="E4" s="191" t="s">
        <v>156</v>
      </c>
    </row>
    <row r="5" spans="1:7" ht="15">
      <c r="A5" s="171" t="s">
        <v>157</v>
      </c>
      <c r="B5" s="194" t="s">
        <v>158</v>
      </c>
      <c r="C5" s="192" t="s">
        <v>159</v>
      </c>
      <c r="D5" s="196" t="s">
        <v>160</v>
      </c>
      <c r="E5" s="192" t="s">
        <v>161</v>
      </c>
    </row>
    <row r="6" spans="1:7">
      <c r="A6" s="170">
        <v>1</v>
      </c>
      <c r="B6" s="173" t="s">
        <v>53</v>
      </c>
      <c r="C6" s="185">
        <v>701705</v>
      </c>
      <c r="D6" s="316">
        <v>39463117</v>
      </c>
      <c r="E6" s="316">
        <v>0</v>
      </c>
    </row>
    <row r="7" spans="1:7">
      <c r="A7" s="167">
        <v>2</v>
      </c>
      <c r="B7" s="174" t="s">
        <v>162</v>
      </c>
      <c r="C7" s="186" t="s">
        <v>163</v>
      </c>
      <c r="D7" s="317">
        <v>780000</v>
      </c>
      <c r="E7" s="317">
        <v>0</v>
      </c>
      <c r="G7" s="124"/>
    </row>
    <row r="8" spans="1:7">
      <c r="A8" s="167">
        <v>3</v>
      </c>
      <c r="B8" s="175" t="s">
        <v>164</v>
      </c>
      <c r="C8" s="187"/>
      <c r="D8" s="318"/>
      <c r="E8" s="317">
        <v>0</v>
      </c>
    </row>
    <row r="9" spans="1:7">
      <c r="A9" s="167"/>
      <c r="B9" s="176" t="s">
        <v>165</v>
      </c>
      <c r="C9" s="188"/>
      <c r="D9" s="319">
        <f>D6+D7</f>
        <v>40243117</v>
      </c>
      <c r="E9" s="319">
        <f>E6+E7</f>
        <v>0</v>
      </c>
    </row>
    <row r="10" spans="1:7">
      <c r="A10" s="167">
        <v>3</v>
      </c>
      <c r="B10" s="177" t="s">
        <v>166</v>
      </c>
      <c r="C10" s="188">
        <v>71</v>
      </c>
      <c r="D10" s="320"/>
      <c r="E10" s="321">
        <v>0</v>
      </c>
    </row>
    <row r="11" spans="1:7">
      <c r="A11" s="167">
        <v>4</v>
      </c>
      <c r="B11" s="175" t="s">
        <v>167</v>
      </c>
      <c r="C11" s="186" t="s">
        <v>168</v>
      </c>
      <c r="D11" s="322">
        <v>33478253</v>
      </c>
      <c r="E11" s="322">
        <v>0</v>
      </c>
    </row>
    <row r="12" spans="1:7">
      <c r="A12" s="167">
        <v>5</v>
      </c>
      <c r="B12" s="175" t="s">
        <v>169</v>
      </c>
      <c r="C12" s="189" t="s">
        <v>170</v>
      </c>
      <c r="D12" s="323">
        <f>D13+D14</f>
        <v>1202944</v>
      </c>
      <c r="E12" s="323">
        <f>E13+E14</f>
        <v>711935</v>
      </c>
    </row>
    <row r="13" spans="1:7">
      <c r="A13" s="168" t="s">
        <v>171</v>
      </c>
      <c r="B13" s="178" t="s">
        <v>122</v>
      </c>
      <c r="C13" s="189">
        <v>641</v>
      </c>
      <c r="D13" s="317">
        <v>1030800</v>
      </c>
      <c r="E13" s="317">
        <v>610054</v>
      </c>
    </row>
    <row r="14" spans="1:7">
      <c r="A14" s="168" t="s">
        <v>172</v>
      </c>
      <c r="B14" s="179" t="s">
        <v>173</v>
      </c>
      <c r="C14" s="189">
        <v>644</v>
      </c>
      <c r="D14" s="320">
        <v>172144</v>
      </c>
      <c r="E14" s="320">
        <v>101881</v>
      </c>
    </row>
    <row r="15" spans="1:7">
      <c r="A15" s="167">
        <v>6</v>
      </c>
      <c r="B15" s="175" t="s">
        <v>123</v>
      </c>
      <c r="C15" s="189" t="s">
        <v>174</v>
      </c>
      <c r="D15" s="321">
        <v>3502298</v>
      </c>
      <c r="E15" s="321">
        <v>0</v>
      </c>
    </row>
    <row r="16" spans="1:7">
      <c r="A16" s="167">
        <v>7</v>
      </c>
      <c r="B16" s="175" t="s">
        <v>124</v>
      </c>
      <c r="C16" s="189" t="s">
        <v>175</v>
      </c>
      <c r="D16" s="318">
        <v>768829</v>
      </c>
      <c r="E16" s="318">
        <v>533463</v>
      </c>
      <c r="G16" s="124"/>
    </row>
    <row r="17" spans="1:5">
      <c r="A17" s="167">
        <v>8</v>
      </c>
      <c r="B17" s="176" t="s">
        <v>176</v>
      </c>
      <c r="C17" s="189"/>
      <c r="D17" s="319">
        <f>+D12+D16+D15+D11</f>
        <v>38952324</v>
      </c>
      <c r="E17" s="319">
        <f>E11+E12+E15+E16</f>
        <v>1245398</v>
      </c>
    </row>
    <row r="18" spans="1:5">
      <c r="A18" s="167"/>
      <c r="B18" s="176"/>
      <c r="C18" s="189"/>
      <c r="D18" s="324"/>
      <c r="E18" s="324"/>
    </row>
    <row r="19" spans="1:5">
      <c r="A19" s="167">
        <v>9</v>
      </c>
      <c r="B19" s="175" t="s">
        <v>177</v>
      </c>
      <c r="C19" s="189"/>
      <c r="D19" s="319">
        <f>D9-D17</f>
        <v>1290793</v>
      </c>
      <c r="E19" s="319">
        <f>E9-E17</f>
        <v>-1245398</v>
      </c>
    </row>
    <row r="20" spans="1:5">
      <c r="A20" s="167"/>
      <c r="B20" s="175"/>
      <c r="C20" s="189"/>
      <c r="D20" s="324"/>
      <c r="E20" s="324"/>
    </row>
    <row r="21" spans="1:5">
      <c r="A21" s="167">
        <v>10</v>
      </c>
      <c r="B21" s="175" t="s">
        <v>178</v>
      </c>
      <c r="C21" s="189">
        <v>761661</v>
      </c>
      <c r="D21" s="325">
        <v>0</v>
      </c>
      <c r="E21" s="324">
        <v>0</v>
      </c>
    </row>
    <row r="22" spans="1:5">
      <c r="A22" s="167">
        <v>11</v>
      </c>
      <c r="B22" s="175" t="s">
        <v>179</v>
      </c>
      <c r="C22" s="189">
        <v>762662</v>
      </c>
      <c r="D22" s="326">
        <v>0</v>
      </c>
      <c r="E22" s="317">
        <v>0</v>
      </c>
    </row>
    <row r="23" spans="1:5">
      <c r="A23" s="167">
        <v>12</v>
      </c>
      <c r="B23" s="175" t="s">
        <v>54</v>
      </c>
      <c r="C23" s="189"/>
      <c r="D23" s="319">
        <f>D24+D25+D26+D27+D28</f>
        <v>-50909</v>
      </c>
      <c r="E23" s="319">
        <f>E24+E25+E26+E27+E28</f>
        <v>-29660</v>
      </c>
    </row>
    <row r="24" spans="1:5">
      <c r="A24" s="169" t="s">
        <v>171</v>
      </c>
      <c r="B24" s="179" t="s">
        <v>180</v>
      </c>
      <c r="C24" s="189" t="s">
        <v>181</v>
      </c>
      <c r="D24" s="317">
        <v>0</v>
      </c>
      <c r="E24" s="317">
        <v>0</v>
      </c>
    </row>
    <row r="25" spans="1:5">
      <c r="A25" s="168"/>
      <c r="B25" s="179" t="s">
        <v>182</v>
      </c>
      <c r="C25" s="189">
        <v>664665</v>
      </c>
      <c r="D25" s="317">
        <v>0</v>
      </c>
      <c r="E25" s="317">
        <v>0</v>
      </c>
    </row>
    <row r="26" spans="1:5">
      <c r="A26" s="168" t="s">
        <v>172</v>
      </c>
      <c r="B26" s="179" t="s">
        <v>125</v>
      </c>
      <c r="C26" s="189">
        <v>767667</v>
      </c>
      <c r="D26" s="324">
        <v>-374001</v>
      </c>
      <c r="E26" s="324">
        <v>2224</v>
      </c>
    </row>
    <row r="27" spans="1:5">
      <c r="A27" s="168" t="s">
        <v>183</v>
      </c>
      <c r="B27" s="180" t="s">
        <v>184</v>
      </c>
      <c r="C27" s="189">
        <v>769669</v>
      </c>
      <c r="D27" s="317">
        <v>323017</v>
      </c>
      <c r="E27" s="317">
        <v>-31884</v>
      </c>
    </row>
    <row r="28" spans="1:5">
      <c r="A28" s="168" t="s">
        <v>185</v>
      </c>
      <c r="B28" s="180" t="s">
        <v>186</v>
      </c>
      <c r="C28" s="189">
        <v>768668</v>
      </c>
      <c r="D28" s="317">
        <v>75</v>
      </c>
      <c r="E28" s="317">
        <v>0</v>
      </c>
    </row>
    <row r="29" spans="1:5">
      <c r="A29" s="168"/>
      <c r="B29" s="180"/>
      <c r="C29" s="189"/>
      <c r="D29" s="317"/>
      <c r="E29" s="317"/>
    </row>
    <row r="30" spans="1:5">
      <c r="A30" s="167">
        <v>13</v>
      </c>
      <c r="B30" s="181" t="s">
        <v>187</v>
      </c>
      <c r="C30" s="189"/>
      <c r="D30" s="319">
        <f>D21+D22+D23</f>
        <v>-50909</v>
      </c>
      <c r="E30" s="319">
        <f>E21+E22+E23</f>
        <v>-29660</v>
      </c>
    </row>
    <row r="31" spans="1:5">
      <c r="A31" s="167"/>
      <c r="B31" s="181"/>
      <c r="C31" s="189"/>
      <c r="D31" s="326"/>
      <c r="E31" s="326"/>
    </row>
    <row r="32" spans="1:5">
      <c r="A32" s="167">
        <v>14</v>
      </c>
      <c r="B32" s="181" t="s">
        <v>272</v>
      </c>
      <c r="C32" s="189"/>
      <c r="D32" s="319">
        <f>D19+D30</f>
        <v>1239884</v>
      </c>
      <c r="E32" s="319">
        <f>E19+E30</f>
        <v>-1275058</v>
      </c>
    </row>
    <row r="33" spans="1:5" ht="12.95" customHeight="1">
      <c r="A33" s="169" t="s">
        <v>171</v>
      </c>
      <c r="B33" s="183" t="s">
        <v>407</v>
      </c>
      <c r="C33" s="189"/>
      <c r="D33" s="324">
        <f>E34</f>
        <v>-1275058</v>
      </c>
      <c r="E33" s="324">
        <v>0</v>
      </c>
    </row>
    <row r="34" spans="1:5" ht="12.95" customHeight="1">
      <c r="A34" s="168" t="s">
        <v>172</v>
      </c>
      <c r="B34" s="183" t="s">
        <v>85</v>
      </c>
      <c r="C34" s="189"/>
      <c r="D34" s="324">
        <f>D32+D33</f>
        <v>-35174</v>
      </c>
      <c r="E34" s="324">
        <f>E32+E33</f>
        <v>-1275058</v>
      </c>
    </row>
    <row r="35" spans="1:5" ht="12.95" customHeight="1">
      <c r="A35" s="167"/>
      <c r="B35" s="183"/>
      <c r="C35" s="189"/>
      <c r="D35" s="324"/>
      <c r="E35" s="325"/>
    </row>
    <row r="36" spans="1:5" ht="12.95" customHeight="1">
      <c r="A36" s="167">
        <v>15</v>
      </c>
      <c r="B36" s="182" t="s">
        <v>55</v>
      </c>
      <c r="C36" s="189">
        <v>69</v>
      </c>
      <c r="D36" s="319">
        <v>0</v>
      </c>
      <c r="E36" s="319">
        <v>0</v>
      </c>
    </row>
    <row r="37" spans="1:5" s="253" customFormat="1" ht="12.95" customHeight="1">
      <c r="A37" s="251"/>
      <c r="B37" s="182"/>
      <c r="C37" s="252"/>
      <c r="D37" s="323"/>
      <c r="E37" s="323"/>
    </row>
    <row r="38" spans="1:5" s="253" customFormat="1" ht="12.95" customHeight="1">
      <c r="A38" s="251">
        <v>16</v>
      </c>
      <c r="B38" s="182" t="s">
        <v>273</v>
      </c>
      <c r="C38" s="252"/>
      <c r="D38" s="323">
        <f>D32-D36</f>
        <v>1239884</v>
      </c>
      <c r="E38" s="323">
        <f>E32-E36</f>
        <v>-1275058</v>
      </c>
    </row>
    <row r="39" spans="1:5" s="253" customFormat="1" ht="12.95" customHeight="1">
      <c r="A39" s="251"/>
      <c r="B39" s="182"/>
      <c r="C39" s="252"/>
      <c r="D39" s="323"/>
      <c r="E39" s="323"/>
    </row>
    <row r="40" spans="1:5" ht="12.95" customHeight="1">
      <c r="A40" s="167"/>
      <c r="B40" s="182" t="s">
        <v>188</v>
      </c>
      <c r="C40" s="189"/>
      <c r="D40" s="327">
        <v>0</v>
      </c>
      <c r="E40" s="327">
        <v>0</v>
      </c>
    </row>
    <row r="41" spans="1:5" ht="12.95" customHeight="1">
      <c r="A41" s="167"/>
      <c r="B41" s="182" t="s">
        <v>288</v>
      </c>
      <c r="C41" s="189"/>
      <c r="D41" s="327">
        <v>0</v>
      </c>
      <c r="E41" s="327">
        <v>0</v>
      </c>
    </row>
    <row r="42" spans="1:5" ht="12.95" customHeight="1">
      <c r="A42" s="167"/>
      <c r="B42" s="182"/>
      <c r="C42" s="189"/>
      <c r="D42" s="301"/>
      <c r="E42" s="301"/>
    </row>
    <row r="43" spans="1:5">
      <c r="A43" s="172"/>
      <c r="B43" s="184"/>
      <c r="C43" s="125"/>
      <c r="D43" s="190"/>
      <c r="E43" s="125"/>
    </row>
    <row r="44" spans="1:5">
      <c r="A44" s="161"/>
      <c r="B44" s="162"/>
      <c r="C44" s="157"/>
      <c r="D44" s="157"/>
      <c r="E44" s="157"/>
    </row>
    <row r="45" spans="1:5">
      <c r="A45" s="161"/>
      <c r="B45" s="163"/>
      <c r="C45" s="157"/>
      <c r="D45" s="157"/>
      <c r="E45" s="157"/>
    </row>
    <row r="46" spans="1:5">
      <c r="A46" s="161"/>
      <c r="B46" s="163"/>
      <c r="C46" s="157"/>
      <c r="D46" s="157"/>
      <c r="E46" s="157"/>
    </row>
    <row r="47" spans="1:5">
      <c r="A47" s="161"/>
      <c r="B47" s="163"/>
      <c r="C47" s="157"/>
      <c r="D47" s="157"/>
      <c r="E47" s="157"/>
    </row>
    <row r="48" spans="1:5">
      <c r="A48" s="161"/>
      <c r="B48" s="163"/>
      <c r="C48" s="157"/>
      <c r="D48" s="157"/>
      <c r="E48" s="157"/>
    </row>
    <row r="49" spans="1:5">
      <c r="A49" s="161"/>
      <c r="B49" s="163"/>
      <c r="C49" s="157"/>
      <c r="D49" s="157"/>
      <c r="E49" s="157"/>
    </row>
    <row r="50" spans="1:5">
      <c r="A50" s="161"/>
      <c r="B50" s="164"/>
      <c r="C50" s="157"/>
      <c r="D50" s="157"/>
      <c r="E50" s="157"/>
    </row>
    <row r="51" spans="1:5">
      <c r="A51" s="161"/>
      <c r="B51" s="165"/>
      <c r="C51" s="157"/>
      <c r="D51" s="157"/>
      <c r="E51" s="157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</sheetData>
  <mergeCells count="2">
    <mergeCell ref="A2:E2"/>
    <mergeCell ref="A3:E3"/>
  </mergeCells>
  <pageMargins left="0.52" right="0.35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F27" sqref="F27"/>
    </sheetView>
  </sheetViews>
  <sheetFormatPr defaultRowHeight="12.75"/>
  <cols>
    <col min="1" max="1" width="4.7109375" style="80" customWidth="1"/>
    <col min="2" max="3" width="3.7109375" style="81" customWidth="1"/>
    <col min="4" max="4" width="3.5703125" style="81" customWidth="1"/>
    <col min="5" max="5" width="44.42578125" style="80" customWidth="1"/>
    <col min="6" max="7" width="15.42578125" style="82" customWidth="1"/>
    <col min="8" max="8" width="1.42578125" style="80" customWidth="1"/>
    <col min="9" max="9" width="9.7109375" style="80" bestFit="1" customWidth="1"/>
    <col min="10" max="10" width="11.28515625" style="80" bestFit="1" customWidth="1"/>
    <col min="11" max="11" width="10.140625" style="80" bestFit="1" customWidth="1"/>
    <col min="12" max="16384" width="9.140625" style="80"/>
  </cols>
  <sheetData>
    <row r="1" spans="2:7" s="49" customFormat="1" ht="7.5" customHeight="1">
      <c r="B1" s="46"/>
      <c r="C1" s="46"/>
      <c r="D1" s="47"/>
      <c r="E1" s="48"/>
      <c r="F1" s="103"/>
      <c r="G1" s="104"/>
    </row>
    <row r="2" spans="2:7" s="49" customFormat="1" ht="8.25" customHeight="1">
      <c r="B2" s="46"/>
      <c r="C2" s="46"/>
      <c r="D2" s="47"/>
      <c r="E2" s="48"/>
      <c r="F2" s="50"/>
      <c r="G2" s="95"/>
    </row>
    <row r="3" spans="2:7" s="96" customFormat="1" ht="18" customHeight="1">
      <c r="B3" s="369" t="s">
        <v>291</v>
      </c>
      <c r="C3" s="370"/>
      <c r="D3" s="370"/>
      <c r="E3" s="370"/>
      <c r="F3" s="370"/>
      <c r="G3" s="370"/>
    </row>
    <row r="4" spans="2:7" s="102" customFormat="1" ht="6.75" customHeight="1">
      <c r="B4" s="100"/>
      <c r="C4" s="100"/>
      <c r="D4" s="100"/>
      <c r="F4" s="101"/>
      <c r="G4" s="101"/>
    </row>
    <row r="5" spans="2:7" s="61" customFormat="1" ht="15.95" customHeight="1">
      <c r="B5" s="375" t="s">
        <v>2</v>
      </c>
      <c r="C5" s="365" t="s">
        <v>84</v>
      </c>
      <c r="D5" s="371"/>
      <c r="E5" s="372"/>
      <c r="F5" s="105" t="s">
        <v>126</v>
      </c>
      <c r="G5" s="105" t="s">
        <v>126</v>
      </c>
    </row>
    <row r="6" spans="2:7" s="61" customFormat="1" ht="15.95" customHeight="1">
      <c r="B6" s="368"/>
      <c r="C6" s="366"/>
      <c r="D6" s="373"/>
      <c r="E6" s="374"/>
      <c r="F6" s="107" t="s">
        <v>127</v>
      </c>
      <c r="G6" s="108" t="s">
        <v>142</v>
      </c>
    </row>
    <row r="7" spans="2:7" s="61" customFormat="1" ht="24.95" customHeight="1">
      <c r="B7" s="62"/>
      <c r="C7" s="98" t="s">
        <v>67</v>
      </c>
      <c r="D7" s="99"/>
      <c r="E7" s="76"/>
      <c r="F7" s="412">
        <f>F20+F23</f>
        <v>-45119474</v>
      </c>
      <c r="G7" s="412">
        <f>G20+G23</f>
        <v>-17475804</v>
      </c>
    </row>
    <row r="8" spans="2:7" s="61" customFormat="1" ht="20.100000000000001" customHeight="1">
      <c r="B8" s="62"/>
      <c r="C8" s="98"/>
      <c r="D8" s="329" t="s">
        <v>316</v>
      </c>
      <c r="E8" s="64"/>
      <c r="F8" s="413">
        <v>1239884</v>
      </c>
      <c r="G8" s="413">
        <v>0</v>
      </c>
    </row>
    <row r="9" spans="2:7" s="61" customFormat="1" ht="20.100000000000001" customHeight="1">
      <c r="B9" s="62"/>
      <c r="C9" s="109"/>
      <c r="D9" s="110" t="s">
        <v>86</v>
      </c>
      <c r="F9" s="413"/>
      <c r="G9" s="414"/>
    </row>
    <row r="10" spans="2:7" s="61" customFormat="1" ht="20.100000000000001" customHeight="1">
      <c r="B10" s="62"/>
      <c r="C10" s="98"/>
      <c r="D10" s="99"/>
      <c r="E10" s="111" t="s">
        <v>95</v>
      </c>
      <c r="F10" s="413">
        <v>3502298</v>
      </c>
      <c r="G10" s="413">
        <f>'Pash - N'!E15</f>
        <v>0</v>
      </c>
    </row>
    <row r="11" spans="2:7" s="61" customFormat="1" ht="20.100000000000001" customHeight="1">
      <c r="B11" s="62"/>
      <c r="C11" s="98"/>
      <c r="D11" s="99"/>
      <c r="E11" s="111" t="s">
        <v>96</v>
      </c>
      <c r="F11" s="413">
        <v>-10288</v>
      </c>
      <c r="G11" s="414"/>
    </row>
    <row r="12" spans="2:7" s="61" customFormat="1" ht="20.100000000000001" customHeight="1">
      <c r="B12" s="62"/>
      <c r="C12" s="98"/>
      <c r="D12" s="99"/>
      <c r="E12" s="111" t="s">
        <v>97</v>
      </c>
      <c r="F12" s="413"/>
      <c r="G12" s="414"/>
    </row>
    <row r="13" spans="2:7" s="61" customFormat="1" ht="20.100000000000001" customHeight="1">
      <c r="B13" s="62"/>
      <c r="C13" s="98"/>
      <c r="D13" s="99"/>
      <c r="E13" s="111" t="s">
        <v>98</v>
      </c>
      <c r="F13" s="413">
        <v>-75</v>
      </c>
      <c r="G13" s="413">
        <v>0</v>
      </c>
    </row>
    <row r="14" spans="2:7" s="78" customFormat="1" ht="20.100000000000001" customHeight="1">
      <c r="B14" s="376"/>
      <c r="C14" s="365"/>
      <c r="D14" s="112" t="s">
        <v>87</v>
      </c>
      <c r="F14" s="415">
        <f>Aktivet!H13-Aktivet!G13</f>
        <v>-14450845</v>
      </c>
      <c r="G14" s="415">
        <v>0</v>
      </c>
    </row>
    <row r="15" spans="2:7" s="78" customFormat="1" ht="20.100000000000001" customHeight="1">
      <c r="B15" s="377"/>
      <c r="C15" s="366"/>
      <c r="D15" s="113" t="s">
        <v>88</v>
      </c>
      <c r="F15" s="415"/>
      <c r="G15" s="415"/>
    </row>
    <row r="16" spans="2:7" s="78" customFormat="1" ht="20.100000000000001" customHeight="1">
      <c r="B16" s="250"/>
      <c r="C16" s="249"/>
      <c r="D16" s="254" t="s">
        <v>274</v>
      </c>
      <c r="E16" s="64"/>
      <c r="F16" s="416">
        <v>-28358709</v>
      </c>
      <c r="G16" s="417">
        <v>-16498500</v>
      </c>
    </row>
    <row r="17" spans="2:11" s="61" customFormat="1" ht="20.100000000000001" customHeight="1">
      <c r="B17" s="106"/>
      <c r="C17" s="98"/>
      <c r="D17" s="110" t="s">
        <v>89</v>
      </c>
      <c r="E17" s="110"/>
      <c r="F17" s="413">
        <v>-7415740</v>
      </c>
      <c r="G17" s="414">
        <v>0</v>
      </c>
    </row>
    <row r="18" spans="2:11" s="61" customFormat="1" ht="20.100000000000001" customHeight="1">
      <c r="B18" s="367"/>
      <c r="C18" s="365"/>
      <c r="D18" s="112" t="s">
        <v>90</v>
      </c>
      <c r="E18" s="112"/>
      <c r="F18" s="418">
        <v>0</v>
      </c>
      <c r="G18" s="418">
        <v>0</v>
      </c>
    </row>
    <row r="19" spans="2:11" s="61" customFormat="1" ht="20.100000000000001" customHeight="1">
      <c r="B19" s="368"/>
      <c r="C19" s="366"/>
      <c r="D19" s="110" t="s">
        <v>91</v>
      </c>
      <c r="E19" s="110"/>
      <c r="F19" s="419"/>
      <c r="G19" s="419"/>
      <c r="J19" s="149"/>
      <c r="K19" s="149"/>
    </row>
    <row r="20" spans="2:11" s="61" customFormat="1" ht="20.100000000000001" customHeight="1">
      <c r="B20" s="62"/>
      <c r="C20" s="98"/>
      <c r="D20" s="121" t="s">
        <v>92</v>
      </c>
      <c r="E20" s="121"/>
      <c r="F20" s="420">
        <f>SUM(F8:F19)</f>
        <v>-45493475</v>
      </c>
      <c r="G20" s="420">
        <f>G8+G10+G13+G14+G17+G18+G16</f>
        <v>-16498500</v>
      </c>
      <c r="J20" s="149"/>
    </row>
    <row r="21" spans="2:11" s="61" customFormat="1" ht="20.100000000000001" customHeight="1">
      <c r="B21" s="62"/>
      <c r="C21" s="98"/>
      <c r="D21" s="64" t="s">
        <v>68</v>
      </c>
      <c r="E21" s="64"/>
      <c r="F21" s="414">
        <v>374001</v>
      </c>
      <c r="G21" s="414"/>
    </row>
    <row r="22" spans="2:11" s="61" customFormat="1" ht="20.100000000000001" customHeight="1">
      <c r="B22" s="62"/>
      <c r="C22" s="98"/>
      <c r="D22" s="64" t="s">
        <v>69</v>
      </c>
      <c r="E22" s="64"/>
      <c r="F22" s="414">
        <f>Aktivet!G15</f>
        <v>0</v>
      </c>
      <c r="G22" s="414">
        <v>0</v>
      </c>
      <c r="J22" s="149"/>
    </row>
    <row r="23" spans="2:11" s="70" customFormat="1" ht="20.100000000000001" customHeight="1">
      <c r="B23" s="62"/>
      <c r="C23" s="98"/>
      <c r="D23" s="122" t="s">
        <v>93</v>
      </c>
      <c r="E23" s="121"/>
      <c r="F23" s="421">
        <f>SUM(F21:F22)</f>
        <v>374001</v>
      </c>
      <c r="G23" s="421">
        <v>-977304</v>
      </c>
    </row>
    <row r="24" spans="2:11" s="61" customFormat="1" ht="24.95" customHeight="1">
      <c r="B24" s="71"/>
      <c r="C24" s="115" t="s">
        <v>70</v>
      </c>
      <c r="D24" s="99"/>
      <c r="E24" s="64"/>
      <c r="F24" s="414"/>
      <c r="G24" s="414">
        <f>SUM(G25:G30)</f>
        <v>0</v>
      </c>
    </row>
    <row r="25" spans="2:11" s="61" customFormat="1" ht="20.100000000000001" customHeight="1">
      <c r="B25" s="62"/>
      <c r="C25" s="98"/>
      <c r="D25" s="64" t="s">
        <v>71</v>
      </c>
      <c r="E25" s="64"/>
      <c r="F25" s="414"/>
      <c r="G25" s="414"/>
    </row>
    <row r="26" spans="2:11" s="61" customFormat="1" ht="20.100000000000001" customHeight="1">
      <c r="B26" s="62"/>
      <c r="C26" s="98"/>
      <c r="D26" s="64" t="s">
        <v>72</v>
      </c>
      <c r="E26" s="64"/>
      <c r="F26" s="414">
        <v>0</v>
      </c>
      <c r="G26" s="414"/>
    </row>
    <row r="27" spans="2:11" s="61" customFormat="1" ht="20.100000000000001" customHeight="1">
      <c r="B27" s="62"/>
      <c r="C27" s="97"/>
      <c r="D27" s="330" t="s">
        <v>317</v>
      </c>
      <c r="E27" s="64"/>
      <c r="F27" s="414">
        <v>47034639</v>
      </c>
      <c r="G27" s="414"/>
    </row>
    <row r="28" spans="2:11" s="61" customFormat="1" ht="20.100000000000001" customHeight="1">
      <c r="B28" s="62"/>
      <c r="C28" s="72"/>
      <c r="D28" s="64" t="s">
        <v>73</v>
      </c>
      <c r="E28" s="64"/>
      <c r="F28" s="414">
        <v>7974</v>
      </c>
      <c r="G28" s="414"/>
    </row>
    <row r="29" spans="2:11" s="61" customFormat="1" ht="20.100000000000001" customHeight="1">
      <c r="B29" s="62"/>
      <c r="C29" s="72"/>
      <c r="D29" s="64" t="s">
        <v>74</v>
      </c>
      <c r="E29" s="64"/>
      <c r="F29" s="414"/>
      <c r="G29" s="414"/>
    </row>
    <row r="30" spans="2:11" s="70" customFormat="1" ht="20.100000000000001" customHeight="1">
      <c r="B30" s="62"/>
      <c r="C30" s="72"/>
      <c r="D30" s="67" t="s">
        <v>75</v>
      </c>
      <c r="E30" s="114"/>
      <c r="F30" s="422">
        <f>SUM(F25:F29)</f>
        <v>47042613</v>
      </c>
      <c r="G30" s="421">
        <f>SUM(G25:G29)</f>
        <v>0</v>
      </c>
      <c r="J30" s="139"/>
    </row>
    <row r="31" spans="2:11" s="61" customFormat="1" ht="24.95" customHeight="1">
      <c r="B31" s="71"/>
      <c r="C31" s="98" t="s">
        <v>76</v>
      </c>
      <c r="D31" s="116"/>
      <c r="E31" s="64"/>
      <c r="F31" s="421">
        <f>SUM(F32:F36)</f>
        <v>45440579</v>
      </c>
      <c r="G31" s="421">
        <f>SUM(G32:G36)</f>
        <v>17504336</v>
      </c>
    </row>
    <row r="32" spans="2:11" s="61" customFormat="1" ht="20.100000000000001" customHeight="1">
      <c r="B32" s="62"/>
      <c r="C32" s="72"/>
      <c r="D32" s="64" t="s">
        <v>83</v>
      </c>
      <c r="E32" s="64"/>
      <c r="F32" s="414"/>
      <c r="G32" s="414">
        <v>100000</v>
      </c>
      <c r="J32" s="149"/>
    </row>
    <row r="33" spans="1:11" s="61" customFormat="1" ht="20.100000000000001" customHeight="1">
      <c r="B33" s="62"/>
      <c r="C33" s="72"/>
      <c r="D33" s="64" t="s">
        <v>77</v>
      </c>
      <c r="E33" s="64"/>
      <c r="F33" s="414">
        <v>45440579</v>
      </c>
      <c r="G33" s="414">
        <v>17300000</v>
      </c>
    </row>
    <row r="34" spans="1:11" s="61" customFormat="1" ht="20.100000000000001" customHeight="1">
      <c r="B34" s="62"/>
      <c r="C34" s="72"/>
      <c r="D34" s="64" t="s">
        <v>78</v>
      </c>
      <c r="E34" s="64"/>
      <c r="F34" s="414"/>
      <c r="G34" s="414"/>
    </row>
    <row r="35" spans="1:11" s="61" customFormat="1" ht="20.100000000000001" customHeight="1">
      <c r="B35" s="62"/>
      <c r="C35" s="72"/>
      <c r="D35" s="64" t="s">
        <v>79</v>
      </c>
      <c r="E35" s="64"/>
      <c r="F35" s="414"/>
      <c r="G35" s="414"/>
    </row>
    <row r="36" spans="1:11" s="70" customFormat="1" ht="20.100000000000001" customHeight="1">
      <c r="B36" s="62"/>
      <c r="C36" s="72"/>
      <c r="D36" s="67" t="s">
        <v>94</v>
      </c>
      <c r="E36" s="114"/>
      <c r="F36" s="421"/>
      <c r="G36" s="421">
        <v>104336</v>
      </c>
    </row>
    <row r="37" spans="1:11" ht="25.5" customHeight="1">
      <c r="B37" s="117"/>
      <c r="C37" s="115" t="s">
        <v>80</v>
      </c>
      <c r="D37" s="118"/>
      <c r="E37" s="119"/>
      <c r="F37" s="423">
        <f>F7+F31</f>
        <v>321105</v>
      </c>
      <c r="G37" s="423">
        <f>G7+G24+G31</f>
        <v>28532</v>
      </c>
      <c r="J37" s="331"/>
      <c r="K37" s="82"/>
    </row>
    <row r="38" spans="1:11" ht="25.5" customHeight="1">
      <c r="B38" s="118"/>
      <c r="C38" s="115" t="s">
        <v>81</v>
      </c>
      <c r="D38" s="118"/>
      <c r="E38" s="119"/>
      <c r="F38" s="424">
        <f>G39</f>
        <v>28532</v>
      </c>
      <c r="G38" s="424">
        <v>0</v>
      </c>
    </row>
    <row r="39" spans="1:11" ht="25.5" customHeight="1">
      <c r="B39" s="118"/>
      <c r="C39" s="115" t="s">
        <v>82</v>
      </c>
      <c r="D39" s="118"/>
      <c r="E39" s="119"/>
      <c r="F39" s="423">
        <f>F37+F38</f>
        <v>349637</v>
      </c>
      <c r="G39" s="423">
        <f>G37+G38</f>
        <v>28532</v>
      </c>
      <c r="J39" s="82"/>
    </row>
    <row r="41" spans="1:11" ht="20.25">
      <c r="A41" s="147"/>
      <c r="I41" s="82"/>
    </row>
  </sheetData>
  <mergeCells count="11">
    <mergeCell ref="G18:G19"/>
    <mergeCell ref="C18:C19"/>
    <mergeCell ref="B18:B19"/>
    <mergeCell ref="F18:F19"/>
    <mergeCell ref="B3:G3"/>
    <mergeCell ref="C5:E6"/>
    <mergeCell ref="B5:B6"/>
    <mergeCell ref="F14:F15"/>
    <mergeCell ref="G14:G15"/>
    <mergeCell ref="B14:B15"/>
    <mergeCell ref="C14:C15"/>
  </mergeCells>
  <phoneticPr fontId="0" type="noConversion"/>
  <printOptions horizontalCentered="1" verticalCentered="1"/>
  <pageMargins left="0" right="0" top="0" bottom="0" header="0.24" footer="0.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8"/>
  <sheetViews>
    <sheetView workbookViewId="0">
      <selection activeCell="E21" sqref="E21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1" spans="1:10" ht="19.5">
      <c r="A1" s="234" t="s">
        <v>294</v>
      </c>
    </row>
    <row r="2" spans="1:10" ht="6.75" customHeight="1"/>
    <row r="3" spans="1:10" ht="25.5" customHeight="1">
      <c r="A3" s="378" t="s">
        <v>287</v>
      </c>
      <c r="B3" s="378"/>
      <c r="C3" s="378"/>
      <c r="D3" s="378"/>
      <c r="E3" s="378"/>
      <c r="F3" s="378"/>
      <c r="G3" s="378"/>
      <c r="H3" s="378"/>
    </row>
    <row r="4" spans="1:10" ht="6.75" customHeight="1"/>
    <row r="5" spans="1:10" ht="12.75" customHeight="1">
      <c r="B5" s="142" t="s">
        <v>61</v>
      </c>
      <c r="G5" s="143"/>
    </row>
    <row r="6" spans="1:10" ht="6.75" customHeight="1" thickBot="1"/>
    <row r="7" spans="1:10" s="2" customFormat="1" ht="24.95" customHeight="1" thickTop="1">
      <c r="A7" s="141"/>
      <c r="B7" s="11"/>
      <c r="C7" s="260" t="s">
        <v>41</v>
      </c>
      <c r="D7" s="260" t="s">
        <v>42</v>
      </c>
      <c r="E7" s="260" t="s">
        <v>63</v>
      </c>
      <c r="F7" s="260" t="s">
        <v>62</v>
      </c>
      <c r="G7" s="260" t="s">
        <v>64</v>
      </c>
      <c r="H7" s="255" t="s">
        <v>57</v>
      </c>
    </row>
    <row r="8" spans="1:10" s="7" customFormat="1" ht="30" customHeight="1">
      <c r="A8" s="13" t="s">
        <v>3</v>
      </c>
      <c r="B8" s="12" t="s">
        <v>189</v>
      </c>
      <c r="C8" s="256">
        <f>Pasivet!H35</f>
        <v>100000</v>
      </c>
      <c r="D8" s="256"/>
      <c r="E8" s="256"/>
      <c r="F8" s="256"/>
      <c r="G8" s="256">
        <f>Pasivet!H41+Pasivet!H42</f>
        <v>-1275059</v>
      </c>
      <c r="H8" s="257">
        <f>C8+F8+G8</f>
        <v>-1175059</v>
      </c>
      <c r="I8" s="148"/>
      <c r="J8" s="148"/>
    </row>
    <row r="9" spans="1:10" s="7" customFormat="1" ht="25.5" customHeight="1">
      <c r="A9" s="3" t="s">
        <v>140</v>
      </c>
      <c r="B9" s="4" t="s">
        <v>58</v>
      </c>
      <c r="C9" s="5"/>
      <c r="D9" s="5"/>
      <c r="E9" s="5"/>
      <c r="F9" s="5"/>
      <c r="G9" s="5"/>
      <c r="H9" s="6"/>
    </row>
    <row r="10" spans="1:10" s="7" customFormat="1" ht="20.100000000000001" customHeight="1">
      <c r="A10" s="13" t="s">
        <v>141</v>
      </c>
      <c r="B10" s="12" t="s">
        <v>56</v>
      </c>
      <c r="C10" s="5"/>
      <c r="D10" s="5">
        <v>0</v>
      </c>
      <c r="E10" s="5">
        <v>0</v>
      </c>
      <c r="F10" s="5"/>
      <c r="G10" s="5"/>
      <c r="H10" s="6">
        <f>C10+F10+G10</f>
        <v>0</v>
      </c>
    </row>
    <row r="11" spans="1:10" s="7" customFormat="1" ht="25.5" customHeight="1">
      <c r="A11" s="10">
        <v>1</v>
      </c>
      <c r="B11" s="8" t="s">
        <v>60</v>
      </c>
      <c r="C11" s="9"/>
      <c r="D11" s="9"/>
      <c r="E11" s="9"/>
      <c r="F11" s="9"/>
      <c r="G11" s="9">
        <f>Pasivet!G42</f>
        <v>1239884</v>
      </c>
      <c r="H11" s="6">
        <f>C11+F11+G11</f>
        <v>1239884</v>
      </c>
    </row>
    <row r="12" spans="1:10" s="7" customFormat="1" ht="25.5" customHeight="1">
      <c r="A12" s="10">
        <v>2</v>
      </c>
      <c r="B12" s="8" t="s">
        <v>59</v>
      </c>
      <c r="C12" s="9"/>
      <c r="D12" s="9"/>
      <c r="E12" s="9"/>
      <c r="F12" s="9"/>
      <c r="G12" s="9"/>
      <c r="H12" s="6">
        <f>C12+F12+G12</f>
        <v>0</v>
      </c>
    </row>
    <row r="13" spans="1:10" s="7" customFormat="1" ht="25.5" customHeight="1">
      <c r="A13" s="10">
        <v>3</v>
      </c>
      <c r="B13" s="8" t="s">
        <v>65</v>
      </c>
      <c r="C13" s="9"/>
      <c r="D13" s="9"/>
      <c r="E13" s="9"/>
      <c r="F13" s="9"/>
      <c r="G13" s="9"/>
      <c r="H13" s="6">
        <f>C13+F13+G13</f>
        <v>0</v>
      </c>
    </row>
    <row r="14" spans="1:10" s="7" customFormat="1" ht="25.5" customHeight="1">
      <c r="A14" s="10"/>
      <c r="B14" s="8" t="s">
        <v>275</v>
      </c>
      <c r="C14" s="9"/>
      <c r="D14" s="9"/>
      <c r="E14" s="9"/>
      <c r="F14" s="9"/>
      <c r="G14" s="9"/>
      <c r="H14" s="6"/>
    </row>
    <row r="15" spans="1:10" s="7" customFormat="1" ht="25.5" customHeight="1">
      <c r="A15" s="10">
        <v>4</v>
      </c>
      <c r="B15" s="8" t="s">
        <v>66</v>
      </c>
      <c r="C15" s="9"/>
      <c r="D15" s="9"/>
      <c r="E15" s="9"/>
      <c r="F15" s="9"/>
      <c r="G15" s="9"/>
      <c r="H15" s="6">
        <f>C15+F15+G15</f>
        <v>0</v>
      </c>
    </row>
    <row r="16" spans="1:10" s="7" customFormat="1" ht="30" customHeight="1" thickBot="1">
      <c r="A16" s="14" t="s">
        <v>4</v>
      </c>
      <c r="B16" s="15" t="s">
        <v>286</v>
      </c>
      <c r="C16" s="258">
        <f>SUM(C8:C15)</f>
        <v>100000</v>
      </c>
      <c r="D16" s="258">
        <f>SUM(D8:D15)</f>
        <v>0</v>
      </c>
      <c r="E16" s="258">
        <f>SUM(E8:E15)</f>
        <v>0</v>
      </c>
      <c r="F16" s="258">
        <f>SUM(F8:F15)</f>
        <v>0</v>
      </c>
      <c r="G16" s="258">
        <f>SUM(G8:G15)</f>
        <v>-35175</v>
      </c>
      <c r="H16" s="259">
        <f>SUM(C16:G16)</f>
        <v>64825</v>
      </c>
      <c r="I16" s="148"/>
      <c r="J16" s="148"/>
    </row>
    <row r="17" spans="1:8" ht="14.1" customHeight="1" thickTop="1"/>
    <row r="18" spans="1:8" ht="14.1" customHeight="1"/>
    <row r="19" spans="1:8" ht="14.1" customHeight="1">
      <c r="H19" s="124"/>
    </row>
    <row r="20" spans="1:8" ht="14.1" customHeight="1"/>
    <row r="21" spans="1:8" ht="14.1" customHeight="1">
      <c r="A21" s="146"/>
    </row>
    <row r="22" spans="1:8" ht="14.1" customHeight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</sheetData>
  <mergeCells count="1">
    <mergeCell ref="A3:H3"/>
  </mergeCells>
  <phoneticPr fontId="4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2" workbookViewId="0">
      <selection activeCell="H20" sqref="H20"/>
    </sheetView>
  </sheetViews>
  <sheetFormatPr defaultRowHeight="12.75"/>
  <cols>
    <col min="1" max="1" width="31.42578125" customWidth="1"/>
    <col min="2" max="2" width="11.140625" customWidth="1"/>
    <col min="3" max="3" width="9.42578125" customWidth="1"/>
    <col min="4" max="4" width="7.85546875" bestFit="1" customWidth="1"/>
    <col min="5" max="5" width="7.28515625" customWidth="1"/>
    <col min="6" max="6" width="8" customWidth="1"/>
    <col min="7" max="7" width="8.42578125" customWidth="1"/>
    <col min="8" max="8" width="6.85546875" customWidth="1"/>
    <col min="9" max="9" width="8.5703125" customWidth="1"/>
    <col min="10" max="10" width="9.42578125" customWidth="1"/>
    <col min="11" max="11" width="8.7109375" customWidth="1"/>
    <col min="12" max="12" width="9.5703125" customWidth="1"/>
    <col min="13" max="13" width="10" customWidth="1"/>
    <col min="15" max="16" width="10.140625" bestFit="1" customWidth="1"/>
  </cols>
  <sheetData>
    <row r="1" spans="1:13" ht="6" customHeight="1"/>
    <row r="2" spans="1:13" ht="19.5">
      <c r="A2" s="234" t="s">
        <v>294</v>
      </c>
    </row>
    <row r="3" spans="1:13" ht="19.5">
      <c r="A3" s="234"/>
    </row>
    <row r="4" spans="1:13" ht="15">
      <c r="A4" s="197"/>
      <c r="B4" s="198" t="s">
        <v>190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6" spans="1:13">
      <c r="A6" s="199"/>
      <c r="B6" s="199" t="s">
        <v>191</v>
      </c>
      <c r="C6" s="200" t="s">
        <v>192</v>
      </c>
      <c r="D6" s="201"/>
      <c r="E6" s="201"/>
      <c r="F6" s="201"/>
      <c r="G6" s="202"/>
      <c r="H6" s="200" t="s">
        <v>193</v>
      </c>
      <c r="I6" s="201"/>
      <c r="J6" s="201"/>
      <c r="K6" s="201"/>
      <c r="L6" s="202"/>
      <c r="M6" s="199" t="s">
        <v>194</v>
      </c>
    </row>
    <row r="7" spans="1:13" ht="15">
      <c r="A7" s="203" t="s">
        <v>195</v>
      </c>
      <c r="B7" s="204" t="s">
        <v>196</v>
      </c>
      <c r="C7" s="199" t="s">
        <v>197</v>
      </c>
      <c r="D7" s="199" t="s">
        <v>198</v>
      </c>
      <c r="E7" s="199" t="s">
        <v>199</v>
      </c>
      <c r="F7" s="199" t="s">
        <v>200</v>
      </c>
      <c r="G7" s="199"/>
      <c r="H7" s="199" t="s">
        <v>201</v>
      </c>
      <c r="I7" s="199" t="s">
        <v>202</v>
      </c>
      <c r="J7" s="199" t="s">
        <v>203</v>
      </c>
      <c r="K7" s="199" t="s">
        <v>204</v>
      </c>
      <c r="L7" s="205"/>
      <c r="M7" s="204" t="s">
        <v>205</v>
      </c>
    </row>
    <row r="8" spans="1:13">
      <c r="A8" s="204"/>
      <c r="B8" s="204" t="s">
        <v>206</v>
      </c>
      <c r="C8" s="204" t="s">
        <v>207</v>
      </c>
      <c r="D8" s="204" t="s">
        <v>208</v>
      </c>
      <c r="E8" s="204" t="s">
        <v>209</v>
      </c>
      <c r="F8" s="206"/>
      <c r="G8" s="204" t="s">
        <v>210</v>
      </c>
      <c r="H8" s="204"/>
      <c r="I8" s="204" t="s">
        <v>211</v>
      </c>
      <c r="J8" s="204" t="s">
        <v>212</v>
      </c>
      <c r="K8" s="204" t="s">
        <v>213</v>
      </c>
      <c r="L8" s="207" t="s">
        <v>210</v>
      </c>
      <c r="M8" s="204" t="s">
        <v>206</v>
      </c>
    </row>
    <row r="9" spans="1:13">
      <c r="A9" s="208" t="s">
        <v>214</v>
      </c>
      <c r="B9" s="209">
        <f>SUM(B10:B15)</f>
        <v>0</v>
      </c>
      <c r="C9" s="209">
        <f>SUM(C10:C15)</f>
        <v>0</v>
      </c>
      <c r="D9" s="209">
        <f>SUM(D10:D15)</f>
        <v>0</v>
      </c>
      <c r="E9" s="209">
        <f>SUM(E10:E15)</f>
        <v>0</v>
      </c>
      <c r="F9" s="209">
        <f>SUM(F10:F15)</f>
        <v>0</v>
      </c>
      <c r="G9" s="209">
        <f>C9+D9+E9+F9</f>
        <v>0</v>
      </c>
      <c r="H9" s="209">
        <f>SUM(H10:H15)</f>
        <v>0</v>
      </c>
      <c r="I9" s="209">
        <f>SUM(I10:I15)</f>
        <v>0</v>
      </c>
      <c r="J9" s="209">
        <f>SUM(J10:J15)</f>
        <v>0</v>
      </c>
      <c r="K9" s="209">
        <f>SUM(K10:K15)</f>
        <v>0</v>
      </c>
      <c r="L9" s="209">
        <f>H9+I9+J9+K9</f>
        <v>0</v>
      </c>
      <c r="M9" s="209">
        <f>B9+G9-L9</f>
        <v>0</v>
      </c>
    </row>
    <row r="10" spans="1:13">
      <c r="A10" s="210" t="s">
        <v>215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3">
      <c r="A11" s="210" t="s">
        <v>216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</row>
    <row r="12" spans="1:13">
      <c r="A12" s="210" t="s">
        <v>217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</row>
    <row r="13" spans="1:13">
      <c r="A13" s="210" t="s">
        <v>218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</row>
    <row r="14" spans="1:13">
      <c r="A14" s="210" t="s">
        <v>219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</row>
    <row r="15" spans="1:13">
      <c r="A15" s="210" t="s">
        <v>220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13">
      <c r="A16" s="208" t="s">
        <v>221</v>
      </c>
      <c r="B16" s="209">
        <f>SUM(B17:B26)</f>
        <v>17511491</v>
      </c>
      <c r="C16" s="209">
        <f>SUM(C17:C26)</f>
        <v>0</v>
      </c>
      <c r="D16" s="209">
        <f>SUM(D17:D26)</f>
        <v>0</v>
      </c>
      <c r="E16" s="209">
        <f>SUM(E17:E26)</f>
        <v>0</v>
      </c>
      <c r="F16" s="209">
        <f>SUM(F17:F26)</f>
        <v>0</v>
      </c>
      <c r="G16" s="209">
        <f>C16+D16+E16+F16</f>
        <v>0</v>
      </c>
      <c r="H16" s="209">
        <f>SUM(H17:H26)</f>
        <v>0</v>
      </c>
      <c r="I16" s="209">
        <f>SUM(I17:I26)</f>
        <v>0</v>
      </c>
      <c r="J16" s="209">
        <f>SUM(J17:J26)</f>
        <v>0</v>
      </c>
      <c r="K16" s="209">
        <f>SUM(K17:K26)</f>
        <v>0</v>
      </c>
      <c r="L16" s="209">
        <f>H16+I16+J16+K16</f>
        <v>0</v>
      </c>
      <c r="M16" s="209">
        <f>B16+G16-L16</f>
        <v>17511491</v>
      </c>
    </row>
    <row r="17" spans="1:16">
      <c r="A17" s="210" t="s">
        <v>222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</row>
    <row r="18" spans="1:16">
      <c r="A18" s="210" t="s">
        <v>223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</row>
    <row r="19" spans="1:16">
      <c r="A19" s="210" t="s">
        <v>224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</row>
    <row r="20" spans="1:16">
      <c r="A20" s="210" t="s">
        <v>225</v>
      </c>
      <c r="B20" s="232">
        <f>'aktivet 2'!E12</f>
        <v>17511491</v>
      </c>
      <c r="C20" s="211"/>
      <c r="D20" s="211"/>
      <c r="E20" s="211"/>
      <c r="F20" s="209"/>
      <c r="G20" s="209">
        <f>C20+D20+E20+F20</f>
        <v>0</v>
      </c>
      <c r="H20" s="211"/>
      <c r="I20" s="211"/>
      <c r="J20" s="211"/>
      <c r="K20" s="211"/>
      <c r="L20" s="211"/>
      <c r="M20" s="209">
        <f>B20+G20-L20</f>
        <v>17511491</v>
      </c>
      <c r="O20" s="124"/>
      <c r="P20" s="124"/>
    </row>
    <row r="21" spans="1:16">
      <c r="A21" s="210" t="s">
        <v>226</v>
      </c>
      <c r="B21" s="232"/>
      <c r="C21" s="211"/>
      <c r="D21" s="212"/>
      <c r="E21" s="211"/>
      <c r="F21" s="209"/>
      <c r="G21" s="209">
        <f>C21+D21+E21+F21</f>
        <v>0</v>
      </c>
      <c r="H21" s="211"/>
      <c r="I21" s="211"/>
      <c r="J21" s="211"/>
      <c r="K21" s="211"/>
      <c r="L21" s="211"/>
      <c r="M21" s="209">
        <f>B21+G21-L21</f>
        <v>0</v>
      </c>
      <c r="O21" s="124"/>
      <c r="P21" s="124"/>
    </row>
    <row r="22" spans="1:16">
      <c r="A22" s="210" t="s">
        <v>227</v>
      </c>
      <c r="B22" s="232"/>
      <c r="C22" s="211"/>
      <c r="D22" s="212"/>
      <c r="E22" s="211"/>
      <c r="F22" s="211"/>
      <c r="G22" s="211">
        <f>D22</f>
        <v>0</v>
      </c>
      <c r="H22" s="227"/>
      <c r="I22" s="211"/>
      <c r="J22" s="211"/>
      <c r="K22" s="211"/>
      <c r="L22" s="211"/>
      <c r="M22" s="211">
        <f>G22+B22</f>
        <v>0</v>
      </c>
      <c r="O22" s="124"/>
      <c r="P22" s="124"/>
    </row>
    <row r="23" spans="1:16">
      <c r="A23" s="210" t="s">
        <v>228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>
        <f t="shared" ref="M23:M25" si="0">G23+B23</f>
        <v>0</v>
      </c>
      <c r="P23" s="124"/>
    </row>
    <row r="24" spans="1:16">
      <c r="A24" s="210" t="s">
        <v>229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>
        <f t="shared" si="0"/>
        <v>0</v>
      </c>
      <c r="P24" s="124"/>
    </row>
    <row r="25" spans="1:16">
      <c r="A25" s="210" t="s">
        <v>230</v>
      </c>
      <c r="B25" s="211"/>
      <c r="C25" s="211"/>
      <c r="D25" s="211"/>
      <c r="E25" s="211"/>
      <c r="F25" s="211"/>
      <c r="G25" s="211">
        <f>D25</f>
        <v>0</v>
      </c>
      <c r="H25" s="211"/>
      <c r="I25" s="211"/>
      <c r="J25" s="211"/>
      <c r="K25" s="211"/>
      <c r="L25" s="211"/>
      <c r="M25" s="211">
        <f t="shared" si="0"/>
        <v>0</v>
      </c>
      <c r="P25" s="124"/>
    </row>
    <row r="26" spans="1:16">
      <c r="A26" s="210" t="s">
        <v>231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</row>
    <row r="27" spans="1:16">
      <c r="A27" s="213" t="s">
        <v>232</v>
      </c>
      <c r="B27" s="209">
        <f>B9+B16</f>
        <v>17511491</v>
      </c>
      <c r="C27" s="209">
        <f>C9+C16</f>
        <v>0</v>
      </c>
      <c r="D27" s="209">
        <f>D9+D16</f>
        <v>0</v>
      </c>
      <c r="E27" s="209">
        <f>E9+E16</f>
        <v>0</v>
      </c>
      <c r="F27" s="209">
        <f>F9+F16</f>
        <v>0</v>
      </c>
      <c r="G27" s="209">
        <f>C27+D27+E27+F27</f>
        <v>0</v>
      </c>
      <c r="H27" s="209">
        <f>H9+H16</f>
        <v>0</v>
      </c>
      <c r="I27" s="209">
        <f>I9+I16</f>
        <v>0</v>
      </c>
      <c r="J27" s="209">
        <f>J9+J16</f>
        <v>0</v>
      </c>
      <c r="K27" s="209">
        <f>K9+K16</f>
        <v>0</v>
      </c>
      <c r="L27" s="209">
        <f>H27+I27+J27+K27</f>
        <v>0</v>
      </c>
      <c r="M27" s="209">
        <f>B27+G27-L27</f>
        <v>17511491</v>
      </c>
    </row>
    <row r="29" spans="1:16">
      <c r="M29" s="124"/>
    </row>
    <row r="30" spans="1:16">
      <c r="H30" s="227"/>
    </row>
    <row r="31" spans="1:16">
      <c r="M31" s="124"/>
    </row>
    <row r="32" spans="1:16">
      <c r="M32" s="124"/>
    </row>
  </sheetData>
  <pageMargins left="0.3" right="0.16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workbookViewId="0">
      <selection activeCell="C21" sqref="C21"/>
    </sheetView>
  </sheetViews>
  <sheetFormatPr defaultRowHeight="12.75"/>
  <cols>
    <col min="1" max="1" width="4.28515625" customWidth="1"/>
    <col min="2" max="2" width="29.5703125" customWidth="1"/>
    <col min="3" max="3" width="12.28515625" customWidth="1"/>
    <col min="4" max="4" width="9.28515625" customWidth="1"/>
    <col min="5" max="5" width="10.5703125" customWidth="1"/>
    <col min="6" max="6" width="7.85546875" customWidth="1"/>
    <col min="7" max="7" width="10.28515625" customWidth="1"/>
    <col min="8" max="8" width="10.42578125" customWidth="1"/>
    <col min="11" max="11" width="10.85546875" customWidth="1"/>
    <col min="12" max="12" width="11.7109375" customWidth="1"/>
  </cols>
  <sheetData>
    <row r="2" spans="1:15" ht="19.5">
      <c r="A2" s="234" t="s">
        <v>294</v>
      </c>
      <c r="B2" s="234"/>
    </row>
    <row r="3" spans="1:15" ht="19.5">
      <c r="A3" s="234"/>
      <c r="B3" s="234"/>
    </row>
    <row r="4" spans="1:15" ht="15">
      <c r="B4" s="197"/>
      <c r="C4" s="197"/>
      <c r="D4" s="197" t="s">
        <v>233</v>
      </c>
      <c r="E4" s="197"/>
      <c r="F4" s="197"/>
      <c r="G4" s="197"/>
      <c r="H4" s="197"/>
      <c r="I4" s="197"/>
      <c r="J4" s="197"/>
      <c r="K4" s="197"/>
      <c r="L4" s="197"/>
    </row>
    <row r="6" spans="1:15">
      <c r="A6" s="214"/>
      <c r="B6" s="199"/>
      <c r="C6" s="199" t="s">
        <v>234</v>
      </c>
      <c r="D6" s="200" t="s">
        <v>192</v>
      </c>
      <c r="E6" s="201"/>
      <c r="F6" s="201"/>
      <c r="G6" s="202"/>
      <c r="H6" s="200" t="s">
        <v>193</v>
      </c>
      <c r="I6" s="201"/>
      <c r="J6" s="201"/>
      <c r="K6" s="202"/>
      <c r="L6" s="199" t="s">
        <v>234</v>
      </c>
    </row>
    <row r="7" spans="1:15">
      <c r="A7" s="215" t="s">
        <v>2</v>
      </c>
      <c r="B7" s="216" t="s">
        <v>235</v>
      </c>
      <c r="C7" s="204" t="s">
        <v>236</v>
      </c>
      <c r="D7" s="199" t="s">
        <v>237</v>
      </c>
      <c r="E7" s="199" t="s">
        <v>146</v>
      </c>
      <c r="F7" s="199" t="s">
        <v>238</v>
      </c>
      <c r="G7" s="199"/>
      <c r="H7" s="199" t="s">
        <v>239</v>
      </c>
      <c r="I7" s="199" t="s">
        <v>240</v>
      </c>
      <c r="J7" s="199" t="s">
        <v>239</v>
      </c>
      <c r="K7" s="205"/>
      <c r="L7" s="204" t="s">
        <v>241</v>
      </c>
    </row>
    <row r="8" spans="1:15">
      <c r="A8" s="215" t="s">
        <v>242</v>
      </c>
      <c r="B8" s="216" t="s">
        <v>243</v>
      </c>
      <c r="C8" s="204" t="s">
        <v>244</v>
      </c>
      <c r="D8" s="204" t="s">
        <v>245</v>
      </c>
      <c r="E8" s="204" t="s">
        <v>246</v>
      </c>
      <c r="F8" s="204" t="s">
        <v>209</v>
      </c>
      <c r="G8" s="204" t="s">
        <v>210</v>
      </c>
      <c r="H8" s="204" t="s">
        <v>247</v>
      </c>
      <c r="I8" s="204" t="s">
        <v>248</v>
      </c>
      <c r="J8" s="204" t="s">
        <v>249</v>
      </c>
      <c r="K8" s="207" t="s">
        <v>210</v>
      </c>
      <c r="L8" s="204" t="s">
        <v>250</v>
      </c>
    </row>
    <row r="9" spans="1:15">
      <c r="A9" s="217"/>
      <c r="B9" s="218"/>
      <c r="C9" s="218" t="s">
        <v>206</v>
      </c>
      <c r="D9" s="218" t="s">
        <v>251</v>
      </c>
      <c r="E9" s="218"/>
      <c r="F9" s="218"/>
      <c r="G9" s="218"/>
      <c r="H9" s="218" t="s">
        <v>252</v>
      </c>
      <c r="I9" s="218" t="s">
        <v>253</v>
      </c>
      <c r="J9" s="218" t="s">
        <v>254</v>
      </c>
      <c r="K9" s="219"/>
      <c r="L9" s="218" t="s">
        <v>206</v>
      </c>
    </row>
    <row r="10" spans="1:15" ht="14.25">
      <c r="A10" s="220">
        <v>1</v>
      </c>
      <c r="B10" s="221" t="s">
        <v>255</v>
      </c>
      <c r="C10" s="222">
        <v>0</v>
      </c>
      <c r="D10" s="222">
        <v>0</v>
      </c>
      <c r="E10" s="225">
        <v>3502298</v>
      </c>
      <c r="F10" s="222">
        <v>0</v>
      </c>
      <c r="G10" s="222">
        <f>E10</f>
        <v>3502298</v>
      </c>
      <c r="H10" s="222">
        <v>0</v>
      </c>
      <c r="I10" s="222">
        <v>0</v>
      </c>
      <c r="J10" s="222">
        <v>0</v>
      </c>
      <c r="K10" s="222">
        <f>H10+I10+J10</f>
        <v>0</v>
      </c>
      <c r="L10" s="223">
        <f>C10+G10-K10</f>
        <v>3502298</v>
      </c>
    </row>
    <row r="11" spans="1:15" ht="14.25">
      <c r="A11" s="159">
        <f>A10+1</f>
        <v>2</v>
      </c>
      <c r="B11" s="224" t="s">
        <v>256</v>
      </c>
      <c r="C11" s="225">
        <v>0</v>
      </c>
      <c r="D11" s="225">
        <v>0</v>
      </c>
      <c r="E11" s="225">
        <v>0</v>
      </c>
      <c r="F11" s="225">
        <v>0</v>
      </c>
      <c r="G11" s="225">
        <f>E11</f>
        <v>0</v>
      </c>
      <c r="H11" s="225">
        <v>0</v>
      </c>
      <c r="I11" s="225">
        <v>0</v>
      </c>
      <c r="J11" s="225">
        <v>0</v>
      </c>
      <c r="K11" s="225">
        <f>H11+I11+J11</f>
        <v>0</v>
      </c>
      <c r="L11" s="160">
        <f>C11+G11-K11</f>
        <v>0</v>
      </c>
    </row>
    <row r="12" spans="1:15" ht="14.25">
      <c r="A12" s="159">
        <f t="shared" ref="A12:A14" si="0">A11+1</f>
        <v>3</v>
      </c>
      <c r="B12" s="224" t="s">
        <v>257</v>
      </c>
      <c r="C12" s="225">
        <v>0</v>
      </c>
      <c r="D12" s="225">
        <v>0</v>
      </c>
      <c r="E12" s="225">
        <v>0</v>
      </c>
      <c r="F12" s="225">
        <v>0</v>
      </c>
      <c r="G12" s="225">
        <f>E12</f>
        <v>0</v>
      </c>
      <c r="H12" s="225">
        <v>0</v>
      </c>
      <c r="I12" s="225">
        <v>0</v>
      </c>
      <c r="J12" s="225">
        <v>0</v>
      </c>
      <c r="K12" s="225">
        <v>0</v>
      </c>
      <c r="L12" s="160">
        <f>C12+G12</f>
        <v>0</v>
      </c>
      <c r="N12" s="226"/>
      <c r="O12" s="124"/>
    </row>
    <row r="13" spans="1:15" ht="14.25">
      <c r="A13" s="159">
        <f t="shared" si="0"/>
        <v>4</v>
      </c>
      <c r="B13" s="224" t="s">
        <v>258</v>
      </c>
      <c r="C13" s="225">
        <v>0</v>
      </c>
      <c r="D13" s="225">
        <v>0</v>
      </c>
      <c r="E13" s="225">
        <v>0</v>
      </c>
      <c r="F13" s="225">
        <v>0</v>
      </c>
      <c r="G13" s="225">
        <f>E13</f>
        <v>0</v>
      </c>
      <c r="H13" s="225">
        <v>0</v>
      </c>
      <c r="I13" s="225">
        <v>0</v>
      </c>
      <c r="J13" s="225">
        <v>0</v>
      </c>
      <c r="K13" s="225">
        <v>0</v>
      </c>
      <c r="L13" s="160">
        <f>G13</f>
        <v>0</v>
      </c>
    </row>
    <row r="14" spans="1:15" ht="14.25">
      <c r="A14" s="159">
        <f t="shared" si="0"/>
        <v>5</v>
      </c>
      <c r="B14" s="224" t="s">
        <v>259</v>
      </c>
      <c r="C14" s="225">
        <v>0</v>
      </c>
      <c r="D14" s="225">
        <v>0</v>
      </c>
      <c r="E14" s="225">
        <v>0</v>
      </c>
      <c r="F14" s="225">
        <v>0</v>
      </c>
      <c r="G14" s="225">
        <f>E14</f>
        <v>0</v>
      </c>
      <c r="H14" s="225">
        <v>0</v>
      </c>
      <c r="I14" s="225">
        <v>0</v>
      </c>
      <c r="J14" s="225">
        <v>0</v>
      </c>
      <c r="K14" s="225">
        <v>0</v>
      </c>
      <c r="L14" s="160">
        <f>G14</f>
        <v>0</v>
      </c>
      <c r="M14" s="227"/>
    </row>
    <row r="15" spans="1:15">
      <c r="A15" s="228"/>
      <c r="B15" s="229" t="s">
        <v>260</v>
      </c>
      <c r="C15" s="230">
        <f>SUM(C10:C14)</f>
        <v>0</v>
      </c>
      <c r="D15" s="230"/>
      <c r="E15" s="230"/>
      <c r="F15" s="230"/>
      <c r="G15" s="230">
        <f>SUM(G10:G14)</f>
        <v>3502298</v>
      </c>
      <c r="H15" s="230"/>
      <c r="I15" s="230"/>
      <c r="J15" s="230"/>
      <c r="K15" s="230">
        <f>K10+K11+K12+K13+K14</f>
        <v>0</v>
      </c>
      <c r="L15" s="231">
        <f>SUM(L10:L14)</f>
        <v>3502298</v>
      </c>
    </row>
    <row r="17" spans="5:13">
      <c r="E17" s="274"/>
      <c r="L17" s="124"/>
    </row>
    <row r="18" spans="5:13">
      <c r="K18" s="299"/>
    </row>
    <row r="19" spans="5:13">
      <c r="E19" s="1"/>
      <c r="F19" s="1"/>
      <c r="G19" s="233"/>
      <c r="H19" s="1"/>
      <c r="I19" s="1"/>
      <c r="J19" s="1"/>
      <c r="K19" s="157"/>
      <c r="L19" s="157"/>
      <c r="M19" s="1"/>
    </row>
    <row r="20" spans="5:13">
      <c r="E20" s="1"/>
      <c r="F20" s="1"/>
      <c r="G20" s="1"/>
      <c r="H20" s="1"/>
      <c r="I20" s="1"/>
      <c r="J20" s="1"/>
      <c r="K20" s="1"/>
      <c r="L20" s="1"/>
      <c r="M20" s="1"/>
    </row>
    <row r="21" spans="5:13">
      <c r="E21" s="1"/>
      <c r="F21" s="1"/>
      <c r="G21" s="1"/>
      <c r="H21" s="1"/>
      <c r="I21" s="1"/>
      <c r="J21" s="1"/>
      <c r="K21" s="1"/>
      <c r="L21" s="157"/>
      <c r="M21" s="1"/>
    </row>
    <row r="22" spans="5:13">
      <c r="E22" s="1"/>
      <c r="F22" s="1"/>
      <c r="G22" s="157"/>
      <c r="H22" s="1"/>
      <c r="I22" s="1"/>
      <c r="J22" s="1"/>
      <c r="K22" s="1"/>
      <c r="L22" s="1"/>
      <c r="M22" s="1"/>
    </row>
    <row r="23" spans="5:13">
      <c r="E23" s="1"/>
      <c r="F23" s="1"/>
      <c r="G23" s="1"/>
      <c r="H23" s="1"/>
      <c r="I23" s="1"/>
      <c r="J23" s="1"/>
      <c r="K23" s="1"/>
      <c r="L23" s="1"/>
      <c r="M23" s="1"/>
    </row>
    <row r="24" spans="5:13">
      <c r="E24" s="1"/>
      <c r="F24" s="1"/>
      <c r="G24" s="1"/>
      <c r="H24" s="1"/>
      <c r="I24" s="1"/>
      <c r="J24" s="1"/>
      <c r="K24" s="1"/>
      <c r="L24" s="1"/>
      <c r="M24" s="1"/>
    </row>
  </sheetData>
  <pageMargins left="0.28999999999999998" right="0.28000000000000003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A4" sqref="A4"/>
    </sheetView>
  </sheetViews>
  <sheetFormatPr defaultRowHeight="12.75"/>
  <cols>
    <col min="1" max="1" width="4" style="266" customWidth="1"/>
    <col min="2" max="2" width="32.85546875" style="238" bestFit="1" customWidth="1"/>
    <col min="3" max="3" width="7.7109375" style="263" customWidth="1"/>
    <col min="4" max="4" width="5.85546875" style="238" hidden="1" customWidth="1"/>
    <col min="5" max="5" width="8.140625" style="264" customWidth="1"/>
    <col min="6" max="6" width="11.28515625" style="265" customWidth="1"/>
    <col min="7" max="7" width="11.7109375" style="261" customWidth="1"/>
    <col min="9" max="9" width="11.5703125" bestFit="1" customWidth="1"/>
    <col min="10" max="10" width="13.5703125" bestFit="1" customWidth="1"/>
  </cols>
  <sheetData>
    <row r="1" spans="1:9" ht="19.5">
      <c r="A1" s="234" t="s">
        <v>294</v>
      </c>
    </row>
    <row r="2" spans="1:9" ht="21" customHeight="1"/>
    <row r="3" spans="1:9" ht="41.25" customHeight="1">
      <c r="A3" s="379" t="s">
        <v>346</v>
      </c>
      <c r="B3" s="380"/>
      <c r="C3" s="380"/>
      <c r="D3" s="380"/>
      <c r="E3" s="380"/>
      <c r="F3" s="380"/>
      <c r="G3" s="380"/>
    </row>
    <row r="4" spans="1:9">
      <c r="A4" s="267"/>
    </row>
    <row r="5" spans="1:9">
      <c r="A5" s="268" t="s">
        <v>276</v>
      </c>
      <c r="B5" s="243" t="s">
        <v>262</v>
      </c>
      <c r="C5" s="269" t="s">
        <v>263</v>
      </c>
      <c r="D5" s="243" t="s">
        <v>277</v>
      </c>
      <c r="E5" s="270" t="s">
        <v>264</v>
      </c>
      <c r="F5" s="271" t="s">
        <v>265</v>
      </c>
      <c r="G5" s="272" t="s">
        <v>266</v>
      </c>
    </row>
    <row r="6" spans="1:9" ht="12.75" customHeight="1">
      <c r="A6" s="273">
        <v>1</v>
      </c>
      <c r="B6" s="282" t="s">
        <v>310</v>
      </c>
      <c r="C6" s="281" t="s">
        <v>268</v>
      </c>
      <c r="D6" s="279"/>
      <c r="E6" s="280">
        <v>1</v>
      </c>
      <c r="F6" s="282">
        <v>17511491</v>
      </c>
      <c r="G6" s="280">
        <f>E6*F6</f>
        <v>17511491</v>
      </c>
    </row>
    <row r="7" spans="1:9" ht="24" customHeight="1">
      <c r="A7" s="381" t="s">
        <v>57</v>
      </c>
      <c r="B7" s="382"/>
      <c r="C7" s="382"/>
      <c r="D7" s="382"/>
      <c r="E7" s="382"/>
      <c r="F7" s="383"/>
      <c r="G7" s="283">
        <f>SUM(G6:G6)</f>
        <v>17511491</v>
      </c>
      <c r="I7" s="278"/>
    </row>
    <row r="9" spans="1:9">
      <c r="G9" s="274"/>
    </row>
    <row r="33" spans="1:5">
      <c r="E33" s="275"/>
    </row>
    <row r="35" spans="1:5">
      <c r="A35" s="276"/>
    </row>
  </sheetData>
  <mergeCells count="2">
    <mergeCell ref="A3:G3"/>
    <mergeCell ref="A7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Kop.</vt:lpstr>
      <vt:lpstr>Aktivet</vt:lpstr>
      <vt:lpstr>Pasivet</vt:lpstr>
      <vt:lpstr>Pash - N</vt:lpstr>
      <vt:lpstr>Fluksi 2</vt:lpstr>
      <vt:lpstr>Kapitali 2</vt:lpstr>
      <vt:lpstr>GJ+ND-AQT</vt:lpstr>
      <vt:lpstr>28</vt:lpstr>
      <vt:lpstr>21</vt:lpstr>
      <vt:lpstr>3</vt:lpstr>
      <vt:lpstr>mjete transporti</vt:lpstr>
      <vt:lpstr>aktivet 2</vt:lpstr>
      <vt:lpstr>te ardhura nga aktiviteti</vt:lpstr>
      <vt:lpstr>Sheet2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HighTech</cp:lastModifiedBy>
  <cp:lastPrinted>2012-01-13T14:22:44Z</cp:lastPrinted>
  <dcterms:created xsi:type="dcterms:W3CDTF">2002-02-16T18:16:52Z</dcterms:created>
  <dcterms:modified xsi:type="dcterms:W3CDTF">2012-01-13T14:47:42Z</dcterms:modified>
</cp:coreProperties>
</file>