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4455" windowWidth="12120" windowHeight="4500" tabRatio="714" firstSheet="3" activeTab="3"/>
  </bookViews>
  <sheets>
    <sheet name="Kop." sheetId="1" r:id="rId1"/>
    <sheet name="Aktivet" sheetId="4" r:id="rId2"/>
    <sheet name="Pasivet" sheetId="14" r:id="rId3"/>
    <sheet name="Rez.1" sheetId="15" r:id="rId4"/>
    <sheet name="Fluksi 2" sheetId="26" r:id="rId5"/>
    <sheet name="Kapitali 2" sheetId="20" r:id="rId6"/>
    <sheet name="Pasq.per AAM 1" sheetId="25" r:id="rId7"/>
    <sheet name="Pasq 1" sheetId="28" r:id="rId8"/>
    <sheet name="Pasq 2" sheetId="31" r:id="rId9"/>
    <sheet name="Pasq 3" sheetId="30" r:id="rId10"/>
  </sheets>
  <calcPr calcId="124519"/>
</workbook>
</file>

<file path=xl/calcChain.xml><?xml version="1.0" encoding="utf-8"?>
<calcChain xmlns="http://schemas.openxmlformats.org/spreadsheetml/2006/main">
  <c r="F25" i="15"/>
  <c r="F21"/>
  <c r="F18" s="1"/>
  <c r="F26" s="1"/>
  <c r="N9" i="31"/>
  <c r="I5"/>
  <c r="O8"/>
  <c r="P8" s="1"/>
  <c r="O6"/>
  <c r="P6" s="1"/>
  <c r="O5"/>
  <c r="P5" s="1"/>
  <c r="P7" s="1"/>
  <c r="G20" i="14"/>
  <c r="D21" i="26"/>
  <c r="E28"/>
  <c r="F40" i="25"/>
  <c r="E40"/>
  <c r="E14"/>
  <c r="D35"/>
  <c r="G35" s="1"/>
  <c r="D36"/>
  <c r="G36" s="1"/>
  <c r="D37"/>
  <c r="G37" s="1"/>
  <c r="D38"/>
  <c r="G38" s="1"/>
  <c r="D39"/>
  <c r="G39" s="1"/>
  <c r="D34"/>
  <c r="G34" s="1"/>
  <c r="G40" s="1"/>
  <c r="E27"/>
  <c r="G21"/>
  <c r="G22"/>
  <c r="G23"/>
  <c r="G24"/>
  <c r="G9"/>
  <c r="G10"/>
  <c r="G11"/>
  <c r="G12"/>
  <c r="G13"/>
  <c r="G8"/>
  <c r="G17" i="20"/>
  <c r="H17" s="1"/>
  <c r="H10" i="4"/>
  <c r="G18" i="15"/>
  <c r="H12" i="14"/>
  <c r="G13"/>
  <c r="G12" s="1"/>
  <c r="H36"/>
  <c r="H33" s="1"/>
  <c r="H26"/>
  <c r="H25" s="1"/>
  <c r="G26"/>
  <c r="G25" s="1"/>
  <c r="H12" i="4"/>
  <c r="E19" i="26"/>
  <c r="E9"/>
  <c r="J41" i="31"/>
  <c r="J40"/>
  <c r="I11"/>
  <c r="J11"/>
  <c r="J22" i="28"/>
  <c r="I22"/>
  <c r="D31" i="30" s="1"/>
  <c r="D42" s="1"/>
  <c r="J8" i="28"/>
  <c r="J24"/>
  <c r="F46" i="25"/>
  <c r="G30" i="28" s="1"/>
  <c r="H46" i="31" s="1"/>
  <c r="D52" i="30" s="1"/>
  <c r="G33" i="14"/>
  <c r="G9"/>
  <c r="G7" s="1"/>
  <c r="B2" i="28"/>
  <c r="B2" i="31" s="1"/>
  <c r="B2" i="30" s="1"/>
  <c r="D6"/>
  <c r="D12" s="1"/>
  <c r="D43" s="1"/>
  <c r="B1" i="4"/>
  <c r="B1" i="14" s="1"/>
  <c r="J35" i="31"/>
  <c r="J34"/>
  <c r="J31" s="1"/>
  <c r="J19"/>
  <c r="J15" s="1"/>
  <c r="J27"/>
  <c r="I8" i="28"/>
  <c r="I24" s="1"/>
  <c r="D9" i="26"/>
  <c r="D19"/>
  <c r="F8" i="15"/>
  <c r="F27" s="1"/>
  <c r="F36" s="1"/>
  <c r="F14"/>
  <c r="F30"/>
  <c r="F35"/>
  <c r="E21" i="26"/>
  <c r="H8" i="4"/>
  <c r="D35" i="26" s="1"/>
  <c r="G14" i="15"/>
  <c r="G26" s="1"/>
  <c r="G27" s="1"/>
  <c r="G36" s="1"/>
  <c r="G8"/>
  <c r="H9" i="14"/>
  <c r="H7" s="1"/>
  <c r="H32" s="1"/>
  <c r="H44" s="1"/>
  <c r="G12" i="4"/>
  <c r="H20"/>
  <c r="H35"/>
  <c r="H33" s="1"/>
  <c r="H46" s="1"/>
  <c r="J5" i="31"/>
  <c r="D50" i="30"/>
  <c r="D19"/>
  <c r="D25"/>
  <c r="D16"/>
  <c r="G12" i="20"/>
  <c r="H12" s="1"/>
  <c r="H16" s="1"/>
  <c r="H21" s="1"/>
  <c r="H9"/>
  <c r="F16"/>
  <c r="F21"/>
  <c r="C16"/>
  <c r="C21"/>
  <c r="D28" i="26"/>
  <c r="G8" i="4"/>
  <c r="G20"/>
  <c r="G7"/>
  <c r="G35"/>
  <c r="G33" s="1"/>
  <c r="G46" s="1"/>
  <c r="D14" i="25"/>
  <c r="G30" i="15"/>
  <c r="G35"/>
  <c r="D27" i="25"/>
  <c r="G25"/>
  <c r="G26"/>
  <c r="D40"/>
  <c r="G27"/>
  <c r="G14"/>
  <c r="H7" i="4"/>
  <c r="I31" i="31"/>
  <c r="G16" i="20"/>
  <c r="I15" i="31"/>
  <c r="I36" s="1"/>
  <c r="G21" i="20"/>
  <c r="C1" i="15" l="1"/>
  <c r="A1" i="26" s="1"/>
  <c r="A1" i="20" s="1"/>
  <c r="B2" i="25" s="1"/>
  <c r="A1" i="28"/>
  <c r="A1" i="31" s="1"/>
  <c r="A1" i="30" s="1"/>
  <c r="J36" i="31"/>
  <c r="E7" i="26"/>
  <c r="E6" s="1"/>
  <c r="E34" s="1"/>
  <c r="E36" s="1"/>
  <c r="G38" i="15"/>
  <c r="D7" i="26"/>
  <c r="D6" s="1"/>
  <c r="D34" s="1"/>
  <c r="D36" s="1"/>
  <c r="F38" i="15"/>
  <c r="G32" i="14"/>
  <c r="G44" s="1"/>
</calcChain>
</file>

<file path=xl/sharedStrings.xml><?xml version="1.0" encoding="utf-8"?>
<sst xmlns="http://schemas.openxmlformats.org/spreadsheetml/2006/main" count="541" uniqueCount="382">
  <si>
    <t>Data e krijimit</t>
  </si>
  <si>
    <t>Nr. i  Regjistrit  Tregetar</t>
  </si>
  <si>
    <t>Nr</t>
  </si>
  <si>
    <t>I</t>
  </si>
  <si>
    <t>II</t>
  </si>
  <si>
    <t>Ndertesa</t>
  </si>
  <si>
    <t>Adresa e Selise</t>
  </si>
  <si>
    <t>P A S Q Y R A T     F I N A N C I A R E</t>
  </si>
  <si>
    <t>A   K   T   I   V   E   T</t>
  </si>
  <si>
    <t>Shenime</t>
  </si>
  <si>
    <t>Aktivet  monetare</t>
  </si>
  <si>
    <t>Inventari</t>
  </si>
  <si>
    <t>Lendet e para</t>
  </si>
  <si>
    <t>Mallra per rishitje</t>
  </si>
  <si>
    <t>Parapagesa per furnizime</t>
  </si>
  <si>
    <t>Parapagime dhe shpenzime te shtyra</t>
  </si>
  <si>
    <t>A K T I V E T    A F A T G J A T A</t>
  </si>
  <si>
    <t>Investimet  financiare afatgjata</t>
  </si>
  <si>
    <t>Aktive afatgjata materiale</t>
  </si>
  <si>
    <t>Ativet biologjike afatgjata</t>
  </si>
  <si>
    <t>Aktive afatgjata jo materiale</t>
  </si>
  <si>
    <t>Kapitali aksioner i pa paguar</t>
  </si>
  <si>
    <t>Aktive te tjera afatgjata</t>
  </si>
  <si>
    <t>Derivativet</t>
  </si>
  <si>
    <t>Huamarjet</t>
  </si>
  <si>
    <t>Huat  dhe  parapagimet</t>
  </si>
  <si>
    <t>Grantet dhe te ardhurat e shtyra</t>
  </si>
  <si>
    <t>Banka</t>
  </si>
  <si>
    <t>Arka</t>
  </si>
  <si>
    <t>Bono te konvertueshme</t>
  </si>
  <si>
    <t>Veprimtaria  Kryesore</t>
  </si>
  <si>
    <t>Huat  afatgjata</t>
  </si>
  <si>
    <t>Hua,bono dhe detyrime nga qeraja financiare</t>
  </si>
  <si>
    <t>Huamarje te tjera afatgjata</t>
  </si>
  <si>
    <t>Provizionet afatgjata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</si>
  <si>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</si>
  <si>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</si>
  <si>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</si>
  <si>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</si>
  <si>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</si>
  <si>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</si>
  <si>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Rezervat statutore</t>
  </si>
  <si>
    <t>Rezervat ligjore</t>
  </si>
  <si>
    <t>Rezervat e tjera</t>
  </si>
  <si>
    <t>Fitimet e pa shperndara</t>
  </si>
  <si>
    <t>Fitimi (Humbja) e vitit financiar</t>
  </si>
  <si>
    <t>PASIVET  DHE  KAPITALI</t>
  </si>
  <si>
    <t>P A S I V E T      A F A T G J A T A</t>
  </si>
  <si>
    <t>TOTALI   PASIVEVE   DHE   KAPITALIT  (I+II+III)</t>
  </si>
  <si>
    <t>T O T A L I      P A S I V E V E      ( I+II )</t>
  </si>
  <si>
    <t>T O T A L I     A K T I V E V E   ( I + II )</t>
  </si>
  <si>
    <t>Shitjet neto</t>
  </si>
  <si>
    <t>Te ardhura te tjera nga veprimtaria e shfrytezimit</t>
  </si>
  <si>
    <t>Te ardhurat dhe shpenzimet financiare nga njesite e kontrolluara</t>
  </si>
  <si>
    <t xml:space="preserve">Te ardhurat dhe shpenzimet financiare </t>
  </si>
  <si>
    <t xml:space="preserve">Te ardh.e shpenz. financ.nga inves.te tjera financ.afatgjata </t>
  </si>
  <si>
    <t>Fitimet (Humbjet) nga kursi kembimit</t>
  </si>
  <si>
    <t>Te ardhura dhe shpenzime te tjera financiare</t>
  </si>
  <si>
    <t>Totali i te Ardhurave dhe Shpenzimeve financiare</t>
  </si>
  <si>
    <t>Shpenzimet e tatimit mbi fitimin</t>
  </si>
  <si>
    <t>Pozicioni i rregulluar</t>
  </si>
  <si>
    <t>TOTALI</t>
  </si>
  <si>
    <t>Efekti ndryshimeve ne politikat kontabel</t>
  </si>
  <si>
    <t>Dividentet e paguar</t>
  </si>
  <si>
    <t>Emertimi</t>
  </si>
  <si>
    <t>Fitimi neto per periudhen kontabel</t>
  </si>
  <si>
    <t>Nje pasqyre e pa Konsoliduar</t>
  </si>
  <si>
    <t>Rezerva stat.ligjore</t>
  </si>
  <si>
    <t>Aksione thesari</t>
  </si>
  <si>
    <t xml:space="preserve">Fitimi pashperndare </t>
  </si>
  <si>
    <t>Rritja rezerves kapitalit</t>
  </si>
  <si>
    <t>Emetimi kapitali aksionar</t>
  </si>
  <si>
    <t xml:space="preserve">(  Ne zbarim te Standartit Kombetar te Kontabilitetit Nr.2 dhe </t>
  </si>
  <si>
    <t>Ligjit Nr. 9228 Date 29.04.2004     Per Kontabilitetin dhe Pasqyrat Financiare  )</t>
  </si>
  <si>
    <t>Fluksi monetar nga veprimtarite e shfrytezimit</t>
  </si>
  <si>
    <t>Blerja e aktiveve afatgjata materiale</t>
  </si>
  <si>
    <t>Fluksi monetar nga aktivitetet financiare</t>
  </si>
  <si>
    <t>Fitimi para tatimit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</si>
  <si>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</si>
  <si>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</si>
  <si>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</si>
  <si>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</si>
  <si>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</si>
  <si>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</si>
  <si>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</si>
  <si>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</si>
  <si>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</si>
  <si>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&gt;</t>
  </si>
  <si>
    <t>Tatim mbi fitimin</t>
  </si>
  <si>
    <t>Tvsh</t>
  </si>
  <si>
    <t>Makineri dhe paisje</t>
  </si>
  <si>
    <t>Inventari Imet</t>
  </si>
  <si>
    <t>Te drejta e detyrime ndaj ortakeve</t>
  </si>
  <si>
    <t>Overdraftet bankare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</si>
  <si>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</si>
  <si>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</si>
  <si>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</si>
  <si>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</si>
  <si>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</si>
  <si>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Dividente per tu paguar</t>
  </si>
  <si>
    <t>Njesite ose aksionet e thesarit (Negative)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</si>
  <si>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</si>
  <si>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</si>
  <si>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</si>
  <si>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</si>
  <si>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</si>
  <si>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</si>
  <si>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</si>
  <si>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</si>
  <si>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pjesemarrjet</t>
  </si>
  <si>
    <t>Te ardhurat dhe shpenzimet nga interesat</t>
  </si>
  <si>
    <t>Elementet e pasqyrave te konsoliduara</t>
  </si>
  <si>
    <t>Fitimi (humbja) para tatimit  ( 9 +/- 13 )</t>
  </si>
  <si>
    <t>Fitimi (humbja) neto e vitit financiar  ( 14 - 15 )</t>
  </si>
  <si>
    <t>(  Bazuar ne klasifikimin e Shpenzimeve sipas Natyres  )</t>
  </si>
  <si>
    <t>Pershkrimi  i  Elementeve</t>
  </si>
  <si>
    <t>Periudha</t>
  </si>
  <si>
    <t>Raportuese</t>
  </si>
  <si>
    <t>P A S I V E T      A F A T S H K U R T R A</t>
  </si>
  <si>
    <t>Huamarrje afat shkuatra</t>
  </si>
  <si>
    <t>Derivative dhe aktive te mbajtura per tregtim</t>
  </si>
  <si>
    <t>Aktive te tjera financiare afatshkurtra</t>
  </si>
  <si>
    <t>Kliente per mallra,produkte e sherbime</t>
  </si>
  <si>
    <t>Produkte te gatshme</t>
  </si>
  <si>
    <t>Aktive biologjike afatshkurtra</t>
  </si>
  <si>
    <t>Aktive afatshkurtra te mbajtura per rishitje</t>
  </si>
  <si>
    <t>Shpenzime te periudhave te ardhshme</t>
  </si>
  <si>
    <t>Te pagueshme ndaj furnitoreve</t>
  </si>
  <si>
    <t>Te pagueshme ndaj punonjesve</t>
  </si>
  <si>
    <t>Provizionet afatshkurtra</t>
  </si>
  <si>
    <t>Ndrysh.ne invent.prod.gatshme e prodhimit ne proces</t>
  </si>
  <si>
    <t>Pagesat e detyrimeve te qerase financiare</t>
  </si>
  <si>
    <t>A</t>
  </si>
  <si>
    <t>B</t>
  </si>
  <si>
    <t>Para ardhese</t>
  </si>
  <si>
    <t>A K T I V E T    A F A T S H K U R T R A</t>
  </si>
  <si>
    <t>Emertimi dhe Forma ligjore</t>
  </si>
  <si>
    <t>Totali</t>
  </si>
  <si>
    <t>Leke</t>
  </si>
  <si>
    <t>C</t>
  </si>
  <si>
    <t>Sasia</t>
  </si>
  <si>
    <t>Gjendje</t>
  </si>
  <si>
    <t>Shtesa</t>
  </si>
  <si>
    <t>Pakesime</t>
  </si>
  <si>
    <t xml:space="preserve">             TOTALI</t>
  </si>
  <si>
    <t>Administratori</t>
  </si>
  <si>
    <t>Po</t>
  </si>
  <si>
    <t>Jo</t>
  </si>
  <si>
    <t>Taksa vendore+tjera</t>
  </si>
  <si>
    <t>viti 2009</t>
  </si>
  <si>
    <t>Shitje produkti</t>
  </si>
  <si>
    <t>Shpenzime transporti</t>
  </si>
  <si>
    <t>Shpenzime tjera</t>
  </si>
  <si>
    <t>Pozicioni me 31 dhjetor 2009</t>
  </si>
  <si>
    <t>Makineri e pajisje</t>
  </si>
  <si>
    <t>Debitore &amp; kreditore te tjere</t>
  </si>
  <si>
    <t>V</t>
  </si>
  <si>
    <t>D</t>
  </si>
  <si>
    <t>Dorezim punimesh</t>
  </si>
  <si>
    <t>Punime dhe sherbime</t>
  </si>
  <si>
    <t>Energji + uji</t>
  </si>
  <si>
    <t>Qera financiare</t>
  </si>
  <si>
    <t xml:space="preserve">Toka </t>
  </si>
  <si>
    <t>Aktive tjera afat gjata mjtete transp</t>
  </si>
  <si>
    <t>Aktive ne proces</t>
  </si>
  <si>
    <t>Pozicioni me 31 dhjetor 2008</t>
  </si>
  <si>
    <t>Mjete transporti</t>
  </si>
  <si>
    <t>Viti   2010</t>
  </si>
  <si>
    <t>01.01.2010</t>
  </si>
  <si>
    <t>31.12.2010</t>
  </si>
  <si>
    <t>Raportuse</t>
  </si>
  <si>
    <t>Pasqyra  e  Ndryshimeve  ne  Kapital  2010</t>
  </si>
  <si>
    <t>Pozicioni me 31 dhjetor 2010</t>
  </si>
  <si>
    <t>Aktivet Afatgjata Materiale  2010</t>
  </si>
  <si>
    <t>Amortizimi A.A.Materiale    2010</t>
  </si>
  <si>
    <t xml:space="preserve">Vlera Kontabel Neto e A.A.Materiale  2010 </t>
  </si>
  <si>
    <t>Pasqyrat    Financiare    te    Vitit   2010</t>
  </si>
  <si>
    <t xml:space="preserve">Pasqyra e Fluksit monetar - Metoda Indirekte </t>
  </si>
  <si>
    <t xml:space="preserve">Periudha   </t>
  </si>
  <si>
    <t>raportuse</t>
  </si>
  <si>
    <t xml:space="preserve">Paraardhese </t>
  </si>
  <si>
    <t>Rregullime per :</t>
  </si>
  <si>
    <t xml:space="preserve">           #   Amortizimi</t>
  </si>
  <si>
    <t xml:space="preserve">           #  Humbjet nga kembimet valutore</t>
  </si>
  <si>
    <t xml:space="preserve">           # Te ardhura nga Investimet </t>
  </si>
  <si>
    <t xml:space="preserve">           # Shpenzimet per interesat</t>
  </si>
  <si>
    <t xml:space="preserve">Rritja / renie ne tepericen e kerkesave te arketushme   </t>
  </si>
  <si>
    <t>nga  aktiviteti si dhe te kerkesave te tjera te arketushme</t>
  </si>
  <si>
    <t>Rritje / renie ne tepericen e inventarit</t>
  </si>
  <si>
    <t>Rritje/renie ne tepricen e detyrimeve per tu pag nga aktivit</t>
  </si>
  <si>
    <t>M M te perfituar nga aktiviteti</t>
  </si>
  <si>
    <t xml:space="preserve">Interes I paguar </t>
  </si>
  <si>
    <t xml:space="preserve">Tatim mbi fitimin  e paguar </t>
  </si>
  <si>
    <t xml:space="preserve">M M Neto nga aktiviteti I shfrytezimit </t>
  </si>
  <si>
    <t xml:space="preserve">Fluksi monetar nga veprimtarite  investuese </t>
  </si>
  <si>
    <t>Blerja e njesise kontrolluar X minus parate e arketuara</t>
  </si>
  <si>
    <t>Te ardhura nga shitja e pajisjeve</t>
  </si>
  <si>
    <t>Interes I arketuar</t>
  </si>
  <si>
    <t>Dividente te arketuar</t>
  </si>
  <si>
    <t>M M Neto e perdorur ne veprimtarine investuese</t>
  </si>
  <si>
    <t>Te ardhura nga emetimi I kapitalit aksioner</t>
  </si>
  <si>
    <t>Te ardhura nga huamarrjet afatgjata</t>
  </si>
  <si>
    <t xml:space="preserve">Dividente te paguar </t>
  </si>
  <si>
    <t>M M Neto e perdorur ne veprimtarine financiare</t>
  </si>
  <si>
    <t>Rritja / renia  Neto e mjeteve monetare</t>
  </si>
  <si>
    <t xml:space="preserve">E </t>
  </si>
  <si>
    <t xml:space="preserve">Mjete monetare ne fillim te periudhes kontabel </t>
  </si>
  <si>
    <t>H</t>
  </si>
  <si>
    <t xml:space="preserve">Mjete monetare ne fund te periudhes kontabel </t>
  </si>
  <si>
    <t>ADMINISTRATORI</t>
  </si>
  <si>
    <t>Pasqyre Nr.1</t>
  </si>
  <si>
    <t>Në ooo/Lekë</t>
  </si>
  <si>
    <t>ANEKS STATISTIKOR</t>
  </si>
  <si>
    <t>TE ARDHURAT</t>
  </si>
  <si>
    <t>Numri i Llogarise</t>
  </si>
  <si>
    <t>Kodi Statistikor</t>
  </si>
  <si>
    <t>Viti 2010</t>
  </si>
  <si>
    <t>Viti 2009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</si>
  <si>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</si>
  <si>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</si>
  <si>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</si>
  <si>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</si>
  <si>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</si>
  <si>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</si>
  <si>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</si>
  <si>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</si>
  <si>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</si>
  <si>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</si>
  <si>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</si>
  <si>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</si>
  <si>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</si>
  <si>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</si>
  <si>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</si>
  <si>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</si>
  <si>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</si>
  <si>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</si>
  <si>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</si>
  <si>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</si>
  <si>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ardhura nga shitja e aktiveve afatgjata</t>
  </si>
  <si>
    <t>I)</t>
  </si>
  <si>
    <t>Totali i te ardhurave I= (1+2+/-3+4+5+6+7+8)</t>
  </si>
  <si>
    <t>Pasqyre Nr.2</t>
  </si>
  <si>
    <t>SHPENZIMET</t>
  </si>
  <si>
    <t>Blerje, shpenzime (a+/-b+c+/-d+e)</t>
  </si>
  <si>
    <t xml:space="preserve"> a) </t>
  </si>
  <si>
    <t>Blerje/shpenzime materiale dhe materiale të tjera</t>
  </si>
  <si>
    <t>Mallra te blera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</si>
  <si>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</si>
  <si>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</si>
  <si>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</si>
  <si>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</si>
  <si>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</si>
  <si>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t xml:space="preserve"> e) </t>
  </si>
  <si>
    <t xml:space="preserve"> Shpenzime per sherbime</t>
  </si>
  <si>
    <t>605/2</t>
  </si>
  <si>
    <t>Shpenzime per personelin (a+b)</t>
  </si>
  <si>
    <t>a-</t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</si>
  <si>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</si>
  <si>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</si>
  <si>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</si>
  <si>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</si>
  <si>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</si>
  <si>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</si>
  <si>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</si>
  <si>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d)</t>
  </si>
  <si>
    <t>Mirembajtje dhe riparime</t>
  </si>
  <si>
    <t>e)</t>
  </si>
  <si>
    <t>Shpenzime për Siguracione</t>
  </si>
  <si>
    <t>f)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</si>
  <si>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</si>
  <si>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</si>
  <si>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</si>
  <si>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</si>
  <si>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</si>
  <si>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</si>
  <si>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</si>
  <si>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</si>
  <si>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</si>
  <si>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</si>
  <si>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</si>
  <si>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</si>
  <si>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</si>
  <si>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</si>
  <si>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</si>
  <si>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</si>
  <si>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</si>
  <si>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</si>
  <si>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</si>
  <si>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</si>
  <si>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</si>
  <si>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</si>
  <si>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</si>
  <si>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</si>
  <si>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</si>
  <si>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</si>
  <si>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</si>
  <si>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</si>
  <si>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</si>
  <si>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</si>
  <si>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Pasqyre Nr.3</t>
  </si>
  <si>
    <t>Aktiviteti</t>
  </si>
  <si>
    <t>Te ardhurat nga aktiviteti</t>
  </si>
  <si>
    <t>Tregti</t>
  </si>
  <si>
    <t>Tregti karburanti</t>
  </si>
  <si>
    <t>Tregti ushqimore,pije</t>
  </si>
  <si>
    <t>Tregti materiale ndertimi</t>
  </si>
  <si>
    <t>Tregti cigaresh</t>
  </si>
  <si>
    <t>Tregti artikuj industrial</t>
  </si>
  <si>
    <t>Farmaci</t>
  </si>
  <si>
    <t>Eksport mallrash</t>
  </si>
  <si>
    <t>Tregti te tjera</t>
  </si>
  <si>
    <t>Totali i te ardhurave nga   tregtia</t>
  </si>
  <si>
    <t>Ndertim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</si>
  <si>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</si>
  <si>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</si>
  <si>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</si>
  <si>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</si>
  <si>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</si>
  <si>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</si>
  <si>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</si>
  <si>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Prodhim materiale ndertimi</t>
  </si>
  <si>
    <t xml:space="preserve">Prodhim ushqimore </t>
  </si>
  <si>
    <t>Prodhim pije alkolike, etj</t>
  </si>
  <si>
    <t>Prodhime energji</t>
  </si>
  <si>
    <t>Prodhim hidrokarbure,</t>
  </si>
  <si>
    <t>Prodhime te tjera</t>
  </si>
  <si>
    <t>Totali i te ardhurave nga prodhimi</t>
  </si>
  <si>
    <t>Transport</t>
  </si>
  <si>
    <t>Transport mallrash</t>
  </si>
  <si>
    <t>Transport malli nderkombetare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</si>
  <si>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</si>
  <si>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</si>
  <si>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</si>
  <si>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</si>
  <si>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</si>
  <si>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</si>
  <si>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</si>
  <si>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</si>
  <si>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</si>
  <si>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</si>
  <si>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</si>
  <si>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</si>
  <si>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</si>
  <si>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</si>
  <si>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</si>
  <si>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</si>
  <si>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Totali i te ardhurave nga sherbimet</t>
  </si>
  <si>
    <t>TOALI (I+II+III+IV+V)</t>
  </si>
  <si>
    <t>Te punesuar mesatarisht per vitin 2010:</t>
  </si>
  <si>
    <t>Nr. I te punesuarve</t>
  </si>
  <si>
    <t>Me page deri ne 19.000 leke</t>
  </si>
  <si>
    <t>Me page nga 19.001 deri ne 30.000 leke</t>
  </si>
  <si>
    <t>Me page nga 30.001 deri  ne 66.500 leke</t>
  </si>
  <si>
    <t>Me page nga 66.501 deri ne 84.100 leke</t>
  </si>
  <si>
    <t>Me page me te larte se 84.100 leke</t>
  </si>
  <si>
    <t>POGRADEC</t>
  </si>
  <si>
    <t>EKSPORT - IMPORT</t>
  </si>
  <si>
    <t>Parapagime per furnizim</t>
  </si>
  <si>
    <t>Paisje zyre informatike</t>
  </si>
  <si>
    <t>Lehtesi tatimore</t>
  </si>
  <si>
    <t xml:space="preserve">  Të tjera (Interesa banke)</t>
  </si>
  <si>
    <t>Pasqyra e Fluksit monetar - Metoda Indirekte</t>
  </si>
  <si>
    <t>Debitore,Kreditore te tjere</t>
  </si>
  <si>
    <t xml:space="preserve">Pasqyra   e   te   Ardhurave   dhe   Shpenzimeve    </t>
  </si>
  <si>
    <t>" BENAKS 94   " SHPK</t>
  </si>
  <si>
    <t>J 73804663 H</t>
  </si>
  <si>
    <t>Rruga POGRADEC-KORÇE  KM 2</t>
  </si>
  <si>
    <t>30.11.1995</t>
  </si>
  <si>
    <t>PRODHIM E TREGETIM MINERALE</t>
  </si>
  <si>
    <t>GRUMBULLIM E TREGETIM SKRAP</t>
  </si>
  <si>
    <t>31.03.2011</t>
  </si>
  <si>
    <t>Materjale ndimese</t>
  </si>
  <si>
    <t>Rente Minerare</t>
  </si>
  <si>
    <t>BESNIK  IBI</t>
  </si>
  <si>
    <t>Toke troje terene</t>
  </si>
  <si>
    <t>Shpenzime transporti sig.mirm.</t>
  </si>
  <si>
    <t>Telefon</t>
  </si>
  <si>
    <t>Ndryshimi ne produkt</t>
  </si>
  <si>
    <r>
      <t xml:space="preserve"> </t>
    </r>
    <r>
      <rPr>
        <sz val="10"/>
        <rFont val="Garamond"/>
        <family val="1"/>
      </rPr>
      <t>Ndryshimet e gjëndjeve të Mallrave (+/-)</t>
    </r>
  </si>
  <si>
    <r>
      <t xml:space="preserve"> </t>
    </r>
    <r>
      <rPr>
        <sz val="10"/>
        <rFont val="Garamond"/>
        <family val="1"/>
      </rPr>
      <t>Pagat e personelit</t>
    </r>
  </si>
  <si>
    <t>NIPT  J 73804663 H</t>
  </si>
  <si>
    <t>(Pasqyrat Financiate te Informatizuara)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</si>
</sst>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79" formatCode="_-* #,##0.00_L_e_k_-;\-* #,##0.00_L_e_k_-;_-* &quot;-&quot;??_L_e_k_-;_-@_-"/>
    <numFmt numFmtId="180" formatCode="#,##0.0"/>
    <numFmt numFmtId="183" formatCode="_-* #,##0_L_e_k_-;\-* #,##0_L_e_k_-;_-* &quot;-&quot;??_L_e_k_-;_-@_-"/>
    <numFmt numFmtId="187" formatCode="_(* #,##0.0000_);_(* \(#,##0.0000\);_(* &quot;-&quot;??_);_(@_)"/>
  </numFmts>
  <fonts count="26">
    <font>
      <sz val="10"/>
      <name val="Arial"/>
    </font>
    <font>
      <sz val="10"/>
      <name val="Arial"/>
    </font>
    <font>
      <sz val="8"/>
      <name val="Arial"/>
    </font>
    <font>
      <sz val="10"/>
      <name val="Arial CE"/>
    </font>
    <font>
      <sz val="10"/>
      <name val="Garamond"/>
      <family val="1"/>
    </font>
    <font>
      <sz val="9"/>
      <name val="Garamond"/>
      <family val="1"/>
    </font>
    <font>
      <b/>
      <sz val="9"/>
      <name val="Garamond"/>
      <family val="1"/>
    </font>
    <font>
      <b/>
      <sz val="10"/>
      <name val="Garamond"/>
      <family val="1"/>
    </font>
    <font>
      <sz val="12"/>
      <name val="Garamond"/>
      <family val="1"/>
    </font>
    <font>
      <b/>
      <i/>
      <u/>
      <sz val="10"/>
      <name val="Garamond"/>
      <family val="1"/>
    </font>
    <font>
      <u/>
      <sz val="12"/>
      <name val="Garamond"/>
      <family val="1"/>
    </font>
    <font>
      <b/>
      <sz val="12"/>
      <name val="Garamond"/>
      <family val="1"/>
    </font>
    <font>
      <b/>
      <i/>
      <sz val="10"/>
      <name val="Garamond"/>
      <family val="1"/>
    </font>
    <font>
      <sz val="11"/>
      <name val="Garamond"/>
      <family val="1"/>
    </font>
    <font>
      <b/>
      <i/>
      <u/>
      <sz val="12"/>
      <name val="Garamond"/>
      <family val="1"/>
    </font>
    <font>
      <u/>
      <sz val="11"/>
      <name val="Garamond"/>
      <family val="1"/>
    </font>
    <font>
      <b/>
      <u/>
      <sz val="11"/>
      <name val="Garamond"/>
      <family val="1"/>
    </font>
    <font>
      <b/>
      <sz val="11"/>
      <name val="Garamond"/>
      <family val="1"/>
    </font>
    <font>
      <b/>
      <i/>
      <u/>
      <sz val="11"/>
      <name val="Garamond"/>
      <family val="1"/>
    </font>
    <font>
      <i/>
      <sz val="11"/>
      <name val="Garamond"/>
      <family val="1"/>
    </font>
    <font>
      <b/>
      <i/>
      <sz val="11"/>
      <name val="Garamond"/>
      <family val="1"/>
    </font>
    <font>
      <b/>
      <sz val="22"/>
      <name val="Garamond"/>
      <family val="1"/>
    </font>
    <font>
      <b/>
      <sz val="24"/>
      <name val="Garamond"/>
      <family val="1"/>
    </font>
    <font>
      <u/>
      <sz val="10"/>
      <name val="Garamond"/>
      <family val="1"/>
    </font>
    <font>
      <i/>
      <sz val="10"/>
      <name val="Garamond"/>
      <family val="1"/>
    </font>
    <font>
      <b/>
      <u/>
      <sz val="10"/>
      <name val="Garamond"/>
      <family val="1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3" fillId="0" borderId="0"/>
    <xf numFmtId="0" fontId="3" fillId="0" borderId="0"/>
  </cellStyleXfs>
  <cellXfs count="359">
    <xf numFmtId="0" fontId="0" fillId="0" borderId="0" xfId="0"/>
    <xf numFmtId="0" fontId="4" fillId="0" borderId="0" xfId="0" applyFont="1"/>
    <xf numFmtId="0" fontId="4" fillId="0" borderId="0" xfId="0" applyFont="1" applyBorder="1"/>
    <xf numFmtId="0" fontId="7" fillId="0" borderId="0" xfId="0" applyFont="1" applyBorder="1"/>
    <xf numFmtId="0" fontId="9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/>
    <xf numFmtId="0" fontId="4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/>
    <xf numFmtId="0" fontId="13" fillId="0" borderId="3" xfId="0" applyFont="1" applyBorder="1"/>
    <xf numFmtId="0" fontId="4" fillId="0" borderId="4" xfId="0" applyFont="1" applyBorder="1"/>
    <xf numFmtId="0" fontId="7" fillId="0" borderId="0" xfId="0" applyFont="1"/>
    <xf numFmtId="0" fontId="14" fillId="0" borderId="0" xfId="0" applyFont="1"/>
    <xf numFmtId="0" fontId="15" fillId="0" borderId="0" xfId="0" applyFont="1"/>
    <xf numFmtId="0" fontId="5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0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1" xfId="2" applyNumberFormat="1" applyFont="1" applyBorder="1"/>
    <xf numFmtId="3" fontId="4" fillId="0" borderId="1" xfId="2" applyNumberFormat="1" applyFont="1" applyBorder="1" applyAlignment="1">
      <alignment vertical="center"/>
    </xf>
    <xf numFmtId="0" fontId="4" fillId="0" borderId="1" xfId="0" applyFont="1" applyFill="1" applyBorder="1"/>
    <xf numFmtId="3" fontId="4" fillId="0" borderId="1" xfId="0" applyNumberFormat="1" applyFont="1" applyBorder="1"/>
    <xf numFmtId="3" fontId="7" fillId="0" borderId="0" xfId="0" applyNumberFormat="1" applyFont="1"/>
    <xf numFmtId="3" fontId="7" fillId="0" borderId="1" xfId="0" applyNumberFormat="1" applyFont="1" applyBorder="1"/>
    <xf numFmtId="0" fontId="7" fillId="0" borderId="1" xfId="0" applyFont="1" applyBorder="1"/>
    <xf numFmtId="0" fontId="17" fillId="0" borderId="0" xfId="0" applyFont="1" applyBorder="1"/>
    <xf numFmtId="0" fontId="12" fillId="0" borderId="0" xfId="0" applyFont="1"/>
    <xf numFmtId="0" fontId="4" fillId="0" borderId="15" xfId="0" applyFont="1" applyFill="1" applyBorder="1"/>
    <xf numFmtId="0" fontId="7" fillId="0" borderId="2" xfId="0" applyFont="1" applyBorder="1"/>
    <xf numFmtId="0" fontId="7" fillId="0" borderId="8" xfId="0" applyFont="1" applyBorder="1"/>
    <xf numFmtId="0" fontId="7" fillId="0" borderId="16" xfId="0" applyFont="1" applyBorder="1"/>
    <xf numFmtId="0" fontId="7" fillId="0" borderId="0" xfId="0" applyFont="1" applyAlignment="1">
      <alignment horizontal="center"/>
    </xf>
    <xf numFmtId="0" fontId="18" fillId="0" borderId="0" xfId="0" applyFont="1"/>
    <xf numFmtId="0" fontId="19" fillId="0" borderId="1" xfId="0" applyFont="1" applyBorder="1"/>
    <xf numFmtId="0" fontId="19" fillId="0" borderId="17" xfId="0" applyFont="1" applyBorder="1"/>
    <xf numFmtId="3" fontId="19" fillId="0" borderId="17" xfId="0" applyNumberFormat="1" applyFont="1" applyBorder="1"/>
    <xf numFmtId="3" fontId="13" fillId="0" borderId="1" xfId="0" applyNumberFormat="1" applyFont="1" applyBorder="1" applyAlignment="1">
      <alignment vertical="center"/>
    </xf>
    <xf numFmtId="3" fontId="13" fillId="0" borderId="17" xfId="0" applyNumberFormat="1" applyFont="1" applyBorder="1" applyAlignment="1">
      <alignment vertical="center"/>
    </xf>
    <xf numFmtId="3" fontId="17" fillId="0" borderId="18" xfId="0" applyNumberFormat="1" applyFont="1" applyBorder="1"/>
    <xf numFmtId="3" fontId="6" fillId="0" borderId="2" xfId="0" applyNumberFormat="1" applyFont="1" applyBorder="1" applyAlignment="1">
      <alignment vertical="center"/>
    </xf>
    <xf numFmtId="3" fontId="6" fillId="0" borderId="1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3" fontId="6" fillId="0" borderId="19" xfId="0" applyNumberFormat="1" applyFont="1" applyBorder="1" applyAlignment="1">
      <alignment vertical="center"/>
    </xf>
    <xf numFmtId="3" fontId="6" fillId="0" borderId="2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3" fontId="7" fillId="0" borderId="1" xfId="2" applyNumberFormat="1" applyFont="1" applyBorder="1" applyAlignment="1">
      <alignment vertical="center"/>
    </xf>
    <xf numFmtId="0" fontId="20" fillId="0" borderId="0" xfId="0" applyFont="1"/>
    <xf numFmtId="0" fontId="13" fillId="0" borderId="0" xfId="0" applyFont="1"/>
    <xf numFmtId="0" fontId="19" fillId="0" borderId="0" xfId="0" applyFont="1"/>
    <xf numFmtId="0" fontId="17" fillId="0" borderId="0" xfId="0" applyFont="1"/>
    <xf numFmtId="0" fontId="13" fillId="0" borderId="0" xfId="0" applyFont="1" applyBorder="1"/>
    <xf numFmtId="0" fontId="20" fillId="0" borderId="0" xfId="0" applyFont="1" applyBorder="1"/>
    <xf numFmtId="0" fontId="20" fillId="0" borderId="0" xfId="0" applyFont="1" applyBorder="1" applyAlignment="1">
      <alignment horizontal="right"/>
    </xf>
    <xf numFmtId="0" fontId="17" fillId="0" borderId="21" xfId="3" applyFont="1" applyBorder="1" applyAlignment="1">
      <alignment horizontal="left" wrapText="1"/>
    </xf>
    <xf numFmtId="0" fontId="17" fillId="0" borderId="22" xfId="3" applyFont="1" applyBorder="1" applyAlignment="1">
      <alignment horizontal="center"/>
    </xf>
    <xf numFmtId="0" fontId="17" fillId="0" borderId="1" xfId="3" applyFont="1" applyBorder="1" applyAlignment="1">
      <alignment horizontal="left" wrapText="1"/>
    </xf>
    <xf numFmtId="0" fontId="13" fillId="0" borderId="22" xfId="0" applyFont="1" applyBorder="1"/>
    <xf numFmtId="0" fontId="13" fillId="0" borderId="0" xfId="0" applyFont="1" applyAlignment="1">
      <alignment horizontal="center"/>
    </xf>
    <xf numFmtId="0" fontId="17" fillId="0" borderId="0" xfId="3" applyFont="1" applyBorder="1" applyAlignment="1">
      <alignment horizontal="center"/>
    </xf>
    <xf numFmtId="0" fontId="17" fillId="0" borderId="2" xfId="3" applyFont="1" applyBorder="1" applyAlignment="1">
      <alignment horizontal="center"/>
    </xf>
    <xf numFmtId="2" fontId="20" fillId="0" borderId="23" xfId="3" applyNumberFormat="1" applyFont="1" applyBorder="1" applyAlignment="1">
      <alignment horizontal="center" wrapText="1"/>
    </xf>
    <xf numFmtId="0" fontId="17" fillId="0" borderId="15" xfId="3" applyFont="1" applyBorder="1" applyAlignment="1">
      <alignment horizontal="center" vertical="center" wrapText="1"/>
    </xf>
    <xf numFmtId="0" fontId="17" fillId="0" borderId="24" xfId="3" applyFont="1" applyBorder="1" applyAlignment="1">
      <alignment horizontal="center"/>
    </xf>
    <xf numFmtId="0" fontId="17" fillId="0" borderId="21" xfId="3" applyFont="1" applyBorder="1" applyAlignment="1">
      <alignment horizontal="right"/>
    </xf>
    <xf numFmtId="0" fontId="17" fillId="0" borderId="25" xfId="3" applyFont="1" applyBorder="1" applyAlignment="1">
      <alignment horizontal="right"/>
    </xf>
    <xf numFmtId="0" fontId="13" fillId="0" borderId="26" xfId="3" applyFont="1" applyBorder="1" applyAlignment="1">
      <alignment horizontal="center"/>
    </xf>
    <xf numFmtId="0" fontId="13" fillId="0" borderId="16" xfId="3" applyFont="1" applyBorder="1" applyAlignment="1">
      <alignment horizontal="left" wrapText="1"/>
    </xf>
    <xf numFmtId="0" fontId="17" fillId="0" borderId="1" xfId="3" applyFont="1" applyBorder="1" applyAlignment="1">
      <alignment horizontal="right"/>
    </xf>
    <xf numFmtId="0" fontId="17" fillId="0" borderId="17" xfId="3" applyFont="1" applyBorder="1" applyAlignment="1">
      <alignment horizontal="right"/>
    </xf>
    <xf numFmtId="0" fontId="13" fillId="0" borderId="27" xfId="3" applyFont="1" applyBorder="1" applyAlignment="1">
      <alignment horizontal="center"/>
    </xf>
    <xf numFmtId="0" fontId="19" fillId="0" borderId="16" xfId="3" applyFont="1" applyBorder="1" applyAlignment="1">
      <alignment horizontal="left" wrapText="1"/>
    </xf>
    <xf numFmtId="0" fontId="17" fillId="0" borderId="16" xfId="3" applyFont="1" applyBorder="1" applyAlignment="1">
      <alignment horizontal="left" wrapText="1"/>
    </xf>
    <xf numFmtId="0" fontId="13" fillId="0" borderId="4" xfId="3" applyFont="1" applyBorder="1" applyAlignment="1">
      <alignment horizontal="left" wrapText="1"/>
    </xf>
    <xf numFmtId="0" fontId="13" fillId="0" borderId="28" xfId="3" applyFont="1" applyBorder="1" applyAlignment="1">
      <alignment horizontal="center"/>
    </xf>
    <xf numFmtId="0" fontId="13" fillId="0" borderId="29" xfId="3" applyFont="1" applyBorder="1" applyAlignment="1">
      <alignment horizontal="left" wrapText="1"/>
    </xf>
    <xf numFmtId="0" fontId="17" fillId="0" borderId="22" xfId="3" applyFont="1" applyBorder="1" applyAlignment="1">
      <alignment horizontal="center" vertical="center"/>
    </xf>
    <xf numFmtId="0" fontId="17" fillId="0" borderId="27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wrapText="1"/>
    </xf>
    <xf numFmtId="0" fontId="17" fillId="0" borderId="26" xfId="3" applyFont="1" applyBorder="1" applyAlignment="1">
      <alignment horizontal="center"/>
    </xf>
    <xf numFmtId="0" fontId="20" fillId="0" borderId="1" xfId="3" applyFont="1" applyBorder="1" applyAlignment="1">
      <alignment horizontal="left" wrapText="1"/>
    </xf>
    <xf numFmtId="0" fontId="17" fillId="0" borderId="1" xfId="0" applyFont="1" applyBorder="1" applyAlignment="1">
      <alignment horizontal="left"/>
    </xf>
    <xf numFmtId="0" fontId="17" fillId="0" borderId="1" xfId="0" applyFont="1" applyBorder="1"/>
    <xf numFmtId="0" fontId="13" fillId="0" borderId="1" xfId="0" applyFont="1" applyBorder="1" applyAlignment="1">
      <alignment horizontal="left"/>
    </xf>
    <xf numFmtId="0" fontId="17" fillId="0" borderId="27" xfId="3" applyFont="1" applyBorder="1" applyAlignment="1">
      <alignment horizontal="center"/>
    </xf>
    <xf numFmtId="0" fontId="17" fillId="0" borderId="28" xfId="3" applyFont="1" applyBorder="1" applyAlignment="1">
      <alignment horizontal="center"/>
    </xf>
    <xf numFmtId="0" fontId="17" fillId="0" borderId="4" xfId="3" applyFont="1" applyBorder="1" applyAlignment="1">
      <alignment horizontal="left" wrapText="1"/>
    </xf>
    <xf numFmtId="0" fontId="17" fillId="0" borderId="30" xfId="3" applyFont="1" applyBorder="1" applyAlignment="1">
      <alignment horizontal="center"/>
    </xf>
    <xf numFmtId="0" fontId="17" fillId="0" borderId="31" xfId="3" applyFont="1" applyBorder="1" applyAlignment="1">
      <alignment horizontal="left" wrapText="1"/>
    </xf>
    <xf numFmtId="0" fontId="17" fillId="0" borderId="0" xfId="3" applyFont="1" applyBorder="1" applyAlignment="1">
      <alignment horizontal="left" wrapText="1"/>
    </xf>
    <xf numFmtId="0" fontId="17" fillId="0" borderId="0" xfId="3" applyFont="1" applyBorder="1" applyAlignment="1">
      <alignment horizontal="left"/>
    </xf>
    <xf numFmtId="0" fontId="17" fillId="0" borderId="0" xfId="3" applyFont="1" applyBorder="1" applyAlignment="1">
      <alignment horizontal="center" wrapText="1"/>
    </xf>
    <xf numFmtId="0" fontId="16" fillId="0" borderId="0" xfId="3" applyFont="1" applyBorder="1" applyAlignment="1">
      <alignment horizontal="center"/>
    </xf>
    <xf numFmtId="3" fontId="13" fillId="0" borderId="0" xfId="0" applyNumberFormat="1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3" fontId="13" fillId="0" borderId="32" xfId="0" applyNumberFormat="1" applyFont="1" applyBorder="1" applyAlignment="1">
      <alignment horizontal="center" vertical="center"/>
    </xf>
    <xf numFmtId="3" fontId="13" fillId="0" borderId="29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3" fontId="17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0" borderId="33" xfId="0" applyFont="1" applyBorder="1" applyAlignment="1">
      <alignment horizontal="left" vertical="center"/>
    </xf>
    <xf numFmtId="0" fontId="13" fillId="0" borderId="1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33" xfId="0" applyFont="1" applyBorder="1" applyAlignment="1">
      <alignment horizontal="center" vertical="center"/>
    </xf>
    <xf numFmtId="0" fontId="19" fillId="0" borderId="16" xfId="0" applyFont="1" applyBorder="1" applyAlignment="1">
      <alignment vertical="center"/>
    </xf>
    <xf numFmtId="3" fontId="13" fillId="0" borderId="0" xfId="0" applyNumberFormat="1" applyFont="1" applyAlignment="1">
      <alignment vertical="center"/>
    </xf>
    <xf numFmtId="179" fontId="17" fillId="0" borderId="1" xfId="1" applyFont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3" fontId="17" fillId="0" borderId="0" xfId="0" applyNumberFormat="1" applyFont="1" applyAlignment="1">
      <alignment vertical="center"/>
    </xf>
    <xf numFmtId="183" fontId="13" fillId="0" borderId="1" xfId="1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7" fillId="0" borderId="16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3" fillId="0" borderId="11" xfId="0" applyFont="1" applyBorder="1"/>
    <xf numFmtId="0" fontId="13" fillId="0" borderId="32" xfId="0" applyFont="1" applyBorder="1"/>
    <xf numFmtId="0" fontId="13" fillId="0" borderId="34" xfId="0" applyFont="1" applyBorder="1"/>
    <xf numFmtId="0" fontId="17" fillId="0" borderId="35" xfId="0" applyFont="1" applyBorder="1"/>
    <xf numFmtId="0" fontId="17" fillId="0" borderId="35" xfId="0" applyFont="1" applyBorder="1" applyAlignment="1">
      <alignment horizontal="right"/>
    </xf>
    <xf numFmtId="0" fontId="17" fillId="0" borderId="35" xfId="0" applyFont="1" applyBorder="1" applyAlignment="1">
      <alignment horizontal="center"/>
    </xf>
    <xf numFmtId="0" fontId="17" fillId="0" borderId="23" xfId="0" applyFont="1" applyBorder="1"/>
    <xf numFmtId="0" fontId="17" fillId="0" borderId="3" xfId="0" applyFont="1" applyBorder="1" applyAlignment="1">
      <alignment horizontal="right"/>
    </xf>
    <xf numFmtId="0" fontId="17" fillId="0" borderId="3" xfId="0" applyFont="1" applyBorder="1" applyAlignment="1">
      <alignment horizontal="center"/>
    </xf>
    <xf numFmtId="0" fontId="17" fillId="0" borderId="3" xfId="0" applyFont="1" applyBorder="1"/>
    <xf numFmtId="0" fontId="17" fillId="0" borderId="33" xfId="0" applyFont="1" applyBorder="1"/>
    <xf numFmtId="0" fontId="13" fillId="0" borderId="23" xfId="0" applyFont="1" applyBorder="1"/>
    <xf numFmtId="0" fontId="13" fillId="0" borderId="0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5" xfId="0" applyFont="1" applyBorder="1"/>
    <xf numFmtId="0" fontId="13" fillId="0" borderId="36" xfId="0" applyFont="1" applyBorder="1"/>
    <xf numFmtId="0" fontId="13" fillId="0" borderId="29" xfId="0" applyFont="1" applyBorder="1"/>
    <xf numFmtId="0" fontId="17" fillId="0" borderId="36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33" xfId="0" applyFont="1" applyBorder="1"/>
    <xf numFmtId="0" fontId="13" fillId="0" borderId="0" xfId="0" applyNumberFormat="1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right"/>
    </xf>
    <xf numFmtId="3" fontId="13" fillId="0" borderId="0" xfId="0" applyNumberFormat="1" applyFont="1" applyBorder="1"/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3" fontId="17" fillId="0" borderId="32" xfId="0" applyNumberFormat="1" applyFont="1" applyBorder="1" applyAlignment="1">
      <alignment horizontal="center" vertical="center"/>
    </xf>
    <xf numFmtId="3" fontId="17" fillId="0" borderId="29" xfId="0" applyNumberFormat="1" applyFont="1" applyBorder="1" applyAlignment="1">
      <alignment horizontal="center" vertical="center"/>
    </xf>
    <xf numFmtId="3" fontId="17" fillId="0" borderId="4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3" fontId="13" fillId="0" borderId="2" xfId="0" applyNumberFormat="1" applyFont="1" applyBorder="1" applyAlignment="1">
      <alignment horizontal="right" vertical="center"/>
    </xf>
    <xf numFmtId="3" fontId="17" fillId="0" borderId="2" xfId="0" applyNumberFormat="1" applyFont="1" applyBorder="1" applyAlignment="1">
      <alignment horizontal="right" vertical="center"/>
    </xf>
    <xf numFmtId="179" fontId="13" fillId="0" borderId="0" xfId="1" applyFont="1" applyAlignment="1">
      <alignment horizontal="right" vertical="center"/>
    </xf>
    <xf numFmtId="179" fontId="17" fillId="0" borderId="0" xfId="1" applyFont="1" applyAlignment="1">
      <alignment horizontal="right" vertical="center"/>
    </xf>
    <xf numFmtId="0" fontId="17" fillId="0" borderId="0" xfId="0" applyFont="1" applyAlignment="1">
      <alignment vertical="center"/>
    </xf>
    <xf numFmtId="180" fontId="13" fillId="0" borderId="8" xfId="0" applyNumberFormat="1" applyFont="1" applyBorder="1" applyAlignment="1">
      <alignment horizontal="left" vertical="center"/>
    </xf>
    <xf numFmtId="2" fontId="13" fillId="0" borderId="0" xfId="0" applyNumberFormat="1" applyFont="1" applyAlignment="1">
      <alignment vertical="center"/>
    </xf>
    <xf numFmtId="3" fontId="13" fillId="0" borderId="1" xfId="3" applyNumberFormat="1" applyFont="1" applyBorder="1" applyAlignment="1">
      <alignment horizontal="right"/>
    </xf>
    <xf numFmtId="0" fontId="13" fillId="0" borderId="0" xfId="0" applyFont="1" applyAlignment="1"/>
    <xf numFmtId="0" fontId="13" fillId="0" borderId="37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1" xfId="0" applyFont="1" applyBorder="1"/>
    <xf numFmtId="3" fontId="13" fillId="0" borderId="1" xfId="0" applyNumberFormat="1" applyFont="1" applyBorder="1"/>
    <xf numFmtId="0" fontId="13" fillId="0" borderId="17" xfId="0" applyFont="1" applyBorder="1"/>
    <xf numFmtId="0" fontId="13" fillId="0" borderId="26" xfId="0" applyFont="1" applyBorder="1"/>
    <xf numFmtId="0" fontId="13" fillId="0" borderId="2" xfId="0" applyFont="1" applyBorder="1"/>
    <xf numFmtId="0" fontId="19" fillId="0" borderId="2" xfId="0" applyFont="1" applyBorder="1"/>
    <xf numFmtId="0" fontId="19" fillId="0" borderId="39" xfId="0" applyFont="1" applyBorder="1"/>
    <xf numFmtId="0" fontId="13" fillId="0" borderId="40" xfId="0" applyFont="1" applyBorder="1"/>
    <xf numFmtId="0" fontId="13" fillId="0" borderId="28" xfId="0" applyFont="1" applyBorder="1"/>
    <xf numFmtId="1" fontId="13" fillId="0" borderId="4" xfId="0" applyNumberFormat="1" applyFont="1" applyBorder="1"/>
    <xf numFmtId="0" fontId="13" fillId="0" borderId="41" xfId="0" applyFont="1" applyBorder="1"/>
    <xf numFmtId="0" fontId="13" fillId="0" borderId="4" xfId="0" applyFont="1" applyBorder="1"/>
    <xf numFmtId="0" fontId="13" fillId="0" borderId="42" xfId="0" applyFont="1" applyBorder="1"/>
    <xf numFmtId="0" fontId="13" fillId="0" borderId="39" xfId="0" applyFont="1" applyBorder="1"/>
    <xf numFmtId="0" fontId="13" fillId="0" borderId="30" xfId="0" applyFont="1" applyBorder="1"/>
    <xf numFmtId="0" fontId="13" fillId="0" borderId="31" xfId="0" applyFont="1" applyBorder="1"/>
    <xf numFmtId="0" fontId="17" fillId="0" borderId="43" xfId="0" applyFont="1" applyBorder="1"/>
    <xf numFmtId="0" fontId="20" fillId="0" borderId="21" xfId="0" applyFont="1" applyBorder="1"/>
    <xf numFmtId="1" fontId="20" fillId="0" borderId="21" xfId="0" applyNumberFormat="1" applyFont="1" applyBorder="1"/>
    <xf numFmtId="0" fontId="17" fillId="0" borderId="22" xfId="0" applyFont="1" applyBorder="1"/>
    <xf numFmtId="0" fontId="20" fillId="0" borderId="1" xfId="0" applyFont="1" applyBorder="1"/>
    <xf numFmtId="0" fontId="20" fillId="0" borderId="17" xfId="0" applyFont="1" applyBorder="1"/>
    <xf numFmtId="1" fontId="20" fillId="0" borderId="25" xfId="0" applyNumberFormat="1" applyFont="1" applyBorder="1"/>
    <xf numFmtId="0" fontId="21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4" fillId="0" borderId="4" xfId="0" applyFont="1" applyBorder="1" applyAlignment="1">
      <alignment horizontal="right" vertical="center"/>
    </xf>
    <xf numFmtId="0" fontId="7" fillId="0" borderId="1" xfId="3" applyFont="1" applyBorder="1" applyAlignment="1">
      <alignment horizontal="left" wrapText="1"/>
    </xf>
    <xf numFmtId="1" fontId="20" fillId="0" borderId="0" xfId="0" applyNumberFormat="1" applyFont="1" applyBorder="1"/>
    <xf numFmtId="179" fontId="13" fillId="0" borderId="0" xfId="1" applyFont="1" applyBorder="1"/>
    <xf numFmtId="179" fontId="13" fillId="0" borderId="0" xfId="0" applyNumberFormat="1" applyFont="1" applyBorder="1"/>
    <xf numFmtId="0" fontId="19" fillId="0" borderId="0" xfId="0" applyFont="1" applyBorder="1"/>
    <xf numFmtId="179" fontId="17" fillId="0" borderId="0" xfId="1" applyFont="1" applyBorder="1"/>
    <xf numFmtId="3" fontId="19" fillId="0" borderId="0" xfId="0" applyNumberFormat="1" applyFont="1" applyBorder="1"/>
    <xf numFmtId="43" fontId="13" fillId="0" borderId="0" xfId="0" applyNumberFormat="1" applyFont="1" applyBorder="1"/>
    <xf numFmtId="3" fontId="17" fillId="0" borderId="0" xfId="0" applyNumberFormat="1" applyFont="1" applyBorder="1"/>
    <xf numFmtId="3" fontId="13" fillId="0" borderId="17" xfId="0" applyNumberFormat="1" applyFont="1" applyBorder="1"/>
    <xf numFmtId="179" fontId="13" fillId="0" borderId="0" xfId="1" applyFont="1" applyAlignment="1">
      <alignment horizontal="center" vertical="center"/>
    </xf>
    <xf numFmtId="187" fontId="17" fillId="0" borderId="0" xfId="0" applyNumberFormat="1" applyFont="1" applyAlignment="1">
      <alignment vertical="center"/>
    </xf>
    <xf numFmtId="1" fontId="13" fillId="0" borderId="0" xfId="0" applyNumberFormat="1" applyFont="1" applyBorder="1"/>
    <xf numFmtId="1" fontId="13" fillId="0" borderId="0" xfId="1" applyNumberFormat="1" applyFont="1" applyBorder="1"/>
    <xf numFmtId="3" fontId="13" fillId="0" borderId="0" xfId="3" applyNumberFormat="1" applyFont="1" applyBorder="1" applyAlignment="1">
      <alignment horizontal="right"/>
    </xf>
    <xf numFmtId="0" fontId="17" fillId="0" borderId="0" xfId="3" applyFont="1" applyBorder="1" applyAlignment="1">
      <alignment horizontal="right"/>
    </xf>
    <xf numFmtId="0" fontId="24" fillId="0" borderId="0" xfId="0" applyFont="1"/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4" fillId="0" borderId="44" xfId="3" applyFont="1" applyBorder="1"/>
    <xf numFmtId="2" fontId="12" fillId="0" borderId="45" xfId="3" applyNumberFormat="1" applyFont="1" applyBorder="1" applyAlignment="1">
      <alignment horizontal="center" wrapText="1"/>
    </xf>
    <xf numFmtId="0" fontId="7" fillId="0" borderId="45" xfId="3" applyFont="1" applyBorder="1" applyAlignment="1">
      <alignment horizontal="center" vertical="center" wrapText="1"/>
    </xf>
    <xf numFmtId="0" fontId="7" fillId="0" borderId="46" xfId="3" applyFont="1" applyBorder="1" applyAlignment="1">
      <alignment horizontal="center" vertical="center" wrapText="1"/>
    </xf>
    <xf numFmtId="0" fontId="7" fillId="0" borderId="43" xfId="3" applyFont="1" applyBorder="1" applyAlignment="1">
      <alignment horizontal="center"/>
    </xf>
    <xf numFmtId="0" fontId="7" fillId="0" borderId="21" xfId="3" applyFont="1" applyBorder="1" applyAlignment="1">
      <alignment horizontal="left" wrapText="1"/>
    </xf>
    <xf numFmtId="183" fontId="7" fillId="0" borderId="21" xfId="1" applyNumberFormat="1" applyFont="1" applyBorder="1" applyAlignment="1">
      <alignment horizontal="center"/>
    </xf>
    <xf numFmtId="183" fontId="7" fillId="0" borderId="25" xfId="1" applyNumberFormat="1" applyFont="1" applyBorder="1" applyAlignment="1">
      <alignment horizontal="center"/>
    </xf>
    <xf numFmtId="183" fontId="4" fillId="0" borderId="0" xfId="1" applyNumberFormat="1" applyFont="1" applyAlignment="1">
      <alignment horizontal="center"/>
    </xf>
    <xf numFmtId="183" fontId="7" fillId="0" borderId="0" xfId="1" applyNumberFormat="1" applyFont="1" applyAlignment="1">
      <alignment horizontal="center"/>
    </xf>
    <xf numFmtId="183" fontId="4" fillId="0" borderId="0" xfId="0" applyNumberFormat="1" applyFont="1"/>
    <xf numFmtId="0" fontId="4" fillId="0" borderId="22" xfId="3" applyFont="1" applyBorder="1" applyAlignment="1">
      <alignment horizontal="left"/>
    </xf>
    <xf numFmtId="0" fontId="4" fillId="0" borderId="1" xfId="4" applyFont="1" applyFill="1" applyBorder="1" applyAlignment="1">
      <alignment horizontal="left" wrapText="1"/>
    </xf>
    <xf numFmtId="183" fontId="7" fillId="0" borderId="1" xfId="1" applyNumberFormat="1" applyFont="1" applyBorder="1" applyAlignment="1">
      <alignment horizontal="center"/>
    </xf>
    <xf numFmtId="183" fontId="7" fillId="0" borderId="17" xfId="1" applyNumberFormat="1" applyFont="1" applyBorder="1" applyAlignment="1">
      <alignment horizontal="center"/>
    </xf>
    <xf numFmtId="0" fontId="4" fillId="0" borderId="1" xfId="3" applyFont="1" applyBorder="1" applyAlignment="1">
      <alignment horizontal="left" wrapText="1"/>
    </xf>
    <xf numFmtId="183" fontId="7" fillId="0" borderId="0" xfId="0" applyNumberFormat="1" applyFont="1"/>
    <xf numFmtId="183" fontId="4" fillId="0" borderId="0" xfId="1" applyNumberFormat="1" applyFont="1"/>
    <xf numFmtId="0" fontId="7" fillId="0" borderId="22" xfId="3" applyFont="1" applyBorder="1" applyAlignment="1">
      <alignment horizontal="center"/>
    </xf>
    <xf numFmtId="0" fontId="4" fillId="0" borderId="22" xfId="3" applyFont="1" applyBorder="1" applyAlignment="1">
      <alignment horizontal="center"/>
    </xf>
    <xf numFmtId="183" fontId="4" fillId="0" borderId="1" xfId="1" applyNumberFormat="1" applyFont="1" applyBorder="1" applyAlignment="1">
      <alignment horizontal="center"/>
    </xf>
    <xf numFmtId="183" fontId="4" fillId="0" borderId="17" xfId="1" applyNumberFormat="1" applyFont="1" applyBorder="1" applyAlignment="1">
      <alignment horizontal="center"/>
    </xf>
    <xf numFmtId="0" fontId="4" fillId="0" borderId="1" xfId="3" applyFont="1" applyBorder="1" applyAlignment="1">
      <alignment horizontal="left"/>
    </xf>
    <xf numFmtId="183" fontId="4" fillId="0" borderId="1" xfId="1" applyNumberFormat="1" applyFont="1" applyBorder="1" applyAlignment="1">
      <alignment wrapText="1"/>
    </xf>
    <xf numFmtId="183" fontId="4" fillId="0" borderId="17" xfId="1" applyNumberFormat="1" applyFont="1" applyBorder="1" applyAlignment="1">
      <alignment wrapText="1"/>
    </xf>
    <xf numFmtId="0" fontId="4" fillId="0" borderId="22" xfId="3" applyFont="1" applyFill="1" applyBorder="1" applyAlignment="1">
      <alignment horizontal="center"/>
    </xf>
    <xf numFmtId="0" fontId="7" fillId="0" borderId="1" xfId="3" applyFont="1" applyBorder="1" applyAlignment="1">
      <alignment horizontal="left"/>
    </xf>
    <xf numFmtId="4" fontId="4" fillId="0" borderId="0" xfId="0" applyNumberFormat="1" applyFont="1"/>
    <xf numFmtId="43" fontId="4" fillId="0" borderId="0" xfId="0" applyNumberFormat="1" applyFont="1"/>
    <xf numFmtId="0" fontId="4" fillId="0" borderId="47" xfId="0" applyFont="1" applyBorder="1"/>
    <xf numFmtId="183" fontId="7" fillId="0" borderId="4" xfId="1" applyNumberFormat="1" applyFont="1" applyBorder="1" applyAlignment="1">
      <alignment horizontal="center" vertical="center" wrapText="1"/>
    </xf>
    <xf numFmtId="183" fontId="7" fillId="0" borderId="42" xfId="1" applyNumberFormat="1" applyFont="1" applyBorder="1" applyAlignment="1">
      <alignment horizontal="center" vertical="center" wrapText="1"/>
    </xf>
    <xf numFmtId="0" fontId="7" fillId="0" borderId="22" xfId="3" applyFont="1" applyBorder="1"/>
    <xf numFmtId="0" fontId="4" fillId="0" borderId="22" xfId="0" applyFont="1" applyBorder="1"/>
    <xf numFmtId="0" fontId="4" fillId="0" borderId="22" xfId="3" applyFont="1" applyBorder="1"/>
    <xf numFmtId="0" fontId="4" fillId="0" borderId="30" xfId="3" applyFont="1" applyBorder="1"/>
    <xf numFmtId="0" fontId="7" fillId="0" borderId="31" xfId="3" applyFont="1" applyBorder="1" applyAlignment="1">
      <alignment horizontal="left"/>
    </xf>
    <xf numFmtId="0" fontId="4" fillId="0" borderId="31" xfId="3" applyFont="1" applyBorder="1" applyAlignment="1">
      <alignment horizontal="left"/>
    </xf>
    <xf numFmtId="0" fontId="7" fillId="0" borderId="31" xfId="3" applyFont="1" applyBorder="1" applyAlignment="1">
      <alignment horizontal="center"/>
    </xf>
    <xf numFmtId="0" fontId="7" fillId="0" borderId="18" xfId="3" applyFont="1" applyBorder="1" applyAlignment="1">
      <alignment horizontal="center"/>
    </xf>
    <xf numFmtId="0" fontId="25" fillId="0" borderId="0" xfId="3" applyFont="1" applyBorder="1" applyAlignment="1">
      <alignment horizontal="center"/>
    </xf>
    <xf numFmtId="0" fontId="7" fillId="0" borderId="0" xfId="3" applyFont="1" applyBorder="1" applyAlignment="1">
      <alignment horizontal="center"/>
    </xf>
    <xf numFmtId="46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21" fontId="13" fillId="0" borderId="0" xfId="0" applyNumberFormat="1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9" fillId="0" borderId="33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3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4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2" fontId="17" fillId="0" borderId="8" xfId="3" applyNumberFormat="1" applyFont="1" applyBorder="1" applyAlignment="1">
      <alignment horizontal="center" wrapText="1"/>
    </xf>
    <xf numFmtId="2" fontId="17" fillId="0" borderId="33" xfId="3" applyNumberFormat="1" applyFont="1" applyBorder="1" applyAlignment="1">
      <alignment horizontal="center" wrapText="1"/>
    </xf>
    <xf numFmtId="2" fontId="17" fillId="0" borderId="16" xfId="3" applyNumberFormat="1" applyFont="1" applyBorder="1" applyAlignment="1">
      <alignment horizontal="center" wrapText="1"/>
    </xf>
    <xf numFmtId="2" fontId="20" fillId="0" borderId="0" xfId="3" applyNumberFormat="1" applyFont="1" applyBorder="1" applyAlignment="1">
      <alignment horizontal="center" wrapText="1"/>
    </xf>
    <xf numFmtId="2" fontId="20" fillId="0" borderId="23" xfId="3" applyNumberFormat="1" applyFont="1" applyBorder="1" applyAlignment="1">
      <alignment horizontal="center" wrapText="1"/>
    </xf>
    <xf numFmtId="0" fontId="17" fillId="0" borderId="49" xfId="3" applyFont="1" applyBorder="1" applyAlignment="1">
      <alignment horizontal="left" wrapText="1"/>
    </xf>
    <xf numFmtId="0" fontId="17" fillId="0" borderId="21" xfId="3" applyFont="1" applyBorder="1" applyAlignment="1">
      <alignment horizontal="left" wrapText="1"/>
    </xf>
    <xf numFmtId="0" fontId="13" fillId="0" borderId="33" xfId="3" applyFont="1" applyBorder="1" applyAlignment="1">
      <alignment horizontal="left" wrapText="1"/>
    </xf>
    <xf numFmtId="0" fontId="13" fillId="0" borderId="16" xfId="3" applyFont="1" applyBorder="1" applyAlignment="1">
      <alignment horizontal="left" wrapText="1"/>
    </xf>
    <xf numFmtId="0" fontId="17" fillId="0" borderId="33" xfId="3" applyFont="1" applyBorder="1" applyAlignment="1">
      <alignment horizontal="left" wrapText="1"/>
    </xf>
    <xf numFmtId="0" fontId="17" fillId="0" borderId="16" xfId="3" applyFont="1" applyBorder="1" applyAlignment="1">
      <alignment horizontal="left" wrapText="1"/>
    </xf>
    <xf numFmtId="0" fontId="13" fillId="0" borderId="33" xfId="3" applyFont="1" applyBorder="1" applyAlignment="1">
      <alignment horizontal="center" wrapText="1"/>
    </xf>
    <xf numFmtId="0" fontId="13" fillId="0" borderId="16" xfId="3" applyFont="1" applyBorder="1" applyAlignment="1">
      <alignment horizontal="center" wrapText="1"/>
    </xf>
    <xf numFmtId="0" fontId="17" fillId="0" borderId="1" xfId="3" applyFont="1" applyBorder="1" applyAlignment="1">
      <alignment horizontal="left" wrapText="1"/>
    </xf>
    <xf numFmtId="0" fontId="17" fillId="0" borderId="31" xfId="3" applyFont="1" applyBorder="1" applyAlignment="1">
      <alignment horizontal="left" wrapText="1"/>
    </xf>
    <xf numFmtId="0" fontId="19" fillId="0" borderId="16" xfId="3" applyFont="1" applyBorder="1" applyAlignment="1">
      <alignment horizontal="left" wrapText="1"/>
    </xf>
    <xf numFmtId="0" fontId="19" fillId="0" borderId="1" xfId="3" applyFont="1" applyBorder="1" applyAlignment="1">
      <alignment horizontal="left" wrapText="1"/>
    </xf>
    <xf numFmtId="2" fontId="7" fillId="0" borderId="50" xfId="3" applyNumberFormat="1" applyFont="1" applyBorder="1" applyAlignment="1">
      <alignment horizontal="center" wrapText="1"/>
    </xf>
    <xf numFmtId="2" fontId="7" fillId="0" borderId="51" xfId="3" applyNumberFormat="1" applyFont="1" applyBorder="1" applyAlignment="1">
      <alignment horizontal="center" wrapText="1"/>
    </xf>
    <xf numFmtId="2" fontId="7" fillId="0" borderId="52" xfId="3" applyNumberFormat="1" applyFont="1" applyBorder="1" applyAlignment="1">
      <alignment horizontal="center" wrapText="1"/>
    </xf>
    <xf numFmtId="0" fontId="12" fillId="0" borderId="53" xfId="3" applyFont="1" applyBorder="1" applyAlignment="1">
      <alignment horizontal="center" wrapText="1"/>
    </xf>
    <xf numFmtId="0" fontId="12" fillId="0" borderId="51" xfId="3" applyFont="1" applyBorder="1" applyAlignment="1">
      <alignment horizontal="center" wrapText="1"/>
    </xf>
    <xf numFmtId="0" fontId="12" fillId="0" borderId="54" xfId="3" applyFont="1" applyBorder="1" applyAlignment="1">
      <alignment horizontal="center" wrapText="1"/>
    </xf>
    <xf numFmtId="0" fontId="7" fillId="0" borderId="49" xfId="3" applyFont="1" applyBorder="1" applyAlignment="1">
      <alignment horizontal="left" wrapText="1"/>
    </xf>
    <xf numFmtId="0" fontId="7" fillId="0" borderId="21" xfId="3" applyFont="1" applyBorder="1" applyAlignment="1">
      <alignment horizontal="left" wrapText="1"/>
    </xf>
    <xf numFmtId="0" fontId="4" fillId="0" borderId="1" xfId="4" applyFont="1" applyFill="1" applyBorder="1" applyAlignment="1">
      <alignment horizontal="left" wrapText="1"/>
    </xf>
    <xf numFmtId="0" fontId="7" fillId="0" borderId="1" xfId="4" applyFont="1" applyFill="1" applyBorder="1" applyAlignment="1">
      <alignment horizontal="left" wrapText="1"/>
    </xf>
    <xf numFmtId="0" fontId="7" fillId="0" borderId="1" xfId="3" applyFont="1" applyBorder="1" applyAlignment="1">
      <alignment horizontal="left" wrapText="1"/>
    </xf>
    <xf numFmtId="0" fontId="4" fillId="0" borderId="1" xfId="3" applyFont="1" applyBorder="1" applyAlignment="1">
      <alignment horizontal="left" wrapText="1"/>
    </xf>
    <xf numFmtId="0" fontId="4" fillId="0" borderId="1" xfId="3" applyFont="1" applyBorder="1" applyAlignment="1">
      <alignment horizontal="left"/>
    </xf>
    <xf numFmtId="0" fontId="24" fillId="0" borderId="1" xfId="4" applyFont="1" applyFill="1" applyBorder="1" applyAlignment="1">
      <alignment horizontal="left" wrapText="1"/>
    </xf>
    <xf numFmtId="0" fontId="24" fillId="0" borderId="1" xfId="3" applyFont="1" applyBorder="1" applyAlignment="1">
      <alignment horizontal="left"/>
    </xf>
    <xf numFmtId="0" fontId="24" fillId="0" borderId="31" xfId="3" applyFont="1" applyBorder="1" applyAlignment="1">
      <alignment horizontal="left"/>
    </xf>
    <xf numFmtId="0" fontId="7" fillId="0" borderId="1" xfId="3" applyFont="1" applyBorder="1" applyAlignment="1">
      <alignment horizontal="left"/>
    </xf>
  </cellXfs>
  <cellStyles count="5">
    <cellStyle name="Comma" xfId="1" builtinId="3"/>
    <cellStyle name="Comma_21.Aktivet Afatgjata Materiale  09" xfId="2"/>
    <cellStyle name="Normal" xfId="0" builtinId="0"/>
    <cellStyle name="Normal_asn_2009 Propozimet" xfId="3"/>
    <cellStyle name="Normal_Sheet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4"/>
  <sheetViews>
    <sheetView workbookViewId="0">
      <selection activeCell="I30" sqref="I30"/>
    </sheetView>
  </sheetViews>
  <sheetFormatPr defaultRowHeight="15"/>
  <cols>
    <col min="1" max="1" width="1.28515625" style="69" customWidth="1"/>
    <col min="2" max="3" width="9.140625" style="69"/>
    <col min="4" max="4" width="9.28515625" style="69" customWidth="1"/>
    <col min="5" max="5" width="11.42578125" style="69" customWidth="1"/>
    <col min="6" max="6" width="12.85546875" style="69" customWidth="1"/>
    <col min="7" max="7" width="5.42578125" style="69" customWidth="1"/>
    <col min="8" max="9" width="9.140625" style="69"/>
    <col min="10" max="10" width="3.140625" style="69" customWidth="1"/>
    <col min="11" max="11" width="16.140625" style="69" customWidth="1"/>
    <col min="12" max="12" width="1.7109375" style="69" customWidth="1"/>
    <col min="13" max="13" width="3.5703125" style="69" customWidth="1"/>
    <col min="14" max="16384" width="9.140625" style="69"/>
  </cols>
  <sheetData>
    <row r="1" spans="2:11" ht="6.75" customHeight="1"/>
    <row r="2" spans="2:11">
      <c r="B2" s="144"/>
      <c r="C2" s="14"/>
      <c r="D2" s="14"/>
      <c r="E2" s="14"/>
      <c r="F2" s="14"/>
      <c r="G2" s="14"/>
      <c r="H2" s="14"/>
      <c r="I2" s="14"/>
      <c r="J2" s="14"/>
      <c r="K2" s="145"/>
    </row>
    <row r="3" spans="2:11" ht="14.1" customHeight="1">
      <c r="B3" s="146"/>
      <c r="C3" s="72" t="s">
        <v>136</v>
      </c>
      <c r="D3" s="72"/>
      <c r="E3" s="72"/>
      <c r="F3" s="147" t="s">
        <v>364</v>
      </c>
      <c r="G3" s="148"/>
      <c r="H3" s="149"/>
      <c r="I3" s="147"/>
      <c r="J3" s="47"/>
      <c r="K3" s="150"/>
    </row>
    <row r="4" spans="2:11" ht="14.1" customHeight="1">
      <c r="B4" s="146"/>
      <c r="C4" s="72" t="s">
        <v>78</v>
      </c>
      <c r="D4" s="72"/>
      <c r="E4" s="72"/>
      <c r="F4" s="147" t="s">
        <v>365</v>
      </c>
      <c r="G4" s="151"/>
      <c r="H4" s="152"/>
      <c r="I4" s="153"/>
      <c r="J4" s="153"/>
      <c r="K4" s="150"/>
    </row>
    <row r="5" spans="2:11" ht="14.1" customHeight="1">
      <c r="B5" s="146"/>
      <c r="C5" s="72" t="s">
        <v>6</v>
      </c>
      <c r="D5" s="72"/>
      <c r="E5" s="72"/>
      <c r="F5" s="165" t="s">
        <v>366</v>
      </c>
      <c r="G5" s="158"/>
      <c r="H5" s="158"/>
      <c r="I5" s="158"/>
      <c r="J5" s="147"/>
      <c r="K5" s="150"/>
    </row>
    <row r="6" spans="2:11" ht="14.1" customHeight="1">
      <c r="B6" s="146"/>
      <c r="C6" s="72"/>
      <c r="D6" s="72"/>
      <c r="E6" s="72"/>
      <c r="F6" s="72"/>
      <c r="G6" s="72"/>
      <c r="H6" s="157" t="s">
        <v>355</v>
      </c>
      <c r="I6" s="157"/>
      <c r="J6" s="153"/>
      <c r="K6" s="150"/>
    </row>
    <row r="7" spans="2:11" ht="14.1" customHeight="1">
      <c r="B7" s="146"/>
      <c r="C7" s="72" t="s">
        <v>0</v>
      </c>
      <c r="D7" s="72"/>
      <c r="E7" s="72"/>
      <c r="F7" s="158" t="s">
        <v>367</v>
      </c>
      <c r="G7" s="166"/>
      <c r="H7" s="72"/>
      <c r="I7" s="72"/>
      <c r="J7" s="47"/>
      <c r="K7" s="150"/>
    </row>
    <row r="8" spans="2:11" ht="14.1" customHeight="1">
      <c r="B8" s="146"/>
      <c r="C8" s="72" t="s">
        <v>1</v>
      </c>
      <c r="D8" s="72"/>
      <c r="E8" s="72"/>
      <c r="F8" s="157"/>
      <c r="G8" s="156"/>
      <c r="H8" s="72"/>
      <c r="I8" s="72"/>
      <c r="J8" s="47"/>
      <c r="K8" s="150"/>
    </row>
    <row r="9" spans="2:11" ht="14.1" customHeight="1">
      <c r="B9" s="146"/>
      <c r="C9" s="72"/>
      <c r="D9" s="72"/>
      <c r="E9" s="72"/>
      <c r="F9" s="72"/>
      <c r="G9" s="72"/>
      <c r="H9" s="72"/>
      <c r="I9" s="72"/>
      <c r="J9" s="47"/>
      <c r="K9" s="150"/>
    </row>
    <row r="10" spans="2:11" ht="14.1" customHeight="1">
      <c r="B10" s="146"/>
      <c r="C10" s="72" t="s">
        <v>30</v>
      </c>
      <c r="D10" s="72"/>
      <c r="E10" s="72"/>
      <c r="F10" s="158" t="s">
        <v>368</v>
      </c>
      <c r="G10" s="158"/>
      <c r="H10" s="158"/>
      <c r="I10" s="158"/>
      <c r="J10" s="147"/>
      <c r="K10" s="150"/>
    </row>
    <row r="11" spans="2:11" ht="14.1" customHeight="1">
      <c r="B11" s="146"/>
      <c r="C11" s="72"/>
      <c r="D11" s="72"/>
      <c r="E11" s="72"/>
      <c r="F11" s="165" t="s">
        <v>369</v>
      </c>
      <c r="G11" s="165"/>
      <c r="H11" s="165"/>
      <c r="I11" s="165"/>
      <c r="J11" s="154"/>
      <c r="K11" s="150"/>
    </row>
    <row r="12" spans="2:11" ht="14.1" customHeight="1">
      <c r="B12" s="146"/>
      <c r="C12" s="72"/>
      <c r="D12" s="72"/>
      <c r="E12" s="72"/>
      <c r="F12" s="165" t="s">
        <v>356</v>
      </c>
      <c r="G12" s="165"/>
      <c r="H12" s="165"/>
      <c r="I12" s="154"/>
      <c r="J12" s="154"/>
      <c r="K12" s="150"/>
    </row>
    <row r="13" spans="2:11">
      <c r="B13" s="146"/>
      <c r="C13" s="72"/>
      <c r="D13" s="72"/>
      <c r="E13" s="72"/>
      <c r="F13" s="47"/>
      <c r="G13" s="47"/>
      <c r="H13" s="47"/>
      <c r="I13" s="47"/>
      <c r="J13" s="47"/>
      <c r="K13" s="150"/>
    </row>
    <row r="14" spans="2:11">
      <c r="B14" s="146"/>
      <c r="C14" s="72"/>
      <c r="D14" s="72"/>
      <c r="E14" s="72"/>
      <c r="F14" s="72"/>
      <c r="G14" s="72"/>
      <c r="H14" s="72"/>
      <c r="I14" s="72"/>
      <c r="J14" s="72"/>
      <c r="K14" s="155"/>
    </row>
    <row r="15" spans="2:11">
      <c r="B15" s="146"/>
      <c r="C15" s="72"/>
      <c r="D15" s="72"/>
      <c r="E15" s="72"/>
      <c r="F15" s="72"/>
      <c r="G15" s="72"/>
      <c r="H15" s="72"/>
      <c r="I15" s="72"/>
      <c r="J15" s="72"/>
      <c r="K15" s="155"/>
    </row>
    <row r="16" spans="2:11">
      <c r="B16" s="146"/>
      <c r="C16" s="72"/>
      <c r="D16" s="72"/>
      <c r="E16" s="72"/>
      <c r="F16" s="72"/>
      <c r="G16" s="72"/>
      <c r="H16" s="72"/>
      <c r="I16" s="72"/>
      <c r="J16" s="72"/>
      <c r="K16" s="155"/>
    </row>
    <row r="17" spans="2:11">
      <c r="B17" s="146"/>
      <c r="C17" s="72"/>
      <c r="D17" s="72"/>
      <c r="E17" s="72"/>
      <c r="F17" s="72"/>
      <c r="G17" s="72"/>
      <c r="H17" s="72"/>
      <c r="I17" s="72"/>
      <c r="J17" s="72"/>
      <c r="K17" s="155"/>
    </row>
    <row r="18" spans="2:11">
      <c r="B18" s="146"/>
      <c r="C18" s="72"/>
      <c r="D18" s="72"/>
      <c r="E18" s="72"/>
      <c r="F18" s="72"/>
      <c r="G18" s="72"/>
      <c r="H18" s="72"/>
      <c r="I18" s="72"/>
      <c r="J18" s="72"/>
      <c r="K18" s="155"/>
    </row>
    <row r="19" spans="2:11">
      <c r="B19" s="146"/>
      <c r="C19" s="72"/>
      <c r="D19" s="72"/>
      <c r="E19" s="72"/>
      <c r="F19" s="72"/>
      <c r="G19" s="72"/>
      <c r="H19" s="72"/>
      <c r="I19" s="72"/>
      <c r="J19" s="72"/>
      <c r="K19" s="155"/>
    </row>
    <row r="20" spans="2:11">
      <c r="B20" s="146"/>
      <c r="C20" s="72"/>
      <c r="D20" s="72"/>
      <c r="E20" s="72"/>
      <c r="F20" s="72"/>
      <c r="G20" s="72"/>
      <c r="H20" s="72"/>
      <c r="I20" s="72"/>
      <c r="J20" s="72"/>
      <c r="K20" s="155"/>
    </row>
    <row r="21" spans="2:11">
      <c r="B21" s="146"/>
      <c r="D21" s="72"/>
      <c r="E21" s="72"/>
      <c r="F21" s="72"/>
      <c r="G21" s="72"/>
      <c r="H21" s="72"/>
      <c r="I21" s="72"/>
      <c r="J21" s="72"/>
      <c r="K21" s="155"/>
    </row>
    <row r="22" spans="2:11">
      <c r="B22" s="146"/>
      <c r="C22" s="72"/>
      <c r="D22" s="72"/>
      <c r="E22" s="72"/>
      <c r="F22" s="72"/>
      <c r="G22" s="72"/>
      <c r="H22" s="72"/>
      <c r="I22" s="72"/>
      <c r="J22" s="72"/>
      <c r="K22" s="155"/>
    </row>
    <row r="23" spans="2:11">
      <c r="B23" s="146"/>
      <c r="C23" s="72"/>
      <c r="D23" s="72"/>
      <c r="E23" s="72"/>
      <c r="F23" s="72"/>
      <c r="G23" s="72"/>
      <c r="H23" s="72"/>
      <c r="I23" s="72"/>
      <c r="J23" s="72"/>
      <c r="K23" s="155"/>
    </row>
    <row r="24" spans="2:11">
      <c r="B24" s="146"/>
      <c r="C24" s="72"/>
      <c r="D24" s="72"/>
      <c r="E24" s="72"/>
      <c r="F24" s="72"/>
      <c r="G24" s="72"/>
      <c r="H24" s="72"/>
      <c r="I24" s="72"/>
      <c r="J24" s="72"/>
      <c r="K24" s="155"/>
    </row>
    <row r="25" spans="2:11" ht="30.75">
      <c r="B25" s="282" t="s">
        <v>7</v>
      </c>
      <c r="C25" s="283"/>
      <c r="D25" s="283"/>
      <c r="E25" s="283"/>
      <c r="F25" s="283"/>
      <c r="G25" s="283"/>
      <c r="H25" s="283"/>
      <c r="I25" s="283"/>
      <c r="J25" s="283"/>
      <c r="K25" s="284"/>
    </row>
    <row r="26" spans="2:11">
      <c r="B26" s="146"/>
      <c r="C26" s="279" t="s">
        <v>72</v>
      </c>
      <c r="D26" s="279"/>
      <c r="E26" s="279"/>
      <c r="F26" s="279"/>
      <c r="G26" s="279"/>
      <c r="H26" s="279"/>
      <c r="I26" s="279"/>
      <c r="J26" s="279"/>
      <c r="K26" s="155"/>
    </row>
    <row r="27" spans="2:11">
      <c r="B27" s="146"/>
      <c r="C27" s="279" t="s">
        <v>73</v>
      </c>
      <c r="D27" s="279"/>
      <c r="E27" s="279"/>
      <c r="F27" s="279"/>
      <c r="G27" s="279"/>
      <c r="H27" s="279"/>
      <c r="I27" s="279"/>
      <c r="J27" s="279"/>
      <c r="K27" s="155"/>
    </row>
    <row r="28" spans="2:11">
      <c r="B28" s="146"/>
      <c r="C28" s="72"/>
      <c r="D28" s="72"/>
      <c r="E28" s="72"/>
      <c r="F28" s="72"/>
      <c r="G28" s="72"/>
      <c r="H28" s="72"/>
      <c r="I28" s="72"/>
      <c r="J28" s="72"/>
      <c r="K28" s="155"/>
    </row>
    <row r="29" spans="2:11">
      <c r="B29" s="146"/>
      <c r="C29" s="72"/>
      <c r="D29" s="72"/>
      <c r="E29" s="72"/>
      <c r="F29" s="72"/>
      <c r="G29" s="72"/>
      <c r="H29" s="72"/>
      <c r="I29" s="72"/>
      <c r="J29" s="72"/>
      <c r="K29" s="155"/>
    </row>
    <row r="30" spans="2:11" ht="28.5">
      <c r="B30" s="146"/>
      <c r="C30" s="72"/>
      <c r="D30" s="72"/>
      <c r="E30" s="72"/>
      <c r="F30" s="213" t="s">
        <v>167</v>
      </c>
      <c r="G30" s="72"/>
      <c r="H30" s="72"/>
      <c r="I30" s="72"/>
      <c r="J30" s="72"/>
      <c r="K30" s="155"/>
    </row>
    <row r="31" spans="2:11">
      <c r="B31" s="146"/>
      <c r="C31" s="72"/>
      <c r="D31" s="72"/>
      <c r="E31" s="72"/>
      <c r="F31" s="72"/>
      <c r="G31" s="72"/>
      <c r="H31" s="72"/>
      <c r="I31" s="72"/>
      <c r="J31" s="72"/>
      <c r="K31" s="155"/>
    </row>
    <row r="32" spans="2:11">
      <c r="B32" s="146"/>
      <c r="C32" s="72"/>
      <c r="D32" s="72"/>
      <c r="E32" s="72"/>
      <c r="F32" s="72"/>
      <c r="G32" s="72"/>
      <c r="H32" s="72"/>
      <c r="I32" s="72"/>
      <c r="J32" s="72"/>
      <c r="K32" s="155"/>
    </row>
    <row r="33" spans="2:11">
      <c r="B33" s="146"/>
      <c r="C33" s="72"/>
      <c r="D33" s="72"/>
      <c r="E33" s="72"/>
      <c r="F33" s="72"/>
      <c r="G33" s="72"/>
      <c r="H33" s="72"/>
      <c r="I33" s="72"/>
      <c r="J33" s="72"/>
      <c r="K33" s="155"/>
    </row>
    <row r="34" spans="2:11">
      <c r="B34" s="146"/>
      <c r="C34" s="72"/>
      <c r="D34" s="72"/>
      <c r="E34" s="156"/>
      <c r="F34" s="156" t="s">
        <v>381</v>
      </c>
      <c r="G34" s="156"/>
      <c r="H34" s="156"/>
      <c r="I34" s="72"/>
      <c r="J34" s="72"/>
      <c r="K34" s="155"/>
    </row>
    <row r="35" spans="2:11">
      <c r="B35" s="146"/>
      <c r="C35" s="72"/>
      <c r="D35" s="72"/>
      <c r="E35" s="72"/>
      <c r="F35" s="72"/>
      <c r="G35" s="72"/>
      <c r="H35" s="72"/>
      <c r="I35" s="72"/>
      <c r="J35" s="72"/>
      <c r="K35" s="155"/>
    </row>
    <row r="36" spans="2:11">
      <c r="B36" s="146"/>
      <c r="C36" s="72"/>
      <c r="D36" s="72"/>
      <c r="E36" s="72"/>
      <c r="F36" s="72"/>
      <c r="G36" s="72"/>
      <c r="H36" s="72"/>
      <c r="I36" s="72"/>
      <c r="J36" s="72"/>
      <c r="K36" s="155"/>
    </row>
    <row r="37" spans="2:11">
      <c r="B37" s="146"/>
      <c r="C37" s="72"/>
      <c r="D37" s="72"/>
      <c r="E37" s="72"/>
      <c r="F37" s="72"/>
      <c r="G37" s="72"/>
      <c r="H37" s="72"/>
      <c r="I37" s="72"/>
      <c r="J37" s="72"/>
      <c r="K37" s="155"/>
    </row>
    <row r="38" spans="2:11">
      <c r="B38" s="146"/>
      <c r="C38" s="72"/>
      <c r="D38" s="72"/>
      <c r="E38" s="72"/>
      <c r="F38" s="72"/>
      <c r="G38" s="72"/>
      <c r="H38" s="72"/>
      <c r="I38" s="72"/>
      <c r="J38" s="72"/>
      <c r="K38" s="155"/>
    </row>
    <row r="39" spans="2:11">
      <c r="B39" s="146"/>
      <c r="C39" s="72"/>
      <c r="D39" s="72"/>
      <c r="E39" s="72"/>
      <c r="F39" s="72"/>
      <c r="G39" s="72"/>
      <c r="H39" s="72"/>
      <c r="I39" s="72"/>
      <c r="J39" s="72"/>
      <c r="K39" s="155"/>
    </row>
    <row r="40" spans="2:11">
      <c r="B40" s="146"/>
      <c r="C40" s="72"/>
      <c r="D40" s="72"/>
      <c r="E40" s="72"/>
      <c r="F40" s="72"/>
      <c r="G40" s="72"/>
      <c r="H40" s="72"/>
      <c r="I40" s="72"/>
      <c r="J40" s="72"/>
      <c r="K40" s="155"/>
    </row>
    <row r="41" spans="2:11">
      <c r="B41" s="146"/>
      <c r="C41" s="72"/>
      <c r="D41" s="72"/>
      <c r="E41" s="72"/>
      <c r="F41" s="72"/>
      <c r="G41" s="72"/>
      <c r="H41" s="72"/>
      <c r="I41" s="72"/>
      <c r="J41" s="72"/>
      <c r="K41" s="155"/>
    </row>
    <row r="42" spans="2:11">
      <c r="B42" s="146"/>
      <c r="C42" s="72"/>
      <c r="D42" s="72"/>
      <c r="E42" s="72"/>
      <c r="F42" s="72"/>
      <c r="G42" s="72"/>
      <c r="H42" s="72"/>
      <c r="I42" s="72"/>
      <c r="J42" s="72"/>
      <c r="K42" s="155"/>
    </row>
    <row r="43" spans="2:11">
      <c r="B43" s="146"/>
      <c r="C43" s="72"/>
      <c r="D43" s="72"/>
      <c r="E43" s="72"/>
      <c r="F43" s="72"/>
      <c r="G43" s="72"/>
      <c r="H43" s="72"/>
      <c r="I43" s="72"/>
      <c r="J43" s="72"/>
      <c r="K43" s="155"/>
    </row>
    <row r="44" spans="2:11" ht="12.95" customHeight="1">
      <c r="B44" s="146"/>
      <c r="C44" s="72" t="s">
        <v>84</v>
      </c>
      <c r="D44" s="72"/>
      <c r="E44" s="72"/>
      <c r="F44" s="72"/>
      <c r="G44" s="72"/>
      <c r="H44" s="285" t="s">
        <v>146</v>
      </c>
      <c r="I44" s="285"/>
      <c r="J44" s="72"/>
      <c r="K44" s="155"/>
    </row>
    <row r="45" spans="2:11" ht="12.95" customHeight="1">
      <c r="B45" s="146"/>
      <c r="C45" s="72" t="s">
        <v>85</v>
      </c>
      <c r="D45" s="72"/>
      <c r="E45" s="72"/>
      <c r="F45" s="72"/>
      <c r="G45" s="72"/>
      <c r="H45" s="280" t="s">
        <v>147</v>
      </c>
      <c r="I45" s="280"/>
      <c r="J45" s="72"/>
      <c r="K45" s="155"/>
    </row>
    <row r="46" spans="2:11" ht="12.95" customHeight="1">
      <c r="B46" s="146"/>
      <c r="C46" s="72" t="s">
        <v>79</v>
      </c>
      <c r="D46" s="72"/>
      <c r="E46" s="72"/>
      <c r="F46" s="72"/>
      <c r="G46" s="72"/>
      <c r="H46" s="280" t="s">
        <v>138</v>
      </c>
      <c r="I46" s="280"/>
      <c r="J46" s="72"/>
      <c r="K46" s="155"/>
    </row>
    <row r="47" spans="2:11" ht="12.95" customHeight="1">
      <c r="B47" s="146"/>
      <c r="C47" s="72" t="s">
        <v>80</v>
      </c>
      <c r="D47" s="72"/>
      <c r="E47" s="72"/>
      <c r="F47" s="72"/>
      <c r="G47" s="72"/>
      <c r="H47" s="280" t="s">
        <v>147</v>
      </c>
      <c r="I47" s="280"/>
      <c r="J47" s="72"/>
      <c r="K47" s="155"/>
    </row>
    <row r="48" spans="2:11">
      <c r="B48" s="146"/>
      <c r="C48" s="72"/>
      <c r="D48" s="72"/>
      <c r="E48" s="72"/>
      <c r="F48" s="72"/>
      <c r="G48" s="72"/>
      <c r="H48" s="72"/>
      <c r="I48" s="72"/>
      <c r="J48" s="72"/>
      <c r="K48" s="155"/>
    </row>
    <row r="49" spans="2:11" ht="12.95" customHeight="1">
      <c r="B49" s="146"/>
      <c r="C49" s="72" t="s">
        <v>86</v>
      </c>
      <c r="D49" s="72"/>
      <c r="E49" s="72"/>
      <c r="F49" s="72"/>
      <c r="G49" s="156" t="s">
        <v>81</v>
      </c>
      <c r="H49" s="281" t="s">
        <v>168</v>
      </c>
      <c r="I49" s="279"/>
      <c r="J49" s="72"/>
      <c r="K49" s="155"/>
    </row>
    <row r="50" spans="2:11" ht="12.95" customHeight="1">
      <c r="B50" s="146"/>
      <c r="C50" s="72"/>
      <c r="D50" s="72"/>
      <c r="E50" s="72"/>
      <c r="F50" s="72"/>
      <c r="G50" s="156" t="s">
        <v>82</v>
      </c>
      <c r="H50" s="278" t="s">
        <v>169</v>
      </c>
      <c r="I50" s="279"/>
      <c r="J50" s="72"/>
      <c r="K50" s="155"/>
    </row>
    <row r="51" spans="2:11" ht="7.5" customHeight="1">
      <c r="B51" s="146"/>
      <c r="C51" s="72"/>
      <c r="D51" s="72"/>
      <c r="E51" s="72"/>
      <c r="F51" s="72"/>
      <c r="G51" s="156"/>
      <c r="H51" s="156"/>
      <c r="I51" s="156"/>
      <c r="J51" s="72"/>
      <c r="K51" s="155"/>
    </row>
    <row r="52" spans="2:11" ht="12.95" customHeight="1">
      <c r="B52" s="146"/>
      <c r="C52" s="72" t="s">
        <v>83</v>
      </c>
      <c r="D52" s="72"/>
      <c r="E52" s="72"/>
      <c r="F52" s="156"/>
      <c r="G52" s="72"/>
      <c r="H52" s="158" t="s">
        <v>370</v>
      </c>
      <c r="I52" s="158"/>
      <c r="J52" s="72"/>
      <c r="K52" s="155"/>
    </row>
    <row r="53" spans="2:11" ht="22.5" customHeight="1">
      <c r="B53" s="159"/>
      <c r="C53" s="158"/>
      <c r="D53" s="158"/>
      <c r="E53" s="158"/>
      <c r="F53" s="158"/>
      <c r="G53" s="158"/>
      <c r="H53" s="158"/>
      <c r="I53" s="158"/>
      <c r="J53" s="158"/>
      <c r="K53" s="160"/>
    </row>
    <row r="54" spans="2:11" ht="6.75" customHeight="1"/>
  </sheetData>
  <mergeCells count="9">
    <mergeCell ref="H50:I50"/>
    <mergeCell ref="H45:I45"/>
    <mergeCell ref="H46:I46"/>
    <mergeCell ref="H47:I47"/>
    <mergeCell ref="H49:I49"/>
    <mergeCell ref="B25:K25"/>
    <mergeCell ref="C26:J26"/>
    <mergeCell ref="C27:J27"/>
    <mergeCell ref="H44:I44"/>
  </mergeCells>
  <phoneticPr fontId="0" type="noConversion"/>
  <printOptions horizontalCentered="1" verticalCentered="1"/>
  <pageMargins left="0" right="0" top="0" bottom="0" header="0.25" footer="0.22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L48"/>
  <sheetViews>
    <sheetView workbookViewId="0">
      <selection activeCell="G26" sqref="G26"/>
    </sheetView>
  </sheetViews>
  <sheetFormatPr defaultRowHeight="15"/>
  <cols>
    <col min="1" max="1" width="5.42578125" style="69" customWidth="1"/>
    <col min="2" max="2" width="3.7109375" style="79" customWidth="1"/>
    <col min="3" max="3" width="2.7109375" style="79" customWidth="1"/>
    <col min="4" max="4" width="4" style="79" customWidth="1"/>
    <col min="5" max="5" width="40.5703125" style="69" customWidth="1"/>
    <col min="6" max="6" width="8.28515625" style="69" customWidth="1"/>
    <col min="7" max="8" width="15.7109375" style="114" customWidth="1"/>
    <col min="9" max="9" width="1.42578125" style="69" customWidth="1"/>
    <col min="10" max="10" width="9.140625" style="69"/>
    <col min="11" max="11" width="14.7109375" style="69" customWidth="1"/>
    <col min="12" max="12" width="13.5703125" style="69" customWidth="1"/>
    <col min="13" max="16384" width="9.140625" style="69"/>
  </cols>
  <sheetData>
    <row r="1" spans="2:12" ht="17.25" customHeight="1">
      <c r="B1" s="54" t="str">
        <f>Kop.!F3</f>
        <v>" BENAKS 94   " SHPK</v>
      </c>
    </row>
    <row r="2" spans="2:12" s="118" customFormat="1" ht="12.75" customHeight="1">
      <c r="B2" s="115"/>
      <c r="C2" s="116"/>
      <c r="D2" s="116" t="s">
        <v>355</v>
      </c>
      <c r="E2" s="117"/>
      <c r="G2" s="119"/>
      <c r="H2" s="119"/>
    </row>
    <row r="3" spans="2:12" s="118" customFormat="1" ht="18" customHeight="1">
      <c r="B3" s="286" t="s">
        <v>176</v>
      </c>
      <c r="C3" s="286"/>
      <c r="D3" s="286"/>
      <c r="E3" s="286"/>
      <c r="F3" s="286"/>
      <c r="G3" s="286"/>
      <c r="H3" s="286"/>
    </row>
    <row r="4" spans="2:12" ht="6.75" customHeight="1"/>
    <row r="5" spans="2:12" ht="12" customHeight="1">
      <c r="B5" s="290" t="s">
        <v>2</v>
      </c>
      <c r="C5" s="292" t="s">
        <v>8</v>
      </c>
      <c r="D5" s="293"/>
      <c r="E5" s="294"/>
      <c r="F5" s="290" t="s">
        <v>9</v>
      </c>
      <c r="G5" s="121" t="s">
        <v>116</v>
      </c>
      <c r="H5" s="121" t="s">
        <v>116</v>
      </c>
    </row>
    <row r="6" spans="2:12" ht="12" customHeight="1">
      <c r="B6" s="291"/>
      <c r="C6" s="295"/>
      <c r="D6" s="296"/>
      <c r="E6" s="297"/>
      <c r="F6" s="291"/>
      <c r="G6" s="122" t="s">
        <v>117</v>
      </c>
      <c r="H6" s="123" t="s">
        <v>149</v>
      </c>
    </row>
    <row r="7" spans="2:12" s="118" customFormat="1" ht="24.95" customHeight="1">
      <c r="B7" s="124" t="s">
        <v>3</v>
      </c>
      <c r="C7" s="287" t="s">
        <v>135</v>
      </c>
      <c r="D7" s="288"/>
      <c r="E7" s="289"/>
      <c r="F7" s="126"/>
      <c r="G7" s="127">
        <f>G8+G11+G12+G20+G28+G29+G30</f>
        <v>86794004.030000001</v>
      </c>
      <c r="H7" s="127">
        <f>H8+H11+H12+H20+H28+H29+H30</f>
        <v>84818335</v>
      </c>
    </row>
    <row r="8" spans="2:12" s="118" customFormat="1" ht="17.100000000000001" customHeight="1">
      <c r="B8" s="128"/>
      <c r="C8" s="125">
        <v>1</v>
      </c>
      <c r="D8" s="129" t="s">
        <v>10</v>
      </c>
      <c r="E8" s="130"/>
      <c r="F8" s="131"/>
      <c r="G8" s="127">
        <f>G9+G10</f>
        <v>39674.03</v>
      </c>
      <c r="H8" s="127">
        <f>SUM(H9:H10)</f>
        <v>124124</v>
      </c>
      <c r="L8" s="134"/>
    </row>
    <row r="9" spans="2:12" s="118" customFormat="1" ht="17.100000000000001" customHeight="1">
      <c r="B9" s="128"/>
      <c r="C9" s="125"/>
      <c r="D9" s="132" t="s">
        <v>87</v>
      </c>
      <c r="E9" s="133" t="s">
        <v>27</v>
      </c>
      <c r="F9" s="131"/>
      <c r="G9" s="58">
        <v>17312.490000000002</v>
      </c>
      <c r="H9" s="58">
        <v>51603</v>
      </c>
      <c r="J9" s="134"/>
    </row>
    <row r="10" spans="2:12" s="118" customFormat="1" ht="17.100000000000001" customHeight="1">
      <c r="B10" s="128"/>
      <c r="C10" s="125"/>
      <c r="D10" s="132" t="s">
        <v>87</v>
      </c>
      <c r="E10" s="133" t="s">
        <v>28</v>
      </c>
      <c r="F10" s="131"/>
      <c r="G10" s="58">
        <v>22361.54</v>
      </c>
      <c r="H10" s="58">
        <f>239551-167030</f>
        <v>72521</v>
      </c>
    </row>
    <row r="11" spans="2:12" s="118" customFormat="1" ht="17.100000000000001" customHeight="1">
      <c r="B11" s="128"/>
      <c r="C11" s="125">
        <v>2</v>
      </c>
      <c r="D11" s="129" t="s">
        <v>120</v>
      </c>
      <c r="E11" s="130"/>
      <c r="F11" s="131"/>
      <c r="G11" s="135">
        <v>0</v>
      </c>
      <c r="H11" s="135">
        <v>0</v>
      </c>
    </row>
    <row r="12" spans="2:12" s="118" customFormat="1" ht="17.100000000000001" customHeight="1">
      <c r="B12" s="128"/>
      <c r="C12" s="125">
        <v>3</v>
      </c>
      <c r="D12" s="129" t="s">
        <v>121</v>
      </c>
      <c r="E12" s="130"/>
      <c r="F12" s="131"/>
      <c r="G12" s="127">
        <f>G13+G14+G15+G16+G17+G18</f>
        <v>8352010</v>
      </c>
      <c r="H12" s="127">
        <f>H13+H14+H15+H16+H17+H18</f>
        <v>4846724</v>
      </c>
    </row>
    <row r="13" spans="2:12" s="118" customFormat="1" ht="17.100000000000001" customHeight="1">
      <c r="B13" s="128"/>
      <c r="C13" s="136"/>
      <c r="D13" s="132" t="s">
        <v>87</v>
      </c>
      <c r="E13" s="133" t="s">
        <v>122</v>
      </c>
      <c r="F13" s="131"/>
      <c r="G13" s="58">
        <v>8351825</v>
      </c>
      <c r="H13" s="58">
        <v>4846724</v>
      </c>
      <c r="L13" s="134"/>
    </row>
    <row r="14" spans="2:12" s="118" customFormat="1" ht="17.100000000000001" customHeight="1">
      <c r="B14" s="128"/>
      <c r="C14" s="136"/>
      <c r="D14" s="132" t="s">
        <v>87</v>
      </c>
      <c r="E14" s="133" t="s">
        <v>362</v>
      </c>
      <c r="F14" s="131"/>
      <c r="G14" s="135">
        <v>0</v>
      </c>
      <c r="H14" s="135">
        <v>0</v>
      </c>
    </row>
    <row r="15" spans="2:12" s="118" customFormat="1" ht="17.100000000000001" customHeight="1">
      <c r="B15" s="128"/>
      <c r="C15" s="136"/>
      <c r="D15" s="132" t="s">
        <v>87</v>
      </c>
      <c r="E15" s="133" t="s">
        <v>88</v>
      </c>
      <c r="F15" s="131"/>
      <c r="G15" s="58">
        <v>185</v>
      </c>
      <c r="H15" s="135">
        <v>0</v>
      </c>
      <c r="K15" s="137"/>
    </row>
    <row r="16" spans="2:12" s="118" customFormat="1" ht="17.100000000000001" customHeight="1">
      <c r="B16" s="128"/>
      <c r="C16" s="136"/>
      <c r="D16" s="132" t="s">
        <v>87</v>
      </c>
      <c r="E16" s="133" t="s">
        <v>89</v>
      </c>
      <c r="F16" s="131"/>
      <c r="G16" s="135">
        <v>0</v>
      </c>
      <c r="H16" s="135">
        <v>0</v>
      </c>
    </row>
    <row r="17" spans="2:11" s="118" customFormat="1" ht="17.100000000000001" customHeight="1">
      <c r="B17" s="128"/>
      <c r="C17" s="136"/>
      <c r="D17" s="132" t="s">
        <v>87</v>
      </c>
      <c r="E17" s="133" t="s">
        <v>92</v>
      </c>
      <c r="F17" s="131"/>
      <c r="G17" s="135">
        <v>0</v>
      </c>
      <c r="H17" s="135">
        <v>0</v>
      </c>
    </row>
    <row r="18" spans="2:11" s="118" customFormat="1" ht="17.100000000000001" customHeight="1">
      <c r="B18" s="128"/>
      <c r="C18" s="136"/>
      <c r="D18" s="132" t="s">
        <v>87</v>
      </c>
      <c r="E18" s="133" t="s">
        <v>357</v>
      </c>
      <c r="F18" s="131"/>
      <c r="G18" s="135">
        <v>0</v>
      </c>
      <c r="H18" s="135">
        <v>0</v>
      </c>
    </row>
    <row r="19" spans="2:11" s="118" customFormat="1" ht="17.100000000000001" customHeight="1">
      <c r="B19" s="128"/>
      <c r="C19" s="136"/>
      <c r="D19" s="132"/>
      <c r="E19" s="133"/>
      <c r="F19" s="131"/>
      <c r="G19" s="138"/>
      <c r="H19" s="58"/>
    </row>
    <row r="20" spans="2:11" s="118" customFormat="1" ht="17.100000000000001" customHeight="1">
      <c r="B20" s="128"/>
      <c r="C20" s="125">
        <v>4</v>
      </c>
      <c r="D20" s="129" t="s">
        <v>11</v>
      </c>
      <c r="E20" s="130"/>
      <c r="F20" s="131"/>
      <c r="G20" s="127">
        <f>G21+G22+G23+G24+G25+G26</f>
        <v>78402320</v>
      </c>
      <c r="H20" s="127">
        <f>SUM(H21:H27)</f>
        <v>79847487</v>
      </c>
      <c r="J20" s="134"/>
    </row>
    <row r="21" spans="2:11" s="118" customFormat="1" ht="17.100000000000001" customHeight="1">
      <c r="B21" s="128"/>
      <c r="C21" s="136"/>
      <c r="D21" s="132" t="s">
        <v>87</v>
      </c>
      <c r="E21" s="133" t="s">
        <v>12</v>
      </c>
      <c r="F21" s="131"/>
      <c r="G21" s="58">
        <v>35834396</v>
      </c>
      <c r="H21" s="58">
        <v>32765591</v>
      </c>
    </row>
    <row r="22" spans="2:11" s="118" customFormat="1" ht="17.100000000000001" customHeight="1">
      <c r="B22" s="128"/>
      <c r="C22" s="136"/>
      <c r="D22" s="132" t="s">
        <v>87</v>
      </c>
      <c r="E22" s="133" t="s">
        <v>91</v>
      </c>
      <c r="F22" s="131"/>
      <c r="G22" s="135">
        <v>0</v>
      </c>
      <c r="H22" s="135">
        <v>0</v>
      </c>
    </row>
    <row r="23" spans="2:11" s="118" customFormat="1" ht="17.100000000000001" customHeight="1">
      <c r="B23" s="128"/>
      <c r="C23" s="136"/>
      <c r="D23" s="132" t="s">
        <v>87</v>
      </c>
      <c r="E23" s="133" t="s">
        <v>371</v>
      </c>
      <c r="F23" s="131"/>
      <c r="G23" s="58">
        <v>1962957</v>
      </c>
      <c r="H23" s="58">
        <v>1108736</v>
      </c>
    </row>
    <row r="24" spans="2:11" s="118" customFormat="1" ht="17.100000000000001" customHeight="1">
      <c r="B24" s="128"/>
      <c r="C24" s="136"/>
      <c r="D24" s="132" t="s">
        <v>87</v>
      </c>
      <c r="E24" s="133" t="s">
        <v>123</v>
      </c>
      <c r="F24" s="131"/>
      <c r="G24" s="58">
        <v>21004087</v>
      </c>
      <c r="H24" s="58">
        <v>24156491</v>
      </c>
    </row>
    <row r="25" spans="2:11" s="118" customFormat="1" ht="17.100000000000001" customHeight="1">
      <c r="B25" s="128"/>
      <c r="C25" s="136"/>
      <c r="D25" s="132" t="s">
        <v>87</v>
      </c>
      <c r="E25" s="133" t="s">
        <v>13</v>
      </c>
      <c r="F25" s="131"/>
      <c r="G25" s="58">
        <v>19600880</v>
      </c>
      <c r="H25" s="58">
        <v>21816669</v>
      </c>
      <c r="K25" s="134"/>
    </row>
    <row r="26" spans="2:11" s="118" customFormat="1" ht="17.100000000000001" customHeight="1">
      <c r="B26" s="128"/>
      <c r="C26" s="136"/>
      <c r="D26" s="132" t="s">
        <v>87</v>
      </c>
      <c r="E26" s="133" t="s">
        <v>14</v>
      </c>
      <c r="F26" s="131"/>
      <c r="G26" s="135">
        <v>0</v>
      </c>
      <c r="H26" s="135">
        <v>0</v>
      </c>
    </row>
    <row r="27" spans="2:11" s="118" customFormat="1" ht="17.100000000000001" customHeight="1">
      <c r="B27" s="128"/>
      <c r="C27" s="136"/>
      <c r="D27" s="132" t="s">
        <v>87</v>
      </c>
      <c r="E27" s="133"/>
      <c r="F27" s="131"/>
      <c r="G27" s="135">
        <v>0</v>
      </c>
      <c r="H27" s="135">
        <v>0</v>
      </c>
    </row>
    <row r="28" spans="2:11" s="118" customFormat="1" ht="17.100000000000001" customHeight="1">
      <c r="B28" s="128"/>
      <c r="C28" s="125">
        <v>5</v>
      </c>
      <c r="D28" s="129" t="s">
        <v>124</v>
      </c>
      <c r="E28" s="130"/>
      <c r="F28" s="131"/>
      <c r="G28" s="135">
        <v>0</v>
      </c>
      <c r="H28" s="135">
        <v>0</v>
      </c>
    </row>
    <row r="29" spans="2:11" s="118" customFormat="1" ht="17.100000000000001" customHeight="1">
      <c r="B29" s="128"/>
      <c r="C29" s="125">
        <v>6</v>
      </c>
      <c r="D29" s="129" t="s">
        <v>125</v>
      </c>
      <c r="E29" s="130"/>
      <c r="F29" s="131"/>
      <c r="G29" s="135">
        <v>0</v>
      </c>
      <c r="H29" s="135">
        <v>0</v>
      </c>
    </row>
    <row r="30" spans="2:11" s="118" customFormat="1" ht="17.100000000000001" customHeight="1">
      <c r="B30" s="128"/>
      <c r="C30" s="125">
        <v>7</v>
      </c>
      <c r="D30" s="129" t="s">
        <v>15</v>
      </c>
      <c r="E30" s="130"/>
      <c r="F30" s="131"/>
      <c r="G30" s="135">
        <v>0</v>
      </c>
      <c r="H30" s="135">
        <v>0</v>
      </c>
    </row>
    <row r="31" spans="2:11" s="118" customFormat="1" ht="17.100000000000001" customHeight="1">
      <c r="B31" s="128"/>
      <c r="C31" s="125"/>
      <c r="D31" s="132" t="s">
        <v>87</v>
      </c>
      <c r="E31" s="130" t="s">
        <v>126</v>
      </c>
      <c r="F31" s="131"/>
      <c r="G31" s="135">
        <v>0</v>
      </c>
      <c r="H31" s="135">
        <v>0</v>
      </c>
    </row>
    <row r="32" spans="2:11" s="118" customFormat="1" ht="17.100000000000001" customHeight="1">
      <c r="B32" s="128"/>
      <c r="C32" s="125"/>
      <c r="D32" s="132" t="s">
        <v>87</v>
      </c>
      <c r="E32" s="130"/>
      <c r="F32" s="131"/>
      <c r="G32" s="58"/>
      <c r="H32" s="58"/>
    </row>
    <row r="33" spans="2:8" s="118" customFormat="1" ht="24.95" customHeight="1">
      <c r="B33" s="139" t="s">
        <v>4</v>
      </c>
      <c r="C33" s="287" t="s">
        <v>16</v>
      </c>
      <c r="D33" s="288"/>
      <c r="E33" s="289"/>
      <c r="F33" s="131"/>
      <c r="G33" s="127">
        <f>G34+G35+G42+G43+G44+G45</f>
        <v>33184454</v>
      </c>
      <c r="H33" s="127">
        <f>H34+H35+H42+H43+H44+H45</f>
        <v>19933559</v>
      </c>
    </row>
    <row r="34" spans="2:8" s="118" customFormat="1" ht="17.100000000000001" customHeight="1">
      <c r="B34" s="128"/>
      <c r="C34" s="125">
        <v>1</v>
      </c>
      <c r="D34" s="129" t="s">
        <v>17</v>
      </c>
      <c r="E34" s="130"/>
      <c r="F34" s="131"/>
      <c r="G34" s="127">
        <v>0</v>
      </c>
      <c r="H34" s="127">
        <v>0</v>
      </c>
    </row>
    <row r="35" spans="2:8" s="118" customFormat="1" ht="17.100000000000001" customHeight="1">
      <c r="B35" s="128"/>
      <c r="C35" s="125">
        <v>2</v>
      </c>
      <c r="D35" s="129" t="s">
        <v>18</v>
      </c>
      <c r="E35" s="140"/>
      <c r="F35" s="131"/>
      <c r="G35" s="127">
        <f>G36+G37+G38+G39+G40+G41</f>
        <v>33184454</v>
      </c>
      <c r="H35" s="127">
        <f>SUM(H36:H41)</f>
        <v>19933559</v>
      </c>
    </row>
    <row r="36" spans="2:8" s="118" customFormat="1" ht="17.100000000000001" customHeight="1">
      <c r="B36" s="128"/>
      <c r="C36" s="136"/>
      <c r="D36" s="132" t="s">
        <v>87</v>
      </c>
      <c r="E36" s="133" t="s">
        <v>162</v>
      </c>
      <c r="F36" s="131"/>
      <c r="G36" s="58">
        <v>9900000</v>
      </c>
      <c r="H36" s="58">
        <v>9900000</v>
      </c>
    </row>
    <row r="37" spans="2:8" s="118" customFormat="1" ht="17.100000000000001" customHeight="1">
      <c r="B37" s="128"/>
      <c r="C37" s="136"/>
      <c r="D37" s="132" t="s">
        <v>87</v>
      </c>
      <c r="E37" s="133" t="s">
        <v>5</v>
      </c>
      <c r="F37" s="131"/>
      <c r="G37" s="58">
        <v>191428</v>
      </c>
      <c r="H37" s="58">
        <v>201503</v>
      </c>
    </row>
    <row r="38" spans="2:8" s="118" customFormat="1" ht="17.100000000000001" customHeight="1">
      <c r="B38" s="128"/>
      <c r="C38" s="136"/>
      <c r="D38" s="132" t="s">
        <v>87</v>
      </c>
      <c r="E38" s="133" t="s">
        <v>90</v>
      </c>
      <c r="F38" s="131"/>
      <c r="G38" s="58">
        <v>7047983</v>
      </c>
      <c r="H38" s="58">
        <v>4672996</v>
      </c>
    </row>
    <row r="39" spans="2:8" s="118" customFormat="1" ht="17.100000000000001" customHeight="1">
      <c r="B39" s="128"/>
      <c r="C39" s="136"/>
      <c r="D39" s="132" t="s">
        <v>87</v>
      </c>
      <c r="E39" s="133" t="s">
        <v>163</v>
      </c>
      <c r="F39" s="131"/>
      <c r="G39" s="58">
        <v>8013983</v>
      </c>
      <c r="H39" s="58">
        <v>4645954</v>
      </c>
    </row>
    <row r="40" spans="2:8" s="118" customFormat="1" ht="17.100000000000001" customHeight="1">
      <c r="B40" s="128"/>
      <c r="C40" s="136"/>
      <c r="D40" s="132" t="s">
        <v>87</v>
      </c>
      <c r="E40" s="133" t="s">
        <v>358</v>
      </c>
      <c r="F40" s="131"/>
      <c r="G40" s="58">
        <v>404512</v>
      </c>
      <c r="H40" s="58">
        <v>513106</v>
      </c>
    </row>
    <row r="41" spans="2:8" s="118" customFormat="1" ht="17.100000000000001" customHeight="1">
      <c r="B41" s="128"/>
      <c r="C41" s="136"/>
      <c r="D41" s="132" t="s">
        <v>87</v>
      </c>
      <c r="E41" s="133" t="s">
        <v>164</v>
      </c>
      <c r="F41" s="131"/>
      <c r="G41" s="58">
        <v>7626548</v>
      </c>
      <c r="H41" s="135">
        <v>0</v>
      </c>
    </row>
    <row r="42" spans="2:8" s="118" customFormat="1" ht="17.100000000000001" customHeight="1">
      <c r="B42" s="128"/>
      <c r="C42" s="125">
        <v>3</v>
      </c>
      <c r="D42" s="129" t="s">
        <v>19</v>
      </c>
      <c r="E42" s="130"/>
      <c r="F42" s="131"/>
      <c r="G42" s="135">
        <v>0</v>
      </c>
      <c r="H42" s="135">
        <v>0</v>
      </c>
    </row>
    <row r="43" spans="2:8" s="118" customFormat="1" ht="17.100000000000001" customHeight="1">
      <c r="B43" s="128"/>
      <c r="C43" s="125">
        <v>4</v>
      </c>
      <c r="D43" s="129" t="s">
        <v>20</v>
      </c>
      <c r="E43" s="130"/>
      <c r="F43" s="131"/>
      <c r="G43" s="135">
        <v>0</v>
      </c>
      <c r="H43" s="135">
        <v>0</v>
      </c>
    </row>
    <row r="44" spans="2:8" s="118" customFormat="1" ht="17.100000000000001" customHeight="1">
      <c r="B44" s="128"/>
      <c r="C44" s="125">
        <v>5</v>
      </c>
      <c r="D44" s="129" t="s">
        <v>21</v>
      </c>
      <c r="E44" s="130"/>
      <c r="F44" s="131"/>
      <c r="G44" s="135">
        <v>0</v>
      </c>
      <c r="H44" s="135">
        <v>0</v>
      </c>
    </row>
    <row r="45" spans="2:8" s="118" customFormat="1" ht="17.100000000000001" customHeight="1">
      <c r="B45" s="128"/>
      <c r="C45" s="125">
        <v>6</v>
      </c>
      <c r="D45" s="129" t="s">
        <v>22</v>
      </c>
      <c r="E45" s="130"/>
      <c r="F45" s="131"/>
      <c r="G45" s="135">
        <v>0</v>
      </c>
      <c r="H45" s="135">
        <v>0</v>
      </c>
    </row>
    <row r="46" spans="2:8" s="118" customFormat="1" ht="30" customHeight="1">
      <c r="B46" s="131"/>
      <c r="C46" s="287" t="s">
        <v>50</v>
      </c>
      <c r="D46" s="288"/>
      <c r="E46" s="289"/>
      <c r="F46" s="131"/>
      <c r="G46" s="127">
        <f>G33+G7</f>
        <v>119978458.03</v>
      </c>
      <c r="H46" s="127">
        <f>H7+H33</f>
        <v>104751894</v>
      </c>
    </row>
    <row r="47" spans="2:8" s="118" customFormat="1" ht="9.75" customHeight="1">
      <c r="B47" s="141"/>
      <c r="C47" s="141"/>
      <c r="D47" s="141"/>
      <c r="E47" s="141"/>
      <c r="F47" s="142"/>
      <c r="G47" s="143"/>
      <c r="H47" s="143"/>
    </row>
    <row r="48" spans="2:8" s="118" customFormat="1" ht="15.95" customHeight="1">
      <c r="B48" s="141"/>
      <c r="C48" s="141"/>
      <c r="D48" s="141"/>
      <c r="E48" s="141"/>
      <c r="F48" s="142"/>
      <c r="G48" s="143"/>
      <c r="H48" s="143"/>
    </row>
  </sheetData>
  <mergeCells count="7">
    <mergeCell ref="B3:H3"/>
    <mergeCell ref="C33:E33"/>
    <mergeCell ref="C46:E46"/>
    <mergeCell ref="F5:F6"/>
    <mergeCell ref="C5:E6"/>
    <mergeCell ref="B5:B6"/>
    <mergeCell ref="C7:E7"/>
  </mergeCells>
  <phoneticPr fontId="0" type="noConversion"/>
  <printOptions horizontalCentered="1" verticalCentered="1"/>
  <pageMargins left="0" right="0" top="0" bottom="0" header="0.25" footer="0.25"/>
  <pageSetup orientation="portrait" horizontalDpi="300" verticalDpi="300" r:id="rId1"/>
  <headerFooter alignWithMargins="0"/>
  <ignoredErrors>
    <ignoredError sqref="H8 H20 H3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B1:K55"/>
  <sheetViews>
    <sheetView workbookViewId="0">
      <selection activeCell="H46" sqref="G46:H48"/>
    </sheetView>
  </sheetViews>
  <sheetFormatPr defaultRowHeight="15"/>
  <cols>
    <col min="1" max="1" width="2.42578125" style="69" customWidth="1"/>
    <col min="2" max="2" width="3.7109375" style="79" customWidth="1"/>
    <col min="3" max="3" width="2.7109375" style="79" customWidth="1"/>
    <col min="4" max="4" width="4" style="79" customWidth="1"/>
    <col min="5" max="5" width="40.5703125" style="69" customWidth="1"/>
    <col min="6" max="6" width="8.28515625" style="69" customWidth="1"/>
    <col min="7" max="8" width="15.7109375" style="114" customWidth="1"/>
    <col min="9" max="9" width="1.42578125" style="69" customWidth="1"/>
    <col min="10" max="10" width="9.140625" style="69"/>
    <col min="11" max="11" width="10.140625" style="69" bestFit="1" customWidth="1"/>
    <col min="12" max="16384" width="9.140625" style="69"/>
  </cols>
  <sheetData>
    <row r="1" spans="2:11" ht="18" customHeight="1">
      <c r="B1" s="54" t="str">
        <f>Aktivet!B1</f>
        <v>" BENAKS 94   " SHPK</v>
      </c>
    </row>
    <row r="2" spans="2:11" s="118" customFormat="1" ht="15" customHeight="1">
      <c r="B2" s="54"/>
      <c r="C2" s="167"/>
      <c r="D2" s="116" t="s">
        <v>355</v>
      </c>
      <c r="E2" s="168"/>
      <c r="G2" s="119"/>
      <c r="H2" s="119"/>
    </row>
    <row r="3" spans="2:11" s="118" customFormat="1" ht="18" customHeight="1">
      <c r="B3" s="286" t="s">
        <v>176</v>
      </c>
      <c r="C3" s="286"/>
      <c r="D3" s="286"/>
      <c r="E3" s="286"/>
      <c r="F3" s="286"/>
      <c r="G3" s="286"/>
      <c r="H3" s="286"/>
    </row>
    <row r="4" spans="2:11" ht="6.75" customHeight="1"/>
    <row r="5" spans="2:11" s="118" customFormat="1" ht="15.95" customHeight="1">
      <c r="B5" s="290" t="s">
        <v>2</v>
      </c>
      <c r="C5" s="292" t="s">
        <v>46</v>
      </c>
      <c r="D5" s="293"/>
      <c r="E5" s="294"/>
      <c r="F5" s="290" t="s">
        <v>9</v>
      </c>
      <c r="G5" s="121" t="s">
        <v>116</v>
      </c>
      <c r="H5" s="121" t="s">
        <v>116</v>
      </c>
    </row>
    <row r="6" spans="2:11" s="118" customFormat="1" ht="15.95" customHeight="1">
      <c r="B6" s="291"/>
      <c r="C6" s="295"/>
      <c r="D6" s="296"/>
      <c r="E6" s="297"/>
      <c r="F6" s="291"/>
      <c r="G6" s="122" t="s">
        <v>170</v>
      </c>
      <c r="H6" s="123" t="s">
        <v>149</v>
      </c>
    </row>
    <row r="7" spans="2:11" s="118" customFormat="1" ht="24.95" customHeight="1">
      <c r="B7" s="139" t="s">
        <v>3</v>
      </c>
      <c r="C7" s="287" t="s">
        <v>118</v>
      </c>
      <c r="D7" s="288"/>
      <c r="E7" s="289"/>
      <c r="F7" s="131"/>
      <c r="G7" s="127">
        <f>G8+G9+G12+G23+G24</f>
        <v>81091784.540000007</v>
      </c>
      <c r="H7" s="127">
        <f>H8+H9+H12+H23+H24</f>
        <v>75816774</v>
      </c>
    </row>
    <row r="8" spans="2:11" s="118" customFormat="1" ht="15.95" customHeight="1">
      <c r="B8" s="128"/>
      <c r="C8" s="125">
        <v>1</v>
      </c>
      <c r="D8" s="129" t="s">
        <v>23</v>
      </c>
      <c r="E8" s="130"/>
      <c r="F8" s="131"/>
      <c r="G8" s="127">
        <v>0</v>
      </c>
      <c r="H8" s="127">
        <v>0</v>
      </c>
    </row>
    <row r="9" spans="2:11" s="118" customFormat="1" ht="15.95" customHeight="1">
      <c r="B9" s="128"/>
      <c r="C9" s="125">
        <v>2</v>
      </c>
      <c r="D9" s="129" t="s">
        <v>24</v>
      </c>
      <c r="E9" s="130"/>
      <c r="F9" s="131"/>
      <c r="G9" s="127">
        <f>SUM(G10:G11)</f>
        <v>8235277.5599999996</v>
      </c>
      <c r="H9" s="127">
        <f>SUM(H10:H11)</f>
        <v>4665900</v>
      </c>
    </row>
    <row r="10" spans="2:11" s="118" customFormat="1" ht="15.95" customHeight="1">
      <c r="B10" s="128"/>
      <c r="C10" s="136"/>
      <c r="D10" s="132" t="s">
        <v>87</v>
      </c>
      <c r="E10" s="133" t="s">
        <v>93</v>
      </c>
      <c r="F10" s="131"/>
      <c r="G10" s="58">
        <v>8235277.5599999996</v>
      </c>
      <c r="H10" s="58">
        <v>4665900</v>
      </c>
    </row>
    <row r="11" spans="2:11" s="118" customFormat="1" ht="15.95" customHeight="1">
      <c r="B11" s="128"/>
      <c r="C11" s="136"/>
      <c r="D11" s="132" t="s">
        <v>87</v>
      </c>
      <c r="E11" s="133" t="s">
        <v>119</v>
      </c>
      <c r="F11" s="131"/>
      <c r="G11" s="58"/>
      <c r="H11" s="58"/>
    </row>
    <row r="12" spans="2:11" s="118" customFormat="1" ht="15.95" customHeight="1">
      <c r="B12" s="128"/>
      <c r="C12" s="125">
        <v>3</v>
      </c>
      <c r="D12" s="129" t="s">
        <v>25</v>
      </c>
      <c r="E12" s="130"/>
      <c r="F12" s="131"/>
      <c r="G12" s="127">
        <f>G13+G14+G15+G16+G17+G18+G20+G21+G22+G19</f>
        <v>72856506.980000004</v>
      </c>
      <c r="H12" s="127">
        <f>H13+H14+H15+H16+H17+H18+H20+H21+H22</f>
        <v>71150874</v>
      </c>
    </row>
    <row r="13" spans="2:11" s="118" customFormat="1" ht="15.95" customHeight="1">
      <c r="B13" s="128"/>
      <c r="C13" s="136"/>
      <c r="D13" s="132" t="s">
        <v>87</v>
      </c>
      <c r="E13" s="133" t="s">
        <v>127</v>
      </c>
      <c r="F13" s="131"/>
      <c r="G13" s="58">
        <f>22898496.8+6797220</f>
        <v>29695716.800000001</v>
      </c>
      <c r="H13" s="58">
        <v>25809414</v>
      </c>
      <c r="K13" s="134"/>
    </row>
    <row r="14" spans="2:11" s="118" customFormat="1" ht="15.95" customHeight="1">
      <c r="B14" s="128"/>
      <c r="C14" s="136"/>
      <c r="D14" s="132" t="s">
        <v>87</v>
      </c>
      <c r="E14" s="133" t="s">
        <v>128</v>
      </c>
      <c r="F14" s="131"/>
      <c r="G14" s="58">
        <v>2577064</v>
      </c>
      <c r="H14" s="58">
        <v>1722513</v>
      </c>
    </row>
    <row r="15" spans="2:11" s="118" customFormat="1" ht="15.95" customHeight="1">
      <c r="B15" s="128"/>
      <c r="C15" s="136"/>
      <c r="D15" s="132" t="s">
        <v>87</v>
      </c>
      <c r="E15" s="133" t="s">
        <v>94</v>
      </c>
      <c r="F15" s="131"/>
      <c r="G15" s="58">
        <v>56637</v>
      </c>
      <c r="H15" s="58">
        <v>28521</v>
      </c>
    </row>
    <row r="16" spans="2:11" s="118" customFormat="1" ht="15.95" customHeight="1">
      <c r="B16" s="128"/>
      <c r="C16" s="136"/>
      <c r="D16" s="132" t="s">
        <v>87</v>
      </c>
      <c r="E16" s="133" t="s">
        <v>95</v>
      </c>
      <c r="F16" s="131"/>
      <c r="G16" s="58">
        <v>13300</v>
      </c>
      <c r="H16" s="58">
        <v>6505</v>
      </c>
    </row>
    <row r="17" spans="2:11" s="118" customFormat="1" ht="15.95" customHeight="1">
      <c r="B17" s="128"/>
      <c r="C17" s="136"/>
      <c r="D17" s="132" t="s">
        <v>87</v>
      </c>
      <c r="E17" s="133" t="s">
        <v>96</v>
      </c>
      <c r="F17" s="131"/>
      <c r="G17" s="58">
        <v>0</v>
      </c>
      <c r="H17" s="58">
        <v>9517</v>
      </c>
    </row>
    <row r="18" spans="2:11" s="118" customFormat="1" ht="15.95" customHeight="1">
      <c r="B18" s="128"/>
      <c r="C18" s="136"/>
      <c r="D18" s="132" t="s">
        <v>87</v>
      </c>
      <c r="E18" s="133" t="s">
        <v>97</v>
      </c>
      <c r="F18" s="131"/>
      <c r="G18" s="58">
        <v>9853.2800000000007</v>
      </c>
      <c r="H18" s="58">
        <v>11850</v>
      </c>
    </row>
    <row r="19" spans="2:11" s="118" customFormat="1" ht="15.95" customHeight="1">
      <c r="B19" s="128"/>
      <c r="C19" s="136"/>
      <c r="D19" s="132" t="s">
        <v>87</v>
      </c>
      <c r="E19" s="133" t="s">
        <v>98</v>
      </c>
      <c r="F19" s="131"/>
      <c r="G19" s="58">
        <v>11070</v>
      </c>
      <c r="H19" s="58"/>
    </row>
    <row r="20" spans="2:11" s="118" customFormat="1" ht="15.95" customHeight="1">
      <c r="B20" s="128"/>
      <c r="C20" s="136"/>
      <c r="D20" s="132" t="s">
        <v>87</v>
      </c>
      <c r="E20" s="133" t="s">
        <v>155</v>
      </c>
      <c r="F20" s="131"/>
      <c r="G20" s="58">
        <f>40062554+427557</f>
        <v>40490111</v>
      </c>
      <c r="H20" s="58">
        <v>43562554</v>
      </c>
    </row>
    <row r="21" spans="2:11" s="118" customFormat="1" ht="15.95" customHeight="1">
      <c r="B21" s="128"/>
      <c r="C21" s="136"/>
      <c r="D21" s="132" t="s">
        <v>87</v>
      </c>
      <c r="E21" s="133" t="s">
        <v>372</v>
      </c>
      <c r="F21" s="131"/>
      <c r="G21" s="58">
        <v>2754.9</v>
      </c>
      <c r="H21" s="58"/>
    </row>
    <row r="22" spans="2:11" s="118" customFormat="1" ht="15.95" customHeight="1">
      <c r="B22" s="128"/>
      <c r="C22" s="136"/>
      <c r="D22" s="132" t="s">
        <v>87</v>
      </c>
      <c r="E22" s="133" t="s">
        <v>99</v>
      </c>
      <c r="F22" s="131"/>
      <c r="G22" s="58"/>
      <c r="H22" s="58"/>
    </row>
    <row r="23" spans="2:11" s="118" customFormat="1" ht="15.95" customHeight="1">
      <c r="B23" s="128"/>
      <c r="C23" s="125">
        <v>4</v>
      </c>
      <c r="D23" s="129" t="s">
        <v>26</v>
      </c>
      <c r="E23" s="130"/>
      <c r="F23" s="131"/>
      <c r="G23" s="127">
        <v>0</v>
      </c>
      <c r="H23" s="127">
        <v>0</v>
      </c>
    </row>
    <row r="24" spans="2:11" s="118" customFormat="1" ht="15.95" customHeight="1">
      <c r="B24" s="128"/>
      <c r="C24" s="125">
        <v>5</v>
      </c>
      <c r="D24" s="129" t="s">
        <v>129</v>
      </c>
      <c r="E24" s="130"/>
      <c r="F24" s="131"/>
      <c r="G24" s="127">
        <v>0</v>
      </c>
      <c r="H24" s="127">
        <v>0</v>
      </c>
    </row>
    <row r="25" spans="2:11" s="118" customFormat="1" ht="24.75" customHeight="1">
      <c r="B25" s="139" t="s">
        <v>4</v>
      </c>
      <c r="C25" s="287" t="s">
        <v>47</v>
      </c>
      <c r="D25" s="288"/>
      <c r="E25" s="289"/>
      <c r="F25" s="131"/>
      <c r="G25" s="127">
        <f>G26+G29+G30+G31</f>
        <v>12084209.91</v>
      </c>
      <c r="H25" s="127">
        <f>H26+H29+H30+H31</f>
        <v>3707796</v>
      </c>
    </row>
    <row r="26" spans="2:11" s="118" customFormat="1" ht="15.95" customHeight="1">
      <c r="B26" s="128"/>
      <c r="C26" s="125">
        <v>1</v>
      </c>
      <c r="D26" s="129" t="s">
        <v>31</v>
      </c>
      <c r="E26" s="140"/>
      <c r="F26" s="131"/>
      <c r="G26" s="127">
        <f>G27+G28</f>
        <v>0</v>
      </c>
      <c r="H26" s="127">
        <f>H27+H28</f>
        <v>0</v>
      </c>
    </row>
    <row r="27" spans="2:11" s="118" customFormat="1" ht="15.95" customHeight="1">
      <c r="B27" s="128"/>
      <c r="C27" s="136"/>
      <c r="D27" s="132" t="s">
        <v>87</v>
      </c>
      <c r="E27" s="133" t="s">
        <v>32</v>
      </c>
      <c r="F27" s="131"/>
      <c r="G27" s="58"/>
      <c r="H27" s="58"/>
    </row>
    <row r="28" spans="2:11" s="118" customFormat="1" ht="15.95" customHeight="1">
      <c r="B28" s="128"/>
      <c r="C28" s="136"/>
      <c r="D28" s="132" t="s">
        <v>87</v>
      </c>
      <c r="E28" s="133" t="s">
        <v>29</v>
      </c>
      <c r="F28" s="131"/>
      <c r="G28" s="58"/>
      <c r="H28" s="58"/>
    </row>
    <row r="29" spans="2:11" s="118" customFormat="1" ht="15.95" customHeight="1">
      <c r="B29" s="128"/>
      <c r="C29" s="125">
        <v>2</v>
      </c>
      <c r="D29" s="129" t="s">
        <v>33</v>
      </c>
      <c r="E29" s="130"/>
      <c r="F29" s="131"/>
      <c r="G29" s="127">
        <v>12084209.91</v>
      </c>
      <c r="H29" s="127">
        <v>3707796</v>
      </c>
      <c r="K29" s="134"/>
    </row>
    <row r="30" spans="2:11" s="118" customFormat="1" ht="15.95" customHeight="1">
      <c r="B30" s="128"/>
      <c r="C30" s="125">
        <v>3</v>
      </c>
      <c r="D30" s="129" t="s">
        <v>26</v>
      </c>
      <c r="E30" s="130"/>
      <c r="F30" s="131"/>
      <c r="G30" s="127">
        <v>0</v>
      </c>
      <c r="H30" s="127">
        <v>0</v>
      </c>
    </row>
    <row r="31" spans="2:11" s="118" customFormat="1" ht="15.95" customHeight="1">
      <c r="B31" s="128"/>
      <c r="C31" s="125">
        <v>4</v>
      </c>
      <c r="D31" s="129" t="s">
        <v>34</v>
      </c>
      <c r="E31" s="130"/>
      <c r="F31" s="131"/>
      <c r="G31" s="127">
        <v>0</v>
      </c>
      <c r="H31" s="127">
        <v>0</v>
      </c>
    </row>
    <row r="32" spans="2:11" s="118" customFormat="1" ht="24.75" customHeight="1">
      <c r="B32" s="128"/>
      <c r="C32" s="287" t="s">
        <v>49</v>
      </c>
      <c r="D32" s="288"/>
      <c r="E32" s="289"/>
      <c r="F32" s="131"/>
      <c r="G32" s="127">
        <f>G25+G7</f>
        <v>93175994.450000003</v>
      </c>
      <c r="H32" s="127">
        <f>H7+H25</f>
        <v>79524570</v>
      </c>
    </row>
    <row r="33" spans="2:8" s="118" customFormat="1" ht="24.75" customHeight="1">
      <c r="B33" s="139" t="s">
        <v>35</v>
      </c>
      <c r="C33" s="287" t="s">
        <v>36</v>
      </c>
      <c r="D33" s="288"/>
      <c r="E33" s="289"/>
      <c r="F33" s="131"/>
      <c r="G33" s="127">
        <f>G34+G35+G36+G37+G38+G39+G40+G41+G42+G43</f>
        <v>26802463.920000002</v>
      </c>
      <c r="H33" s="127">
        <f>SUM(H34:H43)</f>
        <v>25227324</v>
      </c>
    </row>
    <row r="34" spans="2:8" s="118" customFormat="1" ht="15.95" customHeight="1">
      <c r="B34" s="128"/>
      <c r="C34" s="125">
        <v>1</v>
      </c>
      <c r="D34" s="129" t="s">
        <v>37</v>
      </c>
      <c r="E34" s="130"/>
      <c r="F34" s="131"/>
      <c r="G34" s="58"/>
      <c r="H34" s="58"/>
    </row>
    <row r="35" spans="2:8" s="118" customFormat="1" ht="15.95" customHeight="1">
      <c r="B35" s="128"/>
      <c r="C35" s="161">
        <v>2</v>
      </c>
      <c r="D35" s="129" t="s">
        <v>38</v>
      </c>
      <c r="E35" s="130"/>
      <c r="F35" s="131"/>
      <c r="G35" s="58"/>
      <c r="H35" s="58"/>
    </row>
    <row r="36" spans="2:8" s="118" customFormat="1" ht="15.95" customHeight="1">
      <c r="B36" s="128"/>
      <c r="C36" s="125">
        <v>3</v>
      </c>
      <c r="D36" s="129" t="s">
        <v>39</v>
      </c>
      <c r="E36" s="130"/>
      <c r="F36" s="131"/>
      <c r="G36" s="58">
        <v>17826300</v>
      </c>
      <c r="H36" s="58">
        <f>G36</f>
        <v>17826300</v>
      </c>
    </row>
    <row r="37" spans="2:8" s="118" customFormat="1" ht="15.95" customHeight="1">
      <c r="B37" s="128"/>
      <c r="C37" s="161">
        <v>4</v>
      </c>
      <c r="D37" s="129" t="s">
        <v>40</v>
      </c>
      <c r="E37" s="130"/>
      <c r="F37" s="131"/>
      <c r="G37" s="58"/>
      <c r="H37" s="58"/>
    </row>
    <row r="38" spans="2:8" s="118" customFormat="1" ht="15.95" customHeight="1">
      <c r="B38" s="128"/>
      <c r="C38" s="125">
        <v>5</v>
      </c>
      <c r="D38" s="129" t="s">
        <v>100</v>
      </c>
      <c r="E38" s="130"/>
      <c r="F38" s="131"/>
      <c r="G38" s="58"/>
      <c r="H38" s="58"/>
    </row>
    <row r="39" spans="2:8" s="118" customFormat="1" ht="15.95" customHeight="1">
      <c r="B39" s="128"/>
      <c r="C39" s="161">
        <v>6</v>
      </c>
      <c r="D39" s="129" t="s">
        <v>41</v>
      </c>
      <c r="E39" s="130"/>
      <c r="F39" s="131"/>
      <c r="G39" s="58"/>
      <c r="H39" s="58"/>
    </row>
    <row r="40" spans="2:8" s="118" customFormat="1" ht="15.95" customHeight="1">
      <c r="B40" s="128"/>
      <c r="C40" s="125">
        <v>7</v>
      </c>
      <c r="D40" s="129" t="s">
        <v>42</v>
      </c>
      <c r="E40" s="130"/>
      <c r="F40" s="131"/>
      <c r="G40" s="58">
        <v>436826</v>
      </c>
      <c r="H40" s="58">
        <v>355751</v>
      </c>
    </row>
    <row r="41" spans="2:8" s="118" customFormat="1" ht="15.95" customHeight="1">
      <c r="B41" s="128"/>
      <c r="C41" s="161">
        <v>8</v>
      </c>
      <c r="D41" s="129" t="s">
        <v>43</v>
      </c>
      <c r="E41" s="130"/>
      <c r="F41" s="131"/>
      <c r="G41" s="58"/>
      <c r="H41" s="58"/>
    </row>
    <row r="42" spans="2:8" s="118" customFormat="1" ht="15.95" customHeight="1">
      <c r="B42" s="128"/>
      <c r="C42" s="125">
        <v>9</v>
      </c>
      <c r="D42" s="129" t="s">
        <v>44</v>
      </c>
      <c r="E42" s="130"/>
      <c r="F42" s="131"/>
      <c r="G42" s="58">
        <v>6964198</v>
      </c>
      <c r="H42" s="58">
        <v>5423768</v>
      </c>
    </row>
    <row r="43" spans="2:8" s="118" customFormat="1" ht="15.95" customHeight="1">
      <c r="B43" s="128"/>
      <c r="C43" s="161">
        <v>10</v>
      </c>
      <c r="D43" s="129" t="s">
        <v>45</v>
      </c>
      <c r="E43" s="130"/>
      <c r="F43" s="131"/>
      <c r="G43" s="58">
        <v>1575139.92</v>
      </c>
      <c r="H43" s="58">
        <v>1621505</v>
      </c>
    </row>
    <row r="44" spans="2:8" s="118" customFormat="1" ht="24.75" customHeight="1">
      <c r="B44" s="128"/>
      <c r="C44" s="287" t="s">
        <v>48</v>
      </c>
      <c r="D44" s="288"/>
      <c r="E44" s="289"/>
      <c r="F44" s="131"/>
      <c r="G44" s="127">
        <f>G32+G33</f>
        <v>119978458.37</v>
      </c>
      <c r="H44" s="127">
        <f>H32+H33</f>
        <v>104751894</v>
      </c>
    </row>
    <row r="45" spans="2:8" s="118" customFormat="1" ht="15.95" customHeight="1">
      <c r="B45" s="141"/>
      <c r="C45" s="141"/>
      <c r="D45" s="169"/>
      <c r="E45" s="142"/>
      <c r="F45" s="142"/>
      <c r="G45" s="143"/>
      <c r="H45" s="143"/>
    </row>
    <row r="46" spans="2:8" s="118" customFormat="1" ht="15.95" customHeight="1">
      <c r="B46" s="141"/>
      <c r="C46" s="141"/>
      <c r="D46" s="169"/>
      <c r="E46" s="142"/>
      <c r="F46" s="142"/>
      <c r="G46" s="143"/>
      <c r="H46" s="143"/>
    </row>
    <row r="47" spans="2:8" s="118" customFormat="1" ht="15.95" customHeight="1">
      <c r="B47" s="141"/>
      <c r="C47" s="141"/>
      <c r="D47" s="169"/>
      <c r="E47" s="142"/>
      <c r="F47" s="142"/>
      <c r="G47" s="143"/>
      <c r="H47" s="143"/>
    </row>
    <row r="48" spans="2:8" s="118" customFormat="1" ht="15.95" customHeight="1">
      <c r="B48" s="141"/>
      <c r="C48" s="141"/>
      <c r="D48" s="169"/>
      <c r="E48" s="142"/>
      <c r="F48" s="142"/>
      <c r="G48" s="143"/>
      <c r="H48" s="143"/>
    </row>
    <row r="49" spans="2:8" s="118" customFormat="1" ht="15.95" customHeight="1">
      <c r="B49" s="141"/>
      <c r="C49" s="141"/>
      <c r="D49" s="169"/>
      <c r="E49" s="142"/>
      <c r="F49" s="142"/>
      <c r="G49" s="143"/>
      <c r="H49" s="143"/>
    </row>
    <row r="50" spans="2:8" s="118" customFormat="1" ht="15.95" customHeight="1">
      <c r="B50" s="141"/>
      <c r="C50" s="141"/>
      <c r="D50" s="169"/>
      <c r="E50" s="142"/>
      <c r="F50" s="142"/>
      <c r="G50" s="143"/>
      <c r="H50" s="143"/>
    </row>
    <row r="51" spans="2:8" s="118" customFormat="1" ht="15.95" customHeight="1">
      <c r="B51" s="141"/>
      <c r="C51" s="141"/>
      <c r="D51" s="169"/>
      <c r="E51" s="142"/>
      <c r="F51" s="142"/>
      <c r="G51" s="143"/>
      <c r="H51" s="143"/>
    </row>
    <row r="52" spans="2:8" s="118" customFormat="1" ht="15.95" customHeight="1">
      <c r="B52" s="141"/>
      <c r="C52" s="141"/>
      <c r="D52" s="169"/>
      <c r="E52" s="142"/>
      <c r="F52" s="142"/>
      <c r="G52" s="143"/>
      <c r="H52" s="143"/>
    </row>
    <row r="53" spans="2:8" s="118" customFormat="1" ht="15.95" customHeight="1">
      <c r="B53" s="141"/>
      <c r="C53" s="141"/>
      <c r="D53" s="169"/>
      <c r="E53" s="142"/>
      <c r="F53" s="142"/>
      <c r="G53" s="143"/>
      <c r="H53" s="143"/>
    </row>
    <row r="54" spans="2:8" s="118" customFormat="1" ht="15.95" customHeight="1">
      <c r="B54" s="141"/>
      <c r="C54" s="141"/>
      <c r="D54" s="141"/>
      <c r="E54" s="141"/>
      <c r="F54" s="142"/>
      <c r="G54" s="143"/>
      <c r="H54" s="143"/>
    </row>
    <row r="55" spans="2:8">
      <c r="B55" s="156"/>
      <c r="C55" s="156"/>
      <c r="D55" s="170"/>
      <c r="E55" s="72"/>
      <c r="F55" s="72"/>
      <c r="G55" s="171"/>
      <c r="H55" s="171"/>
    </row>
  </sheetData>
  <mergeCells count="9">
    <mergeCell ref="B3:H3"/>
    <mergeCell ref="C32:E32"/>
    <mergeCell ref="C7:E7"/>
    <mergeCell ref="F5:F6"/>
    <mergeCell ref="C33:E33"/>
    <mergeCell ref="C44:E44"/>
    <mergeCell ref="B5:B6"/>
    <mergeCell ref="C5:E6"/>
    <mergeCell ref="C25:E25"/>
  </mergeCells>
  <phoneticPr fontId="0" type="noConversion"/>
  <printOptions horizontalCentered="1" verticalCentered="1"/>
  <pageMargins left="0" right="0" top="0" bottom="0" header="0.27" footer="0.26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J50"/>
  <sheetViews>
    <sheetView tabSelected="1" topLeftCell="A24" workbookViewId="0">
      <selection activeCell="G36" sqref="G36"/>
    </sheetView>
  </sheetViews>
  <sheetFormatPr defaultRowHeight="15"/>
  <cols>
    <col min="1" max="1" width="4.42578125" style="69" customWidth="1"/>
    <col min="2" max="2" width="3.7109375" style="79" customWidth="1"/>
    <col min="3" max="3" width="5.28515625" style="79" customWidth="1"/>
    <col min="4" max="4" width="2.7109375" style="79" customWidth="1"/>
    <col min="5" max="5" width="51.7109375" style="69" customWidth="1"/>
    <col min="6" max="6" width="14.85546875" style="114" customWidth="1"/>
    <col min="7" max="7" width="14" style="114" customWidth="1"/>
    <col min="8" max="8" width="1.42578125" style="69" customWidth="1"/>
    <col min="9" max="9" width="14.140625" style="69" customWidth="1"/>
    <col min="10" max="10" width="18.140625" style="79" customWidth="1"/>
    <col min="11" max="16384" width="9.140625" style="69"/>
  </cols>
  <sheetData>
    <row r="1" spans="2:10">
      <c r="C1" s="54" t="str">
        <f>Pasivet!B1</f>
        <v>" BENAKS 94   " SHPK</v>
      </c>
    </row>
    <row r="2" spans="2:10" s="118" customFormat="1" ht="15.75" customHeight="1">
      <c r="B2" s="172"/>
      <c r="C2" s="172"/>
      <c r="D2" s="167"/>
      <c r="E2" s="117" t="s">
        <v>355</v>
      </c>
      <c r="F2" s="119"/>
      <c r="G2" s="134"/>
      <c r="J2" s="173"/>
    </row>
    <row r="3" spans="2:10" s="118" customFormat="1" ht="29.25" customHeight="1">
      <c r="B3" s="286" t="s">
        <v>363</v>
      </c>
      <c r="C3" s="286"/>
      <c r="D3" s="286"/>
      <c r="E3" s="286"/>
      <c r="F3" s="286"/>
      <c r="G3" s="286"/>
      <c r="J3" s="173"/>
    </row>
    <row r="4" spans="2:10" s="118" customFormat="1" ht="18.75" customHeight="1">
      <c r="B4" s="314" t="s">
        <v>114</v>
      </c>
      <c r="C4" s="314"/>
      <c r="D4" s="314"/>
      <c r="E4" s="314"/>
      <c r="F4" s="314"/>
      <c r="G4" s="314"/>
      <c r="J4" s="173"/>
    </row>
    <row r="5" spans="2:10" ht="7.5" customHeight="1"/>
    <row r="6" spans="2:10" s="118" customFormat="1" ht="15.95" customHeight="1">
      <c r="B6" s="307" t="s">
        <v>2</v>
      </c>
      <c r="C6" s="301" t="s">
        <v>115</v>
      </c>
      <c r="D6" s="302"/>
      <c r="E6" s="303"/>
      <c r="F6" s="174" t="s">
        <v>116</v>
      </c>
      <c r="G6" s="174" t="s">
        <v>116</v>
      </c>
      <c r="J6" s="173"/>
    </row>
    <row r="7" spans="2:10" s="118" customFormat="1" ht="15.95" customHeight="1">
      <c r="B7" s="308"/>
      <c r="C7" s="304"/>
      <c r="D7" s="305"/>
      <c r="E7" s="306"/>
      <c r="F7" s="175" t="s">
        <v>117</v>
      </c>
      <c r="G7" s="176" t="s">
        <v>134</v>
      </c>
      <c r="J7" s="173"/>
    </row>
    <row r="8" spans="2:10" s="118" customFormat="1" ht="20.25" customHeight="1">
      <c r="B8" s="128">
        <v>1</v>
      </c>
      <c r="C8" s="309" t="s">
        <v>51</v>
      </c>
      <c r="D8" s="310"/>
      <c r="E8" s="311"/>
      <c r="F8" s="177">
        <f>F9+F10</f>
        <v>32968447</v>
      </c>
      <c r="G8" s="177">
        <f>G9+G10</f>
        <v>32977551</v>
      </c>
      <c r="J8" s="173"/>
    </row>
    <row r="9" spans="2:10" s="118" customFormat="1" ht="20.25" customHeight="1">
      <c r="B9" s="128"/>
      <c r="C9" s="162"/>
      <c r="D9" s="163">
        <v>1</v>
      </c>
      <c r="E9" s="164" t="s">
        <v>150</v>
      </c>
      <c r="F9" s="178">
        <v>32968447</v>
      </c>
      <c r="G9" s="178">
        <v>32977551</v>
      </c>
      <c r="J9" s="173"/>
    </row>
    <row r="10" spans="2:10" s="118" customFormat="1" ht="20.25" customHeight="1">
      <c r="B10" s="128"/>
      <c r="C10" s="162"/>
      <c r="D10" s="163">
        <v>2</v>
      </c>
      <c r="E10" s="164" t="s">
        <v>158</v>
      </c>
      <c r="F10" s="178"/>
      <c r="G10" s="178"/>
      <c r="J10" s="173"/>
    </row>
    <row r="11" spans="2:10" s="118" customFormat="1" ht="21" customHeight="1">
      <c r="B11" s="128">
        <v>2</v>
      </c>
      <c r="C11" s="309" t="s">
        <v>52</v>
      </c>
      <c r="D11" s="310"/>
      <c r="E11" s="311"/>
      <c r="F11" s="178">
        <v>-3152404</v>
      </c>
      <c r="G11" s="178">
        <v>0</v>
      </c>
      <c r="J11" s="173"/>
    </row>
    <row r="12" spans="2:10" s="118" customFormat="1" ht="21" customHeight="1">
      <c r="B12" s="120">
        <v>3</v>
      </c>
      <c r="C12" s="309" t="s">
        <v>130</v>
      </c>
      <c r="D12" s="310"/>
      <c r="E12" s="311"/>
      <c r="F12" s="179"/>
      <c r="G12" s="179"/>
      <c r="J12" s="173"/>
    </row>
    <row r="13" spans="2:10" s="118" customFormat="1" ht="21" customHeight="1">
      <c r="B13" s="120">
        <v>4</v>
      </c>
      <c r="C13" s="309" t="s">
        <v>101</v>
      </c>
      <c r="D13" s="310"/>
      <c r="E13" s="311"/>
      <c r="F13" s="180">
        <v>21722897</v>
      </c>
      <c r="G13" s="180">
        <v>21962837</v>
      </c>
      <c r="J13" s="173"/>
    </row>
    <row r="14" spans="2:10" s="118" customFormat="1" ht="20.25" customHeight="1">
      <c r="B14" s="120">
        <v>5</v>
      </c>
      <c r="C14" s="309" t="s">
        <v>102</v>
      </c>
      <c r="D14" s="310"/>
      <c r="E14" s="311"/>
      <c r="F14" s="180">
        <f>F15+F16</f>
        <v>2350739</v>
      </c>
      <c r="G14" s="180">
        <f>SUM(G15:G16)</f>
        <v>1652571</v>
      </c>
      <c r="J14" s="173"/>
    </row>
    <row r="15" spans="2:10" s="118" customFormat="1" ht="21.75" customHeight="1">
      <c r="B15" s="120"/>
      <c r="C15" s="162"/>
      <c r="D15" s="312" t="s">
        <v>103</v>
      </c>
      <c r="E15" s="313"/>
      <c r="F15" s="179">
        <v>2016542</v>
      </c>
      <c r="G15" s="179">
        <v>1393382</v>
      </c>
      <c r="J15" s="173"/>
    </row>
    <row r="16" spans="2:10" s="118" customFormat="1" ht="21.75" customHeight="1">
      <c r="B16" s="120"/>
      <c r="C16" s="162"/>
      <c r="D16" s="312" t="s">
        <v>104</v>
      </c>
      <c r="E16" s="313"/>
      <c r="F16" s="179">
        <v>334197</v>
      </c>
      <c r="G16" s="179">
        <v>259189</v>
      </c>
      <c r="J16" s="173"/>
    </row>
    <row r="17" spans="2:10" s="118" customFormat="1" ht="21.75" customHeight="1">
      <c r="B17" s="128">
        <v>6</v>
      </c>
      <c r="C17" s="309" t="s">
        <v>105</v>
      </c>
      <c r="D17" s="310"/>
      <c r="E17" s="311"/>
      <c r="F17" s="177">
        <v>2002142</v>
      </c>
      <c r="G17" s="177">
        <v>2226970</v>
      </c>
      <c r="J17" s="173"/>
    </row>
    <row r="18" spans="2:10" s="118" customFormat="1" ht="21" customHeight="1">
      <c r="B18" s="128">
        <v>7</v>
      </c>
      <c r="C18" s="309" t="s">
        <v>106</v>
      </c>
      <c r="D18" s="310"/>
      <c r="E18" s="311"/>
      <c r="F18" s="177">
        <f>F19+F20+F21+F22+F23+F24+F25</f>
        <v>1505228</v>
      </c>
      <c r="G18" s="177">
        <f>G19+G20+G21+G22+G23+G24+G25</f>
        <v>3571883</v>
      </c>
      <c r="J18" s="173"/>
    </row>
    <row r="19" spans="2:10" s="118" customFormat="1" ht="16.5" customHeight="1">
      <c r="B19" s="128"/>
      <c r="C19" s="162"/>
      <c r="D19" s="163">
        <v>1</v>
      </c>
      <c r="E19" s="164" t="s">
        <v>159</v>
      </c>
      <c r="F19" s="178"/>
      <c r="G19" s="178"/>
      <c r="J19" s="173"/>
    </row>
    <row r="20" spans="2:10" s="118" customFormat="1" ht="16.5" customHeight="1">
      <c r="B20" s="128"/>
      <c r="C20" s="162"/>
      <c r="D20" s="163">
        <v>2</v>
      </c>
      <c r="E20" s="164" t="s">
        <v>160</v>
      </c>
      <c r="F20" s="178">
        <v>11346</v>
      </c>
      <c r="G20" s="178"/>
      <c r="I20" s="181"/>
    </row>
    <row r="21" spans="2:10" s="118" customFormat="1" ht="16.5" customHeight="1">
      <c r="B21" s="128"/>
      <c r="C21" s="162"/>
      <c r="D21" s="163">
        <v>3</v>
      </c>
      <c r="E21" s="164" t="s">
        <v>375</v>
      </c>
      <c r="F21" s="178">
        <f>273031+389000</f>
        <v>662031</v>
      </c>
      <c r="G21" s="178"/>
      <c r="I21" s="181"/>
    </row>
    <row r="22" spans="2:10" s="118" customFormat="1" ht="16.5" customHeight="1">
      <c r="B22" s="128"/>
      <c r="C22" s="162"/>
      <c r="D22" s="163">
        <v>4</v>
      </c>
      <c r="E22" s="164" t="s">
        <v>161</v>
      </c>
      <c r="F22" s="178"/>
      <c r="G22" s="178"/>
      <c r="I22" s="181"/>
    </row>
    <row r="23" spans="2:10" s="118" customFormat="1" ht="16.5" customHeight="1">
      <c r="B23" s="128"/>
      <c r="C23" s="162"/>
      <c r="D23" s="163">
        <v>5</v>
      </c>
      <c r="E23" s="164" t="s">
        <v>376</v>
      </c>
      <c r="F23" s="178">
        <v>641150</v>
      </c>
      <c r="G23" s="178"/>
      <c r="I23" s="181"/>
    </row>
    <row r="24" spans="2:10" s="118" customFormat="1" ht="16.5" customHeight="1">
      <c r="B24" s="128"/>
      <c r="C24" s="162"/>
      <c r="D24" s="163">
        <v>6</v>
      </c>
      <c r="E24" s="164" t="s">
        <v>148</v>
      </c>
      <c r="F24" s="178">
        <v>94860</v>
      </c>
      <c r="G24" s="178"/>
      <c r="I24" s="182"/>
      <c r="J24" s="183"/>
    </row>
    <row r="25" spans="2:10" s="118" customFormat="1" ht="16.5" customHeight="1">
      <c r="B25" s="128"/>
      <c r="C25" s="162"/>
      <c r="D25" s="163">
        <v>7</v>
      </c>
      <c r="E25" s="164" t="s">
        <v>152</v>
      </c>
      <c r="F25" s="178">
        <f>52646+43195</f>
        <v>95841</v>
      </c>
      <c r="G25" s="178">
        <v>3571883</v>
      </c>
      <c r="J25" s="173"/>
    </row>
    <row r="26" spans="2:10" s="118" customFormat="1" ht="30.75" customHeight="1">
      <c r="B26" s="128">
        <v>8</v>
      </c>
      <c r="C26" s="287" t="s">
        <v>107</v>
      </c>
      <c r="D26" s="288"/>
      <c r="E26" s="289"/>
      <c r="F26" s="177">
        <f>F13+F14+F17+F18</f>
        <v>27581006</v>
      </c>
      <c r="G26" s="177">
        <f>G13+G14+G17+G18</f>
        <v>29414261</v>
      </c>
      <c r="J26" s="173"/>
    </row>
    <row r="27" spans="2:10" s="118" customFormat="1" ht="27" customHeight="1">
      <c r="B27" s="128">
        <v>9</v>
      </c>
      <c r="C27" s="298" t="s">
        <v>108</v>
      </c>
      <c r="D27" s="299"/>
      <c r="E27" s="300"/>
      <c r="F27" s="177">
        <f>F8+F11-F26</f>
        <v>2235037</v>
      </c>
      <c r="G27" s="177">
        <f>G8+G11+G12-G26</f>
        <v>3563290</v>
      </c>
      <c r="J27" s="119"/>
    </row>
    <row r="28" spans="2:10" s="118" customFormat="1" ht="21" customHeight="1">
      <c r="B28" s="128">
        <v>10</v>
      </c>
      <c r="C28" s="309" t="s">
        <v>53</v>
      </c>
      <c r="D28" s="310"/>
      <c r="E28" s="311"/>
      <c r="F28" s="178"/>
      <c r="G28" s="178"/>
      <c r="J28" s="119"/>
    </row>
    <row r="29" spans="2:10" s="118" customFormat="1" ht="21" customHeight="1">
      <c r="B29" s="128">
        <v>11</v>
      </c>
      <c r="C29" s="309" t="s">
        <v>109</v>
      </c>
      <c r="D29" s="310"/>
      <c r="E29" s="311"/>
      <c r="F29" s="178"/>
      <c r="G29" s="178"/>
      <c r="J29" s="134"/>
    </row>
    <row r="30" spans="2:10" s="118" customFormat="1" ht="18" customHeight="1">
      <c r="B30" s="128">
        <v>12</v>
      </c>
      <c r="C30" s="309" t="s">
        <v>54</v>
      </c>
      <c r="D30" s="310"/>
      <c r="E30" s="311"/>
      <c r="F30" s="177">
        <f>F31+F32+F33+F34</f>
        <v>-480081.78</v>
      </c>
      <c r="G30" s="177">
        <f>SUM(G31:G34)</f>
        <v>-1761618</v>
      </c>
    </row>
    <row r="31" spans="2:10" s="118" customFormat="1" ht="21" customHeight="1">
      <c r="B31" s="128"/>
      <c r="C31" s="184">
        <v>121</v>
      </c>
      <c r="D31" s="312" t="s">
        <v>55</v>
      </c>
      <c r="E31" s="313"/>
      <c r="F31" s="178"/>
      <c r="G31" s="178"/>
    </row>
    <row r="32" spans="2:10" s="118" customFormat="1" ht="21.75" customHeight="1">
      <c r="B32" s="128"/>
      <c r="C32" s="162">
        <v>122</v>
      </c>
      <c r="D32" s="312" t="s">
        <v>110</v>
      </c>
      <c r="E32" s="313"/>
      <c r="F32" s="178">
        <v>-480081.78</v>
      </c>
      <c r="G32" s="178">
        <v>-1761618</v>
      </c>
      <c r="J32" s="228"/>
    </row>
    <row r="33" spans="2:10" s="118" customFormat="1" ht="20.25" customHeight="1">
      <c r="B33" s="128"/>
      <c r="C33" s="162">
        <v>123</v>
      </c>
      <c r="D33" s="312" t="s">
        <v>56</v>
      </c>
      <c r="E33" s="313"/>
      <c r="F33" s="178"/>
      <c r="G33" s="178"/>
    </row>
    <row r="34" spans="2:10" s="118" customFormat="1" ht="23.25" customHeight="1">
      <c r="B34" s="128"/>
      <c r="C34" s="162">
        <v>124</v>
      </c>
      <c r="D34" s="312" t="s">
        <v>57</v>
      </c>
      <c r="E34" s="313"/>
      <c r="F34" s="178"/>
      <c r="G34" s="178"/>
      <c r="I34" s="185"/>
      <c r="J34" s="173"/>
    </row>
    <row r="35" spans="2:10" s="118" customFormat="1" ht="24.75" customHeight="1">
      <c r="B35" s="128">
        <v>13</v>
      </c>
      <c r="C35" s="298" t="s">
        <v>58</v>
      </c>
      <c r="D35" s="299"/>
      <c r="E35" s="300"/>
      <c r="F35" s="177">
        <f>F28+F29+F30</f>
        <v>-480081.78</v>
      </c>
      <c r="G35" s="177">
        <f>G28+G29+G30</f>
        <v>-1761618</v>
      </c>
      <c r="J35" s="227"/>
    </row>
    <row r="36" spans="2:10" s="118" customFormat="1" ht="24.75" customHeight="1">
      <c r="B36" s="128">
        <v>14</v>
      </c>
      <c r="C36" s="298" t="s">
        <v>112</v>
      </c>
      <c r="D36" s="299"/>
      <c r="E36" s="300"/>
      <c r="F36" s="177">
        <f>F27+F35</f>
        <v>1754955.22</v>
      </c>
      <c r="G36" s="177">
        <f>G27+G35</f>
        <v>1801672</v>
      </c>
      <c r="J36" s="119"/>
    </row>
    <row r="37" spans="2:10" s="118" customFormat="1" ht="21" customHeight="1">
      <c r="B37" s="128">
        <v>15</v>
      </c>
      <c r="C37" s="309" t="s">
        <v>59</v>
      </c>
      <c r="D37" s="310"/>
      <c r="E37" s="311"/>
      <c r="F37" s="177">
        <v>179815</v>
      </c>
      <c r="G37" s="177">
        <v>180167</v>
      </c>
      <c r="J37" s="173"/>
    </row>
    <row r="38" spans="2:10" s="118" customFormat="1" ht="23.25" customHeight="1">
      <c r="B38" s="128">
        <v>16</v>
      </c>
      <c r="C38" s="298" t="s">
        <v>113</v>
      </c>
      <c r="D38" s="299"/>
      <c r="E38" s="300"/>
      <c r="F38" s="177">
        <f>F36-F37</f>
        <v>1575140.22</v>
      </c>
      <c r="G38" s="177">
        <f>G36-G37</f>
        <v>1621505</v>
      </c>
      <c r="J38" s="119"/>
    </row>
    <row r="39" spans="2:10" s="118" customFormat="1" ht="22.5" customHeight="1">
      <c r="B39" s="128">
        <v>17</v>
      </c>
      <c r="C39" s="309" t="s">
        <v>111</v>
      </c>
      <c r="D39" s="310"/>
      <c r="E39" s="311"/>
      <c r="F39" s="178"/>
      <c r="G39" s="178"/>
      <c r="J39" s="173"/>
    </row>
    <row r="40" spans="2:10" s="118" customFormat="1" ht="15.95" customHeight="1">
      <c r="B40" s="141"/>
      <c r="C40" s="141"/>
      <c r="D40" s="141"/>
      <c r="E40" s="142"/>
      <c r="F40" s="143"/>
      <c r="G40" s="143"/>
      <c r="J40" s="173"/>
    </row>
    <row r="41" spans="2:10" s="118" customFormat="1" ht="15.95" customHeight="1">
      <c r="B41" s="141"/>
      <c r="C41" s="141"/>
      <c r="D41" s="141"/>
      <c r="E41" s="142"/>
      <c r="F41" s="143"/>
      <c r="G41" s="143"/>
      <c r="J41" s="173"/>
    </row>
    <row r="42" spans="2:10" s="118" customFormat="1" ht="15.95" customHeight="1">
      <c r="B42" s="141"/>
      <c r="C42" s="141"/>
      <c r="D42" s="141"/>
      <c r="E42" s="142"/>
      <c r="F42" s="143"/>
      <c r="G42" s="143"/>
      <c r="J42" s="173"/>
    </row>
    <row r="43" spans="2:10" s="118" customFormat="1" ht="15.95" customHeight="1">
      <c r="B43" s="141"/>
      <c r="C43" s="141"/>
      <c r="D43" s="141"/>
      <c r="E43" s="142"/>
      <c r="F43" s="143"/>
      <c r="G43" s="143"/>
      <c r="J43" s="173"/>
    </row>
    <row r="44" spans="2:10" s="118" customFormat="1" ht="15.95" customHeight="1">
      <c r="B44" s="141"/>
      <c r="C44" s="141"/>
      <c r="D44" s="141"/>
      <c r="E44" s="142"/>
      <c r="F44" s="143"/>
      <c r="G44" s="143"/>
      <c r="J44" s="173"/>
    </row>
    <row r="45" spans="2:10" s="118" customFormat="1" ht="15.95" customHeight="1">
      <c r="B45" s="141"/>
      <c r="C45" s="141"/>
      <c r="D45" s="141"/>
      <c r="E45" s="142"/>
      <c r="F45" s="143"/>
      <c r="G45" s="143"/>
      <c r="J45" s="173"/>
    </row>
    <row r="46" spans="2:10" s="118" customFormat="1" ht="15.95" customHeight="1">
      <c r="B46" s="141"/>
      <c r="C46" s="141"/>
      <c r="D46" s="141"/>
      <c r="E46" s="142"/>
      <c r="F46" s="143"/>
      <c r="G46" s="143"/>
      <c r="J46" s="173"/>
    </row>
    <row r="47" spans="2:10" s="118" customFormat="1" ht="15.95" customHeight="1">
      <c r="B47" s="141"/>
      <c r="C47" s="141"/>
      <c r="D47" s="141"/>
      <c r="E47" s="142"/>
      <c r="F47" s="143"/>
      <c r="G47" s="143"/>
      <c r="J47" s="173"/>
    </row>
    <row r="48" spans="2:10" s="118" customFormat="1" ht="15.95" customHeight="1">
      <c r="B48" s="141"/>
      <c r="C48" s="141"/>
      <c r="D48" s="141"/>
      <c r="E48" s="142"/>
      <c r="F48" s="143"/>
      <c r="G48" s="143"/>
      <c r="J48" s="173"/>
    </row>
    <row r="49" spans="2:10" s="118" customFormat="1" ht="15.95" customHeight="1">
      <c r="B49" s="141"/>
      <c r="C49" s="141"/>
      <c r="D49" s="141"/>
      <c r="E49" s="141"/>
      <c r="F49" s="143"/>
      <c r="G49" s="143"/>
      <c r="J49" s="173"/>
    </row>
    <row r="50" spans="2:10">
      <c r="B50" s="156"/>
      <c r="C50" s="156"/>
      <c r="D50" s="156"/>
      <c r="E50" s="72"/>
      <c r="F50" s="171"/>
      <c r="G50" s="171"/>
    </row>
  </sheetData>
  <mergeCells count="27">
    <mergeCell ref="B4:G4"/>
    <mergeCell ref="D34:E34"/>
    <mergeCell ref="C36:E36"/>
    <mergeCell ref="C37:E37"/>
    <mergeCell ref="C30:E30"/>
    <mergeCell ref="D31:E31"/>
    <mergeCell ref="D32:E32"/>
    <mergeCell ref="D33:E33"/>
    <mergeCell ref="C18:E18"/>
    <mergeCell ref="C28:E28"/>
    <mergeCell ref="C29:E29"/>
    <mergeCell ref="C39:E39"/>
    <mergeCell ref="C38:E38"/>
    <mergeCell ref="C14:E14"/>
    <mergeCell ref="D15:E15"/>
    <mergeCell ref="D16:E16"/>
    <mergeCell ref="C17:E17"/>
    <mergeCell ref="B3:G3"/>
    <mergeCell ref="C35:E35"/>
    <mergeCell ref="C6:E7"/>
    <mergeCell ref="B6:B7"/>
    <mergeCell ref="C26:E26"/>
    <mergeCell ref="C27:E27"/>
    <mergeCell ref="C8:E8"/>
    <mergeCell ref="C11:E11"/>
    <mergeCell ref="C12:E12"/>
    <mergeCell ref="C13:E13"/>
  </mergeCells>
  <phoneticPr fontId="0" type="noConversion"/>
  <printOptions horizontalCentered="1" verticalCentered="1"/>
  <pageMargins left="0" right="0" top="0" bottom="0" header="0.33" footer="0.28999999999999998"/>
  <pageSetup orientation="portrait" horizontalDpi="300" verticalDpi="300" r:id="rId1"/>
  <headerFooter alignWithMargins="0"/>
  <ignoredErrors>
    <ignoredError sqref="G1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H38"/>
  <sheetViews>
    <sheetView workbookViewId="0">
      <selection activeCell="F17" sqref="F17"/>
    </sheetView>
  </sheetViews>
  <sheetFormatPr defaultRowHeight="15"/>
  <cols>
    <col min="1" max="1" width="4.28515625" style="69" customWidth="1"/>
    <col min="2" max="2" width="7" style="69" customWidth="1"/>
    <col min="3" max="3" width="54.42578125" style="69" customWidth="1"/>
    <col min="4" max="4" width="11.5703125" style="69" customWidth="1"/>
    <col min="5" max="5" width="14.140625" style="69" customWidth="1"/>
    <col min="6" max="6" width="19.7109375" style="72" customWidth="1"/>
    <col min="7" max="7" width="22.5703125" style="72" customWidth="1"/>
    <col min="8" max="8" width="16.5703125" style="72" customWidth="1"/>
    <col min="9" max="16384" width="9.140625" style="69"/>
  </cols>
  <sheetData>
    <row r="1" spans="1:8">
      <c r="A1" s="54" t="str">
        <f>Rez.1!C1</f>
        <v>" BENAKS 94   " SHPK</v>
      </c>
      <c r="B1" s="54"/>
      <c r="C1" s="54"/>
    </row>
    <row r="2" spans="1:8" ht="18.75" customHeight="1">
      <c r="B2" s="315" t="s">
        <v>177</v>
      </c>
      <c r="C2" s="315"/>
      <c r="D2" s="315"/>
      <c r="E2" s="187">
        <v>2010</v>
      </c>
    </row>
    <row r="3" spans="1:8" ht="16.5" customHeight="1" thickBot="1"/>
    <row r="4" spans="1:8">
      <c r="B4" s="188" t="s">
        <v>2</v>
      </c>
      <c r="C4" s="188" t="s">
        <v>361</v>
      </c>
      <c r="D4" s="188" t="s">
        <v>116</v>
      </c>
      <c r="E4" s="188" t="s">
        <v>178</v>
      </c>
    </row>
    <row r="5" spans="1:8" ht="15.75" thickBot="1">
      <c r="B5" s="189"/>
      <c r="C5" s="189"/>
      <c r="D5" s="189" t="s">
        <v>179</v>
      </c>
      <c r="E5" s="189" t="s">
        <v>180</v>
      </c>
    </row>
    <row r="6" spans="1:8" s="71" customFormat="1" ht="18" customHeight="1">
      <c r="B6" s="206" t="s">
        <v>132</v>
      </c>
      <c r="C6" s="207" t="s">
        <v>74</v>
      </c>
      <c r="D6" s="208">
        <f>D7+D9+D14+D15+D16+D17+D19</f>
        <v>3278796.2199999997</v>
      </c>
      <c r="E6" s="212">
        <f>E7+E9+E14+E15+E16+E19</f>
        <v>14461675</v>
      </c>
      <c r="F6" s="218"/>
      <c r="G6" s="47"/>
      <c r="H6" s="47"/>
    </row>
    <row r="7" spans="1:8" ht="18" customHeight="1">
      <c r="B7" s="78">
        <v>1</v>
      </c>
      <c r="C7" s="190" t="s">
        <v>77</v>
      </c>
      <c r="D7" s="191">
        <f>Rez.1!F36</f>
        <v>1754955.22</v>
      </c>
      <c r="E7" s="226">
        <f>Rez.1!G36</f>
        <v>1801672</v>
      </c>
      <c r="F7" s="171"/>
      <c r="G7" s="229"/>
    </row>
    <row r="8" spans="1:8">
      <c r="B8" s="78">
        <v>2</v>
      </c>
      <c r="C8" s="190" t="s">
        <v>181</v>
      </c>
      <c r="D8" s="190"/>
      <c r="E8" s="192"/>
      <c r="G8" s="229"/>
      <c r="H8" s="229"/>
    </row>
    <row r="9" spans="1:8" ht="18" customHeight="1">
      <c r="B9" s="78"/>
      <c r="C9" s="190" t="s">
        <v>182</v>
      </c>
      <c r="D9" s="191">
        <f>Rez.1!F17</f>
        <v>2002142</v>
      </c>
      <c r="E9" s="226">
        <f>Rez.1!G17</f>
        <v>2226970</v>
      </c>
      <c r="F9" s="171"/>
      <c r="G9" s="230"/>
      <c r="H9" s="230"/>
    </row>
    <row r="10" spans="1:8" ht="18" customHeight="1">
      <c r="B10" s="78"/>
      <c r="C10" s="190" t="s">
        <v>183</v>
      </c>
      <c r="D10" s="190"/>
      <c r="E10" s="192"/>
      <c r="G10" s="229"/>
      <c r="H10" s="229"/>
    </row>
    <row r="11" spans="1:8" ht="18" customHeight="1">
      <c r="B11" s="78"/>
      <c r="C11" s="190" t="s">
        <v>184</v>
      </c>
      <c r="D11" s="190"/>
      <c r="E11" s="192"/>
      <c r="G11" s="229"/>
      <c r="H11" s="229"/>
    </row>
    <row r="12" spans="1:8" ht="18" customHeight="1">
      <c r="B12" s="193"/>
      <c r="C12" s="194" t="s">
        <v>185</v>
      </c>
      <c r="D12" s="195"/>
      <c r="E12" s="196"/>
      <c r="F12" s="221"/>
      <c r="G12" s="229"/>
    </row>
    <row r="13" spans="1:8" ht="18" customHeight="1">
      <c r="B13" s="193">
        <v>3</v>
      </c>
      <c r="C13" s="14" t="s">
        <v>186</v>
      </c>
      <c r="D13" s="194"/>
      <c r="E13" s="197"/>
      <c r="G13" s="219"/>
    </row>
    <row r="14" spans="1:8" ht="18" customHeight="1">
      <c r="B14" s="198">
        <v>4</v>
      </c>
      <c r="C14" s="158" t="s">
        <v>187</v>
      </c>
      <c r="D14" s="199">
        <v>-3449285</v>
      </c>
      <c r="E14" s="200">
        <v>1072909</v>
      </c>
      <c r="G14" s="219"/>
    </row>
    <row r="15" spans="1:8" ht="18" customHeight="1">
      <c r="B15" s="198">
        <v>5</v>
      </c>
      <c r="C15" s="201" t="s">
        <v>188</v>
      </c>
      <c r="D15" s="199">
        <v>1445166</v>
      </c>
      <c r="E15" s="202">
        <v>-5269198</v>
      </c>
      <c r="G15" s="219"/>
    </row>
    <row r="16" spans="1:8" ht="18" customHeight="1">
      <c r="B16" s="78">
        <v>6</v>
      </c>
      <c r="C16" s="190" t="s">
        <v>189</v>
      </c>
      <c r="D16" s="190">
        <v>1705633</v>
      </c>
      <c r="E16" s="192">
        <v>14809489</v>
      </c>
      <c r="G16" s="219"/>
    </row>
    <row r="17" spans="2:8" ht="18" customHeight="1">
      <c r="B17" s="78">
        <v>7</v>
      </c>
      <c r="C17" s="190" t="s">
        <v>190</v>
      </c>
      <c r="D17" s="190"/>
      <c r="E17" s="192"/>
      <c r="G17" s="219"/>
    </row>
    <row r="18" spans="2:8" ht="18" customHeight="1">
      <c r="B18" s="78">
        <v>8</v>
      </c>
      <c r="C18" s="190" t="s">
        <v>191</v>
      </c>
      <c r="D18" s="190"/>
      <c r="E18" s="192"/>
      <c r="G18" s="219"/>
    </row>
    <row r="19" spans="2:8" ht="18.75" customHeight="1">
      <c r="B19" s="78">
        <v>9</v>
      </c>
      <c r="C19" s="190" t="s">
        <v>192</v>
      </c>
      <c r="D19" s="191">
        <f>-Rez.1!F37</f>
        <v>-179815</v>
      </c>
      <c r="E19" s="226">
        <f>-Rez.1!G37</f>
        <v>-180167</v>
      </c>
      <c r="F19" s="171"/>
      <c r="G19" s="220"/>
    </row>
    <row r="20" spans="2:8" ht="18" customHeight="1">
      <c r="B20" s="78">
        <v>10</v>
      </c>
      <c r="C20" s="55" t="s">
        <v>193</v>
      </c>
      <c r="D20" s="190"/>
      <c r="E20" s="192"/>
      <c r="G20" s="224"/>
    </row>
    <row r="21" spans="2:8" s="71" customFormat="1" ht="18" customHeight="1">
      <c r="B21" s="209" t="s">
        <v>133</v>
      </c>
      <c r="C21" s="210" t="s">
        <v>194</v>
      </c>
      <c r="D21" s="211">
        <f>D23</f>
        <v>-15309037</v>
      </c>
      <c r="E21" s="211">
        <f>E23</f>
        <v>-4216621</v>
      </c>
      <c r="F21" s="73"/>
      <c r="G21" s="47"/>
      <c r="H21" s="47"/>
    </row>
    <row r="22" spans="2:8" ht="18" customHeight="1">
      <c r="B22" s="78">
        <v>1</v>
      </c>
      <c r="C22" s="190" t="s">
        <v>195</v>
      </c>
      <c r="D22" s="190"/>
      <c r="E22" s="192"/>
      <c r="G22" s="224"/>
    </row>
    <row r="23" spans="2:8" ht="18" customHeight="1">
      <c r="B23" s="78">
        <v>2</v>
      </c>
      <c r="C23" s="190" t="s">
        <v>75</v>
      </c>
      <c r="D23" s="190">
        <v>-15309037</v>
      </c>
      <c r="E23" s="192">
        <v>-4216621</v>
      </c>
    </row>
    <row r="24" spans="2:8" ht="18" customHeight="1">
      <c r="B24" s="78">
        <v>3</v>
      </c>
      <c r="C24" s="190" t="s">
        <v>196</v>
      </c>
      <c r="D24" s="190"/>
      <c r="E24" s="192"/>
    </row>
    <row r="25" spans="2:8" ht="18" customHeight="1">
      <c r="B25" s="78">
        <v>4</v>
      </c>
      <c r="C25" s="190" t="s">
        <v>197</v>
      </c>
      <c r="D25" s="190"/>
      <c r="E25" s="192"/>
      <c r="G25" s="219"/>
    </row>
    <row r="26" spans="2:8" ht="18" customHeight="1">
      <c r="B26" s="193">
        <v>5</v>
      </c>
      <c r="C26" s="194" t="s">
        <v>198</v>
      </c>
      <c r="D26" s="194"/>
      <c r="E26" s="203"/>
      <c r="G26" s="222"/>
    </row>
    <row r="27" spans="2:8" ht="18" customHeight="1">
      <c r="B27" s="78">
        <v>6</v>
      </c>
      <c r="C27" s="55" t="s">
        <v>199</v>
      </c>
      <c r="D27" s="190"/>
      <c r="E27" s="192"/>
    </row>
    <row r="28" spans="2:8" ht="18" customHeight="1">
      <c r="B28" s="78" t="s">
        <v>139</v>
      </c>
      <c r="C28" s="55" t="s">
        <v>76</v>
      </c>
      <c r="D28" s="55">
        <f>D30</f>
        <v>11945791</v>
      </c>
      <c r="E28" s="56">
        <f>E29+E30</f>
        <v>-13163272</v>
      </c>
      <c r="F28" s="221"/>
    </row>
    <row r="29" spans="2:8" ht="18" customHeight="1">
      <c r="B29" s="78">
        <v>1</v>
      </c>
      <c r="C29" s="190" t="s">
        <v>200</v>
      </c>
      <c r="D29" s="190"/>
      <c r="E29" s="192"/>
      <c r="G29" s="47"/>
    </row>
    <row r="30" spans="2:8" ht="18" customHeight="1">
      <c r="B30" s="78">
        <v>2</v>
      </c>
      <c r="C30" s="190" t="s">
        <v>201</v>
      </c>
      <c r="D30" s="190">
        <v>11945791</v>
      </c>
      <c r="E30" s="192">
        <v>-13163272</v>
      </c>
      <c r="F30" s="47"/>
    </row>
    <row r="31" spans="2:8" ht="18" customHeight="1">
      <c r="B31" s="78">
        <v>3</v>
      </c>
      <c r="C31" s="190" t="s">
        <v>131</v>
      </c>
      <c r="D31" s="190"/>
      <c r="E31" s="192"/>
    </row>
    <row r="32" spans="2:8" ht="18" customHeight="1">
      <c r="B32" s="78">
        <v>4</v>
      </c>
      <c r="C32" s="190" t="s">
        <v>202</v>
      </c>
      <c r="D32" s="190"/>
      <c r="E32" s="192"/>
      <c r="F32" s="171"/>
      <c r="G32" s="219"/>
    </row>
    <row r="33" spans="2:7" ht="18" customHeight="1">
      <c r="B33" s="78">
        <v>5</v>
      </c>
      <c r="C33" s="55" t="s">
        <v>203</v>
      </c>
      <c r="D33" s="190"/>
      <c r="E33" s="192"/>
    </row>
    <row r="34" spans="2:7" ht="18" customHeight="1">
      <c r="B34" s="78" t="s">
        <v>157</v>
      </c>
      <c r="C34" s="190" t="s">
        <v>204</v>
      </c>
      <c r="D34" s="57">
        <f>D6+D21+D28</f>
        <v>-84449.780000001192</v>
      </c>
      <c r="E34" s="57">
        <f>E6+E21+E28</f>
        <v>-2918218</v>
      </c>
      <c r="F34" s="223"/>
      <c r="G34" s="224"/>
    </row>
    <row r="35" spans="2:7" ht="18" customHeight="1">
      <c r="B35" s="78" t="s">
        <v>205</v>
      </c>
      <c r="C35" s="190" t="s">
        <v>206</v>
      </c>
      <c r="D35" s="58">
        <f>Aktivet!H8</f>
        <v>124124</v>
      </c>
      <c r="E35" s="59">
        <v>3042342</v>
      </c>
      <c r="F35" s="143"/>
    </row>
    <row r="36" spans="2:7" ht="18" customHeight="1" thickBot="1">
      <c r="B36" s="204" t="s">
        <v>207</v>
      </c>
      <c r="C36" s="205" t="s">
        <v>208</v>
      </c>
      <c r="D36" s="60">
        <f>SUM(D34:D35)</f>
        <v>39674.219999998808</v>
      </c>
      <c r="E36" s="60">
        <f>SUM(E34:E35)</f>
        <v>124124</v>
      </c>
      <c r="F36" s="225"/>
    </row>
    <row r="38" spans="2:7">
      <c r="D38" s="114"/>
    </row>
  </sheetData>
  <mergeCells count="1">
    <mergeCell ref="B2:D2"/>
  </mergeCells>
  <phoneticPr fontId="2" type="noConversion"/>
  <pageMargins left="0.66" right="0.75" top="0.81" bottom="1" header="0.5" footer="0.5"/>
  <pageSetup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03"/>
  <sheetViews>
    <sheetView workbookViewId="0">
      <selection activeCell="J23" sqref="J23"/>
    </sheetView>
  </sheetViews>
  <sheetFormatPr defaultColWidth="17.7109375" defaultRowHeight="12.75"/>
  <cols>
    <col min="1" max="1" width="2.85546875" style="1" customWidth="1"/>
    <col min="2" max="2" width="26.42578125" style="1" customWidth="1"/>
    <col min="3" max="3" width="12.5703125" style="1" customWidth="1"/>
    <col min="4" max="4" width="9.5703125" style="1" customWidth="1"/>
    <col min="5" max="5" width="10.42578125" style="1" customWidth="1"/>
    <col min="6" max="6" width="12.85546875" style="1" customWidth="1"/>
    <col min="7" max="7" width="13.7109375" style="1" customWidth="1"/>
    <col min="8" max="8" width="14.5703125" style="1" customWidth="1"/>
    <col min="9" max="9" width="2.7109375" style="1" customWidth="1"/>
    <col min="10" max="16384" width="17.7109375" style="1"/>
  </cols>
  <sheetData>
    <row r="1" spans="1:8" ht="15.75">
      <c r="A1" s="17" t="str">
        <f>'Fluksi 2'!A1</f>
        <v>" BENAKS 94   " SHPK</v>
      </c>
    </row>
    <row r="2" spans="1:8" ht="15.75">
      <c r="B2" s="8"/>
    </row>
    <row r="3" spans="1:8" ht="6.75" customHeight="1"/>
    <row r="4" spans="1:8" ht="25.5" customHeight="1">
      <c r="A4" s="316" t="s">
        <v>171</v>
      </c>
      <c r="B4" s="316"/>
      <c r="C4" s="316"/>
      <c r="D4" s="316"/>
      <c r="E4" s="316"/>
      <c r="F4" s="316"/>
      <c r="G4" s="316"/>
      <c r="H4" s="316"/>
    </row>
    <row r="5" spans="1:8" ht="6.75" customHeight="1"/>
    <row r="6" spans="1:8" ht="12.75" customHeight="1">
      <c r="B6" s="18" t="s">
        <v>66</v>
      </c>
      <c r="G6" s="19"/>
    </row>
    <row r="7" spans="1:8" ht="6.75" customHeight="1" thickBot="1"/>
    <row r="8" spans="1:8" s="5" customFormat="1" ht="24.95" customHeight="1" thickTop="1">
      <c r="A8" s="317"/>
      <c r="B8" s="318"/>
      <c r="C8" s="20" t="s">
        <v>39</v>
      </c>
      <c r="D8" s="20" t="s">
        <v>40</v>
      </c>
      <c r="E8" s="21" t="s">
        <v>68</v>
      </c>
      <c r="F8" s="21" t="s">
        <v>67</v>
      </c>
      <c r="G8" s="20" t="s">
        <v>69</v>
      </c>
      <c r="H8" s="22" t="s">
        <v>61</v>
      </c>
    </row>
    <row r="9" spans="1:8" s="27" customFormat="1" ht="30" customHeight="1">
      <c r="A9" s="23" t="s">
        <v>3</v>
      </c>
      <c r="B9" s="24" t="s">
        <v>165</v>
      </c>
      <c r="C9" s="25">
        <v>17826300</v>
      </c>
      <c r="D9" s="25"/>
      <c r="E9" s="25"/>
      <c r="F9" s="25">
        <v>274720</v>
      </c>
      <c r="G9" s="25">
        <v>5504799</v>
      </c>
      <c r="H9" s="26">
        <f>SUM(C9:G9)</f>
        <v>23605819</v>
      </c>
    </row>
    <row r="10" spans="1:8" s="27" customFormat="1" ht="20.100000000000001" customHeight="1">
      <c r="A10" s="28" t="s">
        <v>132</v>
      </c>
      <c r="B10" s="29" t="s">
        <v>62</v>
      </c>
      <c r="C10" s="25"/>
      <c r="D10" s="25"/>
      <c r="E10" s="25"/>
      <c r="F10" s="25"/>
      <c r="G10" s="25"/>
      <c r="H10" s="26"/>
    </row>
    <row r="11" spans="1:8" s="27" customFormat="1" ht="20.100000000000001" customHeight="1">
      <c r="A11" s="23" t="s">
        <v>133</v>
      </c>
      <c r="B11" s="24" t="s">
        <v>60</v>
      </c>
      <c r="C11" s="25"/>
      <c r="D11" s="25"/>
      <c r="E11" s="25"/>
      <c r="F11" s="25"/>
      <c r="G11" s="25"/>
      <c r="H11" s="26"/>
    </row>
    <row r="12" spans="1:8" s="27" customFormat="1" ht="20.100000000000001" customHeight="1">
      <c r="A12" s="30">
        <v>1</v>
      </c>
      <c r="B12" s="31" t="s">
        <v>65</v>
      </c>
      <c r="C12" s="32"/>
      <c r="D12" s="32"/>
      <c r="E12" s="32"/>
      <c r="F12" s="32"/>
      <c r="G12" s="32">
        <f>Pasivet!H43</f>
        <v>1621505</v>
      </c>
      <c r="H12" s="33">
        <f>SUM(C12:G12)</f>
        <v>1621505</v>
      </c>
    </row>
    <row r="13" spans="1:8" s="27" customFormat="1" ht="20.100000000000001" customHeight="1">
      <c r="A13" s="30">
        <v>2</v>
      </c>
      <c r="B13" s="31" t="s">
        <v>63</v>
      </c>
      <c r="C13" s="32"/>
      <c r="D13" s="32"/>
      <c r="E13" s="32"/>
      <c r="F13" s="32"/>
      <c r="G13" s="32"/>
      <c r="H13" s="33"/>
    </row>
    <row r="14" spans="1:8" s="27" customFormat="1" ht="20.100000000000001" customHeight="1">
      <c r="A14" s="30">
        <v>3</v>
      </c>
      <c r="B14" s="31" t="s">
        <v>70</v>
      </c>
      <c r="C14" s="32"/>
      <c r="D14" s="32"/>
      <c r="E14" s="32"/>
      <c r="F14" s="32">
        <v>81031</v>
      </c>
      <c r="G14" s="32">
        <v>-81031</v>
      </c>
      <c r="H14" s="33"/>
    </row>
    <row r="15" spans="1:8" s="27" customFormat="1" ht="20.100000000000001" customHeight="1">
      <c r="A15" s="30">
        <v>4</v>
      </c>
      <c r="B15" s="31" t="s">
        <v>359</v>
      </c>
      <c r="C15" s="32"/>
      <c r="D15" s="32"/>
      <c r="E15" s="32"/>
      <c r="F15" s="32"/>
      <c r="G15" s="32"/>
      <c r="H15" s="33"/>
    </row>
    <row r="16" spans="1:8" s="63" customFormat="1" ht="30" customHeight="1">
      <c r="A16" s="23" t="s">
        <v>4</v>
      </c>
      <c r="B16" s="24" t="s">
        <v>153</v>
      </c>
      <c r="C16" s="61">
        <f>SUM(C9:C15)</f>
        <v>17826300</v>
      </c>
      <c r="D16" s="61"/>
      <c r="E16" s="61"/>
      <c r="F16" s="61">
        <f>SUM(F9:F15)</f>
        <v>355751</v>
      </c>
      <c r="G16" s="61">
        <f>SUM(G9:G15)</f>
        <v>7045273</v>
      </c>
      <c r="H16" s="62">
        <f>SUM(H9:H15)</f>
        <v>25227324</v>
      </c>
    </row>
    <row r="17" spans="1:8" s="27" customFormat="1" ht="20.100000000000001" customHeight="1">
      <c r="A17" s="28">
        <v>1</v>
      </c>
      <c r="B17" s="31" t="s">
        <v>65</v>
      </c>
      <c r="C17" s="32"/>
      <c r="D17" s="32"/>
      <c r="E17" s="32"/>
      <c r="F17" s="32"/>
      <c r="G17" s="32">
        <f>Pasivet!G43</f>
        <v>1575139.92</v>
      </c>
      <c r="H17" s="33">
        <f>SUM(C17:G17)</f>
        <v>1575139.92</v>
      </c>
    </row>
    <row r="18" spans="1:8" s="27" customFormat="1" ht="20.100000000000001" customHeight="1">
      <c r="A18" s="28">
        <v>2</v>
      </c>
      <c r="B18" s="31" t="s">
        <v>63</v>
      </c>
      <c r="C18" s="32"/>
      <c r="D18" s="32"/>
      <c r="E18" s="32"/>
      <c r="F18" s="32"/>
      <c r="G18" s="32"/>
      <c r="H18" s="33"/>
    </row>
    <row r="19" spans="1:8" s="27" customFormat="1" ht="20.100000000000001" customHeight="1">
      <c r="A19" s="28">
        <v>3</v>
      </c>
      <c r="B19" s="31" t="s">
        <v>70</v>
      </c>
      <c r="C19" s="32"/>
      <c r="D19" s="32"/>
      <c r="E19" s="32"/>
      <c r="F19" s="32">
        <v>81075</v>
      </c>
      <c r="G19" s="32">
        <v>-81075</v>
      </c>
      <c r="H19" s="33"/>
    </row>
    <row r="20" spans="1:8" s="27" customFormat="1" ht="20.100000000000001" customHeight="1">
      <c r="A20" s="28">
        <v>4</v>
      </c>
      <c r="B20" s="31" t="s">
        <v>71</v>
      </c>
      <c r="C20" s="32"/>
      <c r="D20" s="32"/>
      <c r="E20" s="32"/>
      <c r="F20" s="32"/>
      <c r="G20" s="32"/>
      <c r="H20" s="33"/>
    </row>
    <row r="21" spans="1:8" s="63" customFormat="1" ht="30" customHeight="1" thickBot="1">
      <c r="A21" s="34" t="s">
        <v>35</v>
      </c>
      <c r="B21" s="35" t="s">
        <v>172</v>
      </c>
      <c r="C21" s="64">
        <f>SUM(C16:C20)</f>
        <v>17826300</v>
      </c>
      <c r="D21" s="64"/>
      <c r="E21" s="64"/>
      <c r="F21" s="64">
        <f>SUM(F16:F20)</f>
        <v>436826</v>
      </c>
      <c r="G21" s="64">
        <f>SUM(G16:G20)</f>
        <v>8539337.9199999999</v>
      </c>
      <c r="H21" s="65">
        <f>SUM(H16:H20)</f>
        <v>26802463.920000002</v>
      </c>
    </row>
    <row r="22" spans="1:8" ht="14.1" customHeight="1" thickTop="1">
      <c r="H22" s="6"/>
    </row>
    <row r="23" spans="1:8" ht="14.1" customHeight="1">
      <c r="F23" s="215" t="s">
        <v>209</v>
      </c>
    </row>
    <row r="24" spans="1:8" ht="14.1" customHeight="1">
      <c r="F24" s="5"/>
    </row>
    <row r="25" spans="1:8" ht="14.1" customHeight="1">
      <c r="F25" s="5" t="s">
        <v>373</v>
      </c>
    </row>
    <row r="26" spans="1:8" ht="14.1" customHeight="1"/>
    <row r="27" spans="1:8" ht="14.1" customHeight="1"/>
    <row r="28" spans="1:8" ht="14.1" customHeight="1"/>
    <row r="29" spans="1:8" ht="14.1" customHeight="1"/>
    <row r="30" spans="1:8" ht="14.1" customHeight="1"/>
    <row r="31" spans="1:8" ht="14.1" customHeight="1"/>
    <row r="32" spans="1:8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</sheetData>
  <mergeCells count="3">
    <mergeCell ref="A4:H4"/>
    <mergeCell ref="A8"/>
    <mergeCell ref="B8"/>
  </mergeCells>
  <phoneticPr fontId="2" type="noConversion"/>
  <printOptions horizontalCentered="1"/>
  <pageMargins left="0" right="0" top="0.70866141732283505" bottom="0.31496062992126" header="0.511811023622047" footer="0.511811023622047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2:I46"/>
  <sheetViews>
    <sheetView workbookViewId="0">
      <selection activeCell="G12" sqref="G12"/>
    </sheetView>
  </sheetViews>
  <sheetFormatPr defaultRowHeight="12.75"/>
  <cols>
    <col min="1" max="1" width="3.5703125" style="1" customWidth="1"/>
    <col min="2" max="2" width="23.5703125" style="1" customWidth="1"/>
    <col min="3" max="3" width="6.85546875" style="1" customWidth="1"/>
    <col min="4" max="4" width="11.5703125" style="1" customWidth="1"/>
    <col min="5" max="5" width="11" style="1" customWidth="1"/>
    <col min="6" max="6" width="12" style="1" customWidth="1"/>
    <col min="7" max="7" width="13.42578125" style="1" customWidth="1"/>
    <col min="8" max="8" width="6.28515625" style="1" customWidth="1"/>
    <col min="9" max="9" width="19.85546875" style="1" customWidth="1"/>
    <col min="10" max="10" width="6.5703125" style="1" customWidth="1"/>
    <col min="11" max="11" width="10" style="1" customWidth="1"/>
    <col min="12" max="13" width="9.140625" style="1"/>
    <col min="14" max="14" width="10.5703125" style="1" customWidth="1"/>
    <col min="15" max="17" width="10.85546875" style="1" customWidth="1"/>
    <col min="18" max="18" width="11.28515625" style="1" customWidth="1"/>
    <col min="19" max="19" width="10.42578125" style="1" customWidth="1"/>
    <col min="20" max="20" width="9.140625" style="1"/>
    <col min="21" max="21" width="7.28515625" style="1" customWidth="1"/>
    <col min="22" max="22" width="19" style="1" customWidth="1"/>
    <col min="23" max="27" width="9.140625" style="1"/>
    <col min="28" max="28" width="10.42578125" style="1" customWidth="1"/>
    <col min="29" max="29" width="10.7109375" style="1" customWidth="1"/>
    <col min="30" max="30" width="10.42578125" style="1" customWidth="1"/>
    <col min="31" max="31" width="11.140625" style="1" customWidth="1"/>
    <col min="32" max="32" width="13.7109375" style="1" customWidth="1"/>
    <col min="33" max="16384" width="9.140625" style="1"/>
  </cols>
  <sheetData>
    <row r="2" spans="1:7">
      <c r="B2" s="4" t="str">
        <f>'Kapitali 2'!A1</f>
        <v>" BENAKS 94   " SHPK</v>
      </c>
    </row>
    <row r="3" spans="1:7">
      <c r="B3" s="48" t="s">
        <v>380</v>
      </c>
    </row>
    <row r="4" spans="1:7" ht="18" customHeight="1">
      <c r="B4" s="323" t="s">
        <v>173</v>
      </c>
      <c r="C4" s="323"/>
      <c r="D4" s="323"/>
      <c r="E4" s="323"/>
      <c r="F4" s="323"/>
      <c r="G4" s="323"/>
    </row>
    <row r="6" spans="1:7" ht="15" customHeight="1">
      <c r="A6" s="319" t="s">
        <v>2</v>
      </c>
      <c r="B6" s="321" t="s">
        <v>64</v>
      </c>
      <c r="C6" s="319" t="s">
        <v>140</v>
      </c>
      <c r="D6" s="37" t="s">
        <v>141</v>
      </c>
      <c r="E6" s="319" t="s">
        <v>142</v>
      </c>
      <c r="F6" s="319" t="s">
        <v>143</v>
      </c>
      <c r="G6" s="37" t="s">
        <v>141</v>
      </c>
    </row>
    <row r="7" spans="1:7" ht="15" customHeight="1">
      <c r="A7" s="320"/>
      <c r="B7" s="322"/>
      <c r="C7" s="320"/>
      <c r="D7" s="38">
        <v>40179</v>
      </c>
      <c r="E7" s="320"/>
      <c r="F7" s="320"/>
      <c r="G7" s="38">
        <v>40543</v>
      </c>
    </row>
    <row r="8" spans="1:7" ht="15" customHeight="1">
      <c r="A8" s="214">
        <v>1</v>
      </c>
      <c r="B8" s="12" t="s">
        <v>374</v>
      </c>
      <c r="C8" s="39"/>
      <c r="D8" s="40">
        <v>9900000</v>
      </c>
      <c r="E8" s="40"/>
      <c r="F8" s="40"/>
      <c r="G8" s="40">
        <f t="shared" ref="G8:G13" si="0">D8+E8-F8</f>
        <v>9900000</v>
      </c>
    </row>
    <row r="9" spans="1:7">
      <c r="A9" s="39">
        <v>2</v>
      </c>
      <c r="B9" s="12" t="s">
        <v>5</v>
      </c>
      <c r="C9" s="39"/>
      <c r="D9" s="40">
        <v>315000</v>
      </c>
      <c r="E9" s="40"/>
      <c r="F9" s="40"/>
      <c r="G9" s="40">
        <f t="shared" si="0"/>
        <v>315000</v>
      </c>
    </row>
    <row r="10" spans="1:7">
      <c r="A10" s="39">
        <v>3</v>
      </c>
      <c r="B10" s="12" t="s">
        <v>154</v>
      </c>
      <c r="C10" s="39"/>
      <c r="D10" s="40">
        <v>13417851</v>
      </c>
      <c r="E10" s="40">
        <v>3365586</v>
      </c>
      <c r="F10" s="40"/>
      <c r="G10" s="40">
        <f t="shared" si="0"/>
        <v>16783437</v>
      </c>
    </row>
    <row r="11" spans="1:7">
      <c r="A11" s="39">
        <v>4</v>
      </c>
      <c r="B11" s="12" t="s">
        <v>166</v>
      </c>
      <c r="C11" s="39"/>
      <c r="D11" s="40">
        <v>15141135</v>
      </c>
      <c r="E11" s="40">
        <v>4297220</v>
      </c>
      <c r="F11" s="40"/>
      <c r="G11" s="40">
        <f t="shared" si="0"/>
        <v>19438355</v>
      </c>
    </row>
    <row r="12" spans="1:7">
      <c r="A12" s="39">
        <v>5</v>
      </c>
      <c r="B12" s="12" t="s">
        <v>358</v>
      </c>
      <c r="C12" s="39"/>
      <c r="D12" s="40">
        <v>707191</v>
      </c>
      <c r="E12" s="40">
        <v>19683</v>
      </c>
      <c r="F12" s="40"/>
      <c r="G12" s="40">
        <f t="shared" si="0"/>
        <v>726874</v>
      </c>
    </row>
    <row r="13" spans="1:7">
      <c r="A13" s="39">
        <v>6</v>
      </c>
      <c r="B13" s="12" t="s">
        <v>164</v>
      </c>
      <c r="C13" s="39"/>
      <c r="D13" s="40"/>
      <c r="E13" s="40">
        <v>7626548</v>
      </c>
      <c r="F13" s="40"/>
      <c r="G13" s="40">
        <f t="shared" si="0"/>
        <v>7626548</v>
      </c>
    </row>
    <row r="14" spans="1:7" s="7" customFormat="1" ht="30" customHeight="1">
      <c r="A14" s="10"/>
      <c r="B14" s="10" t="s">
        <v>144</v>
      </c>
      <c r="C14" s="9"/>
      <c r="D14" s="41">
        <f>SUM(D9:D13)</f>
        <v>29581177</v>
      </c>
      <c r="E14" s="41">
        <f>SUM(E8:E13)</f>
        <v>15309037</v>
      </c>
      <c r="F14" s="41"/>
      <c r="G14" s="41">
        <f>SUM(G9:G13)</f>
        <v>44890214</v>
      </c>
    </row>
    <row r="17" spans="1:9" ht="15.75">
      <c r="B17" s="324" t="s">
        <v>174</v>
      </c>
      <c r="C17" s="324"/>
      <c r="D17" s="324"/>
      <c r="E17" s="324"/>
      <c r="F17" s="324"/>
      <c r="G17" s="324"/>
    </row>
    <row r="18" spans="1:9">
      <c r="I18" s="6"/>
    </row>
    <row r="19" spans="1:9">
      <c r="A19" s="319" t="s">
        <v>2</v>
      </c>
      <c r="B19" s="321" t="s">
        <v>64</v>
      </c>
      <c r="C19" s="319" t="s">
        <v>140</v>
      </c>
      <c r="D19" s="37" t="s">
        <v>141</v>
      </c>
      <c r="E19" s="319" t="s">
        <v>142</v>
      </c>
      <c r="F19" s="319" t="s">
        <v>143</v>
      </c>
      <c r="G19" s="37" t="s">
        <v>141</v>
      </c>
    </row>
    <row r="20" spans="1:9">
      <c r="A20" s="320"/>
      <c r="B20" s="322"/>
      <c r="C20" s="320"/>
      <c r="D20" s="38">
        <v>40179</v>
      </c>
      <c r="E20" s="320"/>
      <c r="F20" s="320"/>
      <c r="G20" s="38">
        <v>40543</v>
      </c>
    </row>
    <row r="21" spans="1:9">
      <c r="A21" s="214">
        <v>1</v>
      </c>
      <c r="B21" s="12" t="s">
        <v>374</v>
      </c>
      <c r="C21" s="214"/>
      <c r="D21" s="38"/>
      <c r="E21" s="214"/>
      <c r="F21" s="214"/>
      <c r="G21" s="40">
        <f t="shared" ref="G21:G26" si="1">D21+E21-F21</f>
        <v>0</v>
      </c>
    </row>
    <row r="22" spans="1:9">
      <c r="A22" s="39">
        <v>2</v>
      </c>
      <c r="B22" s="12" t="s">
        <v>5</v>
      </c>
      <c r="C22" s="214"/>
      <c r="D22" s="214">
        <v>113497</v>
      </c>
      <c r="E22" s="216">
        <v>10075</v>
      </c>
      <c r="F22" s="214"/>
      <c r="G22" s="40">
        <f t="shared" si="1"/>
        <v>123572</v>
      </c>
    </row>
    <row r="23" spans="1:9">
      <c r="A23" s="39">
        <v>3</v>
      </c>
      <c r="B23" s="12" t="s">
        <v>154</v>
      </c>
      <c r="C23" s="39"/>
      <c r="D23" s="214">
        <v>8744855</v>
      </c>
      <c r="E23" s="40">
        <v>934599</v>
      </c>
      <c r="F23" s="40"/>
      <c r="G23" s="40">
        <f t="shared" si="1"/>
        <v>9679454</v>
      </c>
    </row>
    <row r="24" spans="1:9">
      <c r="A24" s="39">
        <v>4</v>
      </c>
      <c r="B24" s="12" t="s">
        <v>166</v>
      </c>
      <c r="C24" s="39"/>
      <c r="D24" s="214">
        <v>10495181</v>
      </c>
      <c r="E24" s="40">
        <v>929191</v>
      </c>
      <c r="F24" s="40"/>
      <c r="G24" s="40">
        <f t="shared" si="1"/>
        <v>11424372</v>
      </c>
    </row>
    <row r="25" spans="1:9">
      <c r="A25" s="39">
        <v>5</v>
      </c>
      <c r="B25" s="12" t="s">
        <v>358</v>
      </c>
      <c r="C25" s="39"/>
      <c r="D25" s="40">
        <v>194085</v>
      </c>
      <c r="E25" s="40">
        <v>128277</v>
      </c>
      <c r="F25" s="40"/>
      <c r="G25" s="40">
        <f t="shared" si="1"/>
        <v>322362</v>
      </c>
    </row>
    <row r="26" spans="1:9">
      <c r="A26" s="39">
        <v>6</v>
      </c>
      <c r="B26" s="12" t="s">
        <v>164</v>
      </c>
      <c r="C26" s="39"/>
      <c r="D26" s="40">
        <v>0</v>
      </c>
      <c r="E26" s="40"/>
      <c r="F26" s="40"/>
      <c r="G26" s="40">
        <f t="shared" si="1"/>
        <v>0</v>
      </c>
    </row>
    <row r="27" spans="1:9" ht="30" customHeight="1">
      <c r="A27" s="10"/>
      <c r="B27" s="10" t="s">
        <v>144</v>
      </c>
      <c r="C27" s="9"/>
      <c r="D27" s="41">
        <f>SUM(D23:D26)</f>
        <v>19434121</v>
      </c>
      <c r="E27" s="41">
        <f>SUM(E22:E26)</f>
        <v>2002142</v>
      </c>
      <c r="F27" s="41"/>
      <c r="G27" s="41">
        <f>SUM(G23:G26)</f>
        <v>21426188</v>
      </c>
    </row>
    <row r="30" spans="1:9" ht="15.75">
      <c r="B30" s="324" t="s">
        <v>175</v>
      </c>
      <c r="C30" s="324"/>
      <c r="D30" s="324"/>
      <c r="E30" s="324"/>
      <c r="F30" s="324"/>
      <c r="G30" s="324"/>
    </row>
    <row r="32" spans="1:9">
      <c r="A32" s="319" t="s">
        <v>2</v>
      </c>
      <c r="B32" s="321" t="s">
        <v>64</v>
      </c>
      <c r="C32" s="319" t="s">
        <v>140</v>
      </c>
      <c r="D32" s="37" t="s">
        <v>141</v>
      </c>
      <c r="E32" s="319" t="s">
        <v>142</v>
      </c>
      <c r="F32" s="319" t="s">
        <v>143</v>
      </c>
      <c r="G32" s="37" t="s">
        <v>141</v>
      </c>
    </row>
    <row r="33" spans="1:9">
      <c r="A33" s="320"/>
      <c r="B33" s="322"/>
      <c r="C33" s="320"/>
      <c r="D33" s="38">
        <v>40179</v>
      </c>
      <c r="E33" s="320"/>
      <c r="F33" s="320"/>
      <c r="G33" s="38">
        <v>40543</v>
      </c>
    </row>
    <row r="34" spans="1:9">
      <c r="A34" s="214">
        <v>1</v>
      </c>
      <c r="B34" s="12" t="s">
        <v>374</v>
      </c>
      <c r="C34" s="39"/>
      <c r="D34" s="40">
        <f t="shared" ref="D34:D39" si="2">D8-D21</f>
        <v>9900000</v>
      </c>
      <c r="E34" s="40"/>
      <c r="F34" s="214"/>
      <c r="G34" s="40">
        <f t="shared" ref="G34:G39" si="3">D34+E34-F34</f>
        <v>9900000</v>
      </c>
    </row>
    <row r="35" spans="1:9">
      <c r="A35" s="39">
        <v>2</v>
      </c>
      <c r="B35" s="12" t="s">
        <v>5</v>
      </c>
      <c r="C35" s="39"/>
      <c r="D35" s="40">
        <f t="shared" si="2"/>
        <v>201503</v>
      </c>
      <c r="E35" s="40"/>
      <c r="F35" s="216">
        <v>10075</v>
      </c>
      <c r="G35" s="40">
        <f t="shared" si="3"/>
        <v>191428</v>
      </c>
    </row>
    <row r="36" spans="1:9">
      <c r="A36" s="39">
        <v>3</v>
      </c>
      <c r="B36" s="12" t="s">
        <v>154</v>
      </c>
      <c r="C36" s="39"/>
      <c r="D36" s="40">
        <f t="shared" si="2"/>
        <v>4672996</v>
      </c>
      <c r="E36" s="40">
        <v>3365586</v>
      </c>
      <c r="F36" s="40">
        <v>934599</v>
      </c>
      <c r="G36" s="40">
        <f t="shared" si="3"/>
        <v>7103983</v>
      </c>
    </row>
    <row r="37" spans="1:9">
      <c r="A37" s="39">
        <v>4</v>
      </c>
      <c r="B37" s="12" t="s">
        <v>166</v>
      </c>
      <c r="C37" s="39"/>
      <c r="D37" s="40">
        <f t="shared" si="2"/>
        <v>4645954</v>
      </c>
      <c r="E37" s="40">
        <v>4297220</v>
      </c>
      <c r="F37" s="40">
        <v>929191</v>
      </c>
      <c r="G37" s="40">
        <f t="shared" si="3"/>
        <v>8013983</v>
      </c>
    </row>
    <row r="38" spans="1:9">
      <c r="A38" s="39">
        <v>5</v>
      </c>
      <c r="B38" s="12" t="s">
        <v>358</v>
      </c>
      <c r="C38" s="39"/>
      <c r="D38" s="40">
        <f t="shared" si="2"/>
        <v>513106</v>
      </c>
      <c r="E38" s="40">
        <v>19683</v>
      </c>
      <c r="F38" s="40">
        <v>128277</v>
      </c>
      <c r="G38" s="40">
        <f t="shared" si="3"/>
        <v>404512</v>
      </c>
    </row>
    <row r="39" spans="1:9">
      <c r="A39" s="39">
        <v>6</v>
      </c>
      <c r="B39" s="12" t="s">
        <v>164</v>
      </c>
      <c r="C39" s="39"/>
      <c r="D39" s="40">
        <f t="shared" si="2"/>
        <v>0</v>
      </c>
      <c r="E39" s="40">
        <v>7626548</v>
      </c>
      <c r="F39" s="40"/>
      <c r="G39" s="40">
        <f t="shared" si="3"/>
        <v>7626548</v>
      </c>
    </row>
    <row r="40" spans="1:9" s="16" customFormat="1" ht="30" customHeight="1">
      <c r="A40" s="66"/>
      <c r="B40" s="66" t="s">
        <v>144</v>
      </c>
      <c r="C40" s="11"/>
      <c r="D40" s="67">
        <f>SUM(D34:D39)</f>
        <v>19933559</v>
      </c>
      <c r="E40" s="41">
        <f>SUM(E34:E39)</f>
        <v>15309037</v>
      </c>
      <c r="F40" s="41">
        <f>SUM(F35:F39)</f>
        <v>2002142</v>
      </c>
      <c r="G40" s="67">
        <f>SUM(G34:G39)</f>
        <v>33240454</v>
      </c>
      <c r="I40" s="44"/>
    </row>
    <row r="44" spans="1:9" ht="15.75">
      <c r="E44" s="5"/>
      <c r="F44" s="36" t="s">
        <v>145</v>
      </c>
      <c r="G44" s="5"/>
    </row>
    <row r="45" spans="1:9">
      <c r="E45" s="5"/>
      <c r="F45" s="5"/>
      <c r="G45" s="5"/>
    </row>
    <row r="46" spans="1:9">
      <c r="E46" s="5"/>
      <c r="F46" s="5" t="str">
        <f>'Kapitali 2'!F25</f>
        <v>BESNIK  IBI</v>
      </c>
      <c r="G46" s="5"/>
    </row>
  </sheetData>
  <mergeCells count="18">
    <mergeCell ref="A32:A33"/>
    <mergeCell ref="B32:B33"/>
    <mergeCell ref="C32:C33"/>
    <mergeCell ref="E32:E33"/>
    <mergeCell ref="F32:F33"/>
    <mergeCell ref="B4:G4"/>
    <mergeCell ref="B17:G17"/>
    <mergeCell ref="B30:G30"/>
    <mergeCell ref="F19:F20"/>
    <mergeCell ref="F6:F7"/>
    <mergeCell ref="A6:A7"/>
    <mergeCell ref="B6:B7"/>
    <mergeCell ref="C6:C7"/>
    <mergeCell ref="E6:E7"/>
    <mergeCell ref="A19:A20"/>
    <mergeCell ref="B19:B20"/>
    <mergeCell ref="C19:C20"/>
    <mergeCell ref="E19:E20"/>
  </mergeCells>
  <phoneticPr fontId="0" type="noConversion"/>
  <printOptions horizontalCentered="1"/>
  <pageMargins left="0" right="0" top="0.39370078740157483" bottom="0.19685039370078741" header="0.51181102362204722" footer="0.51181102362204722"/>
  <pageSetup orientation="portrait" r:id="rId1"/>
  <headerFooter alignWithMargins="0"/>
  <ignoredErrors>
    <ignoredError sqref="D14 D27 D40" formulaRange="1"/>
    <ignoredError sqref="F4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M30"/>
  <sheetViews>
    <sheetView topLeftCell="A16" workbookViewId="0">
      <selection activeCell="I24" sqref="I24"/>
    </sheetView>
  </sheetViews>
  <sheetFormatPr defaultColWidth="10.7109375" defaultRowHeight="15"/>
  <cols>
    <col min="1" max="1" width="6.140625" style="69" customWidth="1"/>
    <col min="2" max="5" width="10.7109375" style="69" customWidth="1"/>
    <col min="6" max="6" width="4.5703125" style="69" customWidth="1"/>
    <col min="7" max="7" width="10.7109375" style="69" customWidth="1"/>
    <col min="8" max="8" width="8.85546875" style="69" customWidth="1"/>
    <col min="9" max="9" width="12.85546875" style="69" customWidth="1"/>
    <col min="10" max="10" width="12" style="69" customWidth="1"/>
    <col min="11" max="16384" width="10.7109375" style="69"/>
  </cols>
  <sheetData>
    <row r="1" spans="1:13">
      <c r="A1" s="68" t="str">
        <f>Pasivet!B1</f>
        <v>" BENAKS 94   " SHPK</v>
      </c>
      <c r="C1" s="70"/>
      <c r="D1" s="70"/>
    </row>
    <row r="2" spans="1:13">
      <c r="B2" s="68" t="str">
        <f>'Pasq.per AAM 1'!B3</f>
        <v>NIPT  J 73804663 H</v>
      </c>
      <c r="C2" s="70"/>
      <c r="D2" s="70"/>
    </row>
    <row r="3" spans="1:13">
      <c r="B3" s="71"/>
      <c r="I3" s="71" t="s">
        <v>210</v>
      </c>
    </row>
    <row r="4" spans="1:13">
      <c r="B4" s="71"/>
    </row>
    <row r="5" spans="1:13">
      <c r="A5" s="72"/>
      <c r="B5" s="72"/>
      <c r="C5" s="72"/>
      <c r="D5" s="72"/>
      <c r="E5" s="72"/>
      <c r="F5" s="72"/>
      <c r="G5" s="72"/>
      <c r="H5" s="72"/>
      <c r="I5" s="73"/>
      <c r="J5" s="74" t="s">
        <v>211</v>
      </c>
    </row>
    <row r="6" spans="1:13">
      <c r="A6" s="325" t="s">
        <v>212</v>
      </c>
      <c r="B6" s="326"/>
      <c r="C6" s="326"/>
      <c r="D6" s="326"/>
      <c r="E6" s="326"/>
      <c r="F6" s="326"/>
      <c r="G6" s="326"/>
      <c r="H6" s="326"/>
      <c r="I6" s="326"/>
      <c r="J6" s="327"/>
    </row>
    <row r="7" spans="1:13" ht="58.5" customHeight="1" thickBot="1">
      <c r="A7" s="81"/>
      <c r="B7" s="328" t="s">
        <v>213</v>
      </c>
      <c r="C7" s="328"/>
      <c r="D7" s="328"/>
      <c r="E7" s="328"/>
      <c r="F7" s="329"/>
      <c r="G7" s="82" t="s">
        <v>214</v>
      </c>
      <c r="H7" s="82" t="s">
        <v>215</v>
      </c>
      <c r="I7" s="83" t="s">
        <v>216</v>
      </c>
      <c r="J7" s="83" t="s">
        <v>217</v>
      </c>
    </row>
    <row r="8" spans="1:13">
      <c r="A8" s="84">
        <v>1</v>
      </c>
      <c r="B8" s="330" t="s">
        <v>218</v>
      </c>
      <c r="C8" s="331"/>
      <c r="D8" s="331"/>
      <c r="E8" s="331"/>
      <c r="F8" s="331"/>
      <c r="G8" s="75">
        <v>70</v>
      </c>
      <c r="H8" s="75">
        <v>11100</v>
      </c>
      <c r="I8" s="85">
        <f>I9+I10++I11</f>
        <v>32968</v>
      </c>
      <c r="J8" s="86">
        <f>J9+J10+J11</f>
        <v>32977</v>
      </c>
    </row>
    <row r="9" spans="1:13" ht="30">
      <c r="A9" s="87" t="s">
        <v>219</v>
      </c>
      <c r="B9" s="332" t="s">
        <v>220</v>
      </c>
      <c r="C9" s="332"/>
      <c r="D9" s="332"/>
      <c r="E9" s="332"/>
      <c r="F9" s="333"/>
      <c r="G9" s="88" t="s">
        <v>221</v>
      </c>
      <c r="H9" s="88">
        <v>11101</v>
      </c>
      <c r="I9" s="89"/>
      <c r="J9" s="90"/>
    </row>
    <row r="10" spans="1:13">
      <c r="A10" s="91" t="s">
        <v>222</v>
      </c>
      <c r="B10" s="332" t="s">
        <v>223</v>
      </c>
      <c r="C10" s="332"/>
      <c r="D10" s="332"/>
      <c r="E10" s="332"/>
      <c r="F10" s="333"/>
      <c r="G10" s="88">
        <v>704</v>
      </c>
      <c r="H10" s="88">
        <v>11102</v>
      </c>
      <c r="I10" s="89"/>
      <c r="J10" s="90"/>
    </row>
    <row r="11" spans="1:13">
      <c r="A11" s="91" t="s">
        <v>224</v>
      </c>
      <c r="B11" s="332" t="s">
        <v>225</v>
      </c>
      <c r="C11" s="332"/>
      <c r="D11" s="332"/>
      <c r="E11" s="332"/>
      <c r="F11" s="333"/>
      <c r="G11" s="92">
        <v>705</v>
      </c>
      <c r="H11" s="88">
        <v>11103</v>
      </c>
      <c r="I11" s="186">
        <v>32968</v>
      </c>
      <c r="J11" s="186">
        <v>32977</v>
      </c>
      <c r="L11" s="231"/>
      <c r="M11" s="231"/>
    </row>
    <row r="12" spans="1:13">
      <c r="A12" s="76">
        <v>2</v>
      </c>
      <c r="B12" s="334" t="s">
        <v>226</v>
      </c>
      <c r="C12" s="334"/>
      <c r="D12" s="334"/>
      <c r="E12" s="334"/>
      <c r="F12" s="335"/>
      <c r="G12" s="93">
        <v>708</v>
      </c>
      <c r="H12" s="94">
        <v>11104</v>
      </c>
      <c r="I12" s="89"/>
      <c r="J12" s="90"/>
      <c r="L12" s="232"/>
      <c r="M12" s="232"/>
    </row>
    <row r="13" spans="1:13">
      <c r="A13" s="95" t="s">
        <v>219</v>
      </c>
      <c r="B13" s="332" t="s">
        <v>227</v>
      </c>
      <c r="C13" s="332"/>
      <c r="D13" s="332"/>
      <c r="E13" s="332"/>
      <c r="F13" s="333"/>
      <c r="G13" s="88">
        <v>7081</v>
      </c>
      <c r="H13" s="96">
        <v>111041</v>
      </c>
      <c r="I13" s="89"/>
      <c r="J13" s="90"/>
    </row>
    <row r="14" spans="1:13">
      <c r="A14" s="95" t="s">
        <v>228</v>
      </c>
      <c r="B14" s="332" t="s">
        <v>229</v>
      </c>
      <c r="C14" s="332"/>
      <c r="D14" s="332"/>
      <c r="E14" s="332"/>
      <c r="F14" s="333"/>
      <c r="G14" s="88">
        <v>7082</v>
      </c>
      <c r="H14" s="96">
        <v>111042</v>
      </c>
      <c r="I14" s="89"/>
      <c r="J14" s="90"/>
    </row>
    <row r="15" spans="1:13">
      <c r="A15" s="95" t="s">
        <v>230</v>
      </c>
      <c r="B15" s="332" t="s">
        <v>231</v>
      </c>
      <c r="C15" s="332"/>
      <c r="D15" s="332"/>
      <c r="E15" s="332"/>
      <c r="F15" s="333"/>
      <c r="G15" s="88">
        <v>7083</v>
      </c>
      <c r="H15" s="96">
        <v>111043</v>
      </c>
      <c r="I15" s="89"/>
      <c r="J15" s="90"/>
    </row>
    <row r="16" spans="1:13">
      <c r="A16" s="97">
        <v>3</v>
      </c>
      <c r="B16" s="334" t="s">
        <v>232</v>
      </c>
      <c r="C16" s="334"/>
      <c r="D16" s="334"/>
      <c r="E16" s="334"/>
      <c r="F16" s="335"/>
      <c r="G16" s="93">
        <v>71</v>
      </c>
      <c r="H16" s="94">
        <v>11201</v>
      </c>
      <c r="I16" s="89"/>
      <c r="J16" s="90"/>
    </row>
    <row r="17" spans="1:10">
      <c r="A17" s="98"/>
      <c r="B17" s="336" t="s">
        <v>233</v>
      </c>
      <c r="C17" s="336"/>
      <c r="D17" s="336"/>
      <c r="E17" s="336"/>
      <c r="F17" s="337"/>
      <c r="G17" s="99"/>
      <c r="H17" s="88">
        <v>112011</v>
      </c>
      <c r="I17" s="89"/>
      <c r="J17" s="90"/>
    </row>
    <row r="18" spans="1:10">
      <c r="A18" s="98"/>
      <c r="B18" s="336" t="s">
        <v>234</v>
      </c>
      <c r="C18" s="336"/>
      <c r="D18" s="336"/>
      <c r="E18" s="336"/>
      <c r="F18" s="337"/>
      <c r="G18" s="99"/>
      <c r="H18" s="88">
        <v>112012</v>
      </c>
      <c r="I18" s="89"/>
      <c r="J18" s="90"/>
    </row>
    <row r="19" spans="1:10">
      <c r="A19" s="100">
        <v>4</v>
      </c>
      <c r="B19" s="334" t="s">
        <v>235</v>
      </c>
      <c r="C19" s="334"/>
      <c r="D19" s="334"/>
      <c r="E19" s="334"/>
      <c r="F19" s="335"/>
      <c r="G19" s="101">
        <v>72</v>
      </c>
      <c r="H19" s="102">
        <v>11300</v>
      </c>
      <c r="I19" s="89"/>
      <c r="J19" s="90"/>
    </row>
    <row r="20" spans="1:10">
      <c r="A20" s="91"/>
      <c r="B20" s="340" t="s">
        <v>236</v>
      </c>
      <c r="C20" s="341"/>
      <c r="D20" s="341"/>
      <c r="E20" s="341"/>
      <c r="F20" s="341"/>
      <c r="G20" s="103"/>
      <c r="H20" s="104">
        <v>11301</v>
      </c>
      <c r="I20" s="89"/>
      <c r="J20" s="90"/>
    </row>
    <row r="21" spans="1:10">
      <c r="A21" s="105">
        <v>5</v>
      </c>
      <c r="B21" s="335" t="s">
        <v>237</v>
      </c>
      <c r="C21" s="338"/>
      <c r="D21" s="338"/>
      <c r="E21" s="338"/>
      <c r="F21" s="338"/>
      <c r="G21" s="77">
        <v>73</v>
      </c>
      <c r="H21" s="77">
        <v>11400</v>
      </c>
      <c r="I21" s="89"/>
      <c r="J21" s="90"/>
    </row>
    <row r="22" spans="1:10">
      <c r="A22" s="106">
        <v>6</v>
      </c>
      <c r="B22" s="335" t="s">
        <v>360</v>
      </c>
      <c r="C22" s="338"/>
      <c r="D22" s="338"/>
      <c r="E22" s="338"/>
      <c r="F22" s="338"/>
      <c r="G22" s="77">
        <v>75</v>
      </c>
      <c r="H22" s="107">
        <v>11500</v>
      </c>
      <c r="I22" s="186">
        <f>Rez.1!F33</f>
        <v>0</v>
      </c>
      <c r="J22" s="186">
        <f>Rez.1!G33</f>
        <v>0</v>
      </c>
    </row>
    <row r="23" spans="1:10">
      <c r="A23" s="105">
        <v>7</v>
      </c>
      <c r="B23" s="334" t="s">
        <v>238</v>
      </c>
      <c r="C23" s="334"/>
      <c r="D23" s="334"/>
      <c r="E23" s="334"/>
      <c r="F23" s="335"/>
      <c r="G23" s="93">
        <v>77</v>
      </c>
      <c r="H23" s="93">
        <v>11600</v>
      </c>
      <c r="I23" s="89"/>
      <c r="J23" s="90"/>
    </row>
    <row r="24" spans="1:10" ht="15.75" thickBot="1">
      <c r="A24" s="108" t="s">
        <v>239</v>
      </c>
      <c r="B24" s="339" t="s">
        <v>240</v>
      </c>
      <c r="C24" s="339"/>
      <c r="D24" s="339"/>
      <c r="E24" s="339"/>
      <c r="F24" s="339"/>
      <c r="G24" s="109"/>
      <c r="H24" s="109">
        <v>11800</v>
      </c>
      <c r="I24" s="186">
        <f>I8+I22</f>
        <v>32968</v>
      </c>
      <c r="J24" s="186">
        <f>J8+J22</f>
        <v>32977</v>
      </c>
    </row>
    <row r="25" spans="1:10">
      <c r="A25" s="80"/>
      <c r="B25" s="110"/>
      <c r="C25" s="110"/>
      <c r="D25" s="110"/>
      <c r="E25" s="110"/>
      <c r="F25" s="110"/>
      <c r="G25" s="110"/>
      <c r="H25" s="110"/>
      <c r="I25" s="111"/>
      <c r="J25" s="111"/>
    </row>
    <row r="26" spans="1:10">
      <c r="A26" s="80"/>
      <c r="B26" s="110"/>
      <c r="C26" s="110"/>
      <c r="D26" s="110"/>
      <c r="E26" s="110"/>
      <c r="F26" s="110"/>
      <c r="G26" s="110"/>
      <c r="H26" s="110"/>
      <c r="I26" s="111"/>
      <c r="J26" s="111"/>
    </row>
    <row r="27" spans="1:10">
      <c r="A27" s="80"/>
      <c r="B27" s="110"/>
      <c r="C27" s="110"/>
      <c r="D27" s="110"/>
      <c r="E27" s="110"/>
      <c r="F27" s="110"/>
      <c r="G27" s="110"/>
      <c r="H27" s="110"/>
      <c r="I27" s="111"/>
      <c r="J27" s="111"/>
    </row>
    <row r="28" spans="1:10">
      <c r="A28" s="80"/>
      <c r="B28" s="110"/>
      <c r="C28" s="110"/>
      <c r="D28" s="110"/>
      <c r="E28" s="110"/>
      <c r="F28" s="112"/>
      <c r="G28" s="113" t="s">
        <v>145</v>
      </c>
      <c r="H28" s="112"/>
      <c r="J28" s="111"/>
    </row>
    <row r="29" spans="1:10">
      <c r="A29" s="80"/>
      <c r="B29" s="110"/>
      <c r="C29" s="110"/>
      <c r="D29" s="110"/>
      <c r="E29" s="110"/>
      <c r="J29" s="111"/>
    </row>
    <row r="30" spans="1:10">
      <c r="F30" s="112"/>
      <c r="G30" s="80" t="str">
        <f>'Pasq.per AAM 1'!F46</f>
        <v>BESNIK  IBI</v>
      </c>
      <c r="H30" s="112"/>
    </row>
  </sheetData>
  <mergeCells count="19">
    <mergeCell ref="B22:F22"/>
    <mergeCell ref="B23:F23"/>
    <mergeCell ref="B24:F24"/>
    <mergeCell ref="B18:F18"/>
    <mergeCell ref="B19:F19"/>
    <mergeCell ref="B20:F20"/>
    <mergeCell ref="B21:F21"/>
    <mergeCell ref="B12:F12"/>
    <mergeCell ref="B13:F13"/>
    <mergeCell ref="B14:F14"/>
    <mergeCell ref="B15:F15"/>
    <mergeCell ref="B16:F16"/>
    <mergeCell ref="B17:F17"/>
    <mergeCell ref="A6:J6"/>
    <mergeCell ref="B7:F7"/>
    <mergeCell ref="B8:F8"/>
    <mergeCell ref="B9:F9"/>
    <mergeCell ref="B10:F10"/>
    <mergeCell ref="B11:F11"/>
  </mergeCells>
  <phoneticPr fontId="2" type="noConversion"/>
  <pageMargins left="0.35" right="0.4" top="1" bottom="1" header="0.5" footer="0.5"/>
  <pageSetup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P46"/>
  <sheetViews>
    <sheetView workbookViewId="0">
      <selection activeCell="A3" sqref="A3:J3"/>
    </sheetView>
  </sheetViews>
  <sheetFormatPr defaultRowHeight="12.75"/>
  <cols>
    <col min="1" max="1" width="5.7109375" style="1" customWidth="1"/>
    <col min="2" max="4" width="9.140625" style="1"/>
    <col min="5" max="5" width="4.28515625" style="1" customWidth="1"/>
    <col min="6" max="6" width="2.7109375" style="1" hidden="1" customWidth="1"/>
    <col min="7" max="8" width="9.85546875" style="1" customWidth="1"/>
    <col min="9" max="9" width="16.5703125" style="1" customWidth="1"/>
    <col min="10" max="10" width="15.42578125" style="1" customWidth="1"/>
    <col min="11" max="11" width="15.85546875" style="1" customWidth="1"/>
    <col min="12" max="12" width="16.28515625" style="1" customWidth="1"/>
    <col min="13" max="13" width="16.42578125" style="1" customWidth="1"/>
    <col min="14" max="14" width="16.140625" style="1" customWidth="1"/>
    <col min="15" max="15" width="15.28515625" style="1" customWidth="1"/>
    <col min="16" max="16" width="14.5703125" style="1" customWidth="1"/>
    <col min="17" max="16384" width="9.140625" style="1"/>
  </cols>
  <sheetData>
    <row r="1" spans="1:16">
      <c r="A1" s="48" t="str">
        <f>'Pasq 1'!A1</f>
        <v>" BENAKS 94   " SHPK</v>
      </c>
      <c r="C1" s="233"/>
      <c r="D1" s="233"/>
      <c r="I1" s="16" t="s">
        <v>241</v>
      </c>
    </row>
    <row r="2" spans="1:16" ht="13.5" thickBot="1">
      <c r="B2" s="48" t="str">
        <f>'Pasq 1'!B2</f>
        <v>NIPT  J 73804663 H</v>
      </c>
      <c r="C2" s="233"/>
      <c r="D2" s="233"/>
      <c r="I2" s="234"/>
      <c r="J2" s="235" t="s">
        <v>211</v>
      </c>
    </row>
    <row r="3" spans="1:16" ht="13.5" thickBot="1">
      <c r="A3" s="342" t="s">
        <v>212</v>
      </c>
      <c r="B3" s="343"/>
      <c r="C3" s="343"/>
      <c r="D3" s="343"/>
      <c r="E3" s="343"/>
      <c r="F3" s="343"/>
      <c r="G3" s="343"/>
      <c r="H3" s="343"/>
      <c r="I3" s="343"/>
      <c r="J3" s="344"/>
    </row>
    <row r="4" spans="1:16" ht="26.25" thickBot="1">
      <c r="A4" s="236"/>
      <c r="B4" s="345" t="s">
        <v>242</v>
      </c>
      <c r="C4" s="346"/>
      <c r="D4" s="346"/>
      <c r="E4" s="346"/>
      <c r="F4" s="347"/>
      <c r="G4" s="237" t="s">
        <v>214</v>
      </c>
      <c r="H4" s="237" t="s">
        <v>215</v>
      </c>
      <c r="I4" s="238" t="s">
        <v>216</v>
      </c>
      <c r="J4" s="239" t="s">
        <v>217</v>
      </c>
    </row>
    <row r="5" spans="1:16" ht="20.25" customHeight="1">
      <c r="A5" s="240">
        <v>1</v>
      </c>
      <c r="B5" s="348" t="s">
        <v>243</v>
      </c>
      <c r="C5" s="349"/>
      <c r="D5" s="349"/>
      <c r="E5" s="349"/>
      <c r="F5" s="349"/>
      <c r="G5" s="241">
        <v>60</v>
      </c>
      <c r="H5" s="241">
        <v>12100</v>
      </c>
      <c r="I5" s="242">
        <f>I6+I7+I8+I9+I10</f>
        <v>21723</v>
      </c>
      <c r="J5" s="243">
        <f>J6+J7+J8+J9+J10</f>
        <v>21962</v>
      </c>
      <c r="K5" s="244"/>
      <c r="L5" s="244"/>
      <c r="M5" s="244"/>
      <c r="N5" s="245">
        <v>10654388</v>
      </c>
      <c r="O5" s="244">
        <f>K5+L5-N5</f>
        <v>-10654388</v>
      </c>
      <c r="P5" s="246">
        <f>O5-K5</f>
        <v>-10654388</v>
      </c>
    </row>
    <row r="6" spans="1:16">
      <c r="A6" s="247" t="s">
        <v>244</v>
      </c>
      <c r="B6" s="350" t="s">
        <v>245</v>
      </c>
      <c r="C6" s="350" t="s">
        <v>246</v>
      </c>
      <c r="D6" s="350"/>
      <c r="E6" s="350"/>
      <c r="F6" s="350"/>
      <c r="G6" s="248" t="s">
        <v>247</v>
      </c>
      <c r="H6" s="248">
        <v>12101</v>
      </c>
      <c r="I6" s="249">
        <v>20384</v>
      </c>
      <c r="J6" s="250">
        <v>6179</v>
      </c>
      <c r="K6" s="244"/>
      <c r="L6" s="244"/>
      <c r="M6" s="244"/>
      <c r="N6" s="245">
        <v>5829176</v>
      </c>
      <c r="O6" s="244">
        <f>K6+L6-N6</f>
        <v>-5829176</v>
      </c>
      <c r="P6" s="246">
        <f>O6-K6</f>
        <v>-5829176</v>
      </c>
    </row>
    <row r="7" spans="1:16">
      <c r="A7" s="247" t="s">
        <v>222</v>
      </c>
      <c r="B7" s="350" t="s">
        <v>248</v>
      </c>
      <c r="C7" s="350" t="s">
        <v>246</v>
      </c>
      <c r="D7" s="350"/>
      <c r="E7" s="350"/>
      <c r="F7" s="350"/>
      <c r="G7" s="248"/>
      <c r="H7" s="251">
        <v>12102</v>
      </c>
      <c r="I7" s="249">
        <v>-3900</v>
      </c>
      <c r="J7" s="250"/>
      <c r="L7" s="252"/>
      <c r="O7" s="253"/>
      <c r="P7" s="246">
        <f>SUM(P5:P6)</f>
        <v>-16483564</v>
      </c>
    </row>
    <row r="8" spans="1:16">
      <c r="A8" s="247" t="s">
        <v>224</v>
      </c>
      <c r="B8" s="350" t="s">
        <v>249</v>
      </c>
      <c r="C8" s="350" t="s">
        <v>246</v>
      </c>
      <c r="D8" s="350"/>
      <c r="E8" s="350"/>
      <c r="F8" s="350"/>
      <c r="G8" s="248" t="s">
        <v>250</v>
      </c>
      <c r="H8" s="248">
        <v>12103</v>
      </c>
      <c r="I8" s="249">
        <v>3024</v>
      </c>
      <c r="J8" s="250">
        <v>15783</v>
      </c>
      <c r="K8" s="244"/>
      <c r="L8" s="244"/>
      <c r="M8" s="244"/>
      <c r="N8" s="245">
        <v>5239333</v>
      </c>
      <c r="O8" s="244">
        <f>K8+L8-N8</f>
        <v>-5239333</v>
      </c>
      <c r="P8" s="246">
        <f>O8-K8</f>
        <v>-5239333</v>
      </c>
    </row>
    <row r="9" spans="1:16">
      <c r="A9" s="247" t="s">
        <v>251</v>
      </c>
      <c r="B9" s="351" t="s">
        <v>378</v>
      </c>
      <c r="C9" s="350" t="s">
        <v>246</v>
      </c>
      <c r="D9" s="350"/>
      <c r="E9" s="350"/>
      <c r="F9" s="350"/>
      <c r="G9" s="248"/>
      <c r="H9" s="251">
        <v>12104</v>
      </c>
      <c r="I9" s="249">
        <v>2215</v>
      </c>
      <c r="J9" s="250"/>
      <c r="L9" s="246"/>
      <c r="N9" s="246">
        <f>SUM(N5:N8)</f>
        <v>21722897</v>
      </c>
    </row>
    <row r="10" spans="1:16">
      <c r="A10" s="247" t="s">
        <v>252</v>
      </c>
      <c r="B10" s="350" t="s">
        <v>253</v>
      </c>
      <c r="C10" s="350" t="s">
        <v>246</v>
      </c>
      <c r="D10" s="350"/>
      <c r="E10" s="350"/>
      <c r="F10" s="350"/>
      <c r="G10" s="248" t="s">
        <v>254</v>
      </c>
      <c r="H10" s="251">
        <v>12105</v>
      </c>
      <c r="I10" s="249"/>
      <c r="J10" s="250"/>
      <c r="L10" s="6"/>
      <c r="N10" s="253"/>
    </row>
    <row r="11" spans="1:16" ht="18.75" customHeight="1">
      <c r="A11" s="254">
        <v>2</v>
      </c>
      <c r="B11" s="352" t="s">
        <v>255</v>
      </c>
      <c r="C11" s="352"/>
      <c r="D11" s="352"/>
      <c r="E11" s="352"/>
      <c r="F11" s="352"/>
      <c r="G11" s="217">
        <v>64</v>
      </c>
      <c r="H11" s="217">
        <v>12200</v>
      </c>
      <c r="I11" s="249">
        <f>I12+I13</f>
        <v>2351</v>
      </c>
      <c r="J11" s="250">
        <f>J12+J13</f>
        <v>1652</v>
      </c>
      <c r="L11" s="6"/>
      <c r="N11" s="246"/>
    </row>
    <row r="12" spans="1:16">
      <c r="A12" s="255" t="s">
        <v>256</v>
      </c>
      <c r="B12" s="352" t="s">
        <v>379</v>
      </c>
      <c r="C12" s="353"/>
      <c r="D12" s="353"/>
      <c r="E12" s="353"/>
      <c r="F12" s="353"/>
      <c r="G12" s="251">
        <v>641</v>
      </c>
      <c r="H12" s="251">
        <v>12201</v>
      </c>
      <c r="I12" s="256">
        <v>2017</v>
      </c>
      <c r="J12" s="257">
        <v>1393</v>
      </c>
      <c r="L12" s="6"/>
      <c r="M12" s="16"/>
    </row>
    <row r="13" spans="1:16">
      <c r="A13" s="255" t="s">
        <v>257</v>
      </c>
      <c r="B13" s="353" t="s">
        <v>258</v>
      </c>
      <c r="C13" s="353"/>
      <c r="D13" s="353"/>
      <c r="E13" s="353"/>
      <c r="F13" s="353"/>
      <c r="G13" s="251">
        <v>644</v>
      </c>
      <c r="H13" s="251">
        <v>12202</v>
      </c>
      <c r="I13" s="256">
        <v>334</v>
      </c>
      <c r="J13" s="257">
        <v>259</v>
      </c>
      <c r="L13" s="246"/>
    </row>
    <row r="14" spans="1:16" ht="20.25" customHeight="1">
      <c r="A14" s="254">
        <v>3</v>
      </c>
      <c r="B14" s="352" t="s">
        <v>259</v>
      </c>
      <c r="C14" s="352"/>
      <c r="D14" s="352"/>
      <c r="E14" s="352"/>
      <c r="F14" s="352"/>
      <c r="G14" s="217">
        <v>68</v>
      </c>
      <c r="H14" s="217">
        <v>12300</v>
      </c>
      <c r="I14" s="249">
        <v>2002</v>
      </c>
      <c r="J14" s="250">
        <v>2227</v>
      </c>
      <c r="L14" s="246"/>
    </row>
    <row r="15" spans="1:16" ht="26.25" customHeight="1">
      <c r="A15" s="254">
        <v>4</v>
      </c>
      <c r="B15" s="352" t="s">
        <v>260</v>
      </c>
      <c r="C15" s="352"/>
      <c r="D15" s="352"/>
      <c r="E15" s="352"/>
      <c r="F15" s="352"/>
      <c r="G15" s="217">
        <v>61</v>
      </c>
      <c r="H15" s="217">
        <v>12400</v>
      </c>
      <c r="I15" s="249">
        <f>I16+I17+I18+I19+I20+I21+I22+I23+I24+I25+I26+I27+I30</f>
        <v>5032</v>
      </c>
      <c r="J15" s="249">
        <f>J16+J17+J18+J19+J20+J21+J22+J23+J24+J25+J26+J27+J30</f>
        <v>5334</v>
      </c>
    </row>
    <row r="16" spans="1:16">
      <c r="A16" s="255" t="s">
        <v>219</v>
      </c>
      <c r="B16" s="354" t="s">
        <v>261</v>
      </c>
      <c r="C16" s="354"/>
      <c r="D16" s="354"/>
      <c r="E16" s="354"/>
      <c r="F16" s="354"/>
      <c r="G16" s="248"/>
      <c r="H16" s="248">
        <v>12401</v>
      </c>
      <c r="I16" s="256"/>
      <c r="J16" s="257"/>
    </row>
    <row r="17" spans="1:13">
      <c r="A17" s="255" t="s">
        <v>228</v>
      </c>
      <c r="B17" s="354" t="s">
        <v>262</v>
      </c>
      <c r="C17" s="354"/>
      <c r="D17" s="354"/>
      <c r="E17" s="354"/>
      <c r="F17" s="354"/>
      <c r="G17" s="258">
        <v>611</v>
      </c>
      <c r="H17" s="248">
        <v>12402</v>
      </c>
      <c r="I17" s="256"/>
      <c r="J17" s="257"/>
    </row>
    <row r="18" spans="1:13">
      <c r="A18" s="255" t="s">
        <v>230</v>
      </c>
      <c r="B18" s="354" t="s">
        <v>263</v>
      </c>
      <c r="C18" s="354"/>
      <c r="D18" s="354"/>
      <c r="E18" s="354"/>
      <c r="F18" s="354"/>
      <c r="G18" s="248">
        <v>613</v>
      </c>
      <c r="H18" s="248">
        <v>12403</v>
      </c>
      <c r="I18" s="256"/>
      <c r="J18" s="257"/>
    </row>
    <row r="19" spans="1:13">
      <c r="A19" s="255" t="s">
        <v>264</v>
      </c>
      <c r="B19" s="354" t="s">
        <v>265</v>
      </c>
      <c r="C19" s="354"/>
      <c r="D19" s="354"/>
      <c r="E19" s="354"/>
      <c r="F19" s="354"/>
      <c r="G19" s="258">
        <v>615</v>
      </c>
      <c r="H19" s="248">
        <v>12404</v>
      </c>
      <c r="I19" s="259">
        <v>662</v>
      </c>
      <c r="J19" s="260">
        <f>Rez.1!G21</f>
        <v>0</v>
      </c>
    </row>
    <row r="20" spans="1:13">
      <c r="A20" s="255" t="s">
        <v>266</v>
      </c>
      <c r="B20" s="354" t="s">
        <v>267</v>
      </c>
      <c r="C20" s="354"/>
      <c r="D20" s="354"/>
      <c r="E20" s="354"/>
      <c r="F20" s="354"/>
      <c r="G20" s="258">
        <v>616</v>
      </c>
      <c r="H20" s="248">
        <v>12405</v>
      </c>
      <c r="I20" s="256"/>
      <c r="J20" s="257"/>
    </row>
    <row r="21" spans="1:13">
      <c r="A21" s="255" t="s">
        <v>268</v>
      </c>
      <c r="B21" s="354" t="s">
        <v>377</v>
      </c>
      <c r="C21" s="354"/>
      <c r="D21" s="354"/>
      <c r="E21" s="354"/>
      <c r="F21" s="354"/>
      <c r="G21" s="258">
        <v>617</v>
      </c>
      <c r="H21" s="248">
        <v>12406</v>
      </c>
      <c r="I21" s="256">
        <v>3152</v>
      </c>
      <c r="J21" s="257"/>
    </row>
    <row r="22" spans="1:13">
      <c r="A22" s="255" t="s">
        <v>269</v>
      </c>
      <c r="B22" s="350" t="s">
        <v>270</v>
      </c>
      <c r="C22" s="350" t="s">
        <v>246</v>
      </c>
      <c r="D22" s="350"/>
      <c r="E22" s="350"/>
      <c r="F22" s="350"/>
      <c r="G22" s="258">
        <v>618</v>
      </c>
      <c r="H22" s="248">
        <v>12407</v>
      </c>
      <c r="I22" s="256">
        <v>96</v>
      </c>
      <c r="J22" s="257">
        <v>3572</v>
      </c>
    </row>
    <row r="23" spans="1:13">
      <c r="A23" s="255" t="s">
        <v>271</v>
      </c>
      <c r="B23" s="350" t="s">
        <v>272</v>
      </c>
      <c r="C23" s="350"/>
      <c r="D23" s="350"/>
      <c r="E23" s="350"/>
      <c r="F23" s="350"/>
      <c r="G23" s="258">
        <v>623</v>
      </c>
      <c r="H23" s="248">
        <v>12408</v>
      </c>
      <c r="I23" s="256"/>
      <c r="J23" s="257"/>
    </row>
    <row r="24" spans="1:13">
      <c r="A24" s="255" t="s">
        <v>273</v>
      </c>
      <c r="B24" s="350" t="s">
        <v>274</v>
      </c>
      <c r="C24" s="350"/>
      <c r="D24" s="350"/>
      <c r="E24" s="350"/>
      <c r="F24" s="350"/>
      <c r="G24" s="258">
        <v>624</v>
      </c>
      <c r="H24" s="248">
        <v>12409</v>
      </c>
      <c r="I24" s="256"/>
      <c r="J24" s="257"/>
    </row>
    <row r="25" spans="1:13">
      <c r="A25" s="255" t="s">
        <v>275</v>
      </c>
      <c r="B25" s="350" t="s">
        <v>276</v>
      </c>
      <c r="C25" s="350"/>
      <c r="D25" s="350"/>
      <c r="E25" s="350"/>
      <c r="F25" s="350"/>
      <c r="G25" s="258">
        <v>625</v>
      </c>
      <c r="H25" s="248">
        <v>12410</v>
      </c>
      <c r="I25" s="256"/>
      <c r="J25" s="257"/>
    </row>
    <row r="26" spans="1:13">
      <c r="A26" s="255" t="s">
        <v>277</v>
      </c>
      <c r="B26" s="350" t="s">
        <v>278</v>
      </c>
      <c r="C26" s="350"/>
      <c r="D26" s="350"/>
      <c r="E26" s="350"/>
      <c r="F26" s="350"/>
      <c r="G26" s="258">
        <v>626</v>
      </c>
      <c r="H26" s="248">
        <v>12411</v>
      </c>
      <c r="I26" s="256">
        <v>642</v>
      </c>
      <c r="J26" s="257">
        <v>964</v>
      </c>
    </row>
    <row r="27" spans="1:13">
      <c r="A27" s="261" t="s">
        <v>279</v>
      </c>
      <c r="B27" s="350" t="s">
        <v>151</v>
      </c>
      <c r="C27" s="350"/>
      <c r="D27" s="350"/>
      <c r="E27" s="350"/>
      <c r="F27" s="350"/>
      <c r="G27" s="258">
        <v>627</v>
      </c>
      <c r="H27" s="248">
        <v>12412</v>
      </c>
      <c r="I27" s="256"/>
      <c r="J27" s="257">
        <f>J28+J29</f>
        <v>0</v>
      </c>
    </row>
    <row r="28" spans="1:13">
      <c r="A28" s="255"/>
      <c r="B28" s="355" t="s">
        <v>280</v>
      </c>
      <c r="C28" s="355"/>
      <c r="D28" s="355"/>
      <c r="E28" s="355"/>
      <c r="F28" s="355"/>
      <c r="G28" s="258">
        <v>6271</v>
      </c>
      <c r="H28" s="258">
        <v>124121</v>
      </c>
      <c r="I28" s="256"/>
      <c r="J28" s="257"/>
    </row>
    <row r="29" spans="1:13">
      <c r="A29" s="255"/>
      <c r="B29" s="355" t="s">
        <v>281</v>
      </c>
      <c r="C29" s="355"/>
      <c r="D29" s="355"/>
      <c r="E29" s="355"/>
      <c r="F29" s="355"/>
      <c r="G29" s="258">
        <v>6272</v>
      </c>
      <c r="H29" s="258">
        <v>124122</v>
      </c>
      <c r="I29" s="256"/>
      <c r="J29" s="257"/>
    </row>
    <row r="30" spans="1:13">
      <c r="A30" s="255" t="s">
        <v>282</v>
      </c>
      <c r="B30" s="350" t="s">
        <v>283</v>
      </c>
      <c r="C30" s="350"/>
      <c r="D30" s="350"/>
      <c r="E30" s="350"/>
      <c r="F30" s="350"/>
      <c r="G30" s="258">
        <v>628</v>
      </c>
      <c r="H30" s="258">
        <v>12413</v>
      </c>
      <c r="I30" s="256">
        <v>480</v>
      </c>
      <c r="J30" s="257">
        <v>798</v>
      </c>
    </row>
    <row r="31" spans="1:13" ht="19.5" customHeight="1">
      <c r="A31" s="254">
        <v>5</v>
      </c>
      <c r="B31" s="351" t="s">
        <v>284</v>
      </c>
      <c r="C31" s="350"/>
      <c r="D31" s="350"/>
      <c r="E31" s="350"/>
      <c r="F31" s="350"/>
      <c r="G31" s="262">
        <v>63</v>
      </c>
      <c r="H31" s="262">
        <v>12500</v>
      </c>
      <c r="I31" s="250">
        <f>I32+I33+I34+I35</f>
        <v>106</v>
      </c>
      <c r="J31" s="250">
        <f>J32+J33+J34+J35</f>
        <v>0</v>
      </c>
    </row>
    <row r="32" spans="1:13">
      <c r="A32" s="255" t="s">
        <v>219</v>
      </c>
      <c r="B32" s="350" t="s">
        <v>285</v>
      </c>
      <c r="C32" s="350"/>
      <c r="D32" s="350"/>
      <c r="E32" s="350"/>
      <c r="F32" s="350"/>
      <c r="G32" s="258">
        <v>632</v>
      </c>
      <c r="H32" s="258">
        <v>12501</v>
      </c>
      <c r="I32" s="249"/>
      <c r="J32" s="250"/>
      <c r="L32" s="263"/>
      <c r="M32" s="263"/>
    </row>
    <row r="33" spans="1:14">
      <c r="A33" s="255" t="s">
        <v>228</v>
      </c>
      <c r="B33" s="350" t="s">
        <v>286</v>
      </c>
      <c r="C33" s="350"/>
      <c r="D33" s="350"/>
      <c r="E33" s="350"/>
      <c r="F33" s="350"/>
      <c r="G33" s="258">
        <v>633</v>
      </c>
      <c r="H33" s="258">
        <v>12502</v>
      </c>
      <c r="I33" s="249"/>
      <c r="J33" s="250"/>
    </row>
    <row r="34" spans="1:14">
      <c r="A34" s="255" t="s">
        <v>230</v>
      </c>
      <c r="B34" s="350" t="s">
        <v>287</v>
      </c>
      <c r="C34" s="350"/>
      <c r="D34" s="350"/>
      <c r="E34" s="350"/>
      <c r="F34" s="350"/>
      <c r="G34" s="258">
        <v>634</v>
      </c>
      <c r="H34" s="258">
        <v>12503</v>
      </c>
      <c r="I34" s="256">
        <v>95</v>
      </c>
      <c r="J34" s="257">
        <f>Rez.1!G24</f>
        <v>0</v>
      </c>
      <c r="L34" s="264"/>
      <c r="M34" s="264"/>
    </row>
    <row r="35" spans="1:14" ht="17.25" customHeight="1">
      <c r="A35" s="255" t="s">
        <v>264</v>
      </c>
      <c r="B35" s="350" t="s">
        <v>288</v>
      </c>
      <c r="C35" s="350"/>
      <c r="D35" s="350"/>
      <c r="E35" s="350"/>
      <c r="F35" s="350"/>
      <c r="G35" s="258" t="s">
        <v>289</v>
      </c>
      <c r="H35" s="258">
        <v>12504</v>
      </c>
      <c r="I35" s="256">
        <v>11</v>
      </c>
      <c r="J35" s="250">
        <f>Rez.1!G20</f>
        <v>0</v>
      </c>
      <c r="L35" s="246"/>
      <c r="M35" s="246"/>
    </row>
    <row r="36" spans="1:14" ht="21" customHeight="1">
      <c r="A36" s="254" t="s">
        <v>290</v>
      </c>
      <c r="B36" s="352" t="s">
        <v>291</v>
      </c>
      <c r="C36" s="352"/>
      <c r="D36" s="352"/>
      <c r="E36" s="352"/>
      <c r="F36" s="352"/>
      <c r="G36" s="258"/>
      <c r="H36" s="258">
        <v>12600</v>
      </c>
      <c r="I36" s="249">
        <f>I5+I11+I14+I15+I31</f>
        <v>31214</v>
      </c>
      <c r="J36" s="250">
        <f>J5+J11+J14+J15+J31</f>
        <v>31175</v>
      </c>
      <c r="L36" s="263"/>
      <c r="M36" s="263"/>
    </row>
    <row r="37" spans="1:14">
      <c r="A37" s="265"/>
      <c r="B37" s="3" t="s">
        <v>292</v>
      </c>
      <c r="C37" s="2"/>
      <c r="D37" s="2"/>
      <c r="E37" s="2"/>
      <c r="F37" s="2"/>
      <c r="G37" s="2"/>
      <c r="H37" s="2"/>
      <c r="I37" s="266" t="s">
        <v>216</v>
      </c>
      <c r="J37" s="267" t="s">
        <v>217</v>
      </c>
      <c r="L37" s="263"/>
      <c r="N37" s="263"/>
    </row>
    <row r="38" spans="1:14">
      <c r="A38" s="268">
        <v>1</v>
      </c>
      <c r="B38" s="358" t="s">
        <v>293</v>
      </c>
      <c r="C38" s="358"/>
      <c r="D38" s="358"/>
      <c r="E38" s="358"/>
      <c r="F38" s="358"/>
      <c r="G38" s="262"/>
      <c r="H38" s="262">
        <v>14000</v>
      </c>
      <c r="I38" s="249">
        <v>4</v>
      </c>
      <c r="J38" s="250">
        <v>4</v>
      </c>
      <c r="L38" s="263"/>
    </row>
    <row r="39" spans="1:14">
      <c r="A39" s="268">
        <v>2</v>
      </c>
      <c r="B39" s="358" t="s">
        <v>294</v>
      </c>
      <c r="C39" s="358"/>
      <c r="D39" s="358"/>
      <c r="E39" s="358"/>
      <c r="F39" s="358"/>
      <c r="G39" s="262"/>
      <c r="H39" s="262">
        <v>15000</v>
      </c>
      <c r="I39" s="249"/>
      <c r="J39" s="250"/>
    </row>
    <row r="40" spans="1:14">
      <c r="A40" s="269" t="s">
        <v>219</v>
      </c>
      <c r="B40" s="354" t="s">
        <v>295</v>
      </c>
      <c r="C40" s="354"/>
      <c r="D40" s="354"/>
      <c r="E40" s="354"/>
      <c r="F40" s="354"/>
      <c r="G40" s="262"/>
      <c r="H40" s="258">
        <v>15001</v>
      </c>
      <c r="I40" s="249">
        <v>15309</v>
      </c>
      <c r="J40" s="250">
        <f>'Pasq.per AAM 1'!F12</f>
        <v>0</v>
      </c>
    </row>
    <row r="41" spans="1:14">
      <c r="A41" s="269"/>
      <c r="B41" s="356" t="s">
        <v>296</v>
      </c>
      <c r="C41" s="356"/>
      <c r="D41" s="356"/>
      <c r="E41" s="356"/>
      <c r="F41" s="356"/>
      <c r="G41" s="262"/>
      <c r="H41" s="258">
        <v>150011</v>
      </c>
      <c r="I41" s="249">
        <v>15309</v>
      </c>
      <c r="J41" s="250">
        <f>'Pasq.per AAM 1'!F13</f>
        <v>0</v>
      </c>
    </row>
    <row r="42" spans="1:14">
      <c r="A42" s="270" t="s">
        <v>228</v>
      </c>
      <c r="B42" s="354" t="s">
        <v>297</v>
      </c>
      <c r="C42" s="354"/>
      <c r="D42" s="354"/>
      <c r="E42" s="354"/>
      <c r="F42" s="354"/>
      <c r="G42" s="262"/>
      <c r="H42" s="258">
        <v>15002</v>
      </c>
      <c r="I42" s="249"/>
      <c r="J42" s="250"/>
    </row>
    <row r="43" spans="1:14" ht="13.5" thickBot="1">
      <c r="A43" s="271"/>
      <c r="B43" s="357" t="s">
        <v>298</v>
      </c>
      <c r="C43" s="357"/>
      <c r="D43" s="357"/>
      <c r="E43" s="357"/>
      <c r="F43" s="357"/>
      <c r="G43" s="272"/>
      <c r="H43" s="273">
        <v>150021</v>
      </c>
      <c r="I43" s="274"/>
      <c r="J43" s="275"/>
    </row>
    <row r="44" spans="1:14">
      <c r="G44" s="5"/>
      <c r="H44" s="276" t="s">
        <v>145</v>
      </c>
      <c r="I44" s="277"/>
    </row>
    <row r="46" spans="1:14">
      <c r="G46" s="5"/>
      <c r="H46" s="277" t="str">
        <f>'Pasq 1'!G30</f>
        <v>BESNIK  IBI</v>
      </c>
      <c r="I46" s="277"/>
    </row>
  </sheetData>
  <mergeCells count="40">
    <mergeCell ref="B40:F40"/>
    <mergeCell ref="B41:F41"/>
    <mergeCell ref="B42:F42"/>
    <mergeCell ref="B43:F43"/>
    <mergeCell ref="B33:F33"/>
    <mergeCell ref="B34:F34"/>
    <mergeCell ref="B35:F35"/>
    <mergeCell ref="B36:F36"/>
    <mergeCell ref="B38:F38"/>
    <mergeCell ref="B39:F39"/>
    <mergeCell ref="B27:F27"/>
    <mergeCell ref="B28:F28"/>
    <mergeCell ref="B29:F29"/>
    <mergeCell ref="B30:F30"/>
    <mergeCell ref="B31:F31"/>
    <mergeCell ref="B32:F32"/>
    <mergeCell ref="B21:F21"/>
    <mergeCell ref="B22:F22"/>
    <mergeCell ref="B23:F23"/>
    <mergeCell ref="B24:F24"/>
    <mergeCell ref="B25:F25"/>
    <mergeCell ref="B26:F26"/>
    <mergeCell ref="B15:F15"/>
    <mergeCell ref="B16:F16"/>
    <mergeCell ref="B17:F17"/>
    <mergeCell ref="B18:F18"/>
    <mergeCell ref="B19:F19"/>
    <mergeCell ref="B20:F20"/>
    <mergeCell ref="B9:F9"/>
    <mergeCell ref="B10:F10"/>
    <mergeCell ref="B11:F11"/>
    <mergeCell ref="B12:F12"/>
    <mergeCell ref="B13:F13"/>
    <mergeCell ref="B14:F14"/>
    <mergeCell ref="A3:J3"/>
    <mergeCell ref="B4:F4"/>
    <mergeCell ref="B5:F5"/>
    <mergeCell ref="B6:F6"/>
    <mergeCell ref="B7:F7"/>
    <mergeCell ref="B8:F8"/>
  </mergeCells>
  <phoneticPr fontId="2" type="noConversion"/>
  <pageMargins left="0.75" right="0.75" top="1" bottom="1" header="0.5" footer="0.5"/>
  <pageSetup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52"/>
  <sheetViews>
    <sheetView workbookViewId="0">
      <selection activeCell="E54" sqref="E54"/>
    </sheetView>
  </sheetViews>
  <sheetFormatPr defaultRowHeight="12.75"/>
  <cols>
    <col min="1" max="1" width="7.85546875" style="1" customWidth="1"/>
    <col min="2" max="2" width="13.5703125" style="1" customWidth="1"/>
    <col min="3" max="3" width="43" style="1" customWidth="1"/>
    <col min="4" max="4" width="24" style="1" customWidth="1"/>
    <col min="5" max="16384" width="9.140625" style="1"/>
  </cols>
  <sheetData>
    <row r="1" spans="1:4">
      <c r="A1" s="1" t="str">
        <f>'Pasq 2'!A1</f>
        <v>" BENAKS 94   " SHPK</v>
      </c>
      <c r="B1" s="48"/>
    </row>
    <row r="2" spans="1:4">
      <c r="B2" s="48" t="str">
        <f>'Pasq 2'!B2</f>
        <v>NIPT  J 73804663 H</v>
      </c>
      <c r="D2" s="16" t="s">
        <v>299</v>
      </c>
    </row>
    <row r="3" spans="1:4">
      <c r="A3" s="12"/>
      <c r="B3" s="12"/>
      <c r="C3" s="46" t="s">
        <v>300</v>
      </c>
      <c r="D3" s="46" t="s">
        <v>301</v>
      </c>
    </row>
    <row r="4" spans="1:4">
      <c r="A4" s="12">
        <v>1</v>
      </c>
      <c r="B4" s="46" t="s">
        <v>302</v>
      </c>
      <c r="C4" s="12" t="s">
        <v>303</v>
      </c>
      <c r="D4" s="12"/>
    </row>
    <row r="5" spans="1:4">
      <c r="A5" s="12">
        <v>2</v>
      </c>
      <c r="B5" s="46" t="s">
        <v>302</v>
      </c>
      <c r="C5" s="12" t="s">
        <v>304</v>
      </c>
      <c r="D5" s="12"/>
    </row>
    <row r="6" spans="1:4">
      <c r="A6" s="12">
        <v>3</v>
      </c>
      <c r="B6" s="46" t="s">
        <v>302</v>
      </c>
      <c r="C6" s="12" t="s">
        <v>305</v>
      </c>
      <c r="D6" s="12">
        <f>'Pasq 1'!I10</f>
        <v>0</v>
      </c>
    </row>
    <row r="7" spans="1:4">
      <c r="A7" s="12">
        <v>4</v>
      </c>
      <c r="B7" s="46" t="s">
        <v>302</v>
      </c>
      <c r="C7" s="12" t="s">
        <v>306</v>
      </c>
      <c r="D7" s="12"/>
    </row>
    <row r="8" spans="1:4">
      <c r="A8" s="12">
        <v>5</v>
      </c>
      <c r="B8" s="46" t="s">
        <v>302</v>
      </c>
      <c r="C8" s="12" t="s">
        <v>307</v>
      </c>
      <c r="D8" s="12"/>
    </row>
    <row r="9" spans="1:4">
      <c r="A9" s="12">
        <v>6</v>
      </c>
      <c r="B9" s="46" t="s">
        <v>302</v>
      </c>
      <c r="C9" s="12" t="s">
        <v>308</v>
      </c>
      <c r="D9" s="12"/>
    </row>
    <row r="10" spans="1:4">
      <c r="A10" s="12">
        <v>7</v>
      </c>
      <c r="B10" s="46" t="s">
        <v>302</v>
      </c>
      <c r="C10" s="12" t="s">
        <v>309</v>
      </c>
      <c r="D10" s="12"/>
    </row>
    <row r="11" spans="1:4">
      <c r="A11" s="12">
        <v>8</v>
      </c>
      <c r="B11" s="46" t="s">
        <v>302</v>
      </c>
      <c r="C11" s="12" t="s">
        <v>310</v>
      </c>
      <c r="D11" s="43">
        <v>24974</v>
      </c>
    </row>
    <row r="12" spans="1:4">
      <c r="A12" s="46" t="s">
        <v>3</v>
      </c>
      <c r="B12" s="46"/>
      <c r="C12" s="46" t="s">
        <v>311</v>
      </c>
      <c r="D12" s="46">
        <f>SUM(D4:D11)</f>
        <v>24974</v>
      </c>
    </row>
    <row r="13" spans="1:4">
      <c r="A13" s="12">
        <v>9</v>
      </c>
      <c r="B13" s="46" t="s">
        <v>312</v>
      </c>
      <c r="C13" s="12" t="s">
        <v>313</v>
      </c>
      <c r="D13" s="12"/>
    </row>
    <row r="14" spans="1:4">
      <c r="A14" s="12">
        <v>10</v>
      </c>
      <c r="B14" s="46" t="s">
        <v>312</v>
      </c>
      <c r="C14" s="12" t="s">
        <v>314</v>
      </c>
      <c r="D14" s="12"/>
    </row>
    <row r="15" spans="1:4">
      <c r="A15" s="12">
        <v>11</v>
      </c>
      <c r="B15" s="46" t="s">
        <v>312</v>
      </c>
      <c r="C15" s="12" t="s">
        <v>315</v>
      </c>
      <c r="D15" s="12"/>
    </row>
    <row r="16" spans="1:4">
      <c r="A16" s="46" t="s">
        <v>4</v>
      </c>
      <c r="B16" s="46"/>
      <c r="C16" s="46" t="s">
        <v>316</v>
      </c>
      <c r="D16" s="46">
        <f>SUM(A16:C16)</f>
        <v>0</v>
      </c>
    </row>
    <row r="17" spans="1:4">
      <c r="A17" s="12">
        <v>12</v>
      </c>
      <c r="B17" s="46" t="s">
        <v>317</v>
      </c>
      <c r="C17" s="12" t="s">
        <v>318</v>
      </c>
      <c r="D17" s="12"/>
    </row>
    <row r="18" spans="1:4">
      <c r="A18" s="12">
        <v>13</v>
      </c>
      <c r="B18" s="46" t="s">
        <v>317</v>
      </c>
      <c r="C18" s="46" t="s">
        <v>319</v>
      </c>
      <c r="D18" s="12"/>
    </row>
    <row r="19" spans="1:4">
      <c r="A19" s="12">
        <v>14</v>
      </c>
      <c r="B19" s="46" t="s">
        <v>317</v>
      </c>
      <c r="C19" s="12" t="s">
        <v>320</v>
      </c>
      <c r="D19" s="12">
        <f>'Pasq 1'!I16</f>
        <v>0</v>
      </c>
    </row>
    <row r="20" spans="1:4">
      <c r="A20" s="12">
        <v>15</v>
      </c>
      <c r="B20" s="46" t="s">
        <v>317</v>
      </c>
      <c r="C20" s="12" t="s">
        <v>321</v>
      </c>
      <c r="D20" s="12"/>
    </row>
    <row r="21" spans="1:4">
      <c r="A21" s="12">
        <v>16</v>
      </c>
      <c r="B21" s="46" t="s">
        <v>317</v>
      </c>
      <c r="C21" s="12" t="s">
        <v>322</v>
      </c>
      <c r="D21" s="12"/>
    </row>
    <row r="22" spans="1:4">
      <c r="A22" s="12">
        <v>17</v>
      </c>
      <c r="B22" s="46" t="s">
        <v>317</v>
      </c>
      <c r="C22" s="12" t="s">
        <v>323</v>
      </c>
      <c r="D22" s="12"/>
    </row>
    <row r="23" spans="1:4">
      <c r="A23" s="12">
        <v>18</v>
      </c>
      <c r="B23" s="46" t="s">
        <v>317</v>
      </c>
      <c r="C23" s="12" t="s">
        <v>324</v>
      </c>
      <c r="D23" s="12"/>
    </row>
    <row r="24" spans="1:4">
      <c r="A24" s="12">
        <v>19</v>
      </c>
      <c r="B24" s="46" t="s">
        <v>317</v>
      </c>
      <c r="C24" s="12" t="s">
        <v>325</v>
      </c>
      <c r="D24" s="12">
        <v>7994</v>
      </c>
    </row>
    <row r="25" spans="1:4">
      <c r="A25" s="46" t="s">
        <v>35</v>
      </c>
      <c r="B25" s="46"/>
      <c r="C25" s="46" t="s">
        <v>326</v>
      </c>
      <c r="D25" s="46">
        <f>SUM(D17:D24)</f>
        <v>7994</v>
      </c>
    </row>
    <row r="26" spans="1:4">
      <c r="A26" s="12">
        <v>20</v>
      </c>
      <c r="B26" s="46" t="s">
        <v>327</v>
      </c>
      <c r="C26" s="12" t="s">
        <v>328</v>
      </c>
      <c r="D26" s="12"/>
    </row>
    <row r="27" spans="1:4">
      <c r="A27" s="12">
        <v>21</v>
      </c>
      <c r="B27" s="46" t="s">
        <v>327</v>
      </c>
      <c r="C27" s="12" t="s">
        <v>329</v>
      </c>
      <c r="D27" s="12"/>
    </row>
    <row r="28" spans="1:4">
      <c r="A28" s="12">
        <v>22</v>
      </c>
      <c r="B28" s="46" t="s">
        <v>327</v>
      </c>
      <c r="C28" s="12" t="s">
        <v>330</v>
      </c>
      <c r="D28" s="12"/>
    </row>
    <row r="29" spans="1:4">
      <c r="A29" s="12">
        <v>23</v>
      </c>
      <c r="B29" s="46" t="s">
        <v>327</v>
      </c>
      <c r="C29" s="12" t="s">
        <v>331</v>
      </c>
      <c r="D29" s="12"/>
    </row>
    <row r="30" spans="1:4">
      <c r="A30" s="46" t="s">
        <v>332</v>
      </c>
      <c r="B30" s="46"/>
      <c r="C30" s="46" t="s">
        <v>333</v>
      </c>
      <c r="D30" s="46">
        <v>0</v>
      </c>
    </row>
    <row r="31" spans="1:4">
      <c r="A31" s="12">
        <v>24</v>
      </c>
      <c r="B31" s="46" t="s">
        <v>334</v>
      </c>
      <c r="C31" s="12" t="s">
        <v>335</v>
      </c>
      <c r="D31" s="12">
        <f>'Pasq 1'!I22</f>
        <v>0</v>
      </c>
    </row>
    <row r="32" spans="1:4">
      <c r="A32" s="12">
        <v>25</v>
      </c>
      <c r="B32" s="46" t="s">
        <v>334</v>
      </c>
      <c r="C32" s="12" t="s">
        <v>336</v>
      </c>
      <c r="D32" s="12"/>
    </row>
    <row r="33" spans="1:4">
      <c r="A33" s="12">
        <v>26</v>
      </c>
      <c r="B33" s="46" t="s">
        <v>334</v>
      </c>
      <c r="C33" s="12" t="s">
        <v>337</v>
      </c>
      <c r="D33" s="12"/>
    </row>
    <row r="34" spans="1:4">
      <c r="A34" s="12">
        <v>27</v>
      </c>
      <c r="B34" s="46" t="s">
        <v>334</v>
      </c>
      <c r="C34" s="12" t="s">
        <v>338</v>
      </c>
      <c r="D34" s="12"/>
    </row>
    <row r="35" spans="1:4">
      <c r="A35" s="12">
        <v>28</v>
      </c>
      <c r="B35" s="46" t="s">
        <v>334</v>
      </c>
      <c r="C35" s="12" t="s">
        <v>339</v>
      </c>
      <c r="D35" s="12"/>
    </row>
    <row r="36" spans="1:4">
      <c r="A36" s="12">
        <v>29</v>
      </c>
      <c r="B36" s="46" t="s">
        <v>334</v>
      </c>
      <c r="C36" s="49" t="s">
        <v>340</v>
      </c>
      <c r="D36" s="12"/>
    </row>
    <row r="37" spans="1:4">
      <c r="A37" s="12">
        <v>30</v>
      </c>
      <c r="B37" s="46" t="s">
        <v>334</v>
      </c>
      <c r="C37" s="12" t="s">
        <v>341</v>
      </c>
      <c r="D37" s="12"/>
    </row>
    <row r="38" spans="1:4">
      <c r="A38" s="12">
        <v>31</v>
      </c>
      <c r="B38" s="46" t="s">
        <v>334</v>
      </c>
      <c r="C38" s="12" t="s">
        <v>342</v>
      </c>
      <c r="D38" s="12"/>
    </row>
    <row r="39" spans="1:4">
      <c r="A39" s="12">
        <v>32</v>
      </c>
      <c r="B39" s="46" t="s">
        <v>334</v>
      </c>
      <c r="C39" s="12" t="s">
        <v>343</v>
      </c>
      <c r="D39" s="12"/>
    </row>
    <row r="40" spans="1:4">
      <c r="A40" s="12">
        <v>33</v>
      </c>
      <c r="B40" s="46" t="s">
        <v>334</v>
      </c>
      <c r="C40" s="12" t="s">
        <v>344</v>
      </c>
      <c r="D40" s="12"/>
    </row>
    <row r="41" spans="1:4">
      <c r="A41" s="42">
        <v>34</v>
      </c>
      <c r="B41" s="46" t="s">
        <v>334</v>
      </c>
      <c r="C41" s="12" t="s">
        <v>345</v>
      </c>
      <c r="D41" s="12"/>
    </row>
    <row r="42" spans="1:4">
      <c r="A42" s="46" t="s">
        <v>156</v>
      </c>
      <c r="B42" s="12"/>
      <c r="C42" s="46" t="s">
        <v>346</v>
      </c>
      <c r="D42" s="46">
        <f>D31+D32+D33+D34+D35+D36+D37+D38+D39+D40+D41</f>
        <v>0</v>
      </c>
    </row>
    <row r="43" spans="1:4">
      <c r="A43" s="12"/>
      <c r="B43" s="12"/>
      <c r="C43" s="46" t="s">
        <v>347</v>
      </c>
      <c r="D43" s="45">
        <f>D12+D16+D25+D30+D42</f>
        <v>32968</v>
      </c>
    </row>
    <row r="44" spans="1:4">
      <c r="B44" s="50" t="s">
        <v>348</v>
      </c>
      <c r="C44" s="13"/>
      <c r="D44" s="46" t="s">
        <v>349</v>
      </c>
    </row>
    <row r="45" spans="1:4">
      <c r="B45" s="15" t="s">
        <v>350</v>
      </c>
      <c r="C45" s="15"/>
      <c r="D45" s="12">
        <v>7</v>
      </c>
    </row>
    <row r="46" spans="1:4">
      <c r="B46" s="12" t="s">
        <v>351</v>
      </c>
      <c r="C46" s="12"/>
      <c r="D46" s="12"/>
    </row>
    <row r="47" spans="1:4">
      <c r="B47" s="12" t="s">
        <v>352</v>
      </c>
      <c r="C47" s="12"/>
      <c r="D47" s="12">
        <v>2</v>
      </c>
    </row>
    <row r="48" spans="1:4">
      <c r="B48" s="12" t="s">
        <v>353</v>
      </c>
      <c r="C48" s="12"/>
      <c r="D48" s="12"/>
    </row>
    <row r="49" spans="2:4">
      <c r="B49" s="13" t="s">
        <v>354</v>
      </c>
      <c r="C49" s="13"/>
      <c r="D49" s="12"/>
    </row>
    <row r="50" spans="2:4">
      <c r="B50" s="51"/>
      <c r="C50" s="52" t="s">
        <v>137</v>
      </c>
      <c r="D50" s="52">
        <f>SUM(D45:D49)</f>
        <v>9</v>
      </c>
    </row>
    <row r="51" spans="2:4">
      <c r="D51" s="53" t="s">
        <v>145</v>
      </c>
    </row>
    <row r="52" spans="2:4">
      <c r="D52" s="53" t="str">
        <f>'Pasq 2'!H46</f>
        <v>BESNIK  IBI</v>
      </c>
    </row>
  </sheetData>
  <phoneticPr fontId="2" type="noConversion"/>
  <pageMargins left="0.75" right="0.75" top="0.63" bottom="0.56000000000000005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Kop.</vt:lpstr>
      <vt:lpstr>Aktivet</vt:lpstr>
      <vt:lpstr>Pasivet</vt:lpstr>
      <vt:lpstr>Rez.1</vt:lpstr>
      <vt:lpstr>Fluksi 2</vt:lpstr>
      <vt:lpstr>Kapitali 2</vt:lpstr>
      <vt:lpstr>Pasq.per AAM 1</vt:lpstr>
      <vt:lpstr>Pasq 1</vt:lpstr>
      <vt:lpstr>Pasq 2</vt:lpstr>
      <vt:lpstr>Pasq 3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2011-04-29T21:12:29Z</cp:lastPrinted>
  <dcterms:created xsi:type="dcterms:W3CDTF">2002-02-16T18:16:52Z</dcterms:created>
  <dcterms:modified xsi:type="dcterms:W3CDTF">2022-01-08T13:56:27Z</dcterms:modified>
</cp:coreProperties>
</file>