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455" windowWidth="12120" windowHeight="4500" tabRatio="970" activeTab="3"/>
  </bookViews>
  <sheets>
    <sheet name="Kop." sheetId="1" r:id="rId1"/>
    <sheet name="Aktivet" sheetId="4" r:id="rId2"/>
    <sheet name="Pasivet" sheetId="14" r:id="rId3"/>
    <sheet name="Rez.1" sheetId="15" r:id="rId4"/>
    <sheet name="Fluksi 2" sheetId="26" r:id="rId5"/>
    <sheet name="Kapitali 2" sheetId="20" r:id="rId6"/>
    <sheet name="Pasq.per AAM 1" sheetId="25" r:id="rId7"/>
    <sheet name="Pasq 1" sheetId="28" r:id="rId8"/>
    <sheet name="Sheet1" sheetId="31" r:id="rId9"/>
    <sheet name="Pasq 3" sheetId="30" r:id="rId10"/>
  </sheets>
  <calcPr calcId="124519"/>
</workbook>
</file>

<file path=xl/calcChain.xml><?xml version="1.0" encoding="utf-8"?>
<calcChain xmlns="http://schemas.openxmlformats.org/spreadsheetml/2006/main">
  <c r="D6" i="30"/>
  <c r="I5" i="31"/>
  <c r="L17"/>
  <c r="L19"/>
  <c r="L21"/>
  <c r="N5"/>
  <c r="N6"/>
  <c r="N8"/>
  <c r="M7"/>
  <c r="M9"/>
  <c r="M11"/>
  <c r="N11"/>
  <c r="L11"/>
  <c r="L9"/>
  <c r="J5"/>
  <c r="J11"/>
  <c r="J15"/>
  <c r="J36"/>
  <c r="J31"/>
  <c r="M31"/>
  <c r="M35" s="1"/>
  <c r="M37" s="1"/>
  <c r="L31"/>
  <c r="L35" s="1"/>
  <c r="L37" s="1"/>
  <c r="J8" i="28"/>
  <c r="J22"/>
  <c r="J24" s="1"/>
  <c r="F39" i="25"/>
  <c r="E36"/>
  <c r="E37"/>
  <c r="E38"/>
  <c r="E39"/>
  <c r="E35"/>
  <c r="F36"/>
  <c r="F37"/>
  <c r="F38"/>
  <c r="F40"/>
  <c r="F35"/>
  <c r="E14"/>
  <c r="F14"/>
  <c r="F16" i="20"/>
  <c r="F21"/>
  <c r="G19" i="26"/>
  <c r="H19"/>
  <c r="E29"/>
  <c r="G27" i="15"/>
  <c r="F38"/>
  <c r="F32"/>
  <c r="F30"/>
  <c r="F35"/>
  <c r="F24"/>
  <c r="F21"/>
  <c r="F11"/>
  <c r="G8"/>
  <c r="G14"/>
  <c r="G18"/>
  <c r="G26"/>
  <c r="G21"/>
  <c r="G25"/>
  <c r="G30"/>
  <c r="G35"/>
  <c r="G13" i="14"/>
  <c r="G29"/>
  <c r="H9"/>
  <c r="H13"/>
  <c r="H12"/>
  <c r="H20"/>
  <c r="H25"/>
  <c r="H26"/>
  <c r="H33"/>
  <c r="H8" i="4"/>
  <c r="H12"/>
  <c r="H20"/>
  <c r="H35"/>
  <c r="H33"/>
  <c r="F18" i="15"/>
  <c r="L7" i="31"/>
  <c r="D22" i="26"/>
  <c r="G34" i="25"/>
  <c r="E40"/>
  <c r="D35"/>
  <c r="G35"/>
  <c r="D36"/>
  <c r="G36"/>
  <c r="D37"/>
  <c r="G37"/>
  <c r="D38"/>
  <c r="D39"/>
  <c r="D34"/>
  <c r="E27"/>
  <c r="G21"/>
  <c r="G22"/>
  <c r="G23"/>
  <c r="G24"/>
  <c r="G9"/>
  <c r="G10"/>
  <c r="G11"/>
  <c r="G12"/>
  <c r="G13"/>
  <c r="G8"/>
  <c r="G17" i="20"/>
  <c r="H17"/>
  <c r="G12" i="14"/>
  <c r="G26"/>
  <c r="G25"/>
  <c r="E20" i="26"/>
  <c r="E10"/>
  <c r="J40" i="31"/>
  <c r="I11"/>
  <c r="D31" i="30"/>
  <c r="D42" s="1"/>
  <c r="D43" s="1"/>
  <c r="F46" i="25"/>
  <c r="G30" i="28" s="1"/>
  <c r="H46" i="31" s="1"/>
  <c r="D52" i="30" s="1"/>
  <c r="G33" i="14"/>
  <c r="G9"/>
  <c r="B2" i="28"/>
  <c r="B2" i="31" s="1"/>
  <c r="B2" i="30" s="1"/>
  <c r="D12"/>
  <c r="B1" i="4"/>
  <c r="B1" i="14" s="1"/>
  <c r="I8" i="28"/>
  <c r="I24"/>
  <c r="D10" i="26"/>
  <c r="D20"/>
  <c r="F8" i="15"/>
  <c r="F14"/>
  <c r="E22" i="26"/>
  <c r="G12" i="4"/>
  <c r="D50" i="30"/>
  <c r="D19"/>
  <c r="D25"/>
  <c r="D16"/>
  <c r="H12" i="20"/>
  <c r="H9"/>
  <c r="H16"/>
  <c r="C16"/>
  <c r="C21"/>
  <c r="D29" i="26"/>
  <c r="G8" i="4"/>
  <c r="G20"/>
  <c r="G35"/>
  <c r="G33"/>
  <c r="D14" i="25"/>
  <c r="D27"/>
  <c r="G25"/>
  <c r="G26"/>
  <c r="I31" i="31"/>
  <c r="G16" i="20"/>
  <c r="G21"/>
  <c r="I15" i="31"/>
  <c r="G36" i="15"/>
  <c r="G38"/>
  <c r="F26"/>
  <c r="F27"/>
  <c r="G7" i="14"/>
  <c r="G32"/>
  <c r="G44"/>
  <c r="H7"/>
  <c r="H32"/>
  <c r="H44"/>
  <c r="G7" i="4"/>
  <c r="G46"/>
  <c r="H7"/>
  <c r="H46"/>
  <c r="E8" i="26"/>
  <c r="E7"/>
  <c r="E35" s="1"/>
  <c r="E37" s="1"/>
  <c r="D36"/>
  <c r="F36" i="15"/>
  <c r="D8" i="26"/>
  <c r="D7"/>
  <c r="D35" s="1"/>
  <c r="D37" s="1"/>
  <c r="N7" i="31"/>
  <c r="N9"/>
  <c r="G39" i="25"/>
  <c r="G38"/>
  <c r="G27"/>
  <c r="D40"/>
  <c r="G14"/>
  <c r="G40"/>
  <c r="H21" i="20"/>
  <c r="I36" i="31"/>
  <c r="A1" i="28" l="1"/>
  <c r="A1" i="31" s="1"/>
  <c r="A1" i="30" s="1"/>
  <c r="C1" i="15"/>
  <c r="A1" i="26" s="1"/>
  <c r="A1" i="20" s="1"/>
  <c r="B2" i="25" s="1"/>
</calcChain>
</file>

<file path=xl/sharedStrings.xml><?xml version="1.0" encoding="utf-8"?>
<sst xmlns="http://schemas.openxmlformats.org/spreadsheetml/2006/main" count="545" uniqueCount="386">
  <si>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</si>
  <si>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</si>
  <si>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</si>
  <si>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</si>
  <si>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</si>
  <si>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</si>
  <si>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</si>
  <si>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</si>
  <si>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</si>
  <si>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</si>
  <si>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</si>
  <si>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</si>
  <si>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</si>
  <si>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</si>
  <si>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</si>
  <si>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</si>
  <si>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</si>
  <si>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</si>
  <si>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</si>
  <si>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</si>
  <si>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</si>
  <si>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</si>
  <si>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</si>
  <si>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</si>
  <si>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</si>
  <si>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</si>
  <si>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</si>
  <si>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</si>
  <si>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</si>
  <si>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</si>
  <si>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</si>
  <si>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</si>
  <si>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</si>
  <si>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</si>
  <si>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</si>
  <si>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</si>
  <si>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</si>
  <si>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</si>
  <si>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</si>
  <si>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</si>
  <si>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</si>
  <si>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</si>
  <si>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</si>
  <si>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</si>
  <si>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</si>
  <si>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</si>
  <si>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</si>
  <si>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</si>
  <si>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</si>
  <si>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</si>
  <si>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</si>
  <si>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</si>
  <si>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</si>
  <si>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</si>
  <si>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</si>
  <si>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</si>
  <si>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</si>
  <si>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</si>
  <si>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</si>
  <si>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</si>
  <si>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Pozicioni i rregulluar</t>
  </si>
  <si>
    <t>TOTALI</t>
  </si>
  <si>
    <t>Efekti ndryshimeve ne politikat kontabel</t>
  </si>
  <si>
    <t>Dividentet e paguar</t>
  </si>
  <si>
    <t>Emertimi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</si>
  <si>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</si>
  <si>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</si>
  <si>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</si>
  <si>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</si>
  <si>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</si>
  <si>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</si>
  <si>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kapitali aksionar</t>
  </si>
  <si>
    <t xml:space="preserve">(  Ne zbarim te Standartit Kombetar te Kontabilitetit Nr.2 dhe </t>
  </si>
  <si>
    <t>Ligjit Nr. 9228 Date 29.04.2004     Per Kontabilitetin dhe Pasqyrat Financiare  )</t>
  </si>
  <si>
    <t>Fluksi monetar nga veprimtarite e shfrytezimit</t>
  </si>
  <si>
    <t>Blerja e aktiveve afatgjata materiale</t>
  </si>
  <si>
    <t>Fluksi monetar nga aktivitetet financiare</t>
  </si>
  <si>
    <t>Fitimi para tatimit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</si>
  <si>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</si>
  <si>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</si>
  <si>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</si>
  <si>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</si>
  <si>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</si>
  <si>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</si>
  <si>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</si>
  <si>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</si>
  <si>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</si>
  <si>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</si>
  <si>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</si>
  <si>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</si>
  <si>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</si>
  <si>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</si>
  <si>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</si>
  <si>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</si>
  <si>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</si>
  <si>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</si>
  <si>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</si>
  <si>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</si>
  <si>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</si>
  <si>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</si>
  <si>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</si>
  <si>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</si>
  <si>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</si>
  <si>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</si>
  <si>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</si>
  <si>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</si>
  <si>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</si>
  <si>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</si>
  <si>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</si>
  <si>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</si>
  <si>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</si>
  <si>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</si>
  <si>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</si>
  <si>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</si>
  <si>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</si>
  <si>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</si>
  <si>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</si>
  <si>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</si>
  <si>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 A S I V E T      A F A T S H K U R T R A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</si>
  <si>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</si>
  <si>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</si>
  <si>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</si>
  <si>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</si>
  <si>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</si>
  <si>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</si>
  <si>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</si>
  <si>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</si>
  <si>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</si>
  <si>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</si>
  <si>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</si>
  <si>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Ndrysh.ne invent.prod.gatshme e prodhimit ne proces</t>
  </si>
  <si>
    <t>Pagesat e detyrimeve te qerase financiare</t>
  </si>
  <si>
    <t>A</t>
  </si>
  <si>
    <t>B</t>
  </si>
  <si>
    <t>Para ardhese</t>
  </si>
  <si>
    <t>A K T I V E T    A F A T S H K U R T R A</t>
  </si>
  <si>
    <t>Emertimi dhe Forma ligjore</t>
  </si>
  <si>
    <t>Totali</t>
  </si>
  <si>
    <t>Leke</t>
  </si>
  <si>
    <t>C</t>
  </si>
  <si>
    <t>Sasia</t>
  </si>
  <si>
    <t>Gjendje</t>
  </si>
  <si>
    <t>Shtesa</t>
  </si>
  <si>
    <t>Pakesime</t>
  </si>
  <si>
    <t xml:space="preserve">             TOTALI</t>
  </si>
  <si>
    <t>Administratori</t>
  </si>
  <si>
    <t>Po</t>
  </si>
  <si>
    <t>Jo</t>
  </si>
  <si>
    <t>Taksa vendore+tjera</t>
  </si>
  <si>
    <t>viti 2009</t>
  </si>
  <si>
    <t>Shitje produkti</t>
  </si>
  <si>
    <t>Shpenzime transporti</t>
  </si>
  <si>
    <t>Shpenzime tjera</t>
  </si>
  <si>
    <t>Pozicioni me 31 dhjetor 2009</t>
  </si>
  <si>
    <t>Makineri e pajisje</t>
  </si>
  <si>
    <t>Debitore &amp; kreditore te tjere</t>
  </si>
  <si>
    <t>V</t>
  </si>
  <si>
    <t>D</t>
  </si>
  <si>
    <t>Dorezim punimesh</t>
  </si>
  <si>
    <t>Punime dhe sherbime</t>
  </si>
  <si>
    <t>Energji + uji</t>
  </si>
  <si>
    <t>Qera financiare</t>
  </si>
  <si>
    <t xml:space="preserve">Toka </t>
  </si>
  <si>
    <t>Aktive tjera afat gjata mjtete transp</t>
  </si>
  <si>
    <t>Aktive ne proces</t>
  </si>
  <si>
    <t>Mjete transporti</t>
  </si>
  <si>
    <t>Raportuse</t>
  </si>
  <si>
    <t>Pozicioni me 31 dhjetor 2010</t>
  </si>
  <si>
    <t>Pasqyrat    Financiare    te    Vitit   2010</t>
  </si>
  <si>
    <t xml:space="preserve">Pasqyra e Fluksit monetar - Metoda Indirekte </t>
  </si>
  <si>
    <t xml:space="preserve">Periudha   </t>
  </si>
  <si>
    <t>raportuse</t>
  </si>
  <si>
    <t xml:space="preserve">Paraardhese </t>
  </si>
  <si>
    <t>Rregullime per :</t>
  </si>
  <si>
    <t xml:space="preserve">           #   Amortizimi</t>
  </si>
  <si>
    <t xml:space="preserve">           #  Humbjet nga kembimet valutore</t>
  </si>
  <si>
    <t xml:space="preserve">           # Te ardhura nga Investimet </t>
  </si>
  <si>
    <t xml:space="preserve">           # Shpenzimet per interesat</t>
  </si>
  <si>
    <t xml:space="preserve">Rritja / renie ne tepericen e kerkesave te arketushme   </t>
  </si>
  <si>
    <t>nga  aktiviteti si dhe te kerkesave te tjera te arketushme</t>
  </si>
  <si>
    <t>Rritje / renie ne tepericen e inventarit</t>
  </si>
  <si>
    <t>Rritje/renie ne tepricen e detyrimeve per tu pag nga aktivit</t>
  </si>
  <si>
    <t>M M te perfituar nga aktiviteti</t>
  </si>
  <si>
    <t xml:space="preserve">Interes I paguar </t>
  </si>
  <si>
    <t xml:space="preserve">Tatim mbi fitimin  e paguar </t>
  </si>
  <si>
    <t xml:space="preserve">M M Neto nga aktiviteti I shfrytezimit </t>
  </si>
  <si>
    <t xml:space="preserve">Fluksi monetar nga veprimtarite  investuese </t>
  </si>
  <si>
    <t>Blerja e njesise kontrolluar X minus parate e arketuara</t>
  </si>
  <si>
    <t>Te ardhura nga shitja e pajisjeve</t>
  </si>
  <si>
    <t>Interes I arketuar</t>
  </si>
  <si>
    <t>Dividente te arketuar</t>
  </si>
  <si>
    <t>M M Neto e perdorur ne veprimtarine investuese</t>
  </si>
  <si>
    <t>Te ardhura nga emetimi I kapitalit aksioner</t>
  </si>
  <si>
    <t>Te ardhura nga huamarrjet afatgjata</t>
  </si>
  <si>
    <t xml:space="preserve">Dividente te paguar </t>
  </si>
  <si>
    <t>M M Neto e perdorur ne veprimtarine financiare</t>
  </si>
  <si>
    <t>Rritja / renia  Neto e mjeteve monetare</t>
  </si>
  <si>
    <t xml:space="preserve">E </t>
  </si>
  <si>
    <t xml:space="preserve">Mjete monetare ne fillim te periudhes kontabel </t>
  </si>
  <si>
    <t>H</t>
  </si>
  <si>
    <t xml:space="preserve">Mjete monetare ne fund te periudhes kontabel </t>
  </si>
  <si>
    <t>ADMINISTRATORI</t>
  </si>
  <si>
    <t>Pasqyre Nr.1</t>
  </si>
  <si>
    <t>Në ooo/Lekë</t>
  </si>
  <si>
    <t>ANEKS STATISTIKOR</t>
  </si>
  <si>
    <t>TE ARDHURAT</t>
  </si>
  <si>
    <t>Numri i Llogarise</t>
  </si>
  <si>
    <t>Kodi Statistikor</t>
  </si>
  <si>
    <t>Viti 2010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</si>
  <si>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</si>
  <si>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</si>
  <si>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</si>
  <si>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</si>
  <si>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</si>
  <si>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</si>
  <si>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</si>
  <si>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</si>
  <si>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</si>
  <si>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</si>
  <si>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</si>
  <si>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</si>
  <si>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</si>
  <si>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</si>
  <si>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</si>
  <si>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</si>
  <si>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</si>
  <si>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</si>
  <si>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</si>
  <si>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</si>
  <si>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</si>
  <si>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</si>
  <si>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</si>
  <si>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</si>
  <si>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</si>
  <si>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</si>
  <si>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</si>
  <si>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</si>
  <si>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</si>
  <si>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</si>
  <si>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</si>
  <si>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</si>
  <si>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</si>
  <si>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</si>
  <si>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</si>
  <si>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</si>
  <si>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</si>
  <si>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</si>
  <si>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</si>
  <si>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</si>
  <si>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</si>
  <si>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</si>
  <si>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</si>
  <si>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</si>
  <si>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</si>
  <si>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</si>
  <si>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</si>
  <si>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</si>
  <si>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</si>
  <si>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</si>
  <si>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</si>
  <si>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</si>
  <si>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</si>
  <si>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</si>
  <si>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</si>
  <si>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</si>
  <si>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</si>
  <si>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</si>
  <si>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</si>
  <si>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</si>
  <si>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</si>
  <si>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</si>
  <si>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</si>
  <si>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</si>
  <si>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</si>
  <si>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</si>
  <si>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</si>
  <si>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</si>
  <si>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</si>
  <si>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</si>
  <si>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</si>
  <si>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</si>
  <si>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</si>
  <si>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</si>
  <si>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</si>
  <si>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</si>
  <si>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</si>
  <si>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</si>
  <si>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</si>
  <si>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</si>
  <si>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</si>
  <si>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Pasqyre Nr.3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</si>
  <si>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</si>
  <si>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</si>
  <si>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</si>
  <si>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</si>
  <si>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</si>
  <si>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</si>
  <si>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</si>
  <si>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</si>
  <si>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</si>
  <si>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</si>
  <si>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</si>
  <si>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  tregtia</t>
  </si>
  <si>
    <t>Ndertim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</si>
  <si>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</si>
  <si>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</si>
  <si>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</si>
  <si>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</si>
  <si>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</si>
  <si>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</si>
  <si>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</si>
  <si>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</si>
  <si>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</si>
  <si>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</si>
  <si>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</si>
  <si>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</si>
  <si>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</si>
  <si>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</si>
  <si>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</si>
  <si>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</si>
  <si>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</si>
  <si>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</si>
  <si>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</si>
  <si>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</si>
  <si>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</si>
  <si>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</si>
  <si>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</si>
  <si>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</si>
  <si>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</si>
  <si>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</si>
  <si>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</si>
  <si>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</si>
  <si>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</si>
  <si>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</si>
  <si>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</si>
  <si>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</si>
  <si>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</si>
  <si>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Totali i te ardhurave nga sherbimet</t>
  </si>
  <si>
    <t>TOALI (I+II+III+IV+V)</t>
  </si>
  <si>
    <t>Te punesuar mesatarisht per vitin 2010: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</si>
  <si>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</si>
  <si>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</si>
  <si>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</si>
  <si>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</si>
  <si>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</si>
  <si>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</si>
  <si>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POGRADEC</t>
  </si>
  <si>
    <t>EKSPORT - IMPORT</t>
  </si>
  <si>
    <t>Parapagime per furnizim</t>
  </si>
  <si>
    <t>Paisje zyre informatike</t>
  </si>
  <si>
    <t>Lehtesi tatimore</t>
  </si>
  <si>
    <t xml:space="preserve">  Të tjera (Interesa banke)</t>
  </si>
  <si>
    <t>Pasqyra e Fluksit monetar - Metoda Indirekte</t>
  </si>
  <si>
    <t>Debitore,Kreditore te tjere</t>
  </si>
  <si>
    <t xml:space="preserve">Pasqyra   e   te   Ardhurave   dhe   Shpenzimeve    </t>
  </si>
  <si>
    <t>" BENAKS 94   " SHPK</t>
  </si>
  <si>
    <t>J 73804663 H</t>
  </si>
  <si>
    <t>Rruga POGRADEC-KORÇE  KM 2</t>
  </si>
  <si>
    <t>30.11.1995</t>
  </si>
  <si>
    <t>PRODHIM E TREGETIM MINERALE</t>
  </si>
  <si>
    <t>GRUMBULLIM E TREGETIM SKRAP</t>
  </si>
  <si>
    <t>Materjale ndimese</t>
  </si>
  <si>
    <t>Rente Minerare</t>
  </si>
  <si>
    <t>BESNIK  IBI</t>
  </si>
  <si>
    <t>Toke troje terene</t>
  </si>
  <si>
    <t>Shpenzime transporti sig.mirm.</t>
  </si>
  <si>
    <t>Telefon</t>
  </si>
  <si>
    <t>Ndryshimi ne produkt</t>
  </si>
  <si>
    <r>
      <t xml:space="preserve"> </t>
    </r>
    <r>
      <rPr>
        <sz val="10"/>
        <rFont val="Garamond"/>
        <family val="1"/>
      </rPr>
      <t>Ndryshimet e gjëndjeve të Mallrave (+/-)</t>
    </r>
  </si>
  <si>
    <r>
      <t xml:space="preserve"> </t>
    </r>
    <r>
      <rPr>
        <sz val="10"/>
        <rFont val="Garamond"/>
        <family val="1"/>
      </rPr>
      <t>Pagat e personelit</t>
    </r>
  </si>
  <si>
    <t>NIPT  J 73804663 H</t>
  </si>
  <si>
    <t>(Pasqyrat Financiate te Informatizuara)</t>
  </si>
  <si>
    <t>Viti   2011</t>
  </si>
  <si>
    <t>01.01.2011</t>
  </si>
  <si>
    <t>31.12.2011</t>
  </si>
  <si>
    <t>25.03.2012</t>
  </si>
  <si>
    <t>viti 2010</t>
  </si>
  <si>
    <t>Pasqyrat    Financiare    te    Vitit   2011</t>
  </si>
  <si>
    <t>Pasqyra  e  Ndryshimeve  ne  Kapital  2011</t>
  </si>
  <si>
    <t>Pozicioni me 31 dhjetor 2011</t>
  </si>
  <si>
    <t>Aktivet Afatgjata Materiale  2011</t>
  </si>
  <si>
    <t>Amortizimi A.A.Materiale    2011</t>
  </si>
  <si>
    <t xml:space="preserve">Vlera Kontabel Neto e A.A.Materiale  2011 </t>
  </si>
  <si>
    <t>Viti 2011</t>
  </si>
  <si>
    <t>MATERJALE</t>
  </si>
  <si>
    <t>MALLRA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</si>
</sst>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79" formatCode="_-* #,##0.00_L_e_k_-;\-* #,##0.00_L_e_k_-;_-* &quot;-&quot;??_L_e_k_-;_-@_-"/>
    <numFmt numFmtId="180" formatCode="#,##0.0"/>
    <numFmt numFmtId="183" formatCode="_-* #,##0_L_e_k_-;\-* #,##0_L_e_k_-;_-* &quot;-&quot;??_L_e_k_-;_-@_-"/>
    <numFmt numFmtId="189" formatCode="_(* #,##0_);_(* \(#,##0\);_(* &quot;-&quot;??_);_(@_)"/>
  </numFmts>
  <fonts count="21">
    <font>
      <sz val="10"/>
      <name val="Arial"/>
    </font>
    <font>
      <sz val="10"/>
      <name val="Arial"/>
    </font>
    <font>
      <sz val="8"/>
      <name val="Arial"/>
    </font>
    <font>
      <sz val="10"/>
      <name val="Arial CE"/>
    </font>
    <font>
      <sz val="10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b/>
      <i/>
      <u/>
      <sz val="10"/>
      <name val="Garamond"/>
      <family val="1"/>
    </font>
    <font>
      <u/>
      <sz val="12"/>
      <name val="Garamond"/>
      <family val="1"/>
    </font>
    <font>
      <b/>
      <i/>
      <sz val="10"/>
      <name val="Garamond"/>
      <family val="1"/>
    </font>
    <font>
      <sz val="11"/>
      <name val="Garamond"/>
      <family val="1"/>
    </font>
    <font>
      <u/>
      <sz val="11"/>
      <name val="Garamond"/>
      <family val="1"/>
    </font>
    <font>
      <b/>
      <u/>
      <sz val="11"/>
      <name val="Garamond"/>
      <family val="1"/>
    </font>
    <font>
      <b/>
      <sz val="11"/>
      <name val="Garamond"/>
      <family val="1"/>
    </font>
    <font>
      <b/>
      <i/>
      <u/>
      <sz val="11"/>
      <name val="Garamond"/>
      <family val="1"/>
    </font>
    <font>
      <i/>
      <sz val="11"/>
      <name val="Garamond"/>
      <family val="1"/>
    </font>
    <font>
      <b/>
      <i/>
      <sz val="11"/>
      <name val="Garamond"/>
      <family val="1"/>
    </font>
    <font>
      <b/>
      <sz val="22"/>
      <name val="Garamond"/>
      <family val="1"/>
    </font>
    <font>
      <b/>
      <sz val="24"/>
      <name val="Garamond"/>
      <family val="1"/>
    </font>
    <font>
      <i/>
      <sz val="10"/>
      <name val="Garamond"/>
      <family val="1"/>
    </font>
    <font>
      <b/>
      <u/>
      <sz val="10"/>
      <name val="Garamond"/>
      <family val="1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3" fillId="0" borderId="0"/>
    <xf numFmtId="0" fontId="3" fillId="0" borderId="0"/>
  </cellStyleXfs>
  <cellXfs count="352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7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10" fillId="0" borderId="3" xfId="0" applyFont="1" applyBorder="1"/>
    <xf numFmtId="0" fontId="4" fillId="0" borderId="4" xfId="0" applyFont="1" applyBorder="1"/>
    <xf numFmtId="0" fontId="5" fillId="0" borderId="0" xfId="0" applyFont="1"/>
    <xf numFmtId="0" fontId="11" fillId="0" borderId="0" xfId="0" applyFont="1"/>
    <xf numFmtId="0" fontId="8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2" applyNumberFormat="1" applyFont="1" applyBorder="1"/>
    <xf numFmtId="3" fontId="4" fillId="0" borderId="1" xfId="2" applyNumberFormat="1" applyFont="1" applyBorder="1" applyAlignment="1">
      <alignment vertical="center"/>
    </xf>
    <xf numFmtId="0" fontId="4" fillId="0" borderId="1" xfId="0" applyFont="1" applyFill="1" applyBorder="1"/>
    <xf numFmtId="3" fontId="4" fillId="0" borderId="1" xfId="0" applyNumberFormat="1" applyFont="1" applyBorder="1"/>
    <xf numFmtId="3" fontId="5" fillId="0" borderId="0" xfId="0" applyNumberFormat="1" applyFont="1"/>
    <xf numFmtId="3" fontId="5" fillId="0" borderId="1" xfId="0" applyNumberFormat="1" applyFont="1" applyBorder="1"/>
    <xf numFmtId="0" fontId="5" fillId="0" borderId="1" xfId="0" applyFont="1" applyBorder="1"/>
    <xf numFmtId="0" fontId="13" fillId="0" borderId="0" xfId="0" applyFont="1" applyBorder="1"/>
    <xf numFmtId="0" fontId="9" fillId="0" borderId="0" xfId="0" applyFont="1"/>
    <xf numFmtId="0" fontId="4" fillId="0" borderId="5" xfId="0" applyFont="1" applyFill="1" applyBorder="1"/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 applyAlignment="1">
      <alignment horizontal="center"/>
    </xf>
    <xf numFmtId="0" fontId="14" fillId="0" borderId="0" xfId="0" applyFont="1"/>
    <xf numFmtId="0" fontId="15" fillId="0" borderId="1" xfId="0" applyFont="1" applyBorder="1"/>
    <xf numFmtId="3" fontId="15" fillId="0" borderId="8" xfId="0" applyNumberFormat="1" applyFont="1" applyBorder="1"/>
    <xf numFmtId="3" fontId="10" fillId="0" borderId="1" xfId="0" applyNumberFormat="1" applyFont="1" applyBorder="1" applyAlignment="1">
      <alignment vertical="center"/>
    </xf>
    <xf numFmtId="3" fontId="10" fillId="0" borderId="8" xfId="0" applyNumberFormat="1" applyFont="1" applyBorder="1" applyAlignment="1">
      <alignment vertical="center"/>
    </xf>
    <xf numFmtId="3" fontId="13" fillId="0" borderId="9" xfId="0" applyNumberFormat="1" applyFont="1" applyBorder="1"/>
    <xf numFmtId="0" fontId="5" fillId="0" borderId="1" xfId="0" applyFont="1" applyBorder="1" applyAlignment="1">
      <alignment vertical="center"/>
    </xf>
    <xf numFmtId="3" fontId="5" fillId="0" borderId="1" xfId="2" applyNumberFormat="1" applyFont="1" applyBorder="1" applyAlignment="1">
      <alignment vertical="center"/>
    </xf>
    <xf numFmtId="0" fontId="16" fillId="0" borderId="0" xfId="0" applyFont="1"/>
    <xf numFmtId="0" fontId="10" fillId="0" borderId="0" xfId="0" applyFont="1"/>
    <xf numFmtId="0" fontId="15" fillId="0" borderId="0" xfId="0" applyFont="1"/>
    <xf numFmtId="0" fontId="13" fillId="0" borderId="0" xfId="0" applyFont="1"/>
    <xf numFmtId="0" fontId="10" fillId="0" borderId="0" xfId="0" applyFont="1" applyBorder="1"/>
    <xf numFmtId="0" fontId="16" fillId="0" borderId="0" xfId="0" applyFont="1" applyBorder="1"/>
    <xf numFmtId="0" fontId="16" fillId="0" borderId="0" xfId="0" applyFont="1" applyBorder="1" applyAlignment="1">
      <alignment horizontal="right"/>
    </xf>
    <xf numFmtId="0" fontId="13" fillId="0" borderId="10" xfId="3" applyFont="1" applyBorder="1" applyAlignment="1">
      <alignment horizontal="left" wrapText="1"/>
    </xf>
    <xf numFmtId="0" fontId="13" fillId="0" borderId="11" xfId="3" applyFont="1" applyBorder="1" applyAlignment="1">
      <alignment horizontal="center"/>
    </xf>
    <xf numFmtId="0" fontId="13" fillId="0" borderId="1" xfId="3" applyFont="1" applyBorder="1" applyAlignment="1">
      <alignment horizontal="left" wrapText="1"/>
    </xf>
    <xf numFmtId="0" fontId="10" fillId="0" borderId="11" xfId="0" applyFont="1" applyBorder="1"/>
    <xf numFmtId="0" fontId="10" fillId="0" borderId="0" xfId="0" applyFont="1" applyAlignment="1">
      <alignment horizontal="center"/>
    </xf>
    <xf numFmtId="0" fontId="13" fillId="0" borderId="0" xfId="3" applyFont="1" applyBorder="1" applyAlignment="1">
      <alignment horizontal="center"/>
    </xf>
    <xf numFmtId="0" fontId="13" fillId="0" borderId="2" xfId="3" applyFont="1" applyBorder="1" applyAlignment="1">
      <alignment horizontal="center"/>
    </xf>
    <xf numFmtId="2" fontId="16" fillId="0" borderId="12" xfId="3" applyNumberFormat="1" applyFont="1" applyBorder="1" applyAlignment="1">
      <alignment horizontal="center" wrapText="1"/>
    </xf>
    <xf numFmtId="0" fontId="13" fillId="0" borderId="5" xfId="3" applyFont="1" applyBorder="1" applyAlignment="1">
      <alignment horizontal="center" vertical="center" wrapText="1"/>
    </xf>
    <xf numFmtId="0" fontId="13" fillId="0" borderId="13" xfId="3" applyFont="1" applyBorder="1" applyAlignment="1">
      <alignment horizontal="center"/>
    </xf>
    <xf numFmtId="0" fontId="13" fillId="0" borderId="10" xfId="3" applyFont="1" applyBorder="1" applyAlignment="1">
      <alignment horizontal="right"/>
    </xf>
    <xf numFmtId="0" fontId="13" fillId="0" borderId="14" xfId="3" applyFont="1" applyBorder="1" applyAlignment="1">
      <alignment horizontal="right"/>
    </xf>
    <xf numFmtId="0" fontId="10" fillId="0" borderId="15" xfId="3" applyFont="1" applyBorder="1" applyAlignment="1">
      <alignment horizontal="center"/>
    </xf>
    <xf numFmtId="0" fontId="10" fillId="0" borderId="7" xfId="3" applyFont="1" applyBorder="1" applyAlignment="1">
      <alignment horizontal="left" wrapText="1"/>
    </xf>
    <xf numFmtId="0" fontId="13" fillId="0" borderId="1" xfId="3" applyFont="1" applyBorder="1" applyAlignment="1">
      <alignment horizontal="right"/>
    </xf>
    <xf numFmtId="0" fontId="13" fillId="0" borderId="8" xfId="3" applyFont="1" applyBorder="1" applyAlignment="1">
      <alignment horizontal="right"/>
    </xf>
    <xf numFmtId="0" fontId="10" fillId="0" borderId="16" xfId="3" applyFont="1" applyBorder="1" applyAlignment="1">
      <alignment horizontal="center"/>
    </xf>
    <xf numFmtId="0" fontId="15" fillId="0" borderId="7" xfId="3" applyFont="1" applyBorder="1" applyAlignment="1">
      <alignment horizontal="left" wrapText="1"/>
    </xf>
    <xf numFmtId="0" fontId="13" fillId="0" borderId="7" xfId="3" applyFont="1" applyBorder="1" applyAlignment="1">
      <alignment horizontal="left" wrapText="1"/>
    </xf>
    <xf numFmtId="0" fontId="10" fillId="0" borderId="4" xfId="3" applyFont="1" applyBorder="1" applyAlignment="1">
      <alignment horizontal="left" wrapText="1"/>
    </xf>
    <xf numFmtId="0" fontId="10" fillId="0" borderId="17" xfId="3" applyFont="1" applyBorder="1" applyAlignment="1">
      <alignment horizontal="center"/>
    </xf>
    <xf numFmtId="0" fontId="10" fillId="0" borderId="18" xfId="3" applyFont="1" applyBorder="1" applyAlignment="1">
      <alignment horizontal="left" wrapText="1"/>
    </xf>
    <xf numFmtId="0" fontId="13" fillId="0" borderId="11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wrapText="1"/>
    </xf>
    <xf numFmtId="0" fontId="13" fillId="0" borderId="15" xfId="3" applyFont="1" applyBorder="1" applyAlignment="1">
      <alignment horizontal="center"/>
    </xf>
    <xf numFmtId="0" fontId="16" fillId="0" borderId="1" xfId="3" applyFont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0" fillId="0" borderId="1" xfId="0" applyFont="1" applyBorder="1" applyAlignment="1">
      <alignment horizontal="left"/>
    </xf>
    <xf numFmtId="0" fontId="13" fillId="0" borderId="16" xfId="3" applyFont="1" applyBorder="1" applyAlignment="1">
      <alignment horizontal="center"/>
    </xf>
    <xf numFmtId="0" fontId="13" fillId="0" borderId="17" xfId="3" applyFont="1" applyBorder="1" applyAlignment="1">
      <alignment horizontal="center"/>
    </xf>
    <xf numFmtId="0" fontId="13" fillId="0" borderId="4" xfId="3" applyFont="1" applyBorder="1" applyAlignment="1">
      <alignment horizontal="left" wrapText="1"/>
    </xf>
    <xf numFmtId="0" fontId="13" fillId="0" borderId="19" xfId="3" applyFont="1" applyBorder="1" applyAlignment="1">
      <alignment horizontal="center"/>
    </xf>
    <xf numFmtId="0" fontId="13" fillId="0" borderId="20" xfId="3" applyFont="1" applyBorder="1" applyAlignment="1">
      <alignment horizontal="left" wrapText="1"/>
    </xf>
    <xf numFmtId="0" fontId="13" fillId="0" borderId="0" xfId="3" applyFont="1" applyBorder="1" applyAlignment="1">
      <alignment horizontal="left" wrapText="1"/>
    </xf>
    <xf numFmtId="0" fontId="13" fillId="0" borderId="0" xfId="3" applyFont="1" applyBorder="1" applyAlignment="1">
      <alignment horizontal="left"/>
    </xf>
    <xf numFmtId="0" fontId="13" fillId="0" borderId="0" xfId="3" applyFont="1" applyBorder="1" applyAlignment="1">
      <alignment horizontal="center" wrapText="1"/>
    </xf>
    <xf numFmtId="0" fontId="12" fillId="0" borderId="0" xfId="3" applyFont="1" applyBorder="1" applyAlignment="1">
      <alignment horizontal="center"/>
    </xf>
    <xf numFmtId="3" fontId="10" fillId="0" borderId="0" xfId="0" applyNumberFormat="1" applyFo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" fontId="10" fillId="0" borderId="21" xfId="0" applyNumberFormat="1" applyFont="1" applyBorder="1" applyAlignment="1">
      <alignment horizontal="center" vertical="center"/>
    </xf>
    <xf numFmtId="3" fontId="10" fillId="0" borderId="18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0" fontId="10" fillId="0" borderId="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179" fontId="13" fillId="0" borderId="1" xfId="1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3" fontId="13" fillId="0" borderId="0" xfId="0" applyNumberFormat="1" applyFont="1" applyAlignment="1">
      <alignment vertical="center"/>
    </xf>
    <xf numFmtId="183" fontId="10" fillId="0" borderId="1" xfId="1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10" fillId="0" borderId="23" xfId="0" applyFont="1" applyBorder="1"/>
    <xf numFmtId="0" fontId="10" fillId="0" borderId="21" xfId="0" applyFont="1" applyBorder="1"/>
    <xf numFmtId="0" fontId="10" fillId="0" borderId="24" xfId="0" applyFont="1" applyBorder="1"/>
    <xf numFmtId="0" fontId="13" fillId="0" borderId="25" xfId="0" applyFont="1" applyBorder="1"/>
    <xf numFmtId="0" fontId="13" fillId="0" borderId="25" xfId="0" applyFont="1" applyBorder="1" applyAlignment="1">
      <alignment horizontal="right"/>
    </xf>
    <xf numFmtId="0" fontId="13" fillId="0" borderId="25" xfId="0" applyFont="1" applyBorder="1" applyAlignment="1">
      <alignment horizontal="center"/>
    </xf>
    <xf numFmtId="0" fontId="13" fillId="0" borderId="12" xfId="0" applyFont="1" applyBorder="1"/>
    <xf numFmtId="0" fontId="13" fillId="0" borderId="3" xfId="0" applyFont="1" applyBorder="1" applyAlignment="1">
      <alignment horizontal="right"/>
    </xf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13" fillId="0" borderId="22" xfId="0" applyFont="1" applyBorder="1"/>
    <xf numFmtId="0" fontId="10" fillId="0" borderId="12" xfId="0" applyFont="1" applyBorder="1"/>
    <xf numFmtId="0" fontId="10" fillId="0" borderId="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5" xfId="0" applyFont="1" applyBorder="1"/>
    <xf numFmtId="0" fontId="10" fillId="0" borderId="26" xfId="0" applyFont="1" applyBorder="1"/>
    <xf numFmtId="0" fontId="10" fillId="0" borderId="18" xfId="0" applyFont="1" applyBorder="1"/>
    <xf numFmtId="0" fontId="13" fillId="0" borderId="2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2" xfId="0" applyFont="1" applyBorder="1"/>
    <xf numFmtId="0" fontId="10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/>
    </xf>
    <xf numFmtId="3" fontId="10" fillId="0" borderId="0" xfId="0" applyNumberFormat="1" applyFont="1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3" fontId="13" fillId="0" borderId="21" xfId="0" applyNumberFormat="1" applyFont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3" fontId="13" fillId="0" borderId="2" xfId="0" applyNumberFormat="1" applyFont="1" applyBorder="1" applyAlignment="1">
      <alignment horizontal="right" vertical="center"/>
    </xf>
    <xf numFmtId="179" fontId="10" fillId="0" borderId="0" xfId="1" applyFont="1" applyAlignment="1">
      <alignment horizontal="right" vertical="center"/>
    </xf>
    <xf numFmtId="179" fontId="13" fillId="0" borderId="0" xfId="1" applyFont="1" applyAlignment="1">
      <alignment horizontal="right" vertical="center"/>
    </xf>
    <xf numFmtId="0" fontId="13" fillId="0" borderId="0" xfId="0" applyFont="1" applyAlignment="1">
      <alignment vertical="center"/>
    </xf>
    <xf numFmtId="180" fontId="10" fillId="0" borderId="6" xfId="0" applyNumberFormat="1" applyFont="1" applyBorder="1" applyAlignment="1">
      <alignment horizontal="left" vertical="center"/>
    </xf>
    <xf numFmtId="2" fontId="10" fillId="0" borderId="0" xfId="0" applyNumberFormat="1" applyFont="1" applyAlignment="1">
      <alignment vertical="center"/>
    </xf>
    <xf numFmtId="3" fontId="10" fillId="0" borderId="1" xfId="3" applyNumberFormat="1" applyFont="1" applyBorder="1" applyAlignment="1">
      <alignment horizontal="right"/>
    </xf>
    <xf numFmtId="0" fontId="10" fillId="0" borderId="0" xfId="0" applyFont="1" applyAlignment="1"/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1" xfId="0" applyFont="1" applyBorder="1"/>
    <xf numFmtId="3" fontId="10" fillId="0" borderId="1" xfId="0" applyNumberFormat="1" applyFont="1" applyBorder="1"/>
    <xf numFmtId="0" fontId="10" fillId="0" borderId="8" xfId="0" applyFont="1" applyBorder="1"/>
    <xf numFmtId="0" fontId="10" fillId="0" borderId="15" xfId="0" applyFont="1" applyBorder="1"/>
    <xf numFmtId="0" fontId="10" fillId="0" borderId="2" xfId="0" applyFont="1" applyBorder="1"/>
    <xf numFmtId="0" fontId="15" fillId="0" borderId="2" xfId="0" applyFont="1" applyBorder="1"/>
    <xf numFmtId="0" fontId="15" fillId="0" borderId="29" xfId="0" applyFont="1" applyBorder="1"/>
    <xf numFmtId="0" fontId="10" fillId="0" borderId="30" xfId="0" applyFont="1" applyBorder="1"/>
    <xf numFmtId="0" fontId="10" fillId="0" borderId="17" xfId="0" applyFont="1" applyBorder="1"/>
    <xf numFmtId="1" fontId="10" fillId="0" borderId="4" xfId="0" applyNumberFormat="1" applyFont="1" applyBorder="1"/>
    <xf numFmtId="0" fontId="10" fillId="0" borderId="4" xfId="0" applyFont="1" applyBorder="1"/>
    <xf numFmtId="0" fontId="10" fillId="0" borderId="29" xfId="0" applyFont="1" applyBorder="1"/>
    <xf numFmtId="0" fontId="10" fillId="0" borderId="19" xfId="0" applyFont="1" applyBorder="1"/>
    <xf numFmtId="0" fontId="10" fillId="0" borderId="20" xfId="0" applyFont="1" applyBorder="1"/>
    <xf numFmtId="0" fontId="13" fillId="0" borderId="31" xfId="0" applyFont="1" applyBorder="1"/>
    <xf numFmtId="0" fontId="16" fillId="0" borderId="10" xfId="0" applyFont="1" applyBorder="1"/>
    <xf numFmtId="1" fontId="16" fillId="0" borderId="10" xfId="0" applyNumberFormat="1" applyFont="1" applyBorder="1"/>
    <xf numFmtId="0" fontId="13" fillId="0" borderId="11" xfId="0" applyFont="1" applyBorder="1"/>
    <xf numFmtId="0" fontId="16" fillId="0" borderId="1" xfId="0" applyFont="1" applyBorder="1"/>
    <xf numFmtId="0" fontId="16" fillId="0" borderId="8" xfId="0" applyFont="1" applyBorder="1"/>
    <xf numFmtId="1" fontId="16" fillId="0" borderId="14" xfId="0" applyNumberFormat="1" applyFont="1" applyBorder="1"/>
    <xf numFmtId="0" fontId="17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5" fillId="0" borderId="1" xfId="3" applyFont="1" applyBorder="1" applyAlignment="1">
      <alignment horizontal="left" wrapText="1"/>
    </xf>
    <xf numFmtId="1" fontId="16" fillId="0" borderId="0" xfId="0" applyNumberFormat="1" applyFont="1" applyBorder="1"/>
    <xf numFmtId="179" fontId="10" fillId="0" borderId="0" xfId="1" applyFont="1" applyBorder="1"/>
    <xf numFmtId="179" fontId="10" fillId="0" borderId="0" xfId="0" applyNumberFormat="1" applyFont="1" applyBorder="1"/>
    <xf numFmtId="0" fontId="15" fillId="0" borderId="0" xfId="0" applyFont="1" applyBorder="1"/>
    <xf numFmtId="179" fontId="13" fillId="0" borderId="0" xfId="1" applyFont="1" applyBorder="1"/>
    <xf numFmtId="3" fontId="15" fillId="0" borderId="0" xfId="0" applyNumberFormat="1" applyFont="1" applyBorder="1"/>
    <xf numFmtId="43" fontId="10" fillId="0" borderId="0" xfId="0" applyNumberFormat="1" applyFont="1" applyBorder="1"/>
    <xf numFmtId="3" fontId="13" fillId="0" borderId="0" xfId="0" applyNumberFormat="1" applyFont="1" applyBorder="1"/>
    <xf numFmtId="3" fontId="10" fillId="0" borderId="8" xfId="0" applyNumberFormat="1" applyFont="1" applyBorder="1"/>
    <xf numFmtId="179" fontId="10" fillId="0" borderId="0" xfId="1" applyFont="1" applyAlignment="1">
      <alignment horizontal="center" vertical="center"/>
    </xf>
    <xf numFmtId="1" fontId="10" fillId="0" borderId="0" xfId="0" applyNumberFormat="1" applyFont="1" applyBorder="1"/>
    <xf numFmtId="1" fontId="10" fillId="0" borderId="0" xfId="1" applyNumberFormat="1" applyFont="1" applyBorder="1"/>
    <xf numFmtId="3" fontId="10" fillId="0" borderId="0" xfId="3" applyNumberFormat="1" applyFont="1" applyBorder="1" applyAlignment="1">
      <alignment horizontal="right"/>
    </xf>
    <xf numFmtId="0" fontId="13" fillId="0" borderId="0" xfId="3" applyFont="1" applyBorder="1" applyAlignment="1">
      <alignment horizontal="right"/>
    </xf>
    <xf numFmtId="0" fontId="19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4" fillId="0" borderId="32" xfId="3" applyFont="1" applyBorder="1"/>
    <xf numFmtId="2" fontId="9" fillId="0" borderId="33" xfId="3" applyNumberFormat="1" applyFont="1" applyBorder="1" applyAlignment="1">
      <alignment horizontal="center" wrapText="1"/>
    </xf>
    <xf numFmtId="0" fontId="5" fillId="0" borderId="33" xfId="3" applyFont="1" applyBorder="1" applyAlignment="1">
      <alignment horizontal="center" vertical="center" wrapText="1"/>
    </xf>
    <xf numFmtId="0" fontId="5" fillId="0" borderId="34" xfId="3" applyFont="1" applyBorder="1" applyAlignment="1">
      <alignment horizontal="center" vertical="center" wrapText="1"/>
    </xf>
    <xf numFmtId="0" fontId="5" fillId="0" borderId="31" xfId="3" applyFont="1" applyBorder="1" applyAlignment="1">
      <alignment horizontal="center"/>
    </xf>
    <xf numFmtId="0" fontId="5" fillId="0" borderId="10" xfId="3" applyFont="1" applyBorder="1" applyAlignment="1">
      <alignment horizontal="left" wrapText="1"/>
    </xf>
    <xf numFmtId="183" fontId="5" fillId="0" borderId="10" xfId="1" applyNumberFormat="1" applyFont="1" applyBorder="1" applyAlignment="1">
      <alignment horizontal="center"/>
    </xf>
    <xf numFmtId="183" fontId="4" fillId="0" borderId="0" xfId="1" applyNumberFormat="1" applyFont="1" applyAlignment="1">
      <alignment horizontal="center"/>
    </xf>
    <xf numFmtId="183" fontId="5" fillId="0" borderId="0" xfId="1" applyNumberFormat="1" applyFont="1" applyAlignment="1">
      <alignment horizontal="center"/>
    </xf>
    <xf numFmtId="183" fontId="4" fillId="0" borderId="0" xfId="0" applyNumberFormat="1" applyFont="1"/>
    <xf numFmtId="0" fontId="4" fillId="0" borderId="11" xfId="3" applyFont="1" applyBorder="1" applyAlignment="1">
      <alignment horizontal="left"/>
    </xf>
    <xf numFmtId="0" fontId="4" fillId="0" borderId="1" xfId="4" applyFont="1" applyFill="1" applyBorder="1" applyAlignment="1">
      <alignment horizontal="left" wrapText="1"/>
    </xf>
    <xf numFmtId="183" fontId="5" fillId="0" borderId="1" xfId="1" applyNumberFormat="1" applyFont="1" applyBorder="1" applyAlignment="1">
      <alignment horizontal="center"/>
    </xf>
    <xf numFmtId="183" fontId="5" fillId="0" borderId="8" xfId="1" applyNumberFormat="1" applyFont="1" applyBorder="1" applyAlignment="1">
      <alignment horizontal="center"/>
    </xf>
    <xf numFmtId="0" fontId="4" fillId="0" borderId="1" xfId="3" applyFont="1" applyBorder="1" applyAlignment="1">
      <alignment horizontal="left" wrapText="1"/>
    </xf>
    <xf numFmtId="183" fontId="5" fillId="0" borderId="0" xfId="0" applyNumberFormat="1" applyFont="1"/>
    <xf numFmtId="183" fontId="4" fillId="0" borderId="0" xfId="1" applyNumberFormat="1" applyFont="1"/>
    <xf numFmtId="0" fontId="5" fillId="0" borderId="11" xfId="3" applyFont="1" applyBorder="1" applyAlignment="1">
      <alignment horizontal="center"/>
    </xf>
    <xf numFmtId="0" fontId="4" fillId="0" borderId="11" xfId="3" applyFont="1" applyBorder="1" applyAlignment="1">
      <alignment horizontal="center"/>
    </xf>
    <xf numFmtId="183" fontId="4" fillId="0" borderId="1" xfId="1" applyNumberFormat="1" applyFont="1" applyBorder="1" applyAlignment="1">
      <alignment horizontal="center"/>
    </xf>
    <xf numFmtId="0" fontId="4" fillId="0" borderId="1" xfId="3" applyFont="1" applyBorder="1" applyAlignment="1">
      <alignment horizontal="left"/>
    </xf>
    <xf numFmtId="183" fontId="4" fillId="0" borderId="1" xfId="1" applyNumberFormat="1" applyFont="1" applyBorder="1" applyAlignment="1">
      <alignment wrapText="1"/>
    </xf>
    <xf numFmtId="0" fontId="4" fillId="0" borderId="11" xfId="3" applyFont="1" applyFill="1" applyBorder="1" applyAlignment="1">
      <alignment horizontal="center"/>
    </xf>
    <xf numFmtId="0" fontId="5" fillId="0" borderId="1" xfId="3" applyFont="1" applyBorder="1" applyAlignment="1">
      <alignment horizontal="left"/>
    </xf>
    <xf numFmtId="4" fontId="4" fillId="0" borderId="0" xfId="0" applyNumberFormat="1" applyFont="1"/>
    <xf numFmtId="43" fontId="4" fillId="0" borderId="0" xfId="0" applyNumberFormat="1" applyFont="1"/>
    <xf numFmtId="0" fontId="4" fillId="0" borderId="35" xfId="0" applyFont="1" applyBorder="1"/>
    <xf numFmtId="183" fontId="5" fillId="0" borderId="4" xfId="1" applyNumberFormat="1" applyFont="1" applyBorder="1" applyAlignment="1">
      <alignment horizontal="center" vertical="center" wrapText="1"/>
    </xf>
    <xf numFmtId="183" fontId="5" fillId="0" borderId="36" xfId="1" applyNumberFormat="1" applyFont="1" applyBorder="1" applyAlignment="1">
      <alignment horizontal="center" vertical="center" wrapText="1"/>
    </xf>
    <xf numFmtId="0" fontId="5" fillId="0" borderId="11" xfId="3" applyFont="1" applyBorder="1"/>
    <xf numFmtId="0" fontId="4" fillId="0" borderId="11" xfId="0" applyFont="1" applyBorder="1"/>
    <xf numFmtId="0" fontId="4" fillId="0" borderId="11" xfId="3" applyFont="1" applyBorder="1"/>
    <xf numFmtId="0" fontId="4" fillId="0" borderId="19" xfId="3" applyFont="1" applyBorder="1"/>
    <xf numFmtId="0" fontId="5" fillId="0" borderId="20" xfId="3" applyFont="1" applyBorder="1" applyAlignment="1">
      <alignment horizontal="left"/>
    </xf>
    <xf numFmtId="0" fontId="4" fillId="0" borderId="20" xfId="3" applyFont="1" applyBorder="1" applyAlignment="1">
      <alignment horizontal="left"/>
    </xf>
    <xf numFmtId="0" fontId="5" fillId="0" borderId="20" xfId="3" applyFont="1" applyBorder="1" applyAlignment="1">
      <alignment horizontal="center"/>
    </xf>
    <xf numFmtId="0" fontId="5" fillId="0" borderId="9" xfId="3" applyFont="1" applyBorder="1" applyAlignment="1">
      <alignment horizontal="center"/>
    </xf>
    <xf numFmtId="0" fontId="20" fillId="0" borderId="0" xfId="3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4" fontId="10" fillId="0" borderId="0" xfId="0" applyNumberFormat="1" applyFont="1" applyAlignment="1">
      <alignment horizontal="center" vertical="center"/>
    </xf>
    <xf numFmtId="189" fontId="13" fillId="0" borderId="0" xfId="0" applyNumberFormat="1" applyFont="1" applyAlignment="1">
      <alignment vertical="center"/>
    </xf>
    <xf numFmtId="189" fontId="10" fillId="0" borderId="0" xfId="0" applyNumberFormat="1" applyFont="1" applyAlignment="1">
      <alignment vertical="center"/>
    </xf>
    <xf numFmtId="1" fontId="13" fillId="0" borderId="0" xfId="0" applyNumberFormat="1" applyFont="1" applyBorder="1"/>
    <xf numFmtId="1" fontId="15" fillId="0" borderId="1" xfId="0" applyNumberFormat="1" applyFont="1" applyBorder="1"/>
    <xf numFmtId="1" fontId="10" fillId="0" borderId="1" xfId="0" applyNumberFormat="1" applyFont="1" applyBorder="1"/>
    <xf numFmtId="0" fontId="10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10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3" fontId="10" fillId="0" borderId="40" xfId="0" applyNumberFormat="1" applyFont="1" applyBorder="1" applyAlignment="1">
      <alignment vertical="center"/>
    </xf>
    <xf numFmtId="0" fontId="10" fillId="0" borderId="39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41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3" fontId="10" fillId="0" borderId="42" xfId="0" applyNumberFormat="1" applyFont="1" applyBorder="1" applyAlignment="1">
      <alignment vertical="center"/>
    </xf>
    <xf numFmtId="3" fontId="13" fillId="0" borderId="2" xfId="0" applyNumberFormat="1" applyFont="1" applyBorder="1" applyAlignment="1">
      <alignment vertical="center"/>
    </xf>
    <xf numFmtId="3" fontId="13" fillId="0" borderId="42" xfId="0" applyNumberFormat="1" applyFont="1" applyBorder="1" applyAlignment="1">
      <alignment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vertical="center"/>
    </xf>
    <xf numFmtId="3" fontId="13" fillId="0" borderId="45" xfId="0" applyNumberFormat="1" applyFont="1" applyBorder="1" applyAlignment="1">
      <alignment vertical="center"/>
    </xf>
    <xf numFmtId="3" fontId="13" fillId="0" borderId="46" xfId="0" applyNumberFormat="1" applyFont="1" applyBorder="1" applyAlignment="1">
      <alignment vertic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right" vertical="center"/>
    </xf>
    <xf numFmtId="3" fontId="13" fillId="0" borderId="1" xfId="3" applyNumberFormat="1" applyFont="1" applyBorder="1" applyAlignment="1">
      <alignment horizontal="right"/>
    </xf>
    <xf numFmtId="46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21" fontId="10" fillId="0" borderId="0" xfId="0" applyNumberFormat="1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4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13" fillId="0" borderId="6" xfId="3" applyNumberFormat="1" applyFont="1" applyBorder="1" applyAlignment="1">
      <alignment horizontal="center" wrapText="1"/>
    </xf>
    <xf numFmtId="2" fontId="13" fillId="0" borderId="22" xfId="3" applyNumberFormat="1" applyFont="1" applyBorder="1" applyAlignment="1">
      <alignment horizontal="center" wrapText="1"/>
    </xf>
    <xf numFmtId="2" fontId="13" fillId="0" borderId="7" xfId="3" applyNumberFormat="1" applyFont="1" applyBorder="1" applyAlignment="1">
      <alignment horizontal="center" wrapText="1"/>
    </xf>
    <xf numFmtId="2" fontId="16" fillId="0" borderId="0" xfId="3" applyNumberFormat="1" applyFont="1" applyBorder="1" applyAlignment="1">
      <alignment horizontal="center" wrapText="1"/>
    </xf>
    <xf numFmtId="2" fontId="16" fillId="0" borderId="12" xfId="3" applyNumberFormat="1" applyFont="1" applyBorder="1" applyAlignment="1">
      <alignment horizontal="center" wrapText="1"/>
    </xf>
    <xf numFmtId="0" fontId="13" fillId="0" borderId="48" xfId="3" applyFont="1" applyBorder="1" applyAlignment="1">
      <alignment horizontal="left" wrapText="1"/>
    </xf>
    <xf numFmtId="0" fontId="13" fillId="0" borderId="10" xfId="3" applyFont="1" applyBorder="1" applyAlignment="1">
      <alignment horizontal="left" wrapText="1"/>
    </xf>
    <xf numFmtId="0" fontId="10" fillId="0" borderId="22" xfId="3" applyFont="1" applyBorder="1" applyAlignment="1">
      <alignment horizontal="left" wrapText="1"/>
    </xf>
    <xf numFmtId="0" fontId="10" fillId="0" borderId="7" xfId="3" applyFont="1" applyBorder="1" applyAlignment="1">
      <alignment horizontal="left" wrapText="1"/>
    </xf>
    <xf numFmtId="0" fontId="13" fillId="0" borderId="22" xfId="3" applyFont="1" applyBorder="1" applyAlignment="1">
      <alignment horizontal="left" wrapText="1"/>
    </xf>
    <xf numFmtId="0" fontId="13" fillId="0" borderId="7" xfId="3" applyFont="1" applyBorder="1" applyAlignment="1">
      <alignment horizontal="left" wrapText="1"/>
    </xf>
    <xf numFmtId="0" fontId="10" fillId="0" borderId="22" xfId="3" applyFont="1" applyBorder="1" applyAlignment="1">
      <alignment horizontal="center" wrapText="1"/>
    </xf>
    <xf numFmtId="0" fontId="10" fillId="0" borderId="7" xfId="3" applyFont="1" applyBorder="1" applyAlignment="1">
      <alignment horizontal="center" wrapText="1"/>
    </xf>
    <xf numFmtId="0" fontId="13" fillId="0" borderId="1" xfId="3" applyFont="1" applyBorder="1" applyAlignment="1">
      <alignment horizontal="left" wrapText="1"/>
    </xf>
    <xf numFmtId="0" fontId="13" fillId="0" borderId="20" xfId="3" applyFont="1" applyBorder="1" applyAlignment="1">
      <alignment horizontal="left" wrapText="1"/>
    </xf>
    <xf numFmtId="0" fontId="15" fillId="0" borderId="7" xfId="3" applyFont="1" applyBorder="1" applyAlignment="1">
      <alignment horizontal="left" wrapText="1"/>
    </xf>
    <xf numFmtId="0" fontId="15" fillId="0" borderId="1" xfId="3" applyFont="1" applyBorder="1" applyAlignment="1">
      <alignment horizontal="left" wrapText="1"/>
    </xf>
    <xf numFmtId="2" fontId="5" fillId="0" borderId="49" xfId="3" applyNumberFormat="1" applyFont="1" applyBorder="1" applyAlignment="1">
      <alignment horizontal="center" wrapText="1"/>
    </xf>
    <xf numFmtId="2" fontId="5" fillId="0" borderId="50" xfId="3" applyNumberFormat="1" applyFont="1" applyBorder="1" applyAlignment="1">
      <alignment horizontal="center" wrapText="1"/>
    </xf>
    <xf numFmtId="2" fontId="5" fillId="0" borderId="51" xfId="3" applyNumberFormat="1" applyFont="1" applyBorder="1" applyAlignment="1">
      <alignment horizontal="center" wrapText="1"/>
    </xf>
    <xf numFmtId="0" fontId="9" fillId="0" borderId="52" xfId="3" applyFont="1" applyBorder="1" applyAlignment="1">
      <alignment horizontal="center" wrapText="1"/>
    </xf>
    <xf numFmtId="0" fontId="9" fillId="0" borderId="50" xfId="3" applyFont="1" applyBorder="1" applyAlignment="1">
      <alignment horizontal="center" wrapText="1"/>
    </xf>
    <xf numFmtId="0" fontId="9" fillId="0" borderId="53" xfId="3" applyFont="1" applyBorder="1" applyAlignment="1">
      <alignment horizontal="center" wrapText="1"/>
    </xf>
    <xf numFmtId="0" fontId="5" fillId="0" borderId="48" xfId="3" applyFont="1" applyBorder="1" applyAlignment="1">
      <alignment horizontal="left" wrapText="1"/>
    </xf>
    <xf numFmtId="0" fontId="5" fillId="0" borderId="10" xfId="3" applyFont="1" applyBorder="1" applyAlignment="1">
      <alignment horizontal="left" wrapText="1"/>
    </xf>
    <xf numFmtId="0" fontId="4" fillId="0" borderId="1" xfId="4" applyFont="1" applyFill="1" applyBorder="1" applyAlignment="1">
      <alignment horizontal="left" wrapText="1"/>
    </xf>
    <xf numFmtId="0" fontId="5" fillId="0" borderId="1" xfId="4" applyFont="1" applyFill="1" applyBorder="1" applyAlignment="1">
      <alignment horizontal="left" wrapText="1"/>
    </xf>
    <xf numFmtId="0" fontId="5" fillId="0" borderId="1" xfId="3" applyFont="1" applyBorder="1" applyAlignment="1">
      <alignment horizontal="left" wrapText="1"/>
    </xf>
    <xf numFmtId="0" fontId="4" fillId="0" borderId="1" xfId="3" applyFont="1" applyBorder="1" applyAlignment="1">
      <alignment horizontal="left" wrapText="1"/>
    </xf>
    <xf numFmtId="0" fontId="4" fillId="0" borderId="1" xfId="3" applyFont="1" applyBorder="1" applyAlignment="1">
      <alignment horizontal="left"/>
    </xf>
    <xf numFmtId="0" fontId="19" fillId="0" borderId="1" xfId="4" applyFont="1" applyFill="1" applyBorder="1" applyAlignment="1">
      <alignment horizontal="left" wrapText="1"/>
    </xf>
    <xf numFmtId="0" fontId="19" fillId="0" borderId="1" xfId="3" applyFont="1" applyBorder="1" applyAlignment="1">
      <alignment horizontal="left"/>
    </xf>
    <xf numFmtId="0" fontId="19" fillId="0" borderId="20" xfId="3" applyFont="1" applyBorder="1" applyAlignment="1">
      <alignment horizontal="left"/>
    </xf>
    <xf numFmtId="0" fontId="5" fillId="0" borderId="1" xfId="3" applyFont="1" applyBorder="1" applyAlignment="1">
      <alignment horizontal="left"/>
    </xf>
  </cellXfs>
  <cellStyles count="5">
    <cellStyle name="Comma" xfId="1" builtinId="3"/>
    <cellStyle name="Comma_21.Aktivet Afatgjata Materiale  09" xfId="2"/>
    <cellStyle name="Normal" xfId="0" builtinId="0"/>
    <cellStyle name="Normal_asn_2009 Propozimet" xfId="3"/>
    <cellStyle name="Normal_Sheet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4"/>
  <sheetViews>
    <sheetView topLeftCell="A37" workbookViewId="0">
      <selection activeCell="O52" sqref="O51:O52"/>
    </sheetView>
  </sheetViews>
  <sheetFormatPr defaultRowHeight="15"/>
  <cols>
    <col min="1" max="1" width="1.28515625" style="41" customWidth="1"/>
    <col min="2" max="3" width="9.140625" style="41"/>
    <col min="4" max="4" width="9.28515625" style="41" customWidth="1"/>
    <col min="5" max="5" width="11.42578125" style="41" customWidth="1"/>
    <col min="6" max="6" width="12.85546875" style="41" customWidth="1"/>
    <col min="7" max="7" width="5.42578125" style="41" customWidth="1"/>
    <col min="8" max="9" width="9.140625" style="41"/>
    <col min="10" max="10" width="3.140625" style="41" customWidth="1"/>
    <col min="11" max="11" width="16.140625" style="41" customWidth="1"/>
    <col min="12" max="12" width="1.7109375" style="41" customWidth="1"/>
    <col min="13" max="13" width="3.5703125" style="41" customWidth="1"/>
    <col min="14" max="16384" width="9.140625" style="41"/>
  </cols>
  <sheetData>
    <row r="1" spans="2:11" ht="6.75" customHeight="1"/>
    <row r="2" spans="2:11">
      <c r="B2" s="116"/>
      <c r="C2" s="10"/>
      <c r="D2" s="10"/>
      <c r="E2" s="10"/>
      <c r="F2" s="10"/>
      <c r="G2" s="10"/>
      <c r="H2" s="10"/>
      <c r="I2" s="10"/>
      <c r="J2" s="10"/>
      <c r="K2" s="117"/>
    </row>
    <row r="3" spans="2:11" ht="14.1" customHeight="1">
      <c r="B3" s="118"/>
      <c r="C3" s="44" t="s">
        <v>136</v>
      </c>
      <c r="D3" s="44"/>
      <c r="E3" s="44"/>
      <c r="F3" s="119" t="s">
        <v>355</v>
      </c>
      <c r="G3" s="120"/>
      <c r="H3" s="121"/>
      <c r="I3" s="119"/>
      <c r="J3" s="25"/>
      <c r="K3" s="122"/>
    </row>
    <row r="4" spans="2:11" ht="14.1" customHeight="1">
      <c r="B4" s="118"/>
      <c r="C4" s="44" t="s">
        <v>78</v>
      </c>
      <c r="D4" s="44"/>
      <c r="E4" s="44"/>
      <c r="F4" s="119" t="s">
        <v>356</v>
      </c>
      <c r="G4" s="123"/>
      <c r="H4" s="124"/>
      <c r="I4" s="125"/>
      <c r="J4" s="125"/>
      <c r="K4" s="122"/>
    </row>
    <row r="5" spans="2:11" ht="14.1" customHeight="1">
      <c r="B5" s="118"/>
      <c r="C5" s="44" t="s">
        <v>6</v>
      </c>
      <c r="D5" s="44"/>
      <c r="E5" s="44"/>
      <c r="F5" s="137" t="s">
        <v>357</v>
      </c>
      <c r="G5" s="130"/>
      <c r="H5" s="130"/>
      <c r="I5" s="130"/>
      <c r="J5" s="119"/>
      <c r="K5" s="122"/>
    </row>
    <row r="6" spans="2:11" ht="14.1" customHeight="1">
      <c r="B6" s="118"/>
      <c r="C6" s="44"/>
      <c r="D6" s="44"/>
      <c r="E6" s="44"/>
      <c r="F6" s="44"/>
      <c r="G6" s="44"/>
      <c r="H6" s="129" t="s">
        <v>346</v>
      </c>
      <c r="I6" s="129"/>
      <c r="J6" s="125"/>
      <c r="K6" s="122"/>
    </row>
    <row r="7" spans="2:11" ht="14.1" customHeight="1">
      <c r="B7" s="118"/>
      <c r="C7" s="44" t="s">
        <v>0</v>
      </c>
      <c r="D7" s="44"/>
      <c r="E7" s="44"/>
      <c r="F7" s="130" t="s">
        <v>358</v>
      </c>
      <c r="G7" s="138"/>
      <c r="H7" s="44"/>
      <c r="I7" s="44"/>
      <c r="J7" s="25"/>
      <c r="K7" s="122"/>
    </row>
    <row r="8" spans="2:11" ht="14.1" customHeight="1">
      <c r="B8" s="118"/>
      <c r="C8" s="44" t="s">
        <v>1</v>
      </c>
      <c r="D8" s="44"/>
      <c r="E8" s="44"/>
      <c r="F8" s="129"/>
      <c r="G8" s="128"/>
      <c r="H8" s="44"/>
      <c r="I8" s="44"/>
      <c r="J8" s="25"/>
      <c r="K8" s="122"/>
    </row>
    <row r="9" spans="2:11" ht="14.1" customHeight="1">
      <c r="B9" s="118"/>
      <c r="C9" s="44"/>
      <c r="D9" s="44"/>
      <c r="E9" s="44"/>
      <c r="F9" s="44"/>
      <c r="G9" s="44"/>
      <c r="H9" s="44"/>
      <c r="I9" s="44"/>
      <c r="J9" s="25"/>
      <c r="K9" s="122"/>
    </row>
    <row r="10" spans="2:11" ht="14.1" customHeight="1">
      <c r="B10" s="118"/>
      <c r="C10" s="44" t="s">
        <v>30</v>
      </c>
      <c r="D10" s="44"/>
      <c r="E10" s="44"/>
      <c r="F10" s="130" t="s">
        <v>359</v>
      </c>
      <c r="G10" s="130"/>
      <c r="H10" s="130"/>
      <c r="I10" s="130"/>
      <c r="J10" s="119"/>
      <c r="K10" s="122"/>
    </row>
    <row r="11" spans="2:11" ht="14.1" customHeight="1">
      <c r="B11" s="118"/>
      <c r="C11" s="44"/>
      <c r="D11" s="44"/>
      <c r="E11" s="44"/>
      <c r="F11" s="137" t="s">
        <v>360</v>
      </c>
      <c r="G11" s="137"/>
      <c r="H11" s="137"/>
      <c r="I11" s="137"/>
      <c r="J11" s="126"/>
      <c r="K11" s="122"/>
    </row>
    <row r="12" spans="2:11" ht="14.1" customHeight="1">
      <c r="B12" s="118"/>
      <c r="C12" s="44"/>
      <c r="D12" s="44"/>
      <c r="E12" s="44"/>
      <c r="F12" s="137" t="s">
        <v>347</v>
      </c>
      <c r="G12" s="137"/>
      <c r="H12" s="137"/>
      <c r="I12" s="126"/>
      <c r="J12" s="126"/>
      <c r="K12" s="122"/>
    </row>
    <row r="13" spans="2:11">
      <c r="B13" s="118"/>
      <c r="C13" s="44"/>
      <c r="D13" s="44"/>
      <c r="E13" s="44"/>
      <c r="F13" s="25"/>
      <c r="G13" s="25"/>
      <c r="H13" s="25"/>
      <c r="I13" s="25"/>
      <c r="J13" s="25"/>
      <c r="K13" s="122"/>
    </row>
    <row r="14" spans="2:11">
      <c r="B14" s="118"/>
      <c r="C14" s="44"/>
      <c r="D14" s="44"/>
      <c r="E14" s="44"/>
      <c r="F14" s="44"/>
      <c r="G14" s="44"/>
      <c r="H14" s="44"/>
      <c r="I14" s="44"/>
      <c r="J14" s="44"/>
      <c r="K14" s="127"/>
    </row>
    <row r="15" spans="2:11">
      <c r="B15" s="118"/>
      <c r="C15" s="44"/>
      <c r="D15" s="44"/>
      <c r="E15" s="44"/>
      <c r="F15" s="44"/>
      <c r="G15" s="44"/>
      <c r="H15" s="44"/>
      <c r="I15" s="44"/>
      <c r="J15" s="44"/>
      <c r="K15" s="127"/>
    </row>
    <row r="16" spans="2:11">
      <c r="B16" s="118"/>
      <c r="C16" s="44"/>
      <c r="D16" s="44"/>
      <c r="E16" s="44"/>
      <c r="F16" s="44"/>
      <c r="G16" s="44"/>
      <c r="H16" s="44"/>
      <c r="I16" s="44"/>
      <c r="J16" s="44"/>
      <c r="K16" s="127"/>
    </row>
    <row r="17" spans="2:11">
      <c r="B17" s="118"/>
      <c r="C17" s="44"/>
      <c r="D17" s="44"/>
      <c r="E17" s="44"/>
      <c r="F17" s="44"/>
      <c r="G17" s="44"/>
      <c r="H17" s="44"/>
      <c r="I17" s="44"/>
      <c r="J17" s="44"/>
      <c r="K17" s="127"/>
    </row>
    <row r="18" spans="2:11">
      <c r="B18" s="118"/>
      <c r="C18" s="44"/>
      <c r="D18" s="44"/>
      <c r="E18" s="44"/>
      <c r="F18" s="44"/>
      <c r="G18" s="44"/>
      <c r="H18" s="44"/>
      <c r="I18" s="44"/>
      <c r="J18" s="44"/>
      <c r="K18" s="127"/>
    </row>
    <row r="19" spans="2:11">
      <c r="B19" s="118"/>
      <c r="C19" s="44"/>
      <c r="D19" s="44"/>
      <c r="E19" s="44"/>
      <c r="F19" s="44"/>
      <c r="G19" s="44"/>
      <c r="H19" s="44"/>
      <c r="I19" s="44"/>
      <c r="J19" s="44"/>
      <c r="K19" s="127"/>
    </row>
    <row r="20" spans="2:11">
      <c r="B20" s="118"/>
      <c r="C20" s="44"/>
      <c r="D20" s="44"/>
      <c r="E20" s="44"/>
      <c r="F20" s="44"/>
      <c r="G20" s="44"/>
      <c r="H20" s="44"/>
      <c r="I20" s="44"/>
      <c r="J20" s="44"/>
      <c r="K20" s="127"/>
    </row>
    <row r="21" spans="2:11">
      <c r="B21" s="118"/>
      <c r="D21" s="44"/>
      <c r="E21" s="44"/>
      <c r="F21" s="44"/>
      <c r="G21" s="44"/>
      <c r="H21" s="44"/>
      <c r="I21" s="44"/>
      <c r="J21" s="44"/>
      <c r="K21" s="127"/>
    </row>
    <row r="22" spans="2:11">
      <c r="B22" s="118"/>
      <c r="C22" s="44"/>
      <c r="D22" s="44"/>
      <c r="E22" s="44"/>
      <c r="F22" s="44"/>
      <c r="G22" s="44"/>
      <c r="H22" s="44"/>
      <c r="I22" s="44"/>
      <c r="J22" s="44"/>
      <c r="K22" s="127"/>
    </row>
    <row r="23" spans="2:11">
      <c r="B23" s="118"/>
      <c r="C23" s="44"/>
      <c r="D23" s="44"/>
      <c r="E23" s="44"/>
      <c r="F23" s="44"/>
      <c r="G23" s="44"/>
      <c r="H23" s="44"/>
      <c r="I23" s="44"/>
      <c r="J23" s="44"/>
      <c r="K23" s="127"/>
    </row>
    <row r="24" spans="2:11">
      <c r="B24" s="118"/>
      <c r="C24" s="44"/>
      <c r="D24" s="44"/>
      <c r="E24" s="44"/>
      <c r="F24" s="44"/>
      <c r="G24" s="44"/>
      <c r="H24" s="44"/>
      <c r="I24" s="44"/>
      <c r="J24" s="44"/>
      <c r="K24" s="127"/>
    </row>
    <row r="25" spans="2:11" ht="30.75">
      <c r="B25" s="275" t="s">
        <v>7</v>
      </c>
      <c r="C25" s="276"/>
      <c r="D25" s="276"/>
      <c r="E25" s="276"/>
      <c r="F25" s="276"/>
      <c r="G25" s="276"/>
      <c r="H25" s="276"/>
      <c r="I25" s="276"/>
      <c r="J25" s="276"/>
      <c r="K25" s="277"/>
    </row>
    <row r="26" spans="2:11">
      <c r="B26" s="118"/>
      <c r="C26" s="272" t="s">
        <v>72</v>
      </c>
      <c r="D26" s="272"/>
      <c r="E26" s="272"/>
      <c r="F26" s="272"/>
      <c r="G26" s="272"/>
      <c r="H26" s="272"/>
      <c r="I26" s="272"/>
      <c r="J26" s="272"/>
      <c r="K26" s="127"/>
    </row>
    <row r="27" spans="2:11">
      <c r="B27" s="118"/>
      <c r="C27" s="272" t="s">
        <v>73</v>
      </c>
      <c r="D27" s="272"/>
      <c r="E27" s="272"/>
      <c r="F27" s="272"/>
      <c r="G27" s="272"/>
      <c r="H27" s="272"/>
      <c r="I27" s="272"/>
      <c r="J27" s="272"/>
      <c r="K27" s="127"/>
    </row>
    <row r="28" spans="2:11">
      <c r="B28" s="118"/>
      <c r="C28" s="44"/>
      <c r="D28" s="44"/>
      <c r="E28" s="44"/>
      <c r="F28" s="44"/>
      <c r="G28" s="44"/>
      <c r="H28" s="44"/>
      <c r="I28" s="44"/>
      <c r="J28" s="44"/>
      <c r="K28" s="127"/>
    </row>
    <row r="29" spans="2:11">
      <c r="B29" s="118"/>
      <c r="C29" s="44"/>
      <c r="D29" s="44"/>
      <c r="E29" s="44"/>
      <c r="F29" s="44"/>
      <c r="G29" s="44"/>
      <c r="H29" s="44"/>
      <c r="I29" s="44"/>
      <c r="J29" s="44"/>
      <c r="K29" s="127"/>
    </row>
    <row r="30" spans="2:11" ht="28.5">
      <c r="B30" s="118"/>
      <c r="C30" s="44"/>
      <c r="D30" s="44"/>
      <c r="E30" s="44"/>
      <c r="F30" s="183" t="s">
        <v>372</v>
      </c>
      <c r="G30" s="44"/>
      <c r="H30" s="44"/>
      <c r="I30" s="44"/>
      <c r="J30" s="44"/>
      <c r="K30" s="127"/>
    </row>
    <row r="31" spans="2:11">
      <c r="B31" s="118"/>
      <c r="C31" s="44"/>
      <c r="D31" s="44"/>
      <c r="E31" s="44"/>
      <c r="F31" s="44"/>
      <c r="G31" s="44"/>
      <c r="H31" s="44"/>
      <c r="I31" s="44"/>
      <c r="J31" s="44"/>
      <c r="K31" s="127"/>
    </row>
    <row r="32" spans="2:11">
      <c r="B32" s="118"/>
      <c r="C32" s="44"/>
      <c r="D32" s="44"/>
      <c r="E32" s="44"/>
      <c r="F32" s="44"/>
      <c r="G32" s="44"/>
      <c r="H32" s="44"/>
      <c r="I32" s="44"/>
      <c r="J32" s="44"/>
      <c r="K32" s="127"/>
    </row>
    <row r="33" spans="2:11">
      <c r="B33" s="118"/>
      <c r="C33" s="44"/>
      <c r="D33" s="44"/>
      <c r="E33" s="44"/>
      <c r="F33" s="44"/>
      <c r="G33" s="44"/>
      <c r="H33" s="44"/>
      <c r="I33" s="44"/>
      <c r="J33" s="44"/>
      <c r="K33" s="127"/>
    </row>
    <row r="34" spans="2:11">
      <c r="B34" s="118"/>
      <c r="C34" s="44"/>
      <c r="D34" s="44"/>
      <c r="E34" s="128"/>
      <c r="F34" s="128" t="s">
        <v>371</v>
      </c>
      <c r="G34" s="128"/>
      <c r="H34" s="128"/>
      <c r="I34" s="44"/>
      <c r="J34" s="44"/>
      <c r="K34" s="127"/>
    </row>
    <row r="35" spans="2:11">
      <c r="B35" s="118"/>
      <c r="C35" s="44"/>
      <c r="D35" s="44"/>
      <c r="E35" s="44"/>
      <c r="F35" s="44"/>
      <c r="G35" s="44"/>
      <c r="H35" s="44"/>
      <c r="I35" s="44"/>
      <c r="J35" s="44"/>
      <c r="K35" s="127"/>
    </row>
    <row r="36" spans="2:11">
      <c r="B36" s="118"/>
      <c r="C36" s="44"/>
      <c r="D36" s="44"/>
      <c r="E36" s="44"/>
      <c r="F36" s="44"/>
      <c r="G36" s="44"/>
      <c r="H36" s="44"/>
      <c r="I36" s="44"/>
      <c r="J36" s="44"/>
      <c r="K36" s="127"/>
    </row>
    <row r="37" spans="2:11">
      <c r="B37" s="118"/>
      <c r="C37" s="44"/>
      <c r="D37" s="44"/>
      <c r="E37" s="44"/>
      <c r="F37" s="44"/>
      <c r="G37" s="44"/>
      <c r="H37" s="44"/>
      <c r="I37" s="44"/>
      <c r="J37" s="44"/>
      <c r="K37" s="127"/>
    </row>
    <row r="38" spans="2:11">
      <c r="B38" s="118"/>
      <c r="C38" s="44"/>
      <c r="D38" s="44"/>
      <c r="E38" s="44"/>
      <c r="F38" s="44"/>
      <c r="G38" s="44"/>
      <c r="H38" s="44"/>
      <c r="I38" s="44"/>
      <c r="J38" s="44"/>
      <c r="K38" s="127"/>
    </row>
    <row r="39" spans="2:11">
      <c r="B39" s="118"/>
      <c r="C39" s="44"/>
      <c r="D39" s="44"/>
      <c r="E39" s="44"/>
      <c r="F39" s="44"/>
      <c r="G39" s="44"/>
      <c r="H39" s="44"/>
      <c r="I39" s="44"/>
      <c r="J39" s="44"/>
      <c r="K39" s="127"/>
    </row>
    <row r="40" spans="2:11">
      <c r="B40" s="118"/>
      <c r="C40" s="44"/>
      <c r="D40" s="44"/>
      <c r="E40" s="44"/>
      <c r="F40" s="44"/>
      <c r="G40" s="44"/>
      <c r="H40" s="44"/>
      <c r="I40" s="44"/>
      <c r="J40" s="44"/>
      <c r="K40" s="127"/>
    </row>
    <row r="41" spans="2:11">
      <c r="B41" s="118"/>
      <c r="C41" s="44"/>
      <c r="D41" s="44"/>
      <c r="E41" s="44"/>
      <c r="F41" s="44"/>
      <c r="G41" s="44"/>
      <c r="H41" s="44"/>
      <c r="I41" s="44"/>
      <c r="J41" s="44"/>
      <c r="K41" s="127"/>
    </row>
    <row r="42" spans="2:11">
      <c r="B42" s="118"/>
      <c r="C42" s="44"/>
      <c r="D42" s="44"/>
      <c r="E42" s="44"/>
      <c r="F42" s="44"/>
      <c r="G42" s="44"/>
      <c r="H42" s="44"/>
      <c r="I42" s="44"/>
      <c r="J42" s="44"/>
      <c r="K42" s="127"/>
    </row>
    <row r="43" spans="2:11">
      <c r="B43" s="118"/>
      <c r="C43" s="44"/>
      <c r="D43" s="44"/>
      <c r="E43" s="44"/>
      <c r="F43" s="44"/>
      <c r="G43" s="44"/>
      <c r="H43" s="44"/>
      <c r="I43" s="44"/>
      <c r="J43" s="44"/>
      <c r="K43" s="127"/>
    </row>
    <row r="44" spans="2:11" ht="12.95" customHeight="1">
      <c r="B44" s="118"/>
      <c r="C44" s="44" t="s">
        <v>84</v>
      </c>
      <c r="D44" s="44"/>
      <c r="E44" s="44"/>
      <c r="F44" s="44"/>
      <c r="G44" s="44"/>
      <c r="H44" s="278" t="s">
        <v>146</v>
      </c>
      <c r="I44" s="278"/>
      <c r="J44" s="44"/>
      <c r="K44" s="127"/>
    </row>
    <row r="45" spans="2:11" ht="12.95" customHeight="1">
      <c r="B45" s="118"/>
      <c r="C45" s="44" t="s">
        <v>85</v>
      </c>
      <c r="D45" s="44"/>
      <c r="E45" s="44"/>
      <c r="F45" s="44"/>
      <c r="G45" s="44"/>
      <c r="H45" s="273" t="s">
        <v>147</v>
      </c>
      <c r="I45" s="273"/>
      <c r="J45" s="44"/>
      <c r="K45" s="127"/>
    </row>
    <row r="46" spans="2:11" ht="12.95" customHeight="1">
      <c r="B46" s="118"/>
      <c r="C46" s="44" t="s">
        <v>79</v>
      </c>
      <c r="D46" s="44"/>
      <c r="E46" s="44"/>
      <c r="F46" s="44"/>
      <c r="G46" s="44"/>
      <c r="H46" s="273" t="s">
        <v>138</v>
      </c>
      <c r="I46" s="273"/>
      <c r="J46" s="44"/>
      <c r="K46" s="127"/>
    </row>
    <row r="47" spans="2:11" ht="12.95" customHeight="1">
      <c r="B47" s="118"/>
      <c r="C47" s="44" t="s">
        <v>80</v>
      </c>
      <c r="D47" s="44"/>
      <c r="E47" s="44"/>
      <c r="F47" s="44"/>
      <c r="G47" s="44"/>
      <c r="H47" s="273" t="s">
        <v>147</v>
      </c>
      <c r="I47" s="273"/>
      <c r="J47" s="44"/>
      <c r="K47" s="127"/>
    </row>
    <row r="48" spans="2:11">
      <c r="B48" s="118"/>
      <c r="C48" s="44"/>
      <c r="D48" s="44"/>
      <c r="E48" s="44"/>
      <c r="F48" s="44"/>
      <c r="G48" s="44"/>
      <c r="H48" s="44"/>
      <c r="I48" s="44"/>
      <c r="J48" s="44"/>
      <c r="K48" s="127"/>
    </row>
    <row r="49" spans="2:11" ht="12.95" customHeight="1">
      <c r="B49" s="118"/>
      <c r="C49" s="44" t="s">
        <v>86</v>
      </c>
      <c r="D49" s="44"/>
      <c r="E49" s="44"/>
      <c r="F49" s="44"/>
      <c r="G49" s="128" t="s">
        <v>81</v>
      </c>
      <c r="H49" s="274" t="s">
        <v>373</v>
      </c>
      <c r="I49" s="272"/>
      <c r="J49" s="44"/>
      <c r="K49" s="127"/>
    </row>
    <row r="50" spans="2:11" ht="12.95" customHeight="1">
      <c r="B50" s="118"/>
      <c r="C50" s="44"/>
      <c r="D50" s="44"/>
      <c r="E50" s="44"/>
      <c r="F50" s="44"/>
      <c r="G50" s="128" t="s">
        <v>82</v>
      </c>
      <c r="H50" s="271" t="s">
        <v>374</v>
      </c>
      <c r="I50" s="272"/>
      <c r="J50" s="44"/>
      <c r="K50" s="127"/>
    </row>
    <row r="51" spans="2:11" ht="7.5" customHeight="1">
      <c r="B51" s="118"/>
      <c r="C51" s="44"/>
      <c r="D51" s="44"/>
      <c r="E51" s="44"/>
      <c r="F51" s="44"/>
      <c r="G51" s="128"/>
      <c r="H51" s="128"/>
      <c r="I51" s="128"/>
      <c r="J51" s="44"/>
      <c r="K51" s="127"/>
    </row>
    <row r="52" spans="2:11" ht="12.95" customHeight="1">
      <c r="B52" s="118"/>
      <c r="C52" s="44" t="s">
        <v>83</v>
      </c>
      <c r="D52" s="44"/>
      <c r="E52" s="44"/>
      <c r="F52" s="128"/>
      <c r="G52" s="44"/>
      <c r="H52" s="130" t="s">
        <v>375</v>
      </c>
      <c r="I52" s="130"/>
      <c r="J52" s="44"/>
      <c r="K52" s="127"/>
    </row>
    <row r="53" spans="2:11" ht="22.5" customHeight="1">
      <c r="B53" s="131"/>
      <c r="C53" s="130"/>
      <c r="D53" s="130"/>
      <c r="E53" s="130"/>
      <c r="F53" s="130"/>
      <c r="G53" s="130"/>
      <c r="H53" s="130"/>
      <c r="I53" s="130"/>
      <c r="J53" s="130"/>
      <c r="K53" s="132"/>
    </row>
    <row r="54" spans="2:11" ht="6.75" customHeight="1"/>
  </sheetData>
  <mergeCells count="9">
    <mergeCell ref="H50:I50"/>
    <mergeCell ref="H45:I45"/>
    <mergeCell ref="H46:I46"/>
    <mergeCell ref="H47:I47"/>
    <mergeCell ref="H49:I49"/>
    <mergeCell ref="B25:K25"/>
    <mergeCell ref="C26:J26"/>
    <mergeCell ref="C27:J27"/>
    <mergeCell ref="H44:I44"/>
  </mergeCells>
  <phoneticPr fontId="0" type="noConversion"/>
  <printOptions horizontalCentered="1" verticalCentered="1"/>
  <pageMargins left="0" right="0" top="0" bottom="0" header="0.25" footer="0.22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F26" sqref="F26"/>
    </sheetView>
  </sheetViews>
  <sheetFormatPr defaultRowHeight="12.75"/>
  <cols>
    <col min="1" max="1" width="7.85546875" style="1" customWidth="1"/>
    <col min="2" max="2" width="13.5703125" style="1" customWidth="1"/>
    <col min="3" max="3" width="43" style="1" customWidth="1"/>
    <col min="4" max="4" width="24" style="1" customWidth="1"/>
    <col min="5" max="16384" width="9.140625" style="1"/>
  </cols>
  <sheetData>
    <row r="1" spans="1:4">
      <c r="A1" s="1" t="str">
        <f>Sheet1!A1</f>
        <v>" BENAKS 94   " SHPK</v>
      </c>
      <c r="B1" s="26"/>
    </row>
    <row r="2" spans="1:4">
      <c r="B2" s="26" t="str">
        <f>Sheet1!B2</f>
        <v>NIPT  J 73804663 H</v>
      </c>
      <c r="D2" s="12" t="s">
        <v>290</v>
      </c>
    </row>
    <row r="3" spans="1:4">
      <c r="A3" s="8"/>
      <c r="B3" s="8"/>
      <c r="C3" s="24" t="s">
        <v>291</v>
      </c>
      <c r="D3" s="24" t="s">
        <v>292</v>
      </c>
    </row>
    <row r="4" spans="1:4">
      <c r="A4" s="8">
        <v>1</v>
      </c>
      <c r="B4" s="24" t="s">
        <v>293</v>
      </c>
      <c r="C4" s="8" t="s">
        <v>294</v>
      </c>
      <c r="D4" s="8"/>
    </row>
    <row r="5" spans="1:4">
      <c r="A5" s="8">
        <v>2</v>
      </c>
      <c r="B5" s="24" t="s">
        <v>293</v>
      </c>
      <c r="C5" s="8" t="s">
        <v>295</v>
      </c>
      <c r="D5" s="8"/>
    </row>
    <row r="6" spans="1:4">
      <c r="A6" s="8">
        <v>3</v>
      </c>
      <c r="B6" s="24" t="s">
        <v>293</v>
      </c>
      <c r="C6" s="8" t="s">
        <v>296</v>
      </c>
      <c r="D6" s="8">
        <f>'Pasq 1'!I10</f>
        <v>13456</v>
      </c>
    </row>
    <row r="7" spans="1:4">
      <c r="A7" s="8">
        <v>4</v>
      </c>
      <c r="B7" s="24" t="s">
        <v>293</v>
      </c>
      <c r="C7" s="8" t="s">
        <v>297</v>
      </c>
      <c r="D7" s="8"/>
    </row>
    <row r="8" spans="1:4">
      <c r="A8" s="8">
        <v>5</v>
      </c>
      <c r="B8" s="24" t="s">
        <v>293</v>
      </c>
      <c r="C8" s="8" t="s">
        <v>298</v>
      </c>
      <c r="D8" s="8"/>
    </row>
    <row r="9" spans="1:4">
      <c r="A9" s="8">
        <v>6</v>
      </c>
      <c r="B9" s="24" t="s">
        <v>293</v>
      </c>
      <c r="C9" s="8" t="s">
        <v>299</v>
      </c>
      <c r="D9" s="8"/>
    </row>
    <row r="10" spans="1:4">
      <c r="A10" s="8">
        <v>7</v>
      </c>
      <c r="B10" s="24" t="s">
        <v>293</v>
      </c>
      <c r="C10" s="8" t="s">
        <v>300</v>
      </c>
      <c r="D10" s="8"/>
    </row>
    <row r="11" spans="1:4">
      <c r="A11" s="8">
        <v>8</v>
      </c>
      <c r="B11" s="24" t="s">
        <v>293</v>
      </c>
      <c r="C11" s="8" t="s">
        <v>301</v>
      </c>
      <c r="D11" s="21">
        <v>24974</v>
      </c>
    </row>
    <row r="12" spans="1:4">
      <c r="A12" s="24" t="s">
        <v>3</v>
      </c>
      <c r="B12" s="24"/>
      <c r="C12" s="24" t="s">
        <v>302</v>
      </c>
      <c r="D12" s="24">
        <f>SUM(D4:D11)</f>
        <v>38430</v>
      </c>
    </row>
    <row r="13" spans="1:4">
      <c r="A13" s="8">
        <v>9</v>
      </c>
      <c r="B13" s="24" t="s">
        <v>303</v>
      </c>
      <c r="C13" s="8" t="s">
        <v>304</v>
      </c>
      <c r="D13" s="8"/>
    </row>
    <row r="14" spans="1:4">
      <c r="A14" s="8">
        <v>10</v>
      </c>
      <c r="B14" s="24" t="s">
        <v>303</v>
      </c>
      <c r="C14" s="8" t="s">
        <v>305</v>
      </c>
      <c r="D14" s="8"/>
    </row>
    <row r="15" spans="1:4">
      <c r="A15" s="8">
        <v>11</v>
      </c>
      <c r="B15" s="24" t="s">
        <v>303</v>
      </c>
      <c r="C15" s="8" t="s">
        <v>306</v>
      </c>
      <c r="D15" s="8"/>
    </row>
    <row r="16" spans="1:4">
      <c r="A16" s="24" t="s">
        <v>4</v>
      </c>
      <c r="B16" s="24"/>
      <c r="C16" s="24" t="s">
        <v>307</v>
      </c>
      <c r="D16" s="24">
        <f>SUM(A16:C16)</f>
        <v>0</v>
      </c>
    </row>
    <row r="17" spans="1:4">
      <c r="A17" s="8">
        <v>12</v>
      </c>
      <c r="B17" s="24" t="s">
        <v>308</v>
      </c>
      <c r="C17" s="8" t="s">
        <v>309</v>
      </c>
      <c r="D17" s="8"/>
    </row>
    <row r="18" spans="1:4">
      <c r="A18" s="8">
        <v>13</v>
      </c>
      <c r="B18" s="24" t="s">
        <v>308</v>
      </c>
      <c r="C18" s="24" t="s">
        <v>310</v>
      </c>
      <c r="D18" s="8"/>
    </row>
    <row r="19" spans="1:4">
      <c r="A19" s="8">
        <v>14</v>
      </c>
      <c r="B19" s="24" t="s">
        <v>308</v>
      </c>
      <c r="C19" s="8" t="s">
        <v>311</v>
      </c>
      <c r="D19" s="8">
        <f>'Pasq 1'!I16</f>
        <v>0</v>
      </c>
    </row>
    <row r="20" spans="1:4">
      <c r="A20" s="8">
        <v>15</v>
      </c>
      <c r="B20" s="24" t="s">
        <v>308</v>
      </c>
      <c r="C20" s="8" t="s">
        <v>312</v>
      </c>
      <c r="D20" s="8"/>
    </row>
    <row r="21" spans="1:4">
      <c r="A21" s="8">
        <v>16</v>
      </c>
      <c r="B21" s="24" t="s">
        <v>308</v>
      </c>
      <c r="C21" s="8" t="s">
        <v>313</v>
      </c>
      <c r="D21" s="8"/>
    </row>
    <row r="22" spans="1:4">
      <c r="A22" s="8">
        <v>17</v>
      </c>
      <c r="B22" s="24" t="s">
        <v>308</v>
      </c>
      <c r="C22" s="8" t="s">
        <v>314</v>
      </c>
      <c r="D22" s="8"/>
    </row>
    <row r="23" spans="1:4">
      <c r="A23" s="8">
        <v>18</v>
      </c>
      <c r="B23" s="24" t="s">
        <v>308</v>
      </c>
      <c r="C23" s="8" t="s">
        <v>315</v>
      </c>
      <c r="D23" s="8"/>
    </row>
    <row r="24" spans="1:4">
      <c r="A24" s="8">
        <v>19</v>
      </c>
      <c r="B24" s="24" t="s">
        <v>308</v>
      </c>
      <c r="C24" s="8" t="s">
        <v>316</v>
      </c>
      <c r="D24" s="21">
        <v>96810</v>
      </c>
    </row>
    <row r="25" spans="1:4">
      <c r="A25" s="24" t="s">
        <v>35</v>
      </c>
      <c r="B25" s="24"/>
      <c r="C25" s="24" t="s">
        <v>317</v>
      </c>
      <c r="D25" s="24">
        <f>SUM(D17:D24)</f>
        <v>96810</v>
      </c>
    </row>
    <row r="26" spans="1:4">
      <c r="A26" s="8">
        <v>20</v>
      </c>
      <c r="B26" s="24" t="s">
        <v>318</v>
      </c>
      <c r="C26" s="8" t="s">
        <v>319</v>
      </c>
      <c r="D26" s="8"/>
    </row>
    <row r="27" spans="1:4">
      <c r="A27" s="8">
        <v>21</v>
      </c>
      <c r="B27" s="24" t="s">
        <v>318</v>
      </c>
      <c r="C27" s="8" t="s">
        <v>320</v>
      </c>
      <c r="D27" s="8"/>
    </row>
    <row r="28" spans="1:4">
      <c r="A28" s="8">
        <v>22</v>
      </c>
      <c r="B28" s="24" t="s">
        <v>318</v>
      </c>
      <c r="C28" s="8" t="s">
        <v>321</v>
      </c>
      <c r="D28" s="8"/>
    </row>
    <row r="29" spans="1:4">
      <c r="A29" s="8">
        <v>23</v>
      </c>
      <c r="B29" s="24" t="s">
        <v>318</v>
      </c>
      <c r="C29" s="8" t="s">
        <v>322</v>
      </c>
      <c r="D29" s="8"/>
    </row>
    <row r="30" spans="1:4">
      <c r="A30" s="24" t="s">
        <v>323</v>
      </c>
      <c r="B30" s="24"/>
      <c r="C30" s="24" t="s">
        <v>324</v>
      </c>
      <c r="D30" s="24">
        <v>0</v>
      </c>
    </row>
    <row r="31" spans="1:4">
      <c r="A31" s="8">
        <v>24</v>
      </c>
      <c r="B31" s="24" t="s">
        <v>325</v>
      </c>
      <c r="C31" s="8" t="s">
        <v>326</v>
      </c>
      <c r="D31" s="8">
        <f>'Pasq 1'!I22</f>
        <v>0</v>
      </c>
    </row>
    <row r="32" spans="1:4">
      <c r="A32" s="8">
        <v>25</v>
      </c>
      <c r="B32" s="24" t="s">
        <v>325</v>
      </c>
      <c r="C32" s="8" t="s">
        <v>327</v>
      </c>
      <c r="D32" s="8"/>
    </row>
    <row r="33" spans="1:7">
      <c r="A33" s="8">
        <v>26</v>
      </c>
      <c r="B33" s="24" t="s">
        <v>325</v>
      </c>
      <c r="C33" s="8" t="s">
        <v>328</v>
      </c>
      <c r="D33" s="8"/>
    </row>
    <row r="34" spans="1:7">
      <c r="A34" s="8">
        <v>27</v>
      </c>
      <c r="B34" s="24" t="s">
        <v>325</v>
      </c>
      <c r="C34" s="8" t="s">
        <v>329</v>
      </c>
      <c r="D34" s="8"/>
    </row>
    <row r="35" spans="1:7">
      <c r="A35" s="8">
        <v>28</v>
      </c>
      <c r="B35" s="24" t="s">
        <v>325</v>
      </c>
      <c r="C35" s="8" t="s">
        <v>330</v>
      </c>
      <c r="D35" s="8"/>
    </row>
    <row r="36" spans="1:7">
      <c r="A36" s="8">
        <v>29</v>
      </c>
      <c r="B36" s="24" t="s">
        <v>325</v>
      </c>
      <c r="C36" s="27" t="s">
        <v>331</v>
      </c>
      <c r="D36" s="8"/>
    </row>
    <row r="37" spans="1:7">
      <c r="A37" s="8">
        <v>30</v>
      </c>
      <c r="B37" s="24" t="s">
        <v>325</v>
      </c>
      <c r="C37" s="8" t="s">
        <v>332</v>
      </c>
      <c r="D37" s="8"/>
    </row>
    <row r="38" spans="1:7">
      <c r="A38" s="8">
        <v>31</v>
      </c>
      <c r="B38" s="24" t="s">
        <v>325</v>
      </c>
      <c r="C38" s="8" t="s">
        <v>333</v>
      </c>
      <c r="D38" s="8"/>
    </row>
    <row r="39" spans="1:7">
      <c r="A39" s="8">
        <v>32</v>
      </c>
      <c r="B39" s="24" t="s">
        <v>325</v>
      </c>
      <c r="C39" s="8" t="s">
        <v>334</v>
      </c>
      <c r="D39" s="8"/>
    </row>
    <row r="40" spans="1:7">
      <c r="A40" s="8">
        <v>33</v>
      </c>
      <c r="B40" s="24" t="s">
        <v>325</v>
      </c>
      <c r="C40" s="8" t="s">
        <v>335</v>
      </c>
      <c r="D40" s="8"/>
    </row>
    <row r="41" spans="1:7">
      <c r="A41" s="20">
        <v>34</v>
      </c>
      <c r="B41" s="24" t="s">
        <v>325</v>
      </c>
      <c r="C41" s="8" t="s">
        <v>336</v>
      </c>
      <c r="D41" s="8"/>
    </row>
    <row r="42" spans="1:7">
      <c r="A42" s="24" t="s">
        <v>156</v>
      </c>
      <c r="B42" s="8"/>
      <c r="C42" s="24" t="s">
        <v>337</v>
      </c>
      <c r="D42" s="24">
        <f>D31+D32+D33+D34+D35+D36+D37+D38+D39+D40+D41</f>
        <v>0</v>
      </c>
    </row>
    <row r="43" spans="1:7">
      <c r="A43" s="8"/>
      <c r="B43" s="8"/>
      <c r="C43" s="24" t="s">
        <v>338</v>
      </c>
      <c r="D43" s="23">
        <f>D12+D16+D25+D30+D42</f>
        <v>135240</v>
      </c>
      <c r="G43" s="6"/>
    </row>
    <row r="44" spans="1:7">
      <c r="B44" s="28" t="s">
        <v>339</v>
      </c>
      <c r="C44" s="9"/>
      <c r="D44" s="24" t="s">
        <v>340</v>
      </c>
    </row>
    <row r="45" spans="1:7">
      <c r="B45" s="11" t="s">
        <v>341</v>
      </c>
      <c r="C45" s="11"/>
      <c r="D45" s="8">
        <v>4</v>
      </c>
    </row>
    <row r="46" spans="1:7">
      <c r="B46" s="8" t="s">
        <v>342</v>
      </c>
      <c r="C46" s="8"/>
      <c r="D46" s="8"/>
    </row>
    <row r="47" spans="1:7">
      <c r="B47" s="8" t="s">
        <v>343</v>
      </c>
      <c r="C47" s="8"/>
      <c r="D47" s="8">
        <v>3</v>
      </c>
    </row>
    <row r="48" spans="1:7">
      <c r="B48" s="8" t="s">
        <v>344</v>
      </c>
      <c r="C48" s="8"/>
      <c r="D48" s="8"/>
    </row>
    <row r="49" spans="2:4">
      <c r="B49" s="9" t="s">
        <v>345</v>
      </c>
      <c r="C49" s="9"/>
      <c r="D49" s="8"/>
    </row>
    <row r="50" spans="2:4">
      <c r="B50" s="29"/>
      <c r="C50" s="30" t="s">
        <v>137</v>
      </c>
      <c r="D50" s="30">
        <f>SUM(D45:D49)</f>
        <v>7</v>
      </c>
    </row>
    <row r="51" spans="2:4">
      <c r="D51" s="31" t="s">
        <v>145</v>
      </c>
    </row>
    <row r="52" spans="2:4">
      <c r="D52" s="31" t="str">
        <f>Sheet1!H46</f>
        <v>BESNIK  IBI</v>
      </c>
    </row>
  </sheetData>
  <phoneticPr fontId="2" type="noConversion"/>
  <pageMargins left="0.75" right="0.75" top="0.63" bottom="0.5600000000000000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48"/>
  <sheetViews>
    <sheetView topLeftCell="A32" workbookViewId="0">
      <selection activeCell="G16" sqref="G16"/>
    </sheetView>
  </sheetViews>
  <sheetFormatPr defaultRowHeight="15"/>
  <cols>
    <col min="1" max="1" width="5.42578125" style="41" customWidth="1"/>
    <col min="2" max="2" width="3.7109375" style="51" customWidth="1"/>
    <col min="3" max="3" width="2.7109375" style="51" customWidth="1"/>
    <col min="4" max="4" width="4" style="51" customWidth="1"/>
    <col min="5" max="5" width="40.5703125" style="41" customWidth="1"/>
    <col min="6" max="6" width="8.28515625" style="41" customWidth="1"/>
    <col min="7" max="8" width="15.7109375" style="86" customWidth="1"/>
    <col min="9" max="9" width="1.42578125" style="41" customWidth="1"/>
    <col min="10" max="10" width="9.140625" style="41"/>
    <col min="11" max="11" width="14.7109375" style="41" customWidth="1"/>
    <col min="12" max="12" width="13.5703125" style="41" customWidth="1"/>
    <col min="13" max="16384" width="9.140625" style="41"/>
  </cols>
  <sheetData>
    <row r="1" spans="2:12" ht="17.25" customHeight="1">
      <c r="B1" s="32" t="str">
        <f>Kop.!F3</f>
        <v>" BENAKS 94   " SHPK</v>
      </c>
    </row>
    <row r="2" spans="2:12" s="90" customFormat="1" ht="12.75" customHeight="1">
      <c r="B2" s="87"/>
      <c r="C2" s="88"/>
      <c r="D2" s="88" t="s">
        <v>346</v>
      </c>
      <c r="E2" s="89"/>
      <c r="G2" s="91"/>
      <c r="H2" s="91"/>
    </row>
    <row r="3" spans="2:12" s="90" customFormat="1" ht="18" customHeight="1">
      <c r="B3" s="279" t="s">
        <v>377</v>
      </c>
      <c r="C3" s="279"/>
      <c r="D3" s="279"/>
      <c r="E3" s="279"/>
      <c r="F3" s="279"/>
      <c r="G3" s="279"/>
      <c r="H3" s="279"/>
    </row>
    <row r="4" spans="2:12" ht="6.75" customHeight="1"/>
    <row r="5" spans="2:12" ht="12" customHeight="1">
      <c r="B5" s="283" t="s">
        <v>2</v>
      </c>
      <c r="C5" s="285" t="s">
        <v>8</v>
      </c>
      <c r="D5" s="286"/>
      <c r="E5" s="287"/>
      <c r="F5" s="283" t="s">
        <v>9</v>
      </c>
      <c r="G5" s="93" t="s">
        <v>116</v>
      </c>
      <c r="H5" s="93" t="s">
        <v>116</v>
      </c>
    </row>
    <row r="6" spans="2:12" ht="12" customHeight="1">
      <c r="B6" s="284"/>
      <c r="C6" s="288"/>
      <c r="D6" s="289"/>
      <c r="E6" s="290"/>
      <c r="F6" s="284"/>
      <c r="G6" s="94" t="s">
        <v>117</v>
      </c>
      <c r="H6" s="95" t="s">
        <v>376</v>
      </c>
    </row>
    <row r="7" spans="2:12" s="90" customFormat="1" ht="24.95" customHeight="1">
      <c r="B7" s="96" t="s">
        <v>3</v>
      </c>
      <c r="C7" s="280" t="s">
        <v>135</v>
      </c>
      <c r="D7" s="281"/>
      <c r="E7" s="282"/>
      <c r="F7" s="98"/>
      <c r="G7" s="99">
        <f>G8+G11+G12+G20+G28+G29+G30</f>
        <v>60440878.370000005</v>
      </c>
      <c r="H7" s="99">
        <f>H8+H11+H12+H20+H28+H29+H30</f>
        <v>86794005.030000001</v>
      </c>
    </row>
    <row r="8" spans="2:12" s="90" customFormat="1" ht="17.100000000000001" customHeight="1">
      <c r="B8" s="100"/>
      <c r="C8" s="97">
        <v>1</v>
      </c>
      <c r="D8" s="101" t="s">
        <v>10</v>
      </c>
      <c r="E8" s="102"/>
      <c r="F8" s="103"/>
      <c r="G8" s="99">
        <f>G9+G10</f>
        <v>572348.24</v>
      </c>
      <c r="H8" s="99">
        <f>H9+H10</f>
        <v>39674.03</v>
      </c>
      <c r="L8" s="106"/>
    </row>
    <row r="9" spans="2:12" s="90" customFormat="1" ht="17.100000000000001" customHeight="1">
      <c r="B9" s="100"/>
      <c r="C9" s="97"/>
      <c r="D9" s="104" t="s">
        <v>87</v>
      </c>
      <c r="E9" s="105" t="s">
        <v>27</v>
      </c>
      <c r="F9" s="103"/>
      <c r="G9" s="35">
        <v>555245.79</v>
      </c>
      <c r="H9" s="35">
        <v>17312.490000000002</v>
      </c>
      <c r="J9" s="106"/>
    </row>
    <row r="10" spans="2:12" s="90" customFormat="1" ht="17.100000000000001" customHeight="1">
      <c r="B10" s="100"/>
      <c r="C10" s="97"/>
      <c r="D10" s="104" t="s">
        <v>87</v>
      </c>
      <c r="E10" s="105" t="s">
        <v>28</v>
      </c>
      <c r="F10" s="103"/>
      <c r="G10" s="35">
        <v>17102.45</v>
      </c>
      <c r="H10" s="35">
        <v>22361.54</v>
      </c>
    </row>
    <row r="11" spans="2:12" s="90" customFormat="1" ht="17.100000000000001" customHeight="1">
      <c r="B11" s="100"/>
      <c r="C11" s="97">
        <v>2</v>
      </c>
      <c r="D11" s="101" t="s">
        <v>120</v>
      </c>
      <c r="E11" s="102"/>
      <c r="F11" s="103"/>
      <c r="G11" s="107">
        <v>0</v>
      </c>
      <c r="H11" s="107">
        <v>0</v>
      </c>
    </row>
    <row r="12" spans="2:12" s="90" customFormat="1" ht="17.100000000000001" customHeight="1">
      <c r="B12" s="100"/>
      <c r="C12" s="97">
        <v>3</v>
      </c>
      <c r="D12" s="101" t="s">
        <v>121</v>
      </c>
      <c r="E12" s="102"/>
      <c r="F12" s="103"/>
      <c r="G12" s="99">
        <f>G13+G14+G15+G16+G17+G18</f>
        <v>19697722.670000002</v>
      </c>
      <c r="H12" s="99">
        <f>H13+H14+H15+H16+H17+H18</f>
        <v>8352011</v>
      </c>
    </row>
    <row r="13" spans="2:12" s="90" customFormat="1" ht="17.100000000000001" customHeight="1">
      <c r="B13" s="100"/>
      <c r="C13" s="108"/>
      <c r="D13" s="104" t="s">
        <v>87</v>
      </c>
      <c r="E13" s="105" t="s">
        <v>122</v>
      </c>
      <c r="F13" s="103"/>
      <c r="G13" s="35">
        <v>19697722.670000002</v>
      </c>
      <c r="H13" s="35">
        <v>8351826</v>
      </c>
      <c r="L13" s="106"/>
    </row>
    <row r="14" spans="2:12" s="90" customFormat="1" ht="17.100000000000001" customHeight="1">
      <c r="B14" s="100"/>
      <c r="C14" s="108"/>
      <c r="D14" s="104" t="s">
        <v>87</v>
      </c>
      <c r="E14" s="105" t="s">
        <v>353</v>
      </c>
      <c r="F14" s="103"/>
      <c r="G14" s="107">
        <v>0</v>
      </c>
      <c r="H14" s="107">
        <v>0</v>
      </c>
    </row>
    <row r="15" spans="2:12" s="90" customFormat="1" ht="17.100000000000001" customHeight="1">
      <c r="B15" s="100"/>
      <c r="C15" s="108"/>
      <c r="D15" s="104" t="s">
        <v>87</v>
      </c>
      <c r="E15" s="105" t="s">
        <v>88</v>
      </c>
      <c r="F15" s="103"/>
      <c r="G15" s="107">
        <v>0</v>
      </c>
      <c r="H15" s="35">
        <v>185</v>
      </c>
      <c r="K15" s="109"/>
    </row>
    <row r="16" spans="2:12" s="90" customFormat="1" ht="17.100000000000001" customHeight="1">
      <c r="B16" s="100"/>
      <c r="C16" s="108"/>
      <c r="D16" s="104" t="s">
        <v>87</v>
      </c>
      <c r="E16" s="105" t="s">
        <v>89</v>
      </c>
      <c r="F16" s="103"/>
      <c r="G16" s="107">
        <v>0</v>
      </c>
      <c r="H16" s="107">
        <v>0</v>
      </c>
    </row>
    <row r="17" spans="2:11" s="90" customFormat="1" ht="17.100000000000001" customHeight="1">
      <c r="B17" s="100"/>
      <c r="C17" s="108"/>
      <c r="D17" s="104" t="s">
        <v>87</v>
      </c>
      <c r="E17" s="105" t="s">
        <v>92</v>
      </c>
      <c r="F17" s="103"/>
      <c r="G17" s="107">
        <v>0</v>
      </c>
      <c r="H17" s="107">
        <v>0</v>
      </c>
    </row>
    <row r="18" spans="2:11" s="90" customFormat="1" ht="17.100000000000001" customHeight="1">
      <c r="B18" s="100"/>
      <c r="C18" s="108"/>
      <c r="D18" s="104" t="s">
        <v>87</v>
      </c>
      <c r="E18" s="105" t="s">
        <v>348</v>
      </c>
      <c r="F18" s="103"/>
      <c r="G18" s="107">
        <v>0</v>
      </c>
      <c r="H18" s="107">
        <v>0</v>
      </c>
    </row>
    <row r="19" spans="2:11" s="90" customFormat="1" ht="17.100000000000001" customHeight="1">
      <c r="B19" s="100"/>
      <c r="C19" s="108"/>
      <c r="D19" s="104"/>
      <c r="E19" s="105"/>
      <c r="F19" s="103"/>
      <c r="G19" s="110"/>
      <c r="H19" s="110"/>
    </row>
    <row r="20" spans="2:11" s="90" customFormat="1" ht="17.100000000000001" customHeight="1">
      <c r="B20" s="100"/>
      <c r="C20" s="97">
        <v>4</v>
      </c>
      <c r="D20" s="101" t="s">
        <v>11</v>
      </c>
      <c r="E20" s="102"/>
      <c r="F20" s="103"/>
      <c r="G20" s="99">
        <f>G21+G22+G23+G24+G25+G26</f>
        <v>40170807.460000001</v>
      </c>
      <c r="H20" s="99">
        <f>H21+H22+H23+H24+H25+H26</f>
        <v>78402320</v>
      </c>
      <c r="J20" s="106"/>
    </row>
    <row r="21" spans="2:11" s="90" customFormat="1" ht="17.100000000000001" customHeight="1">
      <c r="B21" s="100"/>
      <c r="C21" s="108"/>
      <c r="D21" s="104" t="s">
        <v>87</v>
      </c>
      <c r="E21" s="105" t="s">
        <v>12</v>
      </c>
      <c r="F21" s="103"/>
      <c r="G21" s="35">
        <v>13079451.9</v>
      </c>
      <c r="H21" s="35">
        <v>37707820</v>
      </c>
    </row>
    <row r="22" spans="2:11" s="90" customFormat="1" ht="17.100000000000001" customHeight="1">
      <c r="B22" s="100"/>
      <c r="C22" s="108"/>
      <c r="D22" s="104" t="s">
        <v>87</v>
      </c>
      <c r="E22" s="105" t="s">
        <v>91</v>
      </c>
      <c r="F22" s="103"/>
      <c r="G22" s="107">
        <v>0</v>
      </c>
      <c r="H22" s="107">
        <v>0</v>
      </c>
    </row>
    <row r="23" spans="2:11" s="90" customFormat="1" ht="17.100000000000001" customHeight="1">
      <c r="B23" s="100"/>
      <c r="C23" s="108"/>
      <c r="D23" s="104" t="s">
        <v>87</v>
      </c>
      <c r="E23" s="105" t="s">
        <v>361</v>
      </c>
      <c r="F23" s="103"/>
      <c r="G23" s="35">
        <v>3064410.55</v>
      </c>
      <c r="H23" s="35">
        <v>1962957</v>
      </c>
    </row>
    <row r="24" spans="2:11" s="90" customFormat="1" ht="17.100000000000001" customHeight="1">
      <c r="B24" s="100"/>
      <c r="C24" s="108"/>
      <c r="D24" s="104" t="s">
        <v>87</v>
      </c>
      <c r="E24" s="105" t="s">
        <v>123</v>
      </c>
      <c r="F24" s="103"/>
      <c r="G24" s="35">
        <v>8180177</v>
      </c>
      <c r="H24" s="35">
        <v>21004087</v>
      </c>
    </row>
    <row r="25" spans="2:11" s="90" customFormat="1" ht="17.100000000000001" customHeight="1">
      <c r="B25" s="100"/>
      <c r="C25" s="108"/>
      <c r="D25" s="104" t="s">
        <v>87</v>
      </c>
      <c r="E25" s="105" t="s">
        <v>13</v>
      </c>
      <c r="F25" s="103"/>
      <c r="G25" s="35">
        <v>15846768.01</v>
      </c>
      <c r="H25" s="35">
        <v>17727456</v>
      </c>
      <c r="K25" s="106"/>
    </row>
    <row r="26" spans="2:11" s="90" customFormat="1" ht="17.100000000000001" customHeight="1">
      <c r="B26" s="100"/>
      <c r="C26" s="108"/>
      <c r="D26" s="104" t="s">
        <v>87</v>
      </c>
      <c r="E26" s="105" t="s">
        <v>14</v>
      </c>
      <c r="F26" s="103"/>
      <c r="G26" s="107">
        <v>0</v>
      </c>
      <c r="H26" s="107">
        <v>0</v>
      </c>
    </row>
    <row r="27" spans="2:11" s="90" customFormat="1" ht="17.100000000000001" customHeight="1">
      <c r="B27" s="100"/>
      <c r="C27" s="108"/>
      <c r="D27" s="104" t="s">
        <v>87</v>
      </c>
      <c r="E27" s="105"/>
      <c r="F27" s="103"/>
      <c r="G27" s="107">
        <v>0</v>
      </c>
      <c r="H27" s="107">
        <v>0</v>
      </c>
    </row>
    <row r="28" spans="2:11" s="90" customFormat="1" ht="17.100000000000001" customHeight="1">
      <c r="B28" s="100"/>
      <c r="C28" s="97">
        <v>5</v>
      </c>
      <c r="D28" s="101" t="s">
        <v>124</v>
      </c>
      <c r="E28" s="102"/>
      <c r="F28" s="103"/>
      <c r="G28" s="107">
        <v>0</v>
      </c>
      <c r="H28" s="107">
        <v>0</v>
      </c>
    </row>
    <row r="29" spans="2:11" s="90" customFormat="1" ht="17.100000000000001" customHeight="1">
      <c r="B29" s="100"/>
      <c r="C29" s="97">
        <v>6</v>
      </c>
      <c r="D29" s="101" t="s">
        <v>125</v>
      </c>
      <c r="E29" s="102"/>
      <c r="F29" s="103"/>
      <c r="G29" s="107">
        <v>0</v>
      </c>
      <c r="H29" s="107">
        <v>0</v>
      </c>
    </row>
    <row r="30" spans="2:11" s="90" customFormat="1" ht="17.100000000000001" customHeight="1">
      <c r="B30" s="100"/>
      <c r="C30" s="97">
        <v>7</v>
      </c>
      <c r="D30" s="101" t="s">
        <v>15</v>
      </c>
      <c r="E30" s="102"/>
      <c r="F30" s="103"/>
      <c r="G30" s="107">
        <v>0</v>
      </c>
      <c r="H30" s="107">
        <v>0</v>
      </c>
    </row>
    <row r="31" spans="2:11" s="90" customFormat="1" ht="17.100000000000001" customHeight="1">
      <c r="B31" s="100"/>
      <c r="C31" s="97"/>
      <c r="D31" s="104" t="s">
        <v>87</v>
      </c>
      <c r="E31" s="102" t="s">
        <v>126</v>
      </c>
      <c r="F31" s="103"/>
      <c r="G31" s="107">
        <v>0</v>
      </c>
      <c r="H31" s="107">
        <v>0</v>
      </c>
    </row>
    <row r="32" spans="2:11" s="90" customFormat="1" ht="17.100000000000001" customHeight="1">
      <c r="B32" s="100"/>
      <c r="C32" s="97"/>
      <c r="D32" s="104" t="s">
        <v>87</v>
      </c>
      <c r="E32" s="102"/>
      <c r="F32" s="103"/>
      <c r="G32" s="35"/>
      <c r="H32" s="35"/>
    </row>
    <row r="33" spans="2:8" s="90" customFormat="1" ht="24.95" customHeight="1">
      <c r="B33" s="111" t="s">
        <v>4</v>
      </c>
      <c r="C33" s="280" t="s">
        <v>16</v>
      </c>
      <c r="D33" s="281"/>
      <c r="E33" s="282"/>
      <c r="F33" s="103"/>
      <c r="G33" s="99">
        <f>G34+G35+G42+G43+G44+G45</f>
        <v>44408646</v>
      </c>
      <c r="H33" s="99">
        <f>H34+H35+H42+H43+H44+H45</f>
        <v>33184454</v>
      </c>
    </row>
    <row r="34" spans="2:8" s="90" customFormat="1" ht="17.100000000000001" customHeight="1">
      <c r="B34" s="100"/>
      <c r="C34" s="97">
        <v>1</v>
      </c>
      <c r="D34" s="101" t="s">
        <v>17</v>
      </c>
      <c r="E34" s="102"/>
      <c r="F34" s="103"/>
      <c r="G34" s="99">
        <v>0</v>
      </c>
      <c r="H34" s="99">
        <v>0</v>
      </c>
    </row>
    <row r="35" spans="2:8" s="90" customFormat="1" ht="17.100000000000001" customHeight="1">
      <c r="B35" s="100"/>
      <c r="C35" s="97">
        <v>2</v>
      </c>
      <c r="D35" s="101" t="s">
        <v>18</v>
      </c>
      <c r="E35" s="112"/>
      <c r="F35" s="103"/>
      <c r="G35" s="99">
        <f>G36+G37+G38+G39+G40+G41</f>
        <v>44408646</v>
      </c>
      <c r="H35" s="99">
        <f>H36+H37+H38+H39+H40+H41</f>
        <v>33184454</v>
      </c>
    </row>
    <row r="36" spans="2:8" s="90" customFormat="1" ht="17.100000000000001" customHeight="1">
      <c r="B36" s="100"/>
      <c r="C36" s="108"/>
      <c r="D36" s="104" t="s">
        <v>87</v>
      </c>
      <c r="E36" s="105" t="s">
        <v>162</v>
      </c>
      <c r="F36" s="103"/>
      <c r="G36" s="35">
        <v>9900000</v>
      </c>
      <c r="H36" s="35">
        <v>9900000</v>
      </c>
    </row>
    <row r="37" spans="2:8" s="90" customFormat="1" ht="17.100000000000001" customHeight="1">
      <c r="B37" s="100"/>
      <c r="C37" s="108"/>
      <c r="D37" s="104" t="s">
        <v>87</v>
      </c>
      <c r="E37" s="105" t="s">
        <v>5</v>
      </c>
      <c r="F37" s="103"/>
      <c r="G37" s="35">
        <v>7339985</v>
      </c>
      <c r="H37" s="35">
        <v>191428</v>
      </c>
    </row>
    <row r="38" spans="2:8" s="90" customFormat="1" ht="17.100000000000001" customHeight="1">
      <c r="B38" s="100"/>
      <c r="C38" s="108"/>
      <c r="D38" s="104" t="s">
        <v>87</v>
      </c>
      <c r="E38" s="105" t="s">
        <v>90</v>
      </c>
      <c r="F38" s="103"/>
      <c r="G38" s="35">
        <v>5803316</v>
      </c>
      <c r="H38" s="35">
        <v>7047983</v>
      </c>
    </row>
    <row r="39" spans="2:8" s="90" customFormat="1" ht="17.100000000000001" customHeight="1">
      <c r="B39" s="100"/>
      <c r="C39" s="108"/>
      <c r="D39" s="104" t="s">
        <v>87</v>
      </c>
      <c r="E39" s="105" t="s">
        <v>163</v>
      </c>
      <c r="F39" s="103"/>
      <c r="G39" s="35">
        <v>6746966</v>
      </c>
      <c r="H39" s="35">
        <v>8013983</v>
      </c>
    </row>
    <row r="40" spans="2:8" s="90" customFormat="1" ht="17.100000000000001" customHeight="1">
      <c r="B40" s="100"/>
      <c r="C40" s="108"/>
      <c r="D40" s="104" t="s">
        <v>87</v>
      </c>
      <c r="E40" s="105" t="s">
        <v>349</v>
      </c>
      <c r="F40" s="103"/>
      <c r="G40" s="35">
        <v>1161037</v>
      </c>
      <c r="H40" s="35">
        <v>404512</v>
      </c>
    </row>
    <row r="41" spans="2:8" s="90" customFormat="1" ht="17.100000000000001" customHeight="1">
      <c r="B41" s="100"/>
      <c r="C41" s="108"/>
      <c r="D41" s="104" t="s">
        <v>87</v>
      </c>
      <c r="E41" s="105" t="s">
        <v>164</v>
      </c>
      <c r="F41" s="103"/>
      <c r="G41" s="35">
        <v>13457342</v>
      </c>
      <c r="H41" s="35">
        <v>7626548</v>
      </c>
    </row>
    <row r="42" spans="2:8" s="90" customFormat="1" ht="17.100000000000001" customHeight="1">
      <c r="B42" s="100"/>
      <c r="C42" s="97">
        <v>3</v>
      </c>
      <c r="D42" s="101" t="s">
        <v>19</v>
      </c>
      <c r="E42" s="102"/>
      <c r="F42" s="103"/>
      <c r="G42" s="107">
        <v>0</v>
      </c>
      <c r="H42" s="107">
        <v>0</v>
      </c>
    </row>
    <row r="43" spans="2:8" s="90" customFormat="1" ht="17.100000000000001" customHeight="1">
      <c r="B43" s="100"/>
      <c r="C43" s="97">
        <v>4</v>
      </c>
      <c r="D43" s="101" t="s">
        <v>20</v>
      </c>
      <c r="E43" s="102"/>
      <c r="F43" s="103"/>
      <c r="G43" s="107">
        <v>0</v>
      </c>
      <c r="H43" s="107">
        <v>0</v>
      </c>
    </row>
    <row r="44" spans="2:8" s="90" customFormat="1" ht="17.100000000000001" customHeight="1">
      <c r="B44" s="100"/>
      <c r="C44" s="97">
        <v>5</v>
      </c>
      <c r="D44" s="101" t="s">
        <v>21</v>
      </c>
      <c r="E44" s="102"/>
      <c r="F44" s="103"/>
      <c r="G44" s="107">
        <v>0</v>
      </c>
      <c r="H44" s="107">
        <v>0</v>
      </c>
    </row>
    <row r="45" spans="2:8" s="90" customFormat="1" ht="17.100000000000001" customHeight="1">
      <c r="B45" s="100"/>
      <c r="C45" s="97">
        <v>6</v>
      </c>
      <c r="D45" s="101" t="s">
        <v>22</v>
      </c>
      <c r="E45" s="102"/>
      <c r="F45" s="103"/>
      <c r="G45" s="107">
        <v>0</v>
      </c>
      <c r="H45" s="107">
        <v>0</v>
      </c>
    </row>
    <row r="46" spans="2:8" s="90" customFormat="1" ht="30" customHeight="1">
      <c r="B46" s="103"/>
      <c r="C46" s="280" t="s">
        <v>50</v>
      </c>
      <c r="D46" s="281"/>
      <c r="E46" s="282"/>
      <c r="F46" s="103"/>
      <c r="G46" s="99">
        <f>G33+G7</f>
        <v>104849524.37</v>
      </c>
      <c r="H46" s="99">
        <f>H33+H7</f>
        <v>119978459.03</v>
      </c>
    </row>
    <row r="47" spans="2:8" s="90" customFormat="1" ht="9.75" customHeight="1">
      <c r="B47" s="113"/>
      <c r="C47" s="113"/>
      <c r="D47" s="113"/>
      <c r="E47" s="113"/>
      <c r="F47" s="114"/>
      <c r="G47" s="115"/>
      <c r="H47" s="115"/>
    </row>
    <row r="48" spans="2:8" s="90" customFormat="1" ht="15.95" customHeight="1">
      <c r="B48" s="113"/>
      <c r="C48" s="113"/>
      <c r="D48" s="113"/>
      <c r="E48" s="113"/>
      <c r="F48" s="114"/>
      <c r="G48" s="115"/>
      <c r="H48" s="115"/>
    </row>
  </sheetData>
  <mergeCells count="7">
    <mergeCell ref="B3:H3"/>
    <mergeCell ref="C33:E33"/>
    <mergeCell ref="C46:E46"/>
    <mergeCell ref="F5:F6"/>
    <mergeCell ref="C5:E6"/>
    <mergeCell ref="B5:B6"/>
    <mergeCell ref="C7:E7"/>
  </mergeCells>
  <phoneticPr fontId="0" type="noConversion"/>
  <printOptions horizontalCentered="1" verticalCentered="1"/>
  <pageMargins left="0" right="0" top="0" bottom="0" header="0.25" footer="0.2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K55"/>
  <sheetViews>
    <sheetView topLeftCell="A34" workbookViewId="0">
      <selection activeCell="G18" sqref="G18"/>
    </sheetView>
  </sheetViews>
  <sheetFormatPr defaultRowHeight="15"/>
  <cols>
    <col min="1" max="1" width="2.42578125" style="41" customWidth="1"/>
    <col min="2" max="2" width="3.7109375" style="51" customWidth="1"/>
    <col min="3" max="3" width="2.7109375" style="51" customWidth="1"/>
    <col min="4" max="4" width="4" style="51" customWidth="1"/>
    <col min="5" max="5" width="40.5703125" style="41" customWidth="1"/>
    <col min="6" max="6" width="8.28515625" style="41" customWidth="1"/>
    <col min="7" max="8" width="15.7109375" style="86" customWidth="1"/>
    <col min="9" max="9" width="1.42578125" style="41" customWidth="1"/>
    <col min="10" max="10" width="9.140625" style="41"/>
    <col min="11" max="11" width="10.140625" style="41" bestFit="1" customWidth="1"/>
    <col min="12" max="16384" width="9.140625" style="41"/>
  </cols>
  <sheetData>
    <row r="1" spans="2:11" ht="18" customHeight="1">
      <c r="B1" s="32" t="str">
        <f>Aktivet!B1</f>
        <v>" BENAKS 94   " SHPK</v>
      </c>
    </row>
    <row r="2" spans="2:11" s="90" customFormat="1" ht="15" customHeight="1">
      <c r="B2" s="32"/>
      <c r="C2" s="139"/>
      <c r="D2" s="88" t="s">
        <v>346</v>
      </c>
      <c r="E2" s="140"/>
      <c r="G2" s="91"/>
      <c r="H2" s="91"/>
    </row>
    <row r="3" spans="2:11" s="90" customFormat="1" ht="18" customHeight="1">
      <c r="B3" s="279" t="s">
        <v>168</v>
      </c>
      <c r="C3" s="279"/>
      <c r="D3" s="279"/>
      <c r="E3" s="279"/>
      <c r="F3" s="279"/>
      <c r="G3" s="279"/>
      <c r="H3" s="279"/>
    </row>
    <row r="4" spans="2:11" ht="6.75" customHeight="1"/>
    <row r="5" spans="2:11" s="90" customFormat="1" ht="15.95" customHeight="1">
      <c r="B5" s="283" t="s">
        <v>2</v>
      </c>
      <c r="C5" s="285" t="s">
        <v>46</v>
      </c>
      <c r="D5" s="286"/>
      <c r="E5" s="287"/>
      <c r="F5" s="283" t="s">
        <v>9</v>
      </c>
      <c r="G5" s="93" t="s">
        <v>116</v>
      </c>
      <c r="H5" s="93" t="s">
        <v>116</v>
      </c>
    </row>
    <row r="6" spans="2:11" s="90" customFormat="1" ht="15.95" customHeight="1">
      <c r="B6" s="284"/>
      <c r="C6" s="288"/>
      <c r="D6" s="289"/>
      <c r="E6" s="290"/>
      <c r="F6" s="284"/>
      <c r="G6" s="94" t="s">
        <v>166</v>
      </c>
      <c r="H6" s="95" t="s">
        <v>149</v>
      </c>
    </row>
    <row r="7" spans="2:11" s="90" customFormat="1" ht="24.95" customHeight="1">
      <c r="B7" s="111" t="s">
        <v>3</v>
      </c>
      <c r="C7" s="280" t="s">
        <v>118</v>
      </c>
      <c r="D7" s="281"/>
      <c r="E7" s="282"/>
      <c r="F7" s="103"/>
      <c r="G7" s="99">
        <f>G8+G9+G12+G23+G24</f>
        <v>62147497.159999996</v>
      </c>
      <c r="H7" s="99">
        <f>H8+H9+H12+H23+H24</f>
        <v>81091784.540000007</v>
      </c>
    </row>
    <row r="8" spans="2:11" s="90" customFormat="1" ht="15.95" customHeight="1">
      <c r="B8" s="100"/>
      <c r="C8" s="97">
        <v>1</v>
      </c>
      <c r="D8" s="101" t="s">
        <v>23</v>
      </c>
      <c r="E8" s="102"/>
      <c r="F8" s="103"/>
      <c r="G8" s="99">
        <v>0</v>
      </c>
      <c r="H8" s="99">
        <v>0</v>
      </c>
    </row>
    <row r="9" spans="2:11" s="90" customFormat="1" ht="15.95" customHeight="1">
      <c r="B9" s="100"/>
      <c r="C9" s="97">
        <v>2</v>
      </c>
      <c r="D9" s="101" t="s">
        <v>24</v>
      </c>
      <c r="E9" s="102"/>
      <c r="F9" s="103"/>
      <c r="G9" s="99">
        <f>SUM(G10:G11)</f>
        <v>6374809.8799999999</v>
      </c>
      <c r="H9" s="99">
        <f>SUM(H10:H11)</f>
        <v>8235277.5599999996</v>
      </c>
    </row>
    <row r="10" spans="2:11" s="90" customFormat="1" ht="15.95" customHeight="1">
      <c r="B10" s="100"/>
      <c r="C10" s="108"/>
      <c r="D10" s="104" t="s">
        <v>87</v>
      </c>
      <c r="E10" s="105" t="s">
        <v>93</v>
      </c>
      <c r="F10" s="103"/>
      <c r="G10" s="35">
        <v>6374809.8799999999</v>
      </c>
      <c r="H10" s="35">
        <v>8235277.5599999996</v>
      </c>
    </row>
    <row r="11" spans="2:11" s="90" customFormat="1" ht="15.95" customHeight="1">
      <c r="B11" s="100"/>
      <c r="C11" s="108"/>
      <c r="D11" s="104" t="s">
        <v>87</v>
      </c>
      <c r="E11" s="105" t="s">
        <v>119</v>
      </c>
      <c r="F11" s="103"/>
      <c r="G11" s="35"/>
      <c r="H11" s="35"/>
    </row>
    <row r="12" spans="2:11" s="90" customFormat="1" ht="15.95" customHeight="1">
      <c r="B12" s="100"/>
      <c r="C12" s="97">
        <v>3</v>
      </c>
      <c r="D12" s="101" t="s">
        <v>25</v>
      </c>
      <c r="E12" s="102"/>
      <c r="F12" s="103"/>
      <c r="G12" s="99">
        <f>G13+G14+G15+G16+G17+G18+G20+G21+G22+G19</f>
        <v>55772687.279999994</v>
      </c>
      <c r="H12" s="99">
        <f>H13+H14+H15+H16+H17+H18+H20+H21+H22+H19</f>
        <v>72856506.980000004</v>
      </c>
    </row>
    <row r="13" spans="2:11" s="90" customFormat="1" ht="15.95" customHeight="1">
      <c r="B13" s="100"/>
      <c r="C13" s="108"/>
      <c r="D13" s="104" t="s">
        <v>87</v>
      </c>
      <c r="E13" s="105" t="s">
        <v>127</v>
      </c>
      <c r="F13" s="103"/>
      <c r="G13" s="35">
        <f>46319753.43+6797220</f>
        <v>53116973.43</v>
      </c>
      <c r="H13" s="35">
        <f>22898496.8+6797220</f>
        <v>29695716.800000001</v>
      </c>
      <c r="K13" s="106"/>
    </row>
    <row r="14" spans="2:11" s="90" customFormat="1" ht="15.95" customHeight="1">
      <c r="B14" s="100"/>
      <c r="C14" s="108"/>
      <c r="D14" s="104" t="s">
        <v>87</v>
      </c>
      <c r="E14" s="105" t="s">
        <v>128</v>
      </c>
      <c r="F14" s="103"/>
      <c r="G14" s="35">
        <v>199284.5</v>
      </c>
      <c r="H14" s="35">
        <v>2577064</v>
      </c>
    </row>
    <row r="15" spans="2:11" s="90" customFormat="1" ht="15.95" customHeight="1">
      <c r="B15" s="100"/>
      <c r="C15" s="108"/>
      <c r="D15" s="104" t="s">
        <v>87</v>
      </c>
      <c r="E15" s="105" t="s">
        <v>94</v>
      </c>
      <c r="F15" s="103"/>
      <c r="G15" s="35">
        <v>64507</v>
      </c>
      <c r="H15" s="35">
        <v>56637</v>
      </c>
    </row>
    <row r="16" spans="2:11" s="90" customFormat="1" ht="15.95" customHeight="1">
      <c r="B16" s="100"/>
      <c r="C16" s="108"/>
      <c r="D16" s="104" t="s">
        <v>87</v>
      </c>
      <c r="E16" s="105" t="s">
        <v>95</v>
      </c>
      <c r="F16" s="103"/>
      <c r="G16" s="35">
        <v>15085</v>
      </c>
      <c r="H16" s="35">
        <v>13300</v>
      </c>
    </row>
    <row r="17" spans="2:11" s="90" customFormat="1" ht="15.95" customHeight="1">
      <c r="B17" s="100"/>
      <c r="C17" s="108"/>
      <c r="D17" s="104" t="s">
        <v>87</v>
      </c>
      <c r="E17" s="105" t="s">
        <v>96</v>
      </c>
      <c r="F17" s="103"/>
      <c r="G17" s="35">
        <v>532813</v>
      </c>
      <c r="H17" s="35">
        <v>0</v>
      </c>
    </row>
    <row r="18" spans="2:11" s="90" customFormat="1" ht="15.95" customHeight="1">
      <c r="B18" s="100"/>
      <c r="C18" s="108"/>
      <c r="D18" s="104" t="s">
        <v>87</v>
      </c>
      <c r="E18" s="105" t="s">
        <v>97</v>
      </c>
      <c r="F18" s="103"/>
      <c r="G18" s="35">
        <v>1326007.6200000001</v>
      </c>
      <c r="H18" s="35">
        <v>9853.2800000000007</v>
      </c>
    </row>
    <row r="19" spans="2:11" s="90" customFormat="1" ht="15.95" customHeight="1">
      <c r="B19" s="100"/>
      <c r="C19" s="108"/>
      <c r="D19" s="104" t="s">
        <v>87</v>
      </c>
      <c r="E19" s="105" t="s">
        <v>98</v>
      </c>
      <c r="F19" s="103"/>
      <c r="G19" s="35">
        <v>60100</v>
      </c>
      <c r="H19" s="35">
        <v>11070</v>
      </c>
    </row>
    <row r="20" spans="2:11" s="90" customFormat="1" ht="15.95" customHeight="1">
      <c r="B20" s="100"/>
      <c r="C20" s="108"/>
      <c r="D20" s="104" t="s">
        <v>87</v>
      </c>
      <c r="E20" s="105" t="s">
        <v>155</v>
      </c>
      <c r="F20" s="103"/>
      <c r="G20" s="35">
        <v>293863.83</v>
      </c>
      <c r="H20" s="35">
        <f>40062554+427557</f>
        <v>40490111</v>
      </c>
    </row>
    <row r="21" spans="2:11" s="90" customFormat="1" ht="15.95" customHeight="1">
      <c r="B21" s="100"/>
      <c r="C21" s="108"/>
      <c r="D21" s="104" t="s">
        <v>87</v>
      </c>
      <c r="E21" s="105" t="s">
        <v>362</v>
      </c>
      <c r="F21" s="103"/>
      <c r="G21" s="35">
        <v>164052.9</v>
      </c>
      <c r="H21" s="35">
        <v>2754.9</v>
      </c>
    </row>
    <row r="22" spans="2:11" s="90" customFormat="1" ht="15.95" customHeight="1">
      <c r="B22" s="100"/>
      <c r="C22" s="108"/>
      <c r="D22" s="104" t="s">
        <v>87</v>
      </c>
      <c r="E22" s="105" t="s">
        <v>99</v>
      </c>
      <c r="F22" s="103"/>
      <c r="G22" s="35"/>
      <c r="H22" s="35"/>
    </row>
    <row r="23" spans="2:11" s="90" customFormat="1" ht="15.95" customHeight="1">
      <c r="B23" s="100"/>
      <c r="C23" s="97">
        <v>4</v>
      </c>
      <c r="D23" s="101" t="s">
        <v>26</v>
      </c>
      <c r="E23" s="102"/>
      <c r="F23" s="103"/>
      <c r="G23" s="99">
        <v>0</v>
      </c>
      <c r="H23" s="99">
        <v>0</v>
      </c>
    </row>
    <row r="24" spans="2:11" s="90" customFormat="1" ht="15.95" customHeight="1">
      <c r="B24" s="100"/>
      <c r="C24" s="97">
        <v>5</v>
      </c>
      <c r="D24" s="101" t="s">
        <v>129</v>
      </c>
      <c r="E24" s="102"/>
      <c r="F24" s="103"/>
      <c r="G24" s="99">
        <v>0</v>
      </c>
      <c r="H24" s="99">
        <v>0</v>
      </c>
    </row>
    <row r="25" spans="2:11" s="90" customFormat="1" ht="24.75" customHeight="1">
      <c r="B25" s="111" t="s">
        <v>4</v>
      </c>
      <c r="C25" s="280" t="s">
        <v>47</v>
      </c>
      <c r="D25" s="281"/>
      <c r="E25" s="282"/>
      <c r="F25" s="103"/>
      <c r="G25" s="99">
        <f>G26+G29+G30+G31</f>
        <v>6779335.0700000003</v>
      </c>
      <c r="H25" s="99">
        <f>H26+H29+H30+H31</f>
        <v>12084209.91</v>
      </c>
    </row>
    <row r="26" spans="2:11" s="90" customFormat="1" ht="15.95" customHeight="1">
      <c r="B26" s="100"/>
      <c r="C26" s="97">
        <v>1</v>
      </c>
      <c r="D26" s="101" t="s">
        <v>31</v>
      </c>
      <c r="E26" s="112"/>
      <c r="F26" s="103"/>
      <c r="G26" s="99">
        <f>G27+G28</f>
        <v>0</v>
      </c>
      <c r="H26" s="99">
        <f>H27+H28</f>
        <v>0</v>
      </c>
    </row>
    <row r="27" spans="2:11" s="90" customFormat="1" ht="15.95" customHeight="1">
      <c r="B27" s="100"/>
      <c r="C27" s="108"/>
      <c r="D27" s="104" t="s">
        <v>87</v>
      </c>
      <c r="E27" s="105" t="s">
        <v>32</v>
      </c>
      <c r="F27" s="103"/>
      <c r="G27" s="35"/>
      <c r="H27" s="35"/>
    </row>
    <row r="28" spans="2:11" s="90" customFormat="1" ht="15.95" customHeight="1">
      <c r="B28" s="100"/>
      <c r="C28" s="108"/>
      <c r="D28" s="104" t="s">
        <v>87</v>
      </c>
      <c r="E28" s="105" t="s">
        <v>29</v>
      </c>
      <c r="F28" s="103"/>
      <c r="G28" s="35"/>
      <c r="H28" s="35"/>
    </row>
    <row r="29" spans="2:11" s="90" customFormat="1" ht="15.95" customHeight="1">
      <c r="B29" s="100"/>
      <c r="C29" s="97">
        <v>2</v>
      </c>
      <c r="D29" s="101" t="s">
        <v>33</v>
      </c>
      <c r="E29" s="102"/>
      <c r="F29" s="103"/>
      <c r="G29" s="99">
        <f>2779335.07+4000000</f>
        <v>6779335.0700000003</v>
      </c>
      <c r="H29" s="99">
        <v>12084209.91</v>
      </c>
      <c r="K29" s="106"/>
    </row>
    <row r="30" spans="2:11" s="90" customFormat="1" ht="15.95" customHeight="1">
      <c r="B30" s="100"/>
      <c r="C30" s="97">
        <v>3</v>
      </c>
      <c r="D30" s="101" t="s">
        <v>26</v>
      </c>
      <c r="E30" s="102"/>
      <c r="F30" s="103"/>
      <c r="G30" s="99">
        <v>0</v>
      </c>
      <c r="H30" s="99">
        <v>0</v>
      </c>
    </row>
    <row r="31" spans="2:11" s="90" customFormat="1" ht="15.95" customHeight="1">
      <c r="B31" s="100"/>
      <c r="C31" s="97">
        <v>4</v>
      </c>
      <c r="D31" s="101" t="s">
        <v>34</v>
      </c>
      <c r="E31" s="102"/>
      <c r="F31" s="103"/>
      <c r="G31" s="99">
        <v>0</v>
      </c>
      <c r="H31" s="99">
        <v>0</v>
      </c>
    </row>
    <row r="32" spans="2:11" s="90" customFormat="1" ht="24.75" customHeight="1">
      <c r="B32" s="100"/>
      <c r="C32" s="280" t="s">
        <v>49</v>
      </c>
      <c r="D32" s="281"/>
      <c r="E32" s="282"/>
      <c r="F32" s="103"/>
      <c r="G32" s="99">
        <f>G25+G7</f>
        <v>68926832.229999989</v>
      </c>
      <c r="H32" s="99">
        <f>H25+H7</f>
        <v>93175994.450000003</v>
      </c>
    </row>
    <row r="33" spans="2:8" s="90" customFormat="1" ht="24.75" customHeight="1">
      <c r="B33" s="111" t="s">
        <v>35</v>
      </c>
      <c r="C33" s="280" t="s">
        <v>36</v>
      </c>
      <c r="D33" s="281"/>
      <c r="E33" s="282"/>
      <c r="F33" s="103"/>
      <c r="G33" s="99">
        <f>G34+G35+G36+G37+G38+G39+G40+G41+G42+G43</f>
        <v>35922692.140000001</v>
      </c>
      <c r="H33" s="99">
        <f>H34+H35+H36+H37+H38+H39+H40+H41+H42+H43</f>
        <v>26802463.920000002</v>
      </c>
    </row>
    <row r="34" spans="2:8" s="90" customFormat="1" ht="15.95" customHeight="1">
      <c r="B34" s="100"/>
      <c r="C34" s="97">
        <v>1</v>
      </c>
      <c r="D34" s="101" t="s">
        <v>37</v>
      </c>
      <c r="E34" s="102"/>
      <c r="F34" s="103"/>
      <c r="G34" s="35"/>
      <c r="H34" s="35"/>
    </row>
    <row r="35" spans="2:8" s="90" customFormat="1" ht="15.95" customHeight="1">
      <c r="B35" s="100"/>
      <c r="C35" s="133">
        <v>2</v>
      </c>
      <c r="D35" s="101" t="s">
        <v>38</v>
      </c>
      <c r="E35" s="102"/>
      <c r="F35" s="103"/>
      <c r="G35" s="35"/>
      <c r="H35" s="35"/>
    </row>
    <row r="36" spans="2:8" s="90" customFormat="1" ht="15.95" customHeight="1">
      <c r="B36" s="100"/>
      <c r="C36" s="97">
        <v>3</v>
      </c>
      <c r="D36" s="101" t="s">
        <v>39</v>
      </c>
      <c r="E36" s="102"/>
      <c r="F36" s="103"/>
      <c r="G36" s="35">
        <v>17826300</v>
      </c>
      <c r="H36" s="35">
        <v>17826300</v>
      </c>
    </row>
    <row r="37" spans="2:8" s="90" customFormat="1" ht="15.95" customHeight="1">
      <c r="B37" s="100"/>
      <c r="C37" s="133">
        <v>4</v>
      </c>
      <c r="D37" s="101" t="s">
        <v>40</v>
      </c>
      <c r="E37" s="102"/>
      <c r="F37" s="103"/>
      <c r="G37" s="35"/>
      <c r="H37" s="35"/>
    </row>
    <row r="38" spans="2:8" s="90" customFormat="1" ht="15.95" customHeight="1">
      <c r="B38" s="100"/>
      <c r="C38" s="97">
        <v>5</v>
      </c>
      <c r="D38" s="101" t="s">
        <v>100</v>
      </c>
      <c r="E38" s="102"/>
      <c r="F38" s="103"/>
      <c r="G38" s="35"/>
      <c r="H38" s="35"/>
    </row>
    <row r="39" spans="2:8" s="90" customFormat="1" ht="15.95" customHeight="1">
      <c r="B39" s="100"/>
      <c r="C39" s="133">
        <v>6</v>
      </c>
      <c r="D39" s="101" t="s">
        <v>41</v>
      </c>
      <c r="E39" s="102"/>
      <c r="F39" s="103"/>
      <c r="G39" s="35"/>
      <c r="H39" s="35"/>
    </row>
    <row r="40" spans="2:8" s="90" customFormat="1" ht="15.95" customHeight="1">
      <c r="B40" s="100"/>
      <c r="C40" s="97">
        <v>7</v>
      </c>
      <c r="D40" s="101" t="s">
        <v>42</v>
      </c>
      <c r="E40" s="102"/>
      <c r="F40" s="103"/>
      <c r="G40" s="35">
        <v>515583</v>
      </c>
      <c r="H40" s="35">
        <v>436826</v>
      </c>
    </row>
    <row r="41" spans="2:8" s="90" customFormat="1" ht="15.95" customHeight="1">
      <c r="B41" s="100"/>
      <c r="C41" s="133">
        <v>8</v>
      </c>
      <c r="D41" s="101" t="s">
        <v>43</v>
      </c>
      <c r="E41" s="102"/>
      <c r="F41" s="103"/>
      <c r="G41" s="35"/>
      <c r="H41" s="35"/>
    </row>
    <row r="42" spans="2:8" s="90" customFormat="1" ht="15.95" customHeight="1">
      <c r="B42" s="100"/>
      <c r="C42" s="97">
        <v>9</v>
      </c>
      <c r="D42" s="101" t="s">
        <v>44</v>
      </c>
      <c r="E42" s="102"/>
      <c r="F42" s="103"/>
      <c r="G42" s="35">
        <v>8460580.9199999999</v>
      </c>
      <c r="H42" s="35">
        <v>6964198</v>
      </c>
    </row>
    <row r="43" spans="2:8" s="90" customFormat="1" ht="15.95" customHeight="1">
      <c r="B43" s="100"/>
      <c r="C43" s="133">
        <v>10</v>
      </c>
      <c r="D43" s="101" t="s">
        <v>45</v>
      </c>
      <c r="E43" s="102"/>
      <c r="F43" s="103"/>
      <c r="G43" s="35">
        <v>9120228.2200000007</v>
      </c>
      <c r="H43" s="35">
        <v>1575139.92</v>
      </c>
    </row>
    <row r="44" spans="2:8" s="90" customFormat="1" ht="24.75" customHeight="1">
      <c r="B44" s="100"/>
      <c r="C44" s="280" t="s">
        <v>48</v>
      </c>
      <c r="D44" s="281"/>
      <c r="E44" s="282"/>
      <c r="F44" s="103"/>
      <c r="G44" s="99">
        <f>G32+G33</f>
        <v>104849524.36999999</v>
      </c>
      <c r="H44" s="99">
        <f>H32+H33</f>
        <v>119978458.37</v>
      </c>
    </row>
    <row r="45" spans="2:8" s="90" customFormat="1" ht="15.95" customHeight="1">
      <c r="B45" s="113"/>
      <c r="C45" s="113"/>
      <c r="D45" s="141"/>
      <c r="E45" s="114"/>
      <c r="F45" s="114"/>
      <c r="G45" s="115"/>
      <c r="H45" s="115"/>
    </row>
    <row r="46" spans="2:8" s="90" customFormat="1" ht="15.95" customHeight="1">
      <c r="B46" s="113"/>
      <c r="C46" s="113"/>
      <c r="D46" s="141"/>
      <c r="E46" s="114"/>
      <c r="F46" s="114"/>
      <c r="G46" s="115"/>
      <c r="H46" s="115"/>
    </row>
    <row r="47" spans="2:8" s="90" customFormat="1" ht="15.95" customHeight="1">
      <c r="B47" s="113"/>
      <c r="C47" s="113"/>
      <c r="D47" s="141"/>
      <c r="E47" s="114"/>
      <c r="F47" s="114"/>
      <c r="G47" s="115"/>
      <c r="H47" s="115"/>
    </row>
    <row r="48" spans="2:8" s="90" customFormat="1" ht="15.95" customHeight="1">
      <c r="B48" s="113"/>
      <c r="C48" s="113"/>
      <c r="D48" s="141"/>
      <c r="E48" s="114"/>
      <c r="F48" s="114"/>
      <c r="G48" s="115"/>
      <c r="H48" s="115"/>
    </row>
    <row r="49" spans="2:8" s="90" customFormat="1" ht="15.95" customHeight="1">
      <c r="B49" s="113"/>
      <c r="C49" s="113"/>
      <c r="D49" s="141"/>
      <c r="E49" s="114"/>
      <c r="F49" s="114"/>
      <c r="G49" s="115"/>
      <c r="H49" s="115"/>
    </row>
    <row r="50" spans="2:8" s="90" customFormat="1" ht="15.95" customHeight="1">
      <c r="B50" s="113"/>
      <c r="C50" s="113"/>
      <c r="D50" s="141"/>
      <c r="E50" s="114"/>
      <c r="F50" s="114"/>
      <c r="G50" s="115"/>
      <c r="H50" s="115"/>
    </row>
    <row r="51" spans="2:8" s="90" customFormat="1" ht="15.95" customHeight="1">
      <c r="B51" s="113"/>
      <c r="C51" s="113"/>
      <c r="D51" s="141"/>
      <c r="E51" s="114"/>
      <c r="F51" s="114"/>
      <c r="G51" s="115"/>
      <c r="H51" s="115"/>
    </row>
    <row r="52" spans="2:8" s="90" customFormat="1" ht="15.95" customHeight="1">
      <c r="B52" s="113"/>
      <c r="C52" s="113"/>
      <c r="D52" s="141"/>
      <c r="E52" s="114"/>
      <c r="F52" s="114"/>
      <c r="G52" s="115"/>
      <c r="H52" s="115"/>
    </row>
    <row r="53" spans="2:8" s="90" customFormat="1" ht="15.95" customHeight="1">
      <c r="B53" s="113"/>
      <c r="C53" s="113"/>
      <c r="D53" s="141"/>
      <c r="E53" s="114"/>
      <c r="F53" s="114"/>
      <c r="G53" s="115"/>
      <c r="H53" s="115"/>
    </row>
    <row r="54" spans="2:8" s="90" customFormat="1" ht="15.95" customHeight="1">
      <c r="B54" s="113"/>
      <c r="C54" s="113"/>
      <c r="D54" s="113"/>
      <c r="E54" s="113"/>
      <c r="F54" s="114"/>
      <c r="G54" s="115"/>
      <c r="H54" s="115"/>
    </row>
    <row r="55" spans="2:8">
      <c r="B55" s="128"/>
      <c r="C55" s="128"/>
      <c r="D55" s="142"/>
      <c r="E55" s="44"/>
      <c r="F55" s="44"/>
      <c r="G55" s="143"/>
      <c r="H55" s="143"/>
    </row>
  </sheetData>
  <mergeCells count="9">
    <mergeCell ref="B3:H3"/>
    <mergeCell ref="C32:E32"/>
    <mergeCell ref="C7:E7"/>
    <mergeCell ref="F5:F6"/>
    <mergeCell ref="C33:E33"/>
    <mergeCell ref="C44:E44"/>
    <mergeCell ref="B5:B6"/>
    <mergeCell ref="C5:E6"/>
    <mergeCell ref="C25:E25"/>
  </mergeCells>
  <phoneticPr fontId="0" type="noConversion"/>
  <printOptions horizontalCentered="1" verticalCentered="1"/>
  <pageMargins left="0" right="0" top="0" bottom="0" header="0.27" footer="0.26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J50"/>
  <sheetViews>
    <sheetView tabSelected="1" topLeftCell="A21" workbookViewId="0">
      <selection activeCell="F36" sqref="F36"/>
    </sheetView>
  </sheetViews>
  <sheetFormatPr defaultRowHeight="15"/>
  <cols>
    <col min="1" max="1" width="4.42578125" style="41" customWidth="1"/>
    <col min="2" max="2" width="3.7109375" style="51" customWidth="1"/>
    <col min="3" max="3" width="5.28515625" style="51" customWidth="1"/>
    <col min="4" max="4" width="2.7109375" style="51" customWidth="1"/>
    <col min="5" max="5" width="51.7109375" style="41" customWidth="1"/>
    <col min="6" max="6" width="14.85546875" style="86" customWidth="1"/>
    <col min="7" max="7" width="14" style="86" customWidth="1"/>
    <col min="8" max="8" width="1.42578125" style="41" customWidth="1"/>
    <col min="9" max="9" width="14.140625" style="41" customWidth="1"/>
    <col min="10" max="10" width="18.140625" style="51" customWidth="1"/>
    <col min="11" max="16384" width="9.140625" style="41"/>
  </cols>
  <sheetData>
    <row r="1" spans="2:10">
      <c r="C1" s="32" t="str">
        <f>Pasivet!B1</f>
        <v>" BENAKS 94   " SHPK</v>
      </c>
    </row>
    <row r="2" spans="2:10" s="90" customFormat="1" ht="15.75" customHeight="1">
      <c r="B2" s="144"/>
      <c r="C2" s="144"/>
      <c r="D2" s="139"/>
      <c r="E2" s="89" t="s">
        <v>346</v>
      </c>
      <c r="F2" s="91"/>
      <c r="G2" s="106"/>
      <c r="J2" s="145"/>
    </row>
    <row r="3" spans="2:10" s="90" customFormat="1" ht="29.25" customHeight="1">
      <c r="B3" s="279" t="s">
        <v>354</v>
      </c>
      <c r="C3" s="279"/>
      <c r="D3" s="279"/>
      <c r="E3" s="279"/>
      <c r="F3" s="279"/>
      <c r="G3" s="279"/>
      <c r="J3" s="145"/>
    </row>
    <row r="4" spans="2:10" s="90" customFormat="1" ht="18.75" customHeight="1">
      <c r="B4" s="307" t="s">
        <v>114</v>
      </c>
      <c r="C4" s="307"/>
      <c r="D4" s="307"/>
      <c r="E4" s="307"/>
      <c r="F4" s="307"/>
      <c r="G4" s="307"/>
      <c r="J4" s="145"/>
    </row>
    <row r="5" spans="2:10" ht="7.5" customHeight="1"/>
    <row r="6" spans="2:10" s="90" customFormat="1" ht="15.95" customHeight="1">
      <c r="B6" s="300" t="s">
        <v>2</v>
      </c>
      <c r="C6" s="294" t="s">
        <v>115</v>
      </c>
      <c r="D6" s="295"/>
      <c r="E6" s="296"/>
      <c r="F6" s="146" t="s">
        <v>116</v>
      </c>
      <c r="G6" s="146" t="s">
        <v>116</v>
      </c>
      <c r="J6" s="145"/>
    </row>
    <row r="7" spans="2:10" s="90" customFormat="1" ht="15.95" customHeight="1">
      <c r="B7" s="301"/>
      <c r="C7" s="297"/>
      <c r="D7" s="298"/>
      <c r="E7" s="299"/>
      <c r="F7" s="147" t="s">
        <v>117</v>
      </c>
      <c r="G7" s="148" t="s">
        <v>134</v>
      </c>
      <c r="J7" s="145"/>
    </row>
    <row r="8" spans="2:10" s="90" customFormat="1" ht="20.25" customHeight="1">
      <c r="B8" s="100">
        <v>1</v>
      </c>
      <c r="C8" s="302" t="s">
        <v>51</v>
      </c>
      <c r="D8" s="303"/>
      <c r="E8" s="304"/>
      <c r="F8" s="149">
        <f>F9+F10</f>
        <v>100266046.16</v>
      </c>
      <c r="G8" s="149">
        <f>G9+G10</f>
        <v>32968447</v>
      </c>
      <c r="J8" s="145"/>
    </row>
    <row r="9" spans="2:10" s="90" customFormat="1" ht="20.25" customHeight="1">
      <c r="B9" s="100"/>
      <c r="C9" s="134"/>
      <c r="D9" s="135">
        <v>1</v>
      </c>
      <c r="E9" s="136" t="s">
        <v>150</v>
      </c>
      <c r="F9" s="150">
        <v>86809704.159999996</v>
      </c>
      <c r="G9" s="150">
        <v>32968447</v>
      </c>
      <c r="J9" s="145"/>
    </row>
    <row r="10" spans="2:10" s="90" customFormat="1" ht="20.25" customHeight="1">
      <c r="B10" s="100"/>
      <c r="C10" s="134"/>
      <c r="D10" s="135">
        <v>2</v>
      </c>
      <c r="E10" s="136" t="s">
        <v>158</v>
      </c>
      <c r="F10" s="150">
        <v>13456342</v>
      </c>
      <c r="G10" s="150"/>
      <c r="J10" s="145"/>
    </row>
    <row r="11" spans="2:10" s="90" customFormat="1" ht="21" customHeight="1">
      <c r="B11" s="100">
        <v>2</v>
      </c>
      <c r="C11" s="302" t="s">
        <v>52</v>
      </c>
      <c r="D11" s="303"/>
      <c r="E11" s="304"/>
      <c r="F11" s="149">
        <f>135240076.72-100266046</f>
        <v>34974030.719999999</v>
      </c>
      <c r="G11" s="150"/>
      <c r="J11" s="145"/>
    </row>
    <row r="12" spans="2:10" s="90" customFormat="1" ht="21" customHeight="1">
      <c r="B12" s="92">
        <v>3</v>
      </c>
      <c r="C12" s="302" t="s">
        <v>130</v>
      </c>
      <c r="D12" s="303"/>
      <c r="E12" s="304"/>
      <c r="F12" s="150">
        <v>-12823910</v>
      </c>
      <c r="G12" s="150">
        <v>-3152404</v>
      </c>
      <c r="J12" s="145"/>
    </row>
    <row r="13" spans="2:10" s="90" customFormat="1" ht="21" customHeight="1">
      <c r="B13" s="92">
        <v>4</v>
      </c>
      <c r="C13" s="302" t="s">
        <v>101</v>
      </c>
      <c r="D13" s="303"/>
      <c r="E13" s="304"/>
      <c r="F13" s="152">
        <v>99458516.540000007</v>
      </c>
      <c r="G13" s="152">
        <v>21722897</v>
      </c>
      <c r="J13" s="145"/>
    </row>
    <row r="14" spans="2:10" s="90" customFormat="1" ht="20.25" customHeight="1">
      <c r="B14" s="92">
        <v>5</v>
      </c>
      <c r="C14" s="302" t="s">
        <v>102</v>
      </c>
      <c r="D14" s="303"/>
      <c r="E14" s="304"/>
      <c r="F14" s="152">
        <f>F15+F16</f>
        <v>2887395</v>
      </c>
      <c r="G14" s="152">
        <f>G15+G16</f>
        <v>2350739</v>
      </c>
      <c r="J14" s="145"/>
    </row>
    <row r="15" spans="2:10" s="90" customFormat="1" ht="21.75" customHeight="1">
      <c r="B15" s="92"/>
      <c r="C15" s="134"/>
      <c r="D15" s="305" t="s">
        <v>103</v>
      </c>
      <c r="E15" s="306"/>
      <c r="F15" s="151">
        <v>2474203</v>
      </c>
      <c r="G15" s="151">
        <v>2016542</v>
      </c>
      <c r="J15" s="145"/>
    </row>
    <row r="16" spans="2:10" s="90" customFormat="1" ht="21.75" customHeight="1">
      <c r="B16" s="92"/>
      <c r="C16" s="134"/>
      <c r="D16" s="305" t="s">
        <v>104</v>
      </c>
      <c r="E16" s="306"/>
      <c r="F16" s="151">
        <v>413192</v>
      </c>
      <c r="G16" s="151">
        <v>334197</v>
      </c>
      <c r="J16" s="145"/>
    </row>
    <row r="17" spans="2:10" s="90" customFormat="1" ht="21.75" customHeight="1">
      <c r="B17" s="100">
        <v>6</v>
      </c>
      <c r="C17" s="302" t="s">
        <v>105</v>
      </c>
      <c r="D17" s="303"/>
      <c r="E17" s="304"/>
      <c r="F17" s="149">
        <v>3704218</v>
      </c>
      <c r="G17" s="149">
        <v>2002142</v>
      </c>
      <c r="J17" s="145"/>
    </row>
    <row r="18" spans="2:10" s="90" customFormat="1" ht="21" customHeight="1">
      <c r="B18" s="100">
        <v>7</v>
      </c>
      <c r="C18" s="302" t="s">
        <v>106</v>
      </c>
      <c r="D18" s="303"/>
      <c r="E18" s="304"/>
      <c r="F18" s="149">
        <f>F19+F20+F21+F22+F23+F24+F25</f>
        <v>17310573.370000001</v>
      </c>
      <c r="G18" s="149">
        <f>G19+G20+G21+G22+G23+G24+G25</f>
        <v>1505228</v>
      </c>
      <c r="J18" s="145"/>
    </row>
    <row r="19" spans="2:10" s="90" customFormat="1" ht="16.5" customHeight="1">
      <c r="B19" s="100"/>
      <c r="C19" s="134"/>
      <c r="D19" s="135">
        <v>1</v>
      </c>
      <c r="E19" s="136" t="s">
        <v>159</v>
      </c>
      <c r="F19" s="150"/>
      <c r="G19" s="150"/>
      <c r="J19" s="145"/>
    </row>
    <row r="20" spans="2:10" s="90" customFormat="1" ht="16.5" customHeight="1">
      <c r="B20" s="100"/>
      <c r="C20" s="134"/>
      <c r="D20" s="135">
        <v>2</v>
      </c>
      <c r="E20" s="136" t="s">
        <v>160</v>
      </c>
      <c r="F20" s="150">
        <v>5346</v>
      </c>
      <c r="G20" s="150">
        <v>11346</v>
      </c>
      <c r="I20" s="153"/>
    </row>
    <row r="21" spans="2:10" s="90" customFormat="1" ht="16.5" customHeight="1">
      <c r="B21" s="100"/>
      <c r="C21" s="134"/>
      <c r="D21" s="135">
        <v>3</v>
      </c>
      <c r="E21" s="136" t="s">
        <v>365</v>
      </c>
      <c r="F21" s="150">
        <f>430830+129260</f>
        <v>560090</v>
      </c>
      <c r="G21" s="150">
        <f>273031+389000</f>
        <v>662031</v>
      </c>
      <c r="I21" s="153"/>
    </row>
    <row r="22" spans="2:10" s="90" customFormat="1" ht="16.5" customHeight="1">
      <c r="B22" s="100"/>
      <c r="C22" s="134"/>
      <c r="D22" s="135">
        <v>4</v>
      </c>
      <c r="E22" s="136" t="s">
        <v>161</v>
      </c>
      <c r="F22" s="150"/>
      <c r="G22" s="150"/>
      <c r="I22" s="153"/>
    </row>
    <row r="23" spans="2:10" s="90" customFormat="1" ht="16.5" customHeight="1">
      <c r="B23" s="100"/>
      <c r="C23" s="134"/>
      <c r="D23" s="135">
        <v>5</v>
      </c>
      <c r="E23" s="136" t="s">
        <v>366</v>
      </c>
      <c r="F23" s="150">
        <v>562641.37</v>
      </c>
      <c r="G23" s="150">
        <v>641150</v>
      </c>
      <c r="I23" s="153"/>
    </row>
    <row r="24" spans="2:10" s="90" customFormat="1" ht="16.5" customHeight="1">
      <c r="B24" s="100"/>
      <c r="C24" s="134"/>
      <c r="D24" s="135">
        <v>6</v>
      </c>
      <c r="E24" s="136" t="s">
        <v>148</v>
      </c>
      <c r="F24" s="150">
        <f>15770+750</f>
        <v>16520</v>
      </c>
      <c r="G24" s="150">
        <v>94860</v>
      </c>
      <c r="I24" s="154"/>
      <c r="J24" s="155"/>
    </row>
    <row r="25" spans="2:10" s="90" customFormat="1" ht="16.5" customHeight="1">
      <c r="B25" s="100"/>
      <c r="C25" s="134"/>
      <c r="D25" s="135">
        <v>7</v>
      </c>
      <c r="E25" s="136" t="s">
        <v>152</v>
      </c>
      <c r="F25" s="150">
        <v>16165976</v>
      </c>
      <c r="G25" s="150">
        <f>52646+43195</f>
        <v>95841</v>
      </c>
      <c r="J25" s="243"/>
    </row>
    <row r="26" spans="2:10" s="90" customFormat="1" ht="30.75" customHeight="1">
      <c r="B26" s="100">
        <v>8</v>
      </c>
      <c r="C26" s="280" t="s">
        <v>107</v>
      </c>
      <c r="D26" s="281"/>
      <c r="E26" s="282"/>
      <c r="F26" s="149">
        <f>F13+F14+F17+F18</f>
        <v>123360702.91000001</v>
      </c>
      <c r="G26" s="149">
        <f>G13+G14+G17+G18</f>
        <v>27581006</v>
      </c>
      <c r="J26" s="145"/>
    </row>
    <row r="27" spans="2:10" s="90" customFormat="1" ht="27" customHeight="1">
      <c r="B27" s="100">
        <v>9</v>
      </c>
      <c r="C27" s="291" t="s">
        <v>108</v>
      </c>
      <c r="D27" s="292"/>
      <c r="E27" s="293"/>
      <c r="F27" s="149">
        <f>F8+F11-F26</f>
        <v>11879373.969999984</v>
      </c>
      <c r="G27" s="149">
        <f>G8+G11-G26+G12</f>
        <v>2235037</v>
      </c>
      <c r="J27" s="91"/>
    </row>
    <row r="28" spans="2:10" s="90" customFormat="1" ht="21" customHeight="1">
      <c r="B28" s="100">
        <v>10</v>
      </c>
      <c r="C28" s="302" t="s">
        <v>53</v>
      </c>
      <c r="D28" s="303"/>
      <c r="E28" s="304"/>
      <c r="F28" s="150"/>
      <c r="G28" s="150"/>
      <c r="J28" s="91"/>
    </row>
    <row r="29" spans="2:10" s="90" customFormat="1" ht="21" customHeight="1">
      <c r="B29" s="100">
        <v>11</v>
      </c>
      <c r="C29" s="302" t="s">
        <v>109</v>
      </c>
      <c r="D29" s="303"/>
      <c r="E29" s="304"/>
      <c r="F29" s="150"/>
      <c r="G29" s="150"/>
      <c r="J29" s="106"/>
    </row>
    <row r="30" spans="2:10" s="90" customFormat="1" ht="18" customHeight="1">
      <c r="B30" s="100">
        <v>12</v>
      </c>
      <c r="C30" s="302" t="s">
        <v>54</v>
      </c>
      <c r="D30" s="303"/>
      <c r="E30" s="304"/>
      <c r="F30" s="149">
        <f>F31+F32+F33+F34</f>
        <v>-1744746.43</v>
      </c>
      <c r="G30" s="149">
        <f>G31+G32+G33+G34</f>
        <v>-480081.78</v>
      </c>
    </row>
    <row r="31" spans="2:10" s="90" customFormat="1" ht="21" customHeight="1">
      <c r="B31" s="100"/>
      <c r="C31" s="156">
        <v>121</v>
      </c>
      <c r="D31" s="305" t="s">
        <v>55</v>
      </c>
      <c r="E31" s="306"/>
      <c r="F31" s="150"/>
      <c r="G31" s="150"/>
      <c r="J31" s="106"/>
    </row>
    <row r="32" spans="2:10" s="90" customFormat="1" ht="21.75" customHeight="1">
      <c r="B32" s="100"/>
      <c r="C32" s="134">
        <v>122</v>
      </c>
      <c r="D32" s="305" t="s">
        <v>110</v>
      </c>
      <c r="E32" s="306"/>
      <c r="F32" s="150">
        <f>-1730823-3923.43-5000</f>
        <v>-1739746.43</v>
      </c>
      <c r="G32" s="150">
        <v>-480081.78</v>
      </c>
      <c r="J32" s="244"/>
    </row>
    <row r="33" spans="2:10" s="90" customFormat="1" ht="20.25" customHeight="1">
      <c r="B33" s="100"/>
      <c r="C33" s="134">
        <v>123</v>
      </c>
      <c r="D33" s="305" t="s">
        <v>56</v>
      </c>
      <c r="E33" s="306"/>
      <c r="F33" s="150">
        <v>-5000</v>
      </c>
      <c r="G33" s="150"/>
      <c r="J33" s="245"/>
    </row>
    <row r="34" spans="2:10" s="90" customFormat="1" ht="23.25" customHeight="1">
      <c r="B34" s="100"/>
      <c r="C34" s="134">
        <v>124</v>
      </c>
      <c r="D34" s="305" t="s">
        <v>57</v>
      </c>
      <c r="E34" s="306"/>
      <c r="F34" s="150"/>
      <c r="G34" s="150"/>
      <c r="I34" s="157"/>
      <c r="J34" s="145"/>
    </row>
    <row r="35" spans="2:10" s="90" customFormat="1" ht="24.75" customHeight="1">
      <c r="B35" s="100">
        <v>13</v>
      </c>
      <c r="C35" s="291" t="s">
        <v>58</v>
      </c>
      <c r="D35" s="292"/>
      <c r="E35" s="293"/>
      <c r="F35" s="149">
        <f>F28+F29+F30</f>
        <v>-1744746.43</v>
      </c>
      <c r="G35" s="149">
        <f>G28+G29+G30</f>
        <v>-480081.78</v>
      </c>
      <c r="J35" s="196"/>
    </row>
    <row r="36" spans="2:10" s="90" customFormat="1" ht="24.75" customHeight="1">
      <c r="B36" s="100">
        <v>14</v>
      </c>
      <c r="C36" s="291" t="s">
        <v>112</v>
      </c>
      <c r="D36" s="292"/>
      <c r="E36" s="293"/>
      <c r="F36" s="149">
        <f>F27+F35</f>
        <v>10134627.539999984</v>
      </c>
      <c r="G36" s="149">
        <f>G27+G35</f>
        <v>1754955.22</v>
      </c>
      <c r="J36" s="91"/>
    </row>
    <row r="37" spans="2:10" s="90" customFormat="1" ht="21" customHeight="1">
      <c r="B37" s="100">
        <v>15</v>
      </c>
      <c r="C37" s="302" t="s">
        <v>59</v>
      </c>
      <c r="D37" s="303"/>
      <c r="E37" s="304"/>
      <c r="F37" s="149">
        <v>1014400</v>
      </c>
      <c r="G37" s="149">
        <v>179815</v>
      </c>
      <c r="J37" s="145"/>
    </row>
    <row r="38" spans="2:10" s="90" customFormat="1" ht="23.25" customHeight="1">
      <c r="B38" s="100">
        <v>16</v>
      </c>
      <c r="C38" s="291" t="s">
        <v>113</v>
      </c>
      <c r="D38" s="292"/>
      <c r="E38" s="293"/>
      <c r="F38" s="149">
        <f>F36-F37</f>
        <v>9120227.5399999842</v>
      </c>
      <c r="G38" s="149">
        <f>G36-G37</f>
        <v>1575140.22</v>
      </c>
      <c r="J38" s="91"/>
    </row>
    <row r="39" spans="2:10" s="90" customFormat="1" ht="22.5" customHeight="1">
      <c r="B39" s="100">
        <v>17</v>
      </c>
      <c r="C39" s="302" t="s">
        <v>111</v>
      </c>
      <c r="D39" s="303"/>
      <c r="E39" s="304"/>
      <c r="F39" s="150"/>
      <c r="G39" s="150"/>
      <c r="J39" s="145"/>
    </row>
    <row r="40" spans="2:10" s="90" customFormat="1" ht="15.95" customHeight="1">
      <c r="B40" s="113"/>
      <c r="C40" s="113"/>
      <c r="D40" s="113"/>
      <c r="E40" s="114"/>
      <c r="F40" s="115"/>
      <c r="G40" s="115"/>
      <c r="J40" s="145"/>
    </row>
    <row r="41" spans="2:10" s="90" customFormat="1" ht="15.95" customHeight="1">
      <c r="B41" s="113"/>
      <c r="C41" s="113"/>
      <c r="D41" s="113"/>
      <c r="E41" s="114"/>
      <c r="F41" s="115"/>
      <c r="G41" s="115"/>
      <c r="J41" s="145"/>
    </row>
    <row r="42" spans="2:10" s="90" customFormat="1" ht="15.95" customHeight="1">
      <c r="B42" s="113"/>
      <c r="C42" s="113"/>
      <c r="D42" s="113"/>
      <c r="E42" s="114"/>
      <c r="F42" s="115"/>
      <c r="G42" s="115"/>
      <c r="J42" s="145"/>
    </row>
    <row r="43" spans="2:10" s="90" customFormat="1" ht="15.95" customHeight="1">
      <c r="B43" s="113"/>
      <c r="C43" s="113"/>
      <c r="D43" s="113"/>
      <c r="E43" s="114"/>
      <c r="F43" s="115"/>
      <c r="G43" s="115"/>
      <c r="J43" s="145"/>
    </row>
    <row r="44" spans="2:10" s="90" customFormat="1" ht="15.95" customHeight="1">
      <c r="B44" s="113"/>
      <c r="C44" s="113"/>
      <c r="D44" s="113"/>
      <c r="E44" s="114"/>
      <c r="F44" s="115"/>
      <c r="G44" s="115"/>
      <c r="J44" s="145"/>
    </row>
    <row r="45" spans="2:10" s="90" customFormat="1" ht="15.95" customHeight="1">
      <c r="B45" s="113"/>
      <c r="C45" s="113"/>
      <c r="D45" s="113"/>
      <c r="E45" s="114"/>
      <c r="F45" s="115"/>
      <c r="G45" s="115"/>
      <c r="J45" s="145"/>
    </row>
    <row r="46" spans="2:10" s="90" customFormat="1" ht="15.95" customHeight="1">
      <c r="B46" s="113"/>
      <c r="C46" s="113"/>
      <c r="D46" s="113"/>
      <c r="E46" s="114"/>
      <c r="F46" s="115"/>
      <c r="G46" s="115"/>
      <c r="J46" s="145"/>
    </row>
    <row r="47" spans="2:10" s="90" customFormat="1" ht="15.95" customHeight="1">
      <c r="B47" s="113"/>
      <c r="C47" s="113"/>
      <c r="D47" s="113"/>
      <c r="E47" s="114"/>
      <c r="F47" s="115"/>
      <c r="G47" s="115"/>
      <c r="J47" s="145"/>
    </row>
    <row r="48" spans="2:10" s="90" customFormat="1" ht="15.95" customHeight="1">
      <c r="B48" s="113"/>
      <c r="C48" s="113"/>
      <c r="D48" s="113"/>
      <c r="E48" s="114"/>
      <c r="F48" s="115"/>
      <c r="G48" s="115"/>
      <c r="J48" s="145"/>
    </row>
    <row r="49" spans="2:10" s="90" customFormat="1" ht="15.95" customHeight="1">
      <c r="B49" s="113"/>
      <c r="C49" s="113"/>
      <c r="D49" s="113"/>
      <c r="E49" s="113"/>
      <c r="F49" s="115"/>
      <c r="G49" s="115"/>
      <c r="J49" s="145"/>
    </row>
    <row r="50" spans="2:10">
      <c r="B50" s="128"/>
      <c r="C50" s="128"/>
      <c r="D50" s="128"/>
      <c r="E50" s="44"/>
      <c r="F50" s="143"/>
      <c r="G50" s="143"/>
    </row>
  </sheetData>
  <mergeCells count="27">
    <mergeCell ref="B4:G4"/>
    <mergeCell ref="D34:E34"/>
    <mergeCell ref="C36:E36"/>
    <mergeCell ref="C37:E37"/>
    <mergeCell ref="C30:E30"/>
    <mergeCell ref="D31:E31"/>
    <mergeCell ref="D32:E32"/>
    <mergeCell ref="D33:E33"/>
    <mergeCell ref="C18:E18"/>
    <mergeCell ref="C28:E28"/>
    <mergeCell ref="C29:E29"/>
    <mergeCell ref="C39:E39"/>
    <mergeCell ref="C38:E38"/>
    <mergeCell ref="C14:E14"/>
    <mergeCell ref="D15:E15"/>
    <mergeCell ref="D16:E16"/>
    <mergeCell ref="C17:E17"/>
    <mergeCell ref="B3:G3"/>
    <mergeCell ref="C35:E35"/>
    <mergeCell ref="C6:E7"/>
    <mergeCell ref="B6:B7"/>
    <mergeCell ref="C26:E26"/>
    <mergeCell ref="C27:E27"/>
    <mergeCell ref="C8:E8"/>
    <mergeCell ref="C11:E11"/>
    <mergeCell ref="C12:E12"/>
    <mergeCell ref="C13:E13"/>
  </mergeCells>
  <phoneticPr fontId="0" type="noConversion"/>
  <printOptions horizontalCentered="1" verticalCentered="1"/>
  <pageMargins left="0" right="0" top="0" bottom="0" header="0.33" footer="0.28999999999999998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9"/>
  <sheetViews>
    <sheetView topLeftCell="A20" workbookViewId="0">
      <selection activeCell="G30" sqref="G30"/>
    </sheetView>
  </sheetViews>
  <sheetFormatPr defaultRowHeight="15"/>
  <cols>
    <col min="1" max="1" width="4.28515625" style="41" customWidth="1"/>
    <col min="2" max="2" width="7" style="41" customWidth="1"/>
    <col min="3" max="3" width="54.42578125" style="41" customWidth="1"/>
    <col min="4" max="4" width="11.5703125" style="41" customWidth="1"/>
    <col min="5" max="5" width="14.140625" style="41" customWidth="1"/>
    <col min="6" max="6" width="19.7109375" style="44" customWidth="1"/>
    <col min="7" max="7" width="22.5703125" style="44" customWidth="1"/>
    <col min="8" max="8" width="16.5703125" style="44" customWidth="1"/>
    <col min="9" max="16384" width="9.140625" style="41"/>
  </cols>
  <sheetData>
    <row r="1" spans="1:8">
      <c r="A1" s="32" t="str">
        <f>Rez.1!C1</f>
        <v>" BENAKS 94   " SHPK</v>
      </c>
      <c r="B1" s="32"/>
      <c r="C1" s="32"/>
    </row>
    <row r="2" spans="1:8">
      <c r="A2" s="32"/>
      <c r="B2" s="32" t="s">
        <v>346</v>
      </c>
      <c r="C2" s="32"/>
    </row>
    <row r="3" spans="1:8" ht="18.75" customHeight="1">
      <c r="B3" s="308" t="s">
        <v>169</v>
      </c>
      <c r="C3" s="308"/>
      <c r="D3" s="308"/>
      <c r="E3" s="159">
        <v>2011</v>
      </c>
    </row>
    <row r="4" spans="1:8" ht="16.5" customHeight="1" thickBot="1"/>
    <row r="5" spans="1:8">
      <c r="B5" s="160" t="s">
        <v>2</v>
      </c>
      <c r="C5" s="160" t="s">
        <v>352</v>
      </c>
      <c r="D5" s="160" t="s">
        <v>116</v>
      </c>
      <c r="E5" s="160" t="s">
        <v>170</v>
      </c>
    </row>
    <row r="6" spans="1:8" ht="15.75" thickBot="1">
      <c r="B6" s="161"/>
      <c r="C6" s="161"/>
      <c r="D6" s="161" t="s">
        <v>171</v>
      </c>
      <c r="E6" s="161" t="s">
        <v>172</v>
      </c>
    </row>
    <row r="7" spans="1:8" s="43" customFormat="1" ht="18" customHeight="1">
      <c r="B7" s="176" t="s">
        <v>132</v>
      </c>
      <c r="C7" s="177" t="s">
        <v>74</v>
      </c>
      <c r="D7" s="178">
        <f>D8+D10+D15+D16+D17+D18+D20</f>
        <v>22625487.839999985</v>
      </c>
      <c r="E7" s="182">
        <f>E8+E10+E15+E16+E17+E20</f>
        <v>3278796.2199999997</v>
      </c>
      <c r="F7" s="187"/>
      <c r="G7" s="25"/>
      <c r="H7" s="25"/>
    </row>
    <row r="8" spans="1:8" ht="18" customHeight="1">
      <c r="B8" s="50">
        <v>1</v>
      </c>
      <c r="C8" s="162" t="s">
        <v>77</v>
      </c>
      <c r="D8" s="163">
        <f>Rez.1!F36</f>
        <v>10134627.539999984</v>
      </c>
      <c r="E8" s="195">
        <f>Rez.1!G36</f>
        <v>1754955.22</v>
      </c>
      <c r="F8" s="143"/>
      <c r="G8" s="197"/>
    </row>
    <row r="9" spans="1:8">
      <c r="B9" s="50">
        <v>2</v>
      </c>
      <c r="C9" s="162" t="s">
        <v>173</v>
      </c>
      <c r="D9" s="162"/>
      <c r="E9" s="164"/>
      <c r="G9" s="197"/>
      <c r="H9" s="197"/>
    </row>
    <row r="10" spans="1:8" ht="18" customHeight="1">
      <c r="B10" s="50"/>
      <c r="C10" s="162" t="s">
        <v>174</v>
      </c>
      <c r="D10" s="163">
        <f>Rez.1!F17</f>
        <v>3704218</v>
      </c>
      <c r="E10" s="195">
        <f>Rez.1!G17</f>
        <v>2002142</v>
      </c>
      <c r="F10" s="143"/>
      <c r="G10" s="198">
        <v>1075292</v>
      </c>
      <c r="H10" s="198"/>
    </row>
    <row r="11" spans="1:8" ht="18" customHeight="1">
      <c r="B11" s="50"/>
      <c r="C11" s="162" t="s">
        <v>175</v>
      </c>
      <c r="D11" s="162"/>
      <c r="E11" s="164"/>
      <c r="G11" s="197">
        <v>-12833070.560000001</v>
      </c>
      <c r="H11" s="197"/>
    </row>
    <row r="12" spans="1:8" ht="18" customHeight="1">
      <c r="B12" s="50"/>
      <c r="C12" s="162" t="s">
        <v>176</v>
      </c>
      <c r="D12" s="162"/>
      <c r="E12" s="164"/>
      <c r="G12" s="197">
        <v>-384448</v>
      </c>
      <c r="H12" s="197"/>
    </row>
    <row r="13" spans="1:8" ht="18" customHeight="1">
      <c r="B13" s="165"/>
      <c r="C13" s="166" t="s">
        <v>177</v>
      </c>
      <c r="D13" s="167"/>
      <c r="E13" s="168"/>
      <c r="F13" s="190"/>
      <c r="G13" s="197">
        <v>99360</v>
      </c>
    </row>
    <row r="14" spans="1:8" ht="18" customHeight="1">
      <c r="B14" s="165">
        <v>3</v>
      </c>
      <c r="C14" s="10" t="s">
        <v>178</v>
      </c>
      <c r="D14" s="166"/>
      <c r="E14" s="169"/>
      <c r="G14" s="188">
        <v>134433</v>
      </c>
    </row>
    <row r="15" spans="1:8" ht="18" customHeight="1">
      <c r="B15" s="170">
        <v>4</v>
      </c>
      <c r="C15" s="130" t="s">
        <v>179</v>
      </c>
      <c r="D15" s="171">
        <v>-11345714</v>
      </c>
      <c r="E15" s="171">
        <v>-3449285</v>
      </c>
      <c r="G15" s="44">
        <v>274675</v>
      </c>
      <c r="H15" s="188">
        <v>47352678</v>
      </c>
    </row>
    <row r="16" spans="1:8" ht="18" customHeight="1">
      <c r="B16" s="170">
        <v>5</v>
      </c>
      <c r="C16" s="172" t="s">
        <v>180</v>
      </c>
      <c r="D16" s="171">
        <v>38231512.780000001</v>
      </c>
      <c r="E16" s="171">
        <v>1445166</v>
      </c>
      <c r="G16" s="44">
        <v>155860</v>
      </c>
      <c r="H16" s="188">
        <v>-78757</v>
      </c>
    </row>
    <row r="17" spans="2:8" ht="18" customHeight="1">
      <c r="B17" s="50">
        <v>6</v>
      </c>
      <c r="C17" s="162" t="s">
        <v>181</v>
      </c>
      <c r="D17" s="162">
        <v>-17084756.48</v>
      </c>
      <c r="E17" s="162">
        <v>1705633</v>
      </c>
      <c r="G17" s="44">
        <v>132000</v>
      </c>
      <c r="H17" s="188">
        <v>-1496382.92</v>
      </c>
    </row>
    <row r="18" spans="2:8" ht="18" customHeight="1">
      <c r="B18" s="50">
        <v>7</v>
      </c>
      <c r="C18" s="162" t="s">
        <v>182</v>
      </c>
      <c r="D18" s="162"/>
      <c r="E18" s="164"/>
      <c r="G18" s="44">
        <v>185</v>
      </c>
      <c r="H18" s="188">
        <v>-7546025.2999999998</v>
      </c>
    </row>
    <row r="19" spans="2:8" ht="18" customHeight="1">
      <c r="B19" s="50">
        <v>8</v>
      </c>
      <c r="C19" s="162" t="s">
        <v>183</v>
      </c>
      <c r="D19" s="162"/>
      <c r="E19" s="164"/>
      <c r="G19" s="246">
        <f>SUM(G10:G18)</f>
        <v>-11345713.560000001</v>
      </c>
      <c r="H19" s="188">
        <f>SUM(H15:H18)</f>
        <v>38231512.780000001</v>
      </c>
    </row>
    <row r="20" spans="2:8" ht="18.75" customHeight="1">
      <c r="B20" s="50">
        <v>9</v>
      </c>
      <c r="C20" s="162" t="s">
        <v>184</v>
      </c>
      <c r="D20" s="163">
        <f>-Rez.1!F37</f>
        <v>-1014400</v>
      </c>
      <c r="E20" s="195">
        <f>-Rez.1!G37</f>
        <v>-179815</v>
      </c>
      <c r="F20" s="143"/>
      <c r="G20" s="189"/>
    </row>
    <row r="21" spans="2:8" ht="18" customHeight="1">
      <c r="B21" s="50">
        <v>10</v>
      </c>
      <c r="C21" s="33" t="s">
        <v>185</v>
      </c>
      <c r="D21" s="162"/>
      <c r="E21" s="164"/>
      <c r="G21" s="193"/>
    </row>
    <row r="22" spans="2:8" s="43" customFormat="1" ht="18" customHeight="1">
      <c r="B22" s="179" t="s">
        <v>133</v>
      </c>
      <c r="C22" s="180" t="s">
        <v>186</v>
      </c>
      <c r="D22" s="181">
        <f>D24</f>
        <v>-29258166.789999999</v>
      </c>
      <c r="E22" s="181">
        <f>E24</f>
        <v>-15309037</v>
      </c>
      <c r="F22" s="45"/>
      <c r="G22" s="25"/>
      <c r="H22" s="25"/>
    </row>
    <row r="23" spans="2:8" ht="18" customHeight="1">
      <c r="B23" s="50">
        <v>1</v>
      </c>
      <c r="C23" s="162" t="s">
        <v>187</v>
      </c>
      <c r="D23" s="162"/>
      <c r="E23" s="164"/>
      <c r="G23" s="193"/>
    </row>
    <row r="24" spans="2:8" ht="18" customHeight="1">
      <c r="B24" s="50">
        <v>2</v>
      </c>
      <c r="C24" s="162" t="s">
        <v>75</v>
      </c>
      <c r="D24" s="162">
        <v>-29258166.789999999</v>
      </c>
      <c r="E24" s="162">
        <v>-15309037</v>
      </c>
    </row>
    <row r="25" spans="2:8" ht="18" customHeight="1">
      <c r="B25" s="50">
        <v>3</v>
      </c>
      <c r="C25" s="162" t="s">
        <v>188</v>
      </c>
      <c r="D25" s="162"/>
      <c r="E25" s="164"/>
    </row>
    <row r="26" spans="2:8" ht="18" customHeight="1">
      <c r="B26" s="50">
        <v>4</v>
      </c>
      <c r="C26" s="162" t="s">
        <v>189</v>
      </c>
      <c r="D26" s="162"/>
      <c r="E26" s="164"/>
      <c r="G26" s="188"/>
      <c r="H26" s="188"/>
    </row>
    <row r="27" spans="2:8" ht="18" customHeight="1">
      <c r="B27" s="165">
        <v>5</v>
      </c>
      <c r="C27" s="166" t="s">
        <v>190</v>
      </c>
      <c r="D27" s="166"/>
      <c r="E27" s="173"/>
      <c r="G27" s="191"/>
      <c r="H27" s="191"/>
    </row>
    <row r="28" spans="2:8" ht="18" customHeight="1">
      <c r="B28" s="50">
        <v>6</v>
      </c>
      <c r="C28" s="33" t="s">
        <v>191</v>
      </c>
      <c r="D28" s="162"/>
      <c r="E28" s="164"/>
    </row>
    <row r="29" spans="2:8" ht="18" customHeight="1">
      <c r="B29" s="50" t="s">
        <v>139</v>
      </c>
      <c r="C29" s="33" t="s">
        <v>76</v>
      </c>
      <c r="D29" s="247">
        <f>D31</f>
        <v>7165342.5199999996</v>
      </c>
      <c r="E29" s="33">
        <f>E31</f>
        <v>11945791</v>
      </c>
      <c r="F29" s="190"/>
      <c r="H29" s="189"/>
    </row>
    <row r="30" spans="2:8" ht="18" customHeight="1">
      <c r="B30" s="50">
        <v>1</v>
      </c>
      <c r="C30" s="162" t="s">
        <v>192</v>
      </c>
      <c r="D30" s="248"/>
      <c r="E30" s="164"/>
      <c r="G30" s="25"/>
    </row>
    <row r="31" spans="2:8" ht="18" customHeight="1">
      <c r="B31" s="50">
        <v>2</v>
      </c>
      <c r="C31" s="162" t="s">
        <v>193</v>
      </c>
      <c r="D31" s="248">
        <v>7165342.5199999996</v>
      </c>
      <c r="E31" s="162">
        <v>11945791</v>
      </c>
      <c r="F31" s="25"/>
    </row>
    <row r="32" spans="2:8" ht="18" customHeight="1">
      <c r="B32" s="50">
        <v>3</v>
      </c>
      <c r="C32" s="162" t="s">
        <v>131</v>
      </c>
      <c r="D32" s="162"/>
      <c r="E32" s="164"/>
    </row>
    <row r="33" spans="2:7" ht="18" customHeight="1">
      <c r="B33" s="50">
        <v>4</v>
      </c>
      <c r="C33" s="162" t="s">
        <v>194</v>
      </c>
      <c r="D33" s="162"/>
      <c r="E33" s="164"/>
      <c r="F33" s="143"/>
      <c r="G33" s="188"/>
    </row>
    <row r="34" spans="2:7" ht="18" customHeight="1">
      <c r="B34" s="50">
        <v>5</v>
      </c>
      <c r="C34" s="33" t="s">
        <v>195</v>
      </c>
      <c r="D34" s="162"/>
      <c r="E34" s="164"/>
    </row>
    <row r="35" spans="2:7" ht="18" customHeight="1">
      <c r="B35" s="50" t="s">
        <v>157</v>
      </c>
      <c r="C35" s="162" t="s">
        <v>196</v>
      </c>
      <c r="D35" s="34">
        <f>D7+D22+D29</f>
        <v>532663.5699999854</v>
      </c>
      <c r="E35" s="34">
        <f>E7+E22+E29</f>
        <v>-84449.780000001192</v>
      </c>
      <c r="F35" s="192"/>
      <c r="G35" s="193"/>
    </row>
    <row r="36" spans="2:7" ht="18" customHeight="1">
      <c r="B36" s="50" t="s">
        <v>197</v>
      </c>
      <c r="C36" s="162" t="s">
        <v>198</v>
      </c>
      <c r="D36" s="35">
        <f>Aktivet!H8</f>
        <v>39674.03</v>
      </c>
      <c r="E36" s="36">
        <v>124124</v>
      </c>
      <c r="F36" s="115"/>
    </row>
    <row r="37" spans="2:7" ht="18" customHeight="1" thickBot="1">
      <c r="B37" s="174" t="s">
        <v>199</v>
      </c>
      <c r="C37" s="175" t="s">
        <v>200</v>
      </c>
      <c r="D37" s="37">
        <f>SUM(D35:D36)</f>
        <v>572337.59999998542</v>
      </c>
      <c r="E37" s="37">
        <f>SUM(E35:E36)</f>
        <v>39674.219999998808</v>
      </c>
      <c r="F37" s="194"/>
    </row>
    <row r="39" spans="2:7">
      <c r="D39" s="86"/>
    </row>
  </sheetData>
  <mergeCells count="1">
    <mergeCell ref="B3:D3"/>
  </mergeCells>
  <phoneticPr fontId="2" type="noConversion"/>
  <pageMargins left="0.66" right="0.75" top="0.8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03"/>
  <sheetViews>
    <sheetView workbookViewId="0">
      <selection activeCell="J21" sqref="J21"/>
    </sheetView>
  </sheetViews>
  <sheetFormatPr defaultColWidth="17.7109375" defaultRowHeight="15"/>
  <cols>
    <col min="1" max="1" width="2.85546875" style="41" customWidth="1"/>
    <col min="2" max="2" width="26.42578125" style="41" customWidth="1"/>
    <col min="3" max="3" width="12.5703125" style="41" customWidth="1"/>
    <col min="4" max="4" width="9.5703125" style="41" customWidth="1"/>
    <col min="5" max="5" width="10.42578125" style="41" customWidth="1"/>
    <col min="6" max="6" width="12.85546875" style="41" customWidth="1"/>
    <col min="7" max="7" width="13.7109375" style="41" customWidth="1"/>
    <col min="8" max="8" width="14.5703125" style="41" customWidth="1"/>
    <col min="9" max="9" width="2.7109375" style="41" customWidth="1"/>
    <col min="10" max="16384" width="17.7109375" style="41"/>
  </cols>
  <sheetData>
    <row r="1" spans="1:11">
      <c r="A1" s="32" t="str">
        <f>'Fluksi 2'!A1</f>
        <v>" BENAKS 94   " SHPK</v>
      </c>
    </row>
    <row r="2" spans="1:11">
      <c r="B2" s="144"/>
    </row>
    <row r="3" spans="1:11" ht="6.75" customHeight="1"/>
    <row r="4" spans="1:11" ht="25.5" customHeight="1">
      <c r="A4" s="309" t="s">
        <v>378</v>
      </c>
      <c r="B4" s="309"/>
      <c r="C4" s="309"/>
      <c r="D4" s="309"/>
      <c r="E4" s="309"/>
      <c r="F4" s="309"/>
      <c r="G4" s="309"/>
      <c r="H4" s="309"/>
    </row>
    <row r="5" spans="1:11" ht="6.75" customHeight="1"/>
    <row r="6" spans="1:11" ht="12.75" customHeight="1">
      <c r="B6" s="13" t="s">
        <v>66</v>
      </c>
      <c r="G6" s="51"/>
    </row>
    <row r="7" spans="1:11" ht="6.75" customHeight="1" thickBot="1"/>
    <row r="8" spans="1:11" s="51" customFormat="1" ht="24.95" customHeight="1" thickTop="1">
      <c r="A8" s="310"/>
      <c r="B8" s="311"/>
      <c r="C8" s="249" t="s">
        <v>39</v>
      </c>
      <c r="D8" s="249" t="s">
        <v>40</v>
      </c>
      <c r="E8" s="250" t="s">
        <v>68</v>
      </c>
      <c r="F8" s="250" t="s">
        <v>67</v>
      </c>
      <c r="G8" s="249" t="s">
        <v>69</v>
      </c>
      <c r="H8" s="251" t="s">
        <v>61</v>
      </c>
    </row>
    <row r="9" spans="1:11" s="90" customFormat="1" ht="30" customHeight="1">
      <c r="A9" s="252" t="s">
        <v>3</v>
      </c>
      <c r="B9" s="253" t="s">
        <v>153</v>
      </c>
      <c r="C9" s="35">
        <v>17826300</v>
      </c>
      <c r="D9" s="35"/>
      <c r="E9" s="35"/>
      <c r="F9" s="35">
        <v>355751</v>
      </c>
      <c r="G9" s="35">
        <v>7045273</v>
      </c>
      <c r="H9" s="254">
        <f>SUM(C9:G9)</f>
        <v>25227324</v>
      </c>
    </row>
    <row r="10" spans="1:11" s="90" customFormat="1" ht="20.100000000000001" customHeight="1">
      <c r="A10" s="255" t="s">
        <v>132</v>
      </c>
      <c r="B10" s="256" t="s">
        <v>62</v>
      </c>
      <c r="C10" s="35"/>
      <c r="D10" s="35"/>
      <c r="E10" s="35"/>
      <c r="F10" s="35"/>
      <c r="G10" s="35"/>
      <c r="H10" s="254"/>
    </row>
    <row r="11" spans="1:11" s="90" customFormat="1" ht="20.100000000000001" customHeight="1">
      <c r="A11" s="252" t="s">
        <v>133</v>
      </c>
      <c r="B11" s="253" t="s">
        <v>60</v>
      </c>
      <c r="C11" s="35"/>
      <c r="D11" s="35"/>
      <c r="E11" s="35"/>
      <c r="F11" s="35"/>
      <c r="G11" s="35"/>
      <c r="H11" s="254"/>
    </row>
    <row r="12" spans="1:11" s="90" customFormat="1" ht="20.100000000000001" customHeight="1">
      <c r="A12" s="257">
        <v>1</v>
      </c>
      <c r="B12" s="258" t="s">
        <v>65</v>
      </c>
      <c r="C12" s="259"/>
      <c r="D12" s="259"/>
      <c r="E12" s="259"/>
      <c r="F12" s="259"/>
      <c r="G12" s="259">
        <v>1575139.55</v>
      </c>
      <c r="H12" s="260">
        <f>SUM(C12:G12)</f>
        <v>1575139.55</v>
      </c>
    </row>
    <row r="13" spans="1:11" s="90" customFormat="1" ht="20.100000000000001" customHeight="1">
      <c r="A13" s="257">
        <v>2</v>
      </c>
      <c r="B13" s="258" t="s">
        <v>63</v>
      </c>
      <c r="C13" s="259"/>
      <c r="D13" s="259"/>
      <c r="E13" s="259"/>
      <c r="F13" s="259"/>
      <c r="G13" s="259"/>
      <c r="H13" s="260"/>
    </row>
    <row r="14" spans="1:11" s="90" customFormat="1" ht="20.100000000000001" customHeight="1">
      <c r="A14" s="257">
        <v>3</v>
      </c>
      <c r="B14" s="258" t="s">
        <v>70</v>
      </c>
      <c r="C14" s="259"/>
      <c r="D14" s="259"/>
      <c r="E14" s="259"/>
      <c r="F14" s="259">
        <v>81031</v>
      </c>
      <c r="G14" s="259">
        <v>-81031</v>
      </c>
      <c r="H14" s="260"/>
    </row>
    <row r="15" spans="1:11" s="90" customFormat="1" ht="20.100000000000001" customHeight="1">
      <c r="A15" s="257">
        <v>4</v>
      </c>
      <c r="B15" s="258" t="s">
        <v>350</v>
      </c>
      <c r="C15" s="259"/>
      <c r="D15" s="259"/>
      <c r="E15" s="259"/>
      <c r="F15" s="259"/>
      <c r="G15" s="259"/>
      <c r="H15" s="260"/>
    </row>
    <row r="16" spans="1:11" s="155" customFormat="1" ht="30" customHeight="1">
      <c r="A16" s="252" t="s">
        <v>4</v>
      </c>
      <c r="B16" s="253" t="s">
        <v>167</v>
      </c>
      <c r="C16" s="261">
        <f>SUM(C9:C15)</f>
        <v>17826300</v>
      </c>
      <c r="D16" s="261"/>
      <c r="E16" s="261"/>
      <c r="F16" s="261">
        <f>SUM(F9:F15)</f>
        <v>436782</v>
      </c>
      <c r="G16" s="261">
        <f>SUM(G9:G15)</f>
        <v>8539381.5500000007</v>
      </c>
      <c r="H16" s="262">
        <f>SUM(H9:H15)</f>
        <v>26802463.550000001</v>
      </c>
      <c r="K16" s="109"/>
    </row>
    <row r="17" spans="1:8" s="90" customFormat="1" ht="20.100000000000001" customHeight="1">
      <c r="A17" s="255">
        <v>1</v>
      </c>
      <c r="B17" s="258" t="s">
        <v>65</v>
      </c>
      <c r="C17" s="259"/>
      <c r="D17" s="259"/>
      <c r="E17" s="259"/>
      <c r="F17" s="259"/>
      <c r="G17" s="259">
        <f>Pasivet!G43</f>
        <v>9120228.2200000007</v>
      </c>
      <c r="H17" s="260">
        <f>SUM(C17:G17)</f>
        <v>9120228.2200000007</v>
      </c>
    </row>
    <row r="18" spans="1:8" s="90" customFormat="1" ht="20.100000000000001" customHeight="1">
      <c r="A18" s="255">
        <v>2</v>
      </c>
      <c r="B18" s="258" t="s">
        <v>63</v>
      </c>
      <c r="C18" s="259"/>
      <c r="D18" s="259"/>
      <c r="E18" s="259"/>
      <c r="F18" s="259"/>
      <c r="G18" s="259"/>
      <c r="H18" s="260"/>
    </row>
    <row r="19" spans="1:8" s="90" customFormat="1" ht="20.100000000000001" customHeight="1">
      <c r="A19" s="255">
        <v>3</v>
      </c>
      <c r="B19" s="258" t="s">
        <v>70</v>
      </c>
      <c r="C19" s="259"/>
      <c r="D19" s="259"/>
      <c r="E19" s="259"/>
      <c r="F19" s="259">
        <v>78757</v>
      </c>
      <c r="G19" s="259">
        <v>-78757</v>
      </c>
      <c r="H19" s="260"/>
    </row>
    <row r="20" spans="1:8" s="90" customFormat="1" ht="20.100000000000001" customHeight="1">
      <c r="A20" s="255">
        <v>4</v>
      </c>
      <c r="B20" s="258" t="s">
        <v>71</v>
      </c>
      <c r="C20" s="259"/>
      <c r="D20" s="259"/>
      <c r="E20" s="259"/>
      <c r="F20" s="259"/>
      <c r="G20" s="259"/>
      <c r="H20" s="260"/>
    </row>
    <row r="21" spans="1:8" s="155" customFormat="1" ht="30" customHeight="1" thickBot="1">
      <c r="A21" s="263" t="s">
        <v>35</v>
      </c>
      <c r="B21" s="264" t="s">
        <v>379</v>
      </c>
      <c r="C21" s="265">
        <f>SUM(C16:C20)</f>
        <v>17826300</v>
      </c>
      <c r="D21" s="265"/>
      <c r="E21" s="265"/>
      <c r="F21" s="265">
        <f>SUM(F16:F20)</f>
        <v>515539</v>
      </c>
      <c r="G21" s="265">
        <f>SUM(G16:G20)</f>
        <v>17580852.770000003</v>
      </c>
      <c r="H21" s="266">
        <f>SUM(H16:H20)</f>
        <v>35922691.770000003</v>
      </c>
    </row>
    <row r="22" spans="1:8" ht="14.1" customHeight="1" thickTop="1">
      <c r="H22" s="86"/>
    </row>
    <row r="23" spans="1:8" ht="14.1" customHeight="1">
      <c r="F23" s="267" t="s">
        <v>201</v>
      </c>
    </row>
    <row r="24" spans="1:8" ht="14.1" customHeight="1">
      <c r="F24" s="51"/>
    </row>
    <row r="25" spans="1:8" ht="14.1" customHeight="1">
      <c r="F25" s="51" t="s">
        <v>363</v>
      </c>
    </row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</sheetData>
  <mergeCells count="3">
    <mergeCell ref="A4:H4"/>
    <mergeCell ref="A8"/>
    <mergeCell ref="B8"/>
  </mergeCells>
  <phoneticPr fontId="2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2:I46"/>
  <sheetViews>
    <sheetView workbookViewId="0">
      <selection activeCell="H4" sqref="H4"/>
    </sheetView>
  </sheetViews>
  <sheetFormatPr defaultRowHeight="12.75"/>
  <cols>
    <col min="1" max="1" width="3.5703125" style="1" customWidth="1"/>
    <col min="2" max="2" width="23.5703125" style="1" customWidth="1"/>
    <col min="3" max="3" width="6.85546875" style="1" customWidth="1"/>
    <col min="4" max="4" width="11.5703125" style="1" customWidth="1"/>
    <col min="5" max="5" width="11" style="1" customWidth="1"/>
    <col min="6" max="6" width="12" style="1" customWidth="1"/>
    <col min="7" max="7" width="13.42578125" style="1" customWidth="1"/>
    <col min="8" max="8" width="6.28515625" style="1" customWidth="1"/>
    <col min="9" max="9" width="19.85546875" style="1" customWidth="1"/>
    <col min="10" max="10" width="6.5703125" style="1" customWidth="1"/>
    <col min="11" max="11" width="10" style="1" customWidth="1"/>
    <col min="12" max="13" width="9.140625" style="1"/>
    <col min="14" max="14" width="10.5703125" style="1" customWidth="1"/>
    <col min="15" max="17" width="10.85546875" style="1" customWidth="1"/>
    <col min="18" max="18" width="11.28515625" style="1" customWidth="1"/>
    <col min="19" max="19" width="10.42578125" style="1" customWidth="1"/>
    <col min="20" max="20" width="9.140625" style="1"/>
    <col min="21" max="21" width="7.28515625" style="1" customWidth="1"/>
    <col min="22" max="22" width="19" style="1" customWidth="1"/>
    <col min="23" max="27" width="9.140625" style="1"/>
    <col min="28" max="28" width="10.42578125" style="1" customWidth="1"/>
    <col min="29" max="29" width="10.7109375" style="1" customWidth="1"/>
    <col min="30" max="30" width="10.42578125" style="1" customWidth="1"/>
    <col min="31" max="31" width="11.140625" style="1" customWidth="1"/>
    <col min="32" max="32" width="13.7109375" style="1" customWidth="1"/>
    <col min="33" max="16384" width="9.140625" style="1"/>
  </cols>
  <sheetData>
    <row r="2" spans="1:7">
      <c r="B2" s="4" t="str">
        <f>'Kapitali 2'!A1</f>
        <v>" BENAKS 94   " SHPK</v>
      </c>
    </row>
    <row r="3" spans="1:7">
      <c r="B3" s="26" t="s">
        <v>370</v>
      </c>
    </row>
    <row r="4" spans="1:7" ht="18" customHeight="1">
      <c r="B4" s="316" t="s">
        <v>380</v>
      </c>
      <c r="C4" s="316"/>
      <c r="D4" s="316"/>
      <c r="E4" s="316"/>
      <c r="F4" s="316"/>
      <c r="G4" s="316"/>
    </row>
    <row r="6" spans="1:7" ht="15" customHeight="1">
      <c r="A6" s="312" t="s">
        <v>2</v>
      </c>
      <c r="B6" s="314" t="s">
        <v>64</v>
      </c>
      <c r="C6" s="312" t="s">
        <v>140</v>
      </c>
      <c r="D6" s="15" t="s">
        <v>141</v>
      </c>
      <c r="E6" s="312" t="s">
        <v>142</v>
      </c>
      <c r="F6" s="312" t="s">
        <v>143</v>
      </c>
      <c r="G6" s="15" t="s">
        <v>141</v>
      </c>
    </row>
    <row r="7" spans="1:7" ht="15" customHeight="1">
      <c r="A7" s="313"/>
      <c r="B7" s="315"/>
      <c r="C7" s="313"/>
      <c r="D7" s="16">
        <v>40544</v>
      </c>
      <c r="E7" s="313"/>
      <c r="F7" s="313"/>
      <c r="G7" s="16">
        <v>40908</v>
      </c>
    </row>
    <row r="8" spans="1:7" ht="15" customHeight="1">
      <c r="A8" s="184">
        <v>1</v>
      </c>
      <c r="B8" s="8" t="s">
        <v>364</v>
      </c>
      <c r="C8" s="17"/>
      <c r="D8" s="18">
        <v>9900000</v>
      </c>
      <c r="E8" s="18"/>
      <c r="F8" s="18"/>
      <c r="G8" s="18">
        <f t="shared" ref="G8:G13" si="0">D8+E8-F8</f>
        <v>9900000</v>
      </c>
    </row>
    <row r="9" spans="1:7">
      <c r="A9" s="17">
        <v>2</v>
      </c>
      <c r="B9" s="8" t="s">
        <v>5</v>
      </c>
      <c r="C9" s="17"/>
      <c r="D9" s="18">
        <v>315000</v>
      </c>
      <c r="E9" s="18">
        <v>7625548</v>
      </c>
      <c r="F9" s="18"/>
      <c r="G9" s="18">
        <f t="shared" si="0"/>
        <v>7940548</v>
      </c>
    </row>
    <row r="10" spans="1:7">
      <c r="A10" s="17">
        <v>3</v>
      </c>
      <c r="B10" s="8" t="s">
        <v>154</v>
      </c>
      <c r="C10" s="17"/>
      <c r="D10" s="18">
        <v>16727437</v>
      </c>
      <c r="E10" s="18">
        <v>164930</v>
      </c>
      <c r="F10" s="18"/>
      <c r="G10" s="18">
        <f t="shared" si="0"/>
        <v>16892367</v>
      </c>
    </row>
    <row r="11" spans="1:7">
      <c r="A11" s="17">
        <v>4</v>
      </c>
      <c r="B11" s="8" t="s">
        <v>165</v>
      </c>
      <c r="C11" s="17"/>
      <c r="D11" s="18">
        <v>19438355</v>
      </c>
      <c r="E11" s="18">
        <v>366305</v>
      </c>
      <c r="F11" s="18"/>
      <c r="G11" s="18">
        <f t="shared" si="0"/>
        <v>19804660</v>
      </c>
    </row>
    <row r="12" spans="1:7">
      <c r="A12" s="17">
        <v>5</v>
      </c>
      <c r="B12" s="8" t="s">
        <v>349</v>
      </c>
      <c r="C12" s="17"/>
      <c r="D12" s="18">
        <v>726874</v>
      </c>
      <c r="E12" s="18">
        <v>940833</v>
      </c>
      <c r="F12" s="18"/>
      <c r="G12" s="18">
        <f t="shared" si="0"/>
        <v>1667707</v>
      </c>
    </row>
    <row r="13" spans="1:7">
      <c r="A13" s="17">
        <v>6</v>
      </c>
      <c r="B13" s="8" t="s">
        <v>164</v>
      </c>
      <c r="C13" s="17"/>
      <c r="D13" s="18">
        <v>7626548</v>
      </c>
      <c r="E13" s="18">
        <v>13457342</v>
      </c>
      <c r="F13" s="18">
        <v>7626548</v>
      </c>
      <c r="G13" s="18">
        <f t="shared" si="0"/>
        <v>13457342</v>
      </c>
    </row>
    <row r="14" spans="1:7" s="268" customFormat="1" ht="30" customHeight="1">
      <c r="A14" s="38"/>
      <c r="B14" s="38" t="s">
        <v>144</v>
      </c>
      <c r="C14" s="7"/>
      <c r="D14" s="39">
        <f>SUM(D9:D13)</f>
        <v>44834214</v>
      </c>
      <c r="E14" s="39">
        <f>SUM(E8:E13)</f>
        <v>22554958</v>
      </c>
      <c r="F14" s="39">
        <f>SUM(F9:F13)</f>
        <v>7626548</v>
      </c>
      <c r="G14" s="39">
        <f>SUM(G9:G13)</f>
        <v>59762624</v>
      </c>
    </row>
    <row r="17" spans="1:9" ht="15.75">
      <c r="B17" s="317" t="s">
        <v>381</v>
      </c>
      <c r="C17" s="317"/>
      <c r="D17" s="317"/>
      <c r="E17" s="317"/>
      <c r="F17" s="317"/>
      <c r="G17" s="317"/>
    </row>
    <row r="18" spans="1:9">
      <c r="I18" s="6"/>
    </row>
    <row r="19" spans="1:9">
      <c r="A19" s="312" t="s">
        <v>2</v>
      </c>
      <c r="B19" s="314" t="s">
        <v>64</v>
      </c>
      <c r="C19" s="312" t="s">
        <v>140</v>
      </c>
      <c r="D19" s="15" t="s">
        <v>141</v>
      </c>
      <c r="E19" s="312" t="s">
        <v>142</v>
      </c>
      <c r="F19" s="312" t="s">
        <v>143</v>
      </c>
      <c r="G19" s="15" t="s">
        <v>141</v>
      </c>
    </row>
    <row r="20" spans="1:9">
      <c r="A20" s="313"/>
      <c r="B20" s="315"/>
      <c r="C20" s="313"/>
      <c r="D20" s="16">
        <v>40544</v>
      </c>
      <c r="E20" s="313"/>
      <c r="F20" s="313"/>
      <c r="G20" s="16">
        <v>40908</v>
      </c>
    </row>
    <row r="21" spans="1:9">
      <c r="A21" s="184">
        <v>1</v>
      </c>
      <c r="B21" s="8" t="s">
        <v>364</v>
      </c>
      <c r="C21" s="184"/>
      <c r="D21" s="16"/>
      <c r="E21" s="184"/>
      <c r="F21" s="184"/>
      <c r="G21" s="18">
        <f t="shared" ref="G21:G26" si="1">D21+E21-F21</f>
        <v>0</v>
      </c>
    </row>
    <row r="22" spans="1:9">
      <c r="A22" s="17">
        <v>2</v>
      </c>
      <c r="B22" s="8" t="s">
        <v>5</v>
      </c>
      <c r="C22" s="184"/>
      <c r="D22" s="184">
        <v>123572</v>
      </c>
      <c r="E22" s="185">
        <v>476991</v>
      </c>
      <c r="F22" s="184"/>
      <c r="G22" s="18">
        <f t="shared" si="1"/>
        <v>600563</v>
      </c>
    </row>
    <row r="23" spans="1:9">
      <c r="A23" s="17">
        <v>3</v>
      </c>
      <c r="B23" s="8" t="s">
        <v>154</v>
      </c>
      <c r="C23" s="17"/>
      <c r="D23" s="184">
        <v>9679454</v>
      </c>
      <c r="E23" s="18">
        <v>1409597</v>
      </c>
      <c r="F23" s="18"/>
      <c r="G23" s="18">
        <f t="shared" si="1"/>
        <v>11089051</v>
      </c>
    </row>
    <row r="24" spans="1:9">
      <c r="A24" s="17">
        <v>4</v>
      </c>
      <c r="B24" s="8" t="s">
        <v>165</v>
      </c>
      <c r="C24" s="17"/>
      <c r="D24" s="184">
        <v>11424372</v>
      </c>
      <c r="E24" s="18">
        <v>1633322</v>
      </c>
      <c r="F24" s="18"/>
      <c r="G24" s="18">
        <f t="shared" si="1"/>
        <v>13057694</v>
      </c>
    </row>
    <row r="25" spans="1:9">
      <c r="A25" s="17">
        <v>5</v>
      </c>
      <c r="B25" s="8" t="s">
        <v>349</v>
      </c>
      <c r="C25" s="17"/>
      <c r="D25" s="18">
        <v>322362</v>
      </c>
      <c r="E25" s="18">
        <v>184308</v>
      </c>
      <c r="F25" s="18"/>
      <c r="G25" s="18">
        <f t="shared" si="1"/>
        <v>506670</v>
      </c>
    </row>
    <row r="26" spans="1:9">
      <c r="A26" s="17">
        <v>6</v>
      </c>
      <c r="B26" s="8" t="s">
        <v>164</v>
      </c>
      <c r="C26" s="17"/>
      <c r="D26" s="18">
        <v>0</v>
      </c>
      <c r="E26" s="18"/>
      <c r="F26" s="18"/>
      <c r="G26" s="18">
        <f t="shared" si="1"/>
        <v>0</v>
      </c>
    </row>
    <row r="27" spans="1:9" s="12" customFormat="1" ht="30" customHeight="1">
      <c r="A27" s="38"/>
      <c r="B27" s="38" t="s">
        <v>144</v>
      </c>
      <c r="C27" s="7"/>
      <c r="D27" s="39">
        <f>SUM(D23:D26)</f>
        <v>21426188</v>
      </c>
      <c r="E27" s="39">
        <f>SUM(E22:E26)</f>
        <v>3704218</v>
      </c>
      <c r="F27" s="39"/>
      <c r="G27" s="39">
        <f>SUM(G23:G26)</f>
        <v>24653415</v>
      </c>
    </row>
    <row r="30" spans="1:9" ht="15.75">
      <c r="B30" s="317" t="s">
        <v>382</v>
      </c>
      <c r="C30" s="317"/>
      <c r="D30" s="317"/>
      <c r="E30" s="317"/>
      <c r="F30" s="317"/>
      <c r="G30" s="317"/>
    </row>
    <row r="32" spans="1:9">
      <c r="A32" s="312" t="s">
        <v>2</v>
      </c>
      <c r="B32" s="314" t="s">
        <v>64</v>
      </c>
      <c r="C32" s="312" t="s">
        <v>140</v>
      </c>
      <c r="D32" s="15" t="s">
        <v>141</v>
      </c>
      <c r="E32" s="312" t="s">
        <v>142</v>
      </c>
      <c r="F32" s="312" t="s">
        <v>143</v>
      </c>
      <c r="G32" s="15" t="s">
        <v>141</v>
      </c>
    </row>
    <row r="33" spans="1:9">
      <c r="A33" s="313"/>
      <c r="B33" s="315"/>
      <c r="C33" s="313"/>
      <c r="D33" s="16">
        <v>40544</v>
      </c>
      <c r="E33" s="313"/>
      <c r="F33" s="313"/>
      <c r="G33" s="16">
        <v>40908</v>
      </c>
    </row>
    <row r="34" spans="1:9">
      <c r="A34" s="184">
        <v>1</v>
      </c>
      <c r="B34" s="8" t="s">
        <v>364</v>
      </c>
      <c r="C34" s="17"/>
      <c r="D34" s="18">
        <f t="shared" ref="D34:D39" si="2">D8-D21</f>
        <v>9900000</v>
      </c>
      <c r="E34" s="18"/>
      <c r="F34" s="184"/>
      <c r="G34" s="18">
        <f t="shared" ref="G34:G39" si="3">D34+E34-F34</f>
        <v>9900000</v>
      </c>
    </row>
    <row r="35" spans="1:9">
      <c r="A35" s="17">
        <v>2</v>
      </c>
      <c r="B35" s="8" t="s">
        <v>5</v>
      </c>
      <c r="C35" s="17"/>
      <c r="D35" s="18">
        <f t="shared" si="2"/>
        <v>191428</v>
      </c>
      <c r="E35" s="18">
        <f>E9</f>
        <v>7625548</v>
      </c>
      <c r="F35" s="185">
        <f>E22</f>
        <v>476991</v>
      </c>
      <c r="G35" s="18">
        <f t="shared" si="3"/>
        <v>7339985</v>
      </c>
    </row>
    <row r="36" spans="1:9">
      <c r="A36" s="17">
        <v>3</v>
      </c>
      <c r="B36" s="8" t="s">
        <v>154</v>
      </c>
      <c r="C36" s="17"/>
      <c r="D36" s="18">
        <f t="shared" si="2"/>
        <v>7047983</v>
      </c>
      <c r="E36" s="18">
        <f>E10</f>
        <v>164930</v>
      </c>
      <c r="F36" s="185">
        <f>E23</f>
        <v>1409597</v>
      </c>
      <c r="G36" s="18">
        <f t="shared" si="3"/>
        <v>5803316</v>
      </c>
    </row>
    <row r="37" spans="1:9">
      <c r="A37" s="17">
        <v>4</v>
      </c>
      <c r="B37" s="8" t="s">
        <v>165</v>
      </c>
      <c r="C37" s="17"/>
      <c r="D37" s="18">
        <f t="shared" si="2"/>
        <v>8013983</v>
      </c>
      <c r="E37" s="18">
        <f>E11</f>
        <v>366305</v>
      </c>
      <c r="F37" s="185">
        <f>E24</f>
        <v>1633322</v>
      </c>
      <c r="G37" s="18">
        <f t="shared" si="3"/>
        <v>6746966</v>
      </c>
    </row>
    <row r="38" spans="1:9">
      <c r="A38" s="17">
        <v>5</v>
      </c>
      <c r="B38" s="8" t="s">
        <v>349</v>
      </c>
      <c r="C38" s="17"/>
      <c r="D38" s="18">
        <f t="shared" si="2"/>
        <v>404512</v>
      </c>
      <c r="E38" s="18">
        <f>E12</f>
        <v>940833</v>
      </c>
      <c r="F38" s="185">
        <f>E25</f>
        <v>184308</v>
      </c>
      <c r="G38" s="18">
        <f t="shared" si="3"/>
        <v>1161037</v>
      </c>
    </row>
    <row r="39" spans="1:9">
      <c r="A39" s="17">
        <v>6</v>
      </c>
      <c r="B39" s="8" t="s">
        <v>164</v>
      </c>
      <c r="C39" s="17"/>
      <c r="D39" s="18">
        <f t="shared" si="2"/>
        <v>7626548</v>
      </c>
      <c r="E39" s="18">
        <f>E13</f>
        <v>13457342</v>
      </c>
      <c r="F39" s="269">
        <f>F13</f>
        <v>7626548</v>
      </c>
      <c r="G39" s="18">
        <f t="shared" si="3"/>
        <v>13457342</v>
      </c>
    </row>
    <row r="40" spans="1:9" s="12" customFormat="1" ht="30" customHeight="1">
      <c r="A40" s="38"/>
      <c r="B40" s="38" t="s">
        <v>144</v>
      </c>
      <c r="C40" s="7"/>
      <c r="D40" s="39">
        <f>SUM(D34:D39)</f>
        <v>33184454</v>
      </c>
      <c r="E40" s="19">
        <f>SUM(E34:E39)</f>
        <v>22554958</v>
      </c>
      <c r="F40" s="19">
        <f>SUM(F35:F39)</f>
        <v>11330766</v>
      </c>
      <c r="G40" s="39">
        <f>SUM(G34:G39)</f>
        <v>44408646</v>
      </c>
      <c r="I40" s="22"/>
    </row>
    <row r="44" spans="1:9" ht="15.75">
      <c r="E44" s="5"/>
      <c r="F44" s="14" t="s">
        <v>145</v>
      </c>
      <c r="G44" s="5"/>
    </row>
    <row r="45" spans="1:9">
      <c r="E45" s="5"/>
      <c r="F45" s="5"/>
      <c r="G45" s="5"/>
    </row>
    <row r="46" spans="1:9">
      <c r="E46" s="5"/>
      <c r="F46" s="5" t="str">
        <f>'Kapitali 2'!F25</f>
        <v>BESNIK  IBI</v>
      </c>
      <c r="G46" s="5"/>
    </row>
  </sheetData>
  <mergeCells count="18">
    <mergeCell ref="A32:A33"/>
    <mergeCell ref="B32:B33"/>
    <mergeCell ref="C32:C33"/>
    <mergeCell ref="E32:E33"/>
    <mergeCell ref="F32:F33"/>
    <mergeCell ref="B4:G4"/>
    <mergeCell ref="B17:G17"/>
    <mergeCell ref="B30:G30"/>
    <mergeCell ref="F19:F20"/>
    <mergeCell ref="F6:F7"/>
    <mergeCell ref="A6:A7"/>
    <mergeCell ref="B6:B7"/>
    <mergeCell ref="C6:C7"/>
    <mergeCell ref="E6:E7"/>
    <mergeCell ref="A19:A20"/>
    <mergeCell ref="B19:B20"/>
    <mergeCell ref="C19:C20"/>
    <mergeCell ref="E19:E20"/>
  </mergeCells>
  <phoneticPr fontId="0" type="noConversion"/>
  <printOptions horizontalCentered="1"/>
  <pageMargins left="0" right="0" top="0.39370078740157483" bottom="0.19685039370078741" header="0.51181102362204722" footer="0.51181102362204722"/>
  <pageSetup orientation="portrait" r:id="rId1"/>
  <headerFooter alignWithMargins="0"/>
  <ignoredErrors>
    <ignoredError sqref="D14 D27 D40" formulaRange="1"/>
    <ignoredError sqref="F4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M14" sqref="M14"/>
    </sheetView>
  </sheetViews>
  <sheetFormatPr defaultColWidth="10.7109375" defaultRowHeight="15"/>
  <cols>
    <col min="1" max="1" width="6.140625" style="41" customWidth="1"/>
    <col min="2" max="5" width="10.7109375" style="41" customWidth="1"/>
    <col min="6" max="6" width="4.5703125" style="41" customWidth="1"/>
    <col min="7" max="7" width="10.7109375" style="41" customWidth="1"/>
    <col min="8" max="8" width="8.85546875" style="41" customWidth="1"/>
    <col min="9" max="9" width="12.85546875" style="41" customWidth="1"/>
    <col min="10" max="10" width="12" style="41" customWidth="1"/>
    <col min="11" max="16384" width="10.7109375" style="41"/>
  </cols>
  <sheetData>
    <row r="1" spans="1:13">
      <c r="A1" s="40" t="str">
        <f>Pasivet!B1</f>
        <v>" BENAKS 94   " SHPK</v>
      </c>
      <c r="C1" s="42"/>
      <c r="D1" s="42"/>
    </row>
    <row r="2" spans="1:13">
      <c r="B2" s="40" t="str">
        <f>'Pasq.per AAM 1'!B3</f>
        <v>NIPT  J 73804663 H</v>
      </c>
      <c r="C2" s="42"/>
      <c r="D2" s="42"/>
    </row>
    <row r="3" spans="1:13">
      <c r="B3" s="43"/>
      <c r="I3" s="43" t="s">
        <v>202</v>
      </c>
    </row>
    <row r="4" spans="1:13">
      <c r="B4" s="43"/>
    </row>
    <row r="5" spans="1:13">
      <c r="A5" s="44"/>
      <c r="B5" s="44"/>
      <c r="C5" s="44"/>
      <c r="D5" s="44"/>
      <c r="E5" s="44"/>
      <c r="F5" s="44"/>
      <c r="G5" s="44"/>
      <c r="H5" s="44"/>
      <c r="I5" s="45"/>
      <c r="J5" s="46" t="s">
        <v>203</v>
      </c>
    </row>
    <row r="6" spans="1:13">
      <c r="A6" s="318" t="s">
        <v>204</v>
      </c>
      <c r="B6" s="319"/>
      <c r="C6" s="319"/>
      <c r="D6" s="319"/>
      <c r="E6" s="319"/>
      <c r="F6" s="319"/>
      <c r="G6" s="319"/>
      <c r="H6" s="319"/>
      <c r="I6" s="319"/>
      <c r="J6" s="320"/>
    </row>
    <row r="7" spans="1:13" ht="58.5" customHeight="1" thickBot="1">
      <c r="A7" s="53"/>
      <c r="B7" s="321" t="s">
        <v>205</v>
      </c>
      <c r="C7" s="321"/>
      <c r="D7" s="321"/>
      <c r="E7" s="321"/>
      <c r="F7" s="322"/>
      <c r="G7" s="54" t="s">
        <v>206</v>
      </c>
      <c r="H7" s="54" t="s">
        <v>207</v>
      </c>
      <c r="I7" s="55" t="s">
        <v>383</v>
      </c>
      <c r="J7" s="55" t="s">
        <v>208</v>
      </c>
    </row>
    <row r="8" spans="1:13">
      <c r="A8" s="56">
        <v>1</v>
      </c>
      <c r="B8" s="323" t="s">
        <v>209</v>
      </c>
      <c r="C8" s="324"/>
      <c r="D8" s="324"/>
      <c r="E8" s="324"/>
      <c r="F8" s="324"/>
      <c r="G8" s="47">
        <v>70</v>
      </c>
      <c r="H8" s="47">
        <v>11100</v>
      </c>
      <c r="I8" s="57">
        <f>I9+I10++I11</f>
        <v>135240</v>
      </c>
      <c r="J8" s="58">
        <f>J9+J10+J11</f>
        <v>32968</v>
      </c>
    </row>
    <row r="9" spans="1:13" ht="30">
      <c r="A9" s="59" t="s">
        <v>210</v>
      </c>
      <c r="B9" s="325" t="s">
        <v>211</v>
      </c>
      <c r="C9" s="325"/>
      <c r="D9" s="325"/>
      <c r="E9" s="325"/>
      <c r="F9" s="326"/>
      <c r="G9" s="60" t="s">
        <v>212</v>
      </c>
      <c r="H9" s="60">
        <v>11101</v>
      </c>
      <c r="I9" s="270">
        <v>86809</v>
      </c>
      <c r="J9" s="270">
        <v>32968</v>
      </c>
    </row>
    <row r="10" spans="1:13">
      <c r="A10" s="63" t="s">
        <v>213</v>
      </c>
      <c r="B10" s="325" t="s">
        <v>214</v>
      </c>
      <c r="C10" s="325"/>
      <c r="D10" s="325"/>
      <c r="E10" s="325"/>
      <c r="F10" s="326"/>
      <c r="G10" s="60">
        <v>704</v>
      </c>
      <c r="H10" s="60">
        <v>11102</v>
      </c>
      <c r="I10" s="270">
        <v>13456</v>
      </c>
      <c r="J10" s="62"/>
    </row>
    <row r="11" spans="1:13">
      <c r="A11" s="63" t="s">
        <v>215</v>
      </c>
      <c r="B11" s="325" t="s">
        <v>216</v>
      </c>
      <c r="C11" s="325"/>
      <c r="D11" s="325"/>
      <c r="E11" s="325"/>
      <c r="F11" s="326"/>
      <c r="G11" s="64">
        <v>705</v>
      </c>
      <c r="H11" s="60">
        <v>11103</v>
      </c>
      <c r="I11" s="158">
        <v>34975</v>
      </c>
      <c r="J11" s="158">
        <v>0</v>
      </c>
      <c r="L11" s="199"/>
      <c r="M11" s="199"/>
    </row>
    <row r="12" spans="1:13">
      <c r="A12" s="48">
        <v>2</v>
      </c>
      <c r="B12" s="327" t="s">
        <v>217</v>
      </c>
      <c r="C12" s="327"/>
      <c r="D12" s="327"/>
      <c r="E12" s="327"/>
      <c r="F12" s="328"/>
      <c r="G12" s="65">
        <v>708</v>
      </c>
      <c r="H12" s="66">
        <v>11104</v>
      </c>
      <c r="I12" s="61"/>
      <c r="J12" s="62"/>
      <c r="L12" s="200"/>
      <c r="M12" s="200"/>
    </row>
    <row r="13" spans="1:13">
      <c r="A13" s="67" t="s">
        <v>210</v>
      </c>
      <c r="B13" s="325" t="s">
        <v>218</v>
      </c>
      <c r="C13" s="325"/>
      <c r="D13" s="325"/>
      <c r="E13" s="325"/>
      <c r="F13" s="326"/>
      <c r="G13" s="60">
        <v>7081</v>
      </c>
      <c r="H13" s="68">
        <v>111041</v>
      </c>
      <c r="I13" s="61"/>
      <c r="J13" s="62"/>
    </row>
    <row r="14" spans="1:13">
      <c r="A14" s="67" t="s">
        <v>219</v>
      </c>
      <c r="B14" s="325" t="s">
        <v>220</v>
      </c>
      <c r="C14" s="325"/>
      <c r="D14" s="325"/>
      <c r="E14" s="325"/>
      <c r="F14" s="326"/>
      <c r="G14" s="60">
        <v>7082</v>
      </c>
      <c r="H14" s="68">
        <v>111042</v>
      </c>
      <c r="I14" s="61"/>
      <c r="J14" s="62"/>
    </row>
    <row r="15" spans="1:13">
      <c r="A15" s="67" t="s">
        <v>221</v>
      </c>
      <c r="B15" s="325" t="s">
        <v>222</v>
      </c>
      <c r="C15" s="325"/>
      <c r="D15" s="325"/>
      <c r="E15" s="325"/>
      <c r="F15" s="326"/>
      <c r="G15" s="60">
        <v>7083</v>
      </c>
      <c r="H15" s="68">
        <v>111043</v>
      </c>
      <c r="I15" s="61"/>
      <c r="J15" s="62"/>
    </row>
    <row r="16" spans="1:13">
      <c r="A16" s="69">
        <v>3</v>
      </c>
      <c r="B16" s="327" t="s">
        <v>223</v>
      </c>
      <c r="C16" s="327"/>
      <c r="D16" s="327"/>
      <c r="E16" s="327"/>
      <c r="F16" s="328"/>
      <c r="G16" s="65">
        <v>71</v>
      </c>
      <c r="H16" s="66">
        <v>11201</v>
      </c>
      <c r="I16" s="61"/>
      <c r="J16" s="62"/>
    </row>
    <row r="17" spans="1:10">
      <c r="A17" s="70"/>
      <c r="B17" s="329" t="s">
        <v>224</v>
      </c>
      <c r="C17" s="329"/>
      <c r="D17" s="329"/>
      <c r="E17" s="329"/>
      <c r="F17" s="330"/>
      <c r="G17" s="71"/>
      <c r="H17" s="60">
        <v>112011</v>
      </c>
      <c r="I17" s="61"/>
      <c r="J17" s="62"/>
    </row>
    <row r="18" spans="1:10">
      <c r="A18" s="70"/>
      <c r="B18" s="329" t="s">
        <v>225</v>
      </c>
      <c r="C18" s="329"/>
      <c r="D18" s="329"/>
      <c r="E18" s="329"/>
      <c r="F18" s="330"/>
      <c r="G18" s="71"/>
      <c r="H18" s="60">
        <v>112012</v>
      </c>
      <c r="I18" s="61"/>
      <c r="J18" s="62"/>
    </row>
    <row r="19" spans="1:10">
      <c r="A19" s="72">
        <v>4</v>
      </c>
      <c r="B19" s="327" t="s">
        <v>226</v>
      </c>
      <c r="C19" s="327"/>
      <c r="D19" s="327"/>
      <c r="E19" s="327"/>
      <c r="F19" s="328"/>
      <c r="G19" s="73">
        <v>72</v>
      </c>
      <c r="H19" s="74">
        <v>11300</v>
      </c>
      <c r="I19" s="61"/>
      <c r="J19" s="62"/>
    </row>
    <row r="20" spans="1:10">
      <c r="A20" s="63"/>
      <c r="B20" s="333" t="s">
        <v>227</v>
      </c>
      <c r="C20" s="334"/>
      <c r="D20" s="334"/>
      <c r="E20" s="334"/>
      <c r="F20" s="334"/>
      <c r="G20" s="75"/>
      <c r="H20" s="76">
        <v>11301</v>
      </c>
      <c r="I20" s="61"/>
      <c r="J20" s="62"/>
    </row>
    <row r="21" spans="1:10">
      <c r="A21" s="77">
        <v>5</v>
      </c>
      <c r="B21" s="328" t="s">
        <v>228</v>
      </c>
      <c r="C21" s="331"/>
      <c r="D21" s="331"/>
      <c r="E21" s="331"/>
      <c r="F21" s="331"/>
      <c r="G21" s="49">
        <v>73</v>
      </c>
      <c r="H21" s="49">
        <v>11400</v>
      </c>
      <c r="I21" s="61"/>
      <c r="J21" s="62"/>
    </row>
    <row r="22" spans="1:10">
      <c r="A22" s="78">
        <v>6</v>
      </c>
      <c r="B22" s="328" t="s">
        <v>351</v>
      </c>
      <c r="C22" s="331"/>
      <c r="D22" s="331"/>
      <c r="E22" s="331"/>
      <c r="F22" s="331"/>
      <c r="G22" s="49">
        <v>75</v>
      </c>
      <c r="H22" s="79">
        <v>11500</v>
      </c>
      <c r="I22" s="158">
        <v>0</v>
      </c>
      <c r="J22" s="158">
        <f>Rez.1!G33</f>
        <v>0</v>
      </c>
    </row>
    <row r="23" spans="1:10">
      <c r="A23" s="77">
        <v>7</v>
      </c>
      <c r="B23" s="327" t="s">
        <v>229</v>
      </c>
      <c r="C23" s="327"/>
      <c r="D23" s="327"/>
      <c r="E23" s="327"/>
      <c r="F23" s="328"/>
      <c r="G23" s="65">
        <v>77</v>
      </c>
      <c r="H23" s="65">
        <v>11600</v>
      </c>
      <c r="I23" s="61"/>
      <c r="J23" s="62"/>
    </row>
    <row r="24" spans="1:10" ht="15.75" thickBot="1">
      <c r="A24" s="80" t="s">
        <v>230</v>
      </c>
      <c r="B24" s="332" t="s">
        <v>231</v>
      </c>
      <c r="C24" s="332"/>
      <c r="D24" s="332"/>
      <c r="E24" s="332"/>
      <c r="F24" s="332"/>
      <c r="G24" s="81"/>
      <c r="H24" s="81">
        <v>11800</v>
      </c>
      <c r="I24" s="158">
        <f>I8+I22</f>
        <v>135240</v>
      </c>
      <c r="J24" s="158">
        <f>J8+J22</f>
        <v>32968</v>
      </c>
    </row>
    <row r="25" spans="1:10">
      <c r="A25" s="52"/>
      <c r="B25" s="82"/>
      <c r="C25" s="82"/>
      <c r="D25" s="82"/>
      <c r="E25" s="82"/>
      <c r="F25" s="82"/>
      <c r="G25" s="82"/>
      <c r="H25" s="82"/>
      <c r="I25" s="83"/>
      <c r="J25" s="83"/>
    </row>
    <row r="26" spans="1:10">
      <c r="A26" s="52"/>
      <c r="B26" s="82"/>
      <c r="C26" s="82"/>
      <c r="D26" s="82"/>
      <c r="E26" s="82"/>
      <c r="F26" s="82"/>
      <c r="G26" s="82"/>
      <c r="H26" s="82"/>
      <c r="I26" s="83"/>
      <c r="J26" s="83"/>
    </row>
    <row r="27" spans="1:10">
      <c r="A27" s="52"/>
      <c r="B27" s="82"/>
      <c r="C27" s="82"/>
      <c r="D27" s="82"/>
      <c r="E27" s="82"/>
      <c r="F27" s="82"/>
      <c r="G27" s="82"/>
      <c r="H27" s="82"/>
      <c r="I27" s="83"/>
      <c r="J27" s="83"/>
    </row>
    <row r="28" spans="1:10">
      <c r="A28" s="52"/>
      <c r="B28" s="82"/>
      <c r="C28" s="82"/>
      <c r="D28" s="82"/>
      <c r="E28" s="82"/>
      <c r="F28" s="84"/>
      <c r="G28" s="85" t="s">
        <v>145</v>
      </c>
      <c r="H28" s="84"/>
      <c r="J28" s="83"/>
    </row>
    <row r="29" spans="1:10">
      <c r="A29" s="52"/>
      <c r="B29" s="82"/>
      <c r="C29" s="82"/>
      <c r="D29" s="82"/>
      <c r="E29" s="82"/>
      <c r="J29" s="83"/>
    </row>
    <row r="30" spans="1:10">
      <c r="F30" s="84"/>
      <c r="G30" s="52" t="str">
        <f>'Pasq.per AAM 1'!F46</f>
        <v>BESNIK  IBI</v>
      </c>
      <c r="H30" s="84"/>
    </row>
  </sheetData>
  <mergeCells count="19">
    <mergeCell ref="B22:F22"/>
    <mergeCell ref="B23:F23"/>
    <mergeCell ref="B24:F24"/>
    <mergeCell ref="B18:F18"/>
    <mergeCell ref="B19:F19"/>
    <mergeCell ref="B20:F20"/>
    <mergeCell ref="B21:F21"/>
    <mergeCell ref="B12:F12"/>
    <mergeCell ref="B13:F13"/>
    <mergeCell ref="B14:F14"/>
    <mergeCell ref="B15:F15"/>
    <mergeCell ref="B16:F16"/>
    <mergeCell ref="B17:F17"/>
    <mergeCell ref="A6:J6"/>
    <mergeCell ref="B7:F7"/>
    <mergeCell ref="B8:F8"/>
    <mergeCell ref="B9:F9"/>
    <mergeCell ref="B10:F10"/>
    <mergeCell ref="B11:F11"/>
  </mergeCells>
  <phoneticPr fontId="2" type="noConversion"/>
  <pageMargins left="0.35" right="0.4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46"/>
  <sheetViews>
    <sheetView workbookViewId="0">
      <selection activeCell="L14" sqref="L14"/>
    </sheetView>
  </sheetViews>
  <sheetFormatPr defaultRowHeight="12.75"/>
  <cols>
    <col min="1" max="1" width="5.7109375" style="1" customWidth="1"/>
    <col min="2" max="4" width="9.140625" style="1"/>
    <col min="5" max="5" width="4.28515625" style="1" customWidth="1"/>
    <col min="6" max="6" width="2.7109375" style="1" hidden="1" customWidth="1"/>
    <col min="7" max="8" width="9.85546875" style="1" customWidth="1"/>
    <col min="9" max="9" width="16.5703125" style="1" customWidth="1"/>
    <col min="10" max="10" width="15.42578125" style="1" customWidth="1"/>
    <col min="11" max="11" width="15.85546875" style="1" customWidth="1"/>
    <col min="12" max="12" width="16.28515625" style="1" customWidth="1"/>
    <col min="13" max="13" width="16.42578125" style="1" customWidth="1"/>
    <col min="14" max="14" width="16.140625" style="1" customWidth="1"/>
    <col min="15" max="15" width="15.28515625" style="1" customWidth="1"/>
    <col min="16" max="16" width="14.5703125" style="1" customWidth="1"/>
    <col min="17" max="16384" width="9.140625" style="1"/>
  </cols>
  <sheetData>
    <row r="1" spans="1:16">
      <c r="A1" s="26" t="str">
        <f>'Pasq 1'!A1</f>
        <v>" BENAKS 94   " SHPK</v>
      </c>
      <c r="C1" s="201"/>
      <c r="D1" s="201"/>
      <c r="I1" s="12" t="s">
        <v>232</v>
      </c>
    </row>
    <row r="2" spans="1:16" ht="13.5" thickBot="1">
      <c r="B2" s="26" t="str">
        <f>'Pasq 1'!B2</f>
        <v>NIPT  J 73804663 H</v>
      </c>
      <c r="C2" s="201"/>
      <c r="D2" s="201"/>
      <c r="I2" s="202"/>
      <c r="J2" s="203" t="s">
        <v>203</v>
      </c>
    </row>
    <row r="3" spans="1:16" ht="13.5" thickBot="1">
      <c r="A3" s="335" t="s">
        <v>204</v>
      </c>
      <c r="B3" s="336"/>
      <c r="C3" s="336"/>
      <c r="D3" s="336"/>
      <c r="E3" s="336"/>
      <c r="F3" s="336"/>
      <c r="G3" s="336"/>
      <c r="H3" s="336"/>
      <c r="I3" s="336"/>
      <c r="J3" s="337"/>
    </row>
    <row r="4" spans="1:16" ht="26.25" thickBot="1">
      <c r="A4" s="204"/>
      <c r="B4" s="338" t="s">
        <v>233</v>
      </c>
      <c r="C4" s="339"/>
      <c r="D4" s="339"/>
      <c r="E4" s="339"/>
      <c r="F4" s="340"/>
      <c r="G4" s="205" t="s">
        <v>206</v>
      </c>
      <c r="H4" s="205" t="s">
        <v>207</v>
      </c>
      <c r="I4" s="206" t="s">
        <v>383</v>
      </c>
      <c r="J4" s="207" t="s">
        <v>208</v>
      </c>
      <c r="L4" s="1" t="s">
        <v>384</v>
      </c>
      <c r="M4" s="1" t="s">
        <v>384</v>
      </c>
    </row>
    <row r="5" spans="1:16" ht="20.25" customHeight="1">
      <c r="A5" s="208">
        <v>1</v>
      </c>
      <c r="B5" s="341" t="s">
        <v>234</v>
      </c>
      <c r="C5" s="342"/>
      <c r="D5" s="342"/>
      <c r="E5" s="342"/>
      <c r="F5" s="342"/>
      <c r="G5" s="209">
        <v>60</v>
      </c>
      <c r="H5" s="209">
        <v>12100</v>
      </c>
      <c r="I5" s="210">
        <f>I6+I7+I8+I9+I10</f>
        <v>99458</v>
      </c>
      <c r="J5" s="210">
        <f>J6+J7+J8+J9+J10</f>
        <v>21723</v>
      </c>
      <c r="K5" s="211"/>
      <c r="L5" s="211">
        <v>1963</v>
      </c>
      <c r="M5" s="211">
        <v>37708</v>
      </c>
      <c r="N5" s="212">
        <f>SUM(L5:M5)</f>
        <v>39671</v>
      </c>
      <c r="O5" s="211"/>
      <c r="P5" s="213"/>
    </row>
    <row r="6" spans="1:16">
      <c r="A6" s="214" t="s">
        <v>235</v>
      </c>
      <c r="B6" s="343" t="s">
        <v>236</v>
      </c>
      <c r="C6" s="343" t="s">
        <v>237</v>
      </c>
      <c r="D6" s="343"/>
      <c r="E6" s="343"/>
      <c r="F6" s="343"/>
      <c r="G6" s="215" t="s">
        <v>238</v>
      </c>
      <c r="H6" s="215">
        <v>12101</v>
      </c>
      <c r="I6" s="216">
        <v>70634</v>
      </c>
      <c r="J6" s="216">
        <v>20384</v>
      </c>
      <c r="K6" s="211"/>
      <c r="L6" s="211">
        <v>48079</v>
      </c>
      <c r="M6" s="211">
        <v>20276</v>
      </c>
      <c r="N6" s="212">
        <f>SUM(L6:M6)</f>
        <v>68355</v>
      </c>
      <c r="O6" s="211"/>
      <c r="P6" s="213"/>
    </row>
    <row r="7" spans="1:16">
      <c r="A7" s="214" t="s">
        <v>213</v>
      </c>
      <c r="B7" s="343" t="s">
        <v>239</v>
      </c>
      <c r="C7" s="343" t="s">
        <v>237</v>
      </c>
      <c r="D7" s="343"/>
      <c r="E7" s="343"/>
      <c r="F7" s="343"/>
      <c r="G7" s="215"/>
      <c r="H7" s="218">
        <v>12102</v>
      </c>
      <c r="I7" s="216">
        <v>23526</v>
      </c>
      <c r="J7" s="216">
        <v>-3900</v>
      </c>
      <c r="K7" s="213"/>
      <c r="L7" s="219">
        <f>SUM(L5:L6)</f>
        <v>50042</v>
      </c>
      <c r="M7" s="219">
        <f>SUM(M5:M6)</f>
        <v>57984</v>
      </c>
      <c r="N7" s="213">
        <f>SUM(L7:M7)</f>
        <v>108026</v>
      </c>
      <c r="O7" s="220"/>
      <c r="P7" s="213"/>
    </row>
    <row r="8" spans="1:16">
      <c r="A8" s="214" t="s">
        <v>215</v>
      </c>
      <c r="B8" s="343" t="s">
        <v>240</v>
      </c>
      <c r="C8" s="343" t="s">
        <v>237</v>
      </c>
      <c r="D8" s="343"/>
      <c r="E8" s="343"/>
      <c r="F8" s="343"/>
      <c r="G8" s="215" t="s">
        <v>241</v>
      </c>
      <c r="H8" s="215">
        <v>12103</v>
      </c>
      <c r="I8" s="216">
        <v>7178</v>
      </c>
      <c r="J8" s="216">
        <v>3024</v>
      </c>
      <c r="K8" s="211"/>
      <c r="L8" s="211">
        <v>46977</v>
      </c>
      <c r="M8" s="211">
        <v>44904</v>
      </c>
      <c r="N8" s="212">
        <f>SUM(L8:M8)</f>
        <v>91881</v>
      </c>
      <c r="O8" s="211"/>
      <c r="P8" s="213"/>
    </row>
    <row r="9" spans="1:16">
      <c r="A9" s="214" t="s">
        <v>242</v>
      </c>
      <c r="B9" s="344" t="s">
        <v>368</v>
      </c>
      <c r="C9" s="343" t="s">
        <v>237</v>
      </c>
      <c r="D9" s="343"/>
      <c r="E9" s="343"/>
      <c r="F9" s="343"/>
      <c r="G9" s="215"/>
      <c r="H9" s="218">
        <v>12104</v>
      </c>
      <c r="I9" s="216">
        <v>-1880</v>
      </c>
      <c r="J9" s="216">
        <v>2215</v>
      </c>
      <c r="L9" s="213">
        <f>L7-L8</f>
        <v>3065</v>
      </c>
      <c r="M9" s="213">
        <f>M7-M8</f>
        <v>13080</v>
      </c>
      <c r="N9" s="213">
        <f>SUM(L9:M9)</f>
        <v>16145</v>
      </c>
    </row>
    <row r="10" spans="1:16">
      <c r="A10" s="214" t="s">
        <v>243</v>
      </c>
      <c r="B10" s="343" t="s">
        <v>244</v>
      </c>
      <c r="C10" s="343" t="s">
        <v>237</v>
      </c>
      <c r="D10" s="343"/>
      <c r="E10" s="343"/>
      <c r="F10" s="343"/>
      <c r="G10" s="215" t="s">
        <v>245</v>
      </c>
      <c r="H10" s="218">
        <v>12105</v>
      </c>
      <c r="I10" s="216"/>
      <c r="J10" s="216"/>
      <c r="K10" s="213"/>
      <c r="L10" s="6"/>
      <c r="M10" s="6"/>
      <c r="N10" s="220"/>
    </row>
    <row r="11" spans="1:16" ht="18.75" customHeight="1">
      <c r="A11" s="221">
        <v>2</v>
      </c>
      <c r="B11" s="345" t="s">
        <v>246</v>
      </c>
      <c r="C11" s="345"/>
      <c r="D11" s="345"/>
      <c r="E11" s="345"/>
      <c r="F11" s="345"/>
      <c r="G11" s="186">
        <v>64</v>
      </c>
      <c r="H11" s="186">
        <v>12200</v>
      </c>
      <c r="I11" s="216">
        <f>I12+I13</f>
        <v>2887</v>
      </c>
      <c r="J11" s="216">
        <f>J12+J13</f>
        <v>2351</v>
      </c>
      <c r="L11" s="6">
        <f>L9-L5</f>
        <v>1102</v>
      </c>
      <c r="M11" s="6">
        <f>M9-M5</f>
        <v>-24628</v>
      </c>
      <c r="N11" s="213">
        <f>SUM(L11:M11)</f>
        <v>-23526</v>
      </c>
    </row>
    <row r="12" spans="1:16">
      <c r="A12" s="222" t="s">
        <v>247</v>
      </c>
      <c r="B12" s="345" t="s">
        <v>369</v>
      </c>
      <c r="C12" s="346"/>
      <c r="D12" s="346"/>
      <c r="E12" s="346"/>
      <c r="F12" s="346"/>
      <c r="G12" s="218">
        <v>641</v>
      </c>
      <c r="H12" s="218">
        <v>12201</v>
      </c>
      <c r="I12" s="223">
        <v>2474</v>
      </c>
      <c r="J12" s="223">
        <v>2017</v>
      </c>
      <c r="L12" s="6"/>
      <c r="M12" s="12"/>
    </row>
    <row r="13" spans="1:16">
      <c r="A13" s="222" t="s">
        <v>248</v>
      </c>
      <c r="B13" s="346" t="s">
        <v>249</v>
      </c>
      <c r="C13" s="346"/>
      <c r="D13" s="346"/>
      <c r="E13" s="346"/>
      <c r="F13" s="346"/>
      <c r="G13" s="218">
        <v>644</v>
      </c>
      <c r="H13" s="218">
        <v>12202</v>
      </c>
      <c r="I13" s="223">
        <v>413</v>
      </c>
      <c r="J13" s="223">
        <v>334</v>
      </c>
      <c r="L13" s="213"/>
    </row>
    <row r="14" spans="1:16" ht="20.25" customHeight="1">
      <c r="A14" s="221">
        <v>3</v>
      </c>
      <c r="B14" s="345" t="s">
        <v>250</v>
      </c>
      <c r="C14" s="345"/>
      <c r="D14" s="345"/>
      <c r="E14" s="345"/>
      <c r="F14" s="345"/>
      <c r="G14" s="186">
        <v>68</v>
      </c>
      <c r="H14" s="186">
        <v>12300</v>
      </c>
      <c r="I14" s="216">
        <v>3704</v>
      </c>
      <c r="J14" s="216">
        <v>2002</v>
      </c>
      <c r="L14" s="1" t="s">
        <v>385</v>
      </c>
    </row>
    <row r="15" spans="1:16" ht="26.25" customHeight="1">
      <c r="A15" s="221">
        <v>4</v>
      </c>
      <c r="B15" s="345" t="s">
        <v>251</v>
      </c>
      <c r="C15" s="345"/>
      <c r="D15" s="345"/>
      <c r="E15" s="345"/>
      <c r="F15" s="345"/>
      <c r="G15" s="186">
        <v>61</v>
      </c>
      <c r="H15" s="186">
        <v>12400</v>
      </c>
      <c r="I15" s="216">
        <f>I16+I17+I18+I19+I20+I21+I22+I23+I24+I25+I26+I27+I30</f>
        <v>18950</v>
      </c>
      <c r="J15" s="216">
        <f>J16+J17+J18+J19+J20+J21+J22+J23+J24+J25+J26+J27+J30</f>
        <v>5032</v>
      </c>
      <c r="L15" s="211">
        <v>17727</v>
      </c>
    </row>
    <row r="16" spans="1:16">
      <c r="A16" s="222" t="s">
        <v>210</v>
      </c>
      <c r="B16" s="347" t="s">
        <v>252</v>
      </c>
      <c r="C16" s="347"/>
      <c r="D16" s="347"/>
      <c r="E16" s="347"/>
      <c r="F16" s="347"/>
      <c r="G16" s="215"/>
      <c r="H16" s="215">
        <v>12401</v>
      </c>
      <c r="I16" s="223"/>
      <c r="J16" s="223"/>
      <c r="L16" s="211">
        <v>7187</v>
      </c>
    </row>
    <row r="17" spans="1:13">
      <c r="A17" s="222" t="s">
        <v>219</v>
      </c>
      <c r="B17" s="347" t="s">
        <v>253</v>
      </c>
      <c r="C17" s="347"/>
      <c r="D17" s="347"/>
      <c r="E17" s="347"/>
      <c r="F17" s="347"/>
      <c r="G17" s="224">
        <v>611</v>
      </c>
      <c r="H17" s="215">
        <v>12402</v>
      </c>
      <c r="I17" s="223"/>
      <c r="J17" s="223"/>
      <c r="L17" s="219">
        <f>SUM(L15:L16)</f>
        <v>24914</v>
      </c>
    </row>
    <row r="18" spans="1:13">
      <c r="A18" s="222" t="s">
        <v>221</v>
      </c>
      <c r="B18" s="347" t="s">
        <v>254</v>
      </c>
      <c r="C18" s="347"/>
      <c r="D18" s="347"/>
      <c r="E18" s="347"/>
      <c r="F18" s="347"/>
      <c r="G18" s="215">
        <v>613</v>
      </c>
      <c r="H18" s="215">
        <v>12403</v>
      </c>
      <c r="I18" s="223"/>
      <c r="J18" s="223"/>
      <c r="L18" s="211">
        <v>9067</v>
      </c>
    </row>
    <row r="19" spans="1:13">
      <c r="A19" s="222" t="s">
        <v>255</v>
      </c>
      <c r="B19" s="347" t="s">
        <v>256</v>
      </c>
      <c r="C19" s="347"/>
      <c r="D19" s="347"/>
      <c r="E19" s="347"/>
      <c r="F19" s="347"/>
      <c r="G19" s="224">
        <v>615</v>
      </c>
      <c r="H19" s="215">
        <v>12404</v>
      </c>
      <c r="I19" s="225">
        <v>430</v>
      </c>
      <c r="J19" s="225">
        <v>662</v>
      </c>
      <c r="L19" s="213">
        <f>L17-L18</f>
        <v>15847</v>
      </c>
    </row>
    <row r="20" spans="1:13">
      <c r="A20" s="222" t="s">
        <v>257</v>
      </c>
      <c r="B20" s="347" t="s">
        <v>258</v>
      </c>
      <c r="C20" s="347"/>
      <c r="D20" s="347"/>
      <c r="E20" s="347"/>
      <c r="F20" s="347"/>
      <c r="G20" s="224">
        <v>616</v>
      </c>
      <c r="H20" s="215">
        <v>12405</v>
      </c>
      <c r="I20" s="223"/>
      <c r="J20" s="223"/>
      <c r="L20" s="6"/>
    </row>
    <row r="21" spans="1:13">
      <c r="A21" s="222" t="s">
        <v>259</v>
      </c>
      <c r="B21" s="347" t="s">
        <v>367</v>
      </c>
      <c r="C21" s="347"/>
      <c r="D21" s="347"/>
      <c r="E21" s="347"/>
      <c r="F21" s="347"/>
      <c r="G21" s="224">
        <v>617</v>
      </c>
      <c r="H21" s="215">
        <v>12406</v>
      </c>
      <c r="I21" s="223">
        <v>12824</v>
      </c>
      <c r="J21" s="223">
        <v>3152</v>
      </c>
      <c r="L21" s="6">
        <f>L19-L15</f>
        <v>-1880</v>
      </c>
    </row>
    <row r="22" spans="1:13">
      <c r="A22" s="222" t="s">
        <v>260</v>
      </c>
      <c r="B22" s="343" t="s">
        <v>261</v>
      </c>
      <c r="C22" s="343" t="s">
        <v>237</v>
      </c>
      <c r="D22" s="343"/>
      <c r="E22" s="343"/>
      <c r="F22" s="343"/>
      <c r="G22" s="224">
        <v>618</v>
      </c>
      <c r="H22" s="215">
        <v>12407</v>
      </c>
      <c r="I22" s="223">
        <v>5186</v>
      </c>
      <c r="J22" s="223">
        <v>96</v>
      </c>
    </row>
    <row r="23" spans="1:13">
      <c r="A23" s="222" t="s">
        <v>262</v>
      </c>
      <c r="B23" s="343" t="s">
        <v>263</v>
      </c>
      <c r="C23" s="343"/>
      <c r="D23" s="343"/>
      <c r="E23" s="343"/>
      <c r="F23" s="343"/>
      <c r="G23" s="224">
        <v>623</v>
      </c>
      <c r="H23" s="215">
        <v>12408</v>
      </c>
      <c r="I23" s="223"/>
      <c r="J23" s="223"/>
    </row>
    <row r="24" spans="1:13">
      <c r="A24" s="222" t="s">
        <v>264</v>
      </c>
      <c r="B24" s="343" t="s">
        <v>265</v>
      </c>
      <c r="C24" s="343"/>
      <c r="D24" s="343"/>
      <c r="E24" s="343"/>
      <c r="F24" s="343"/>
      <c r="G24" s="224">
        <v>624</v>
      </c>
      <c r="H24" s="215">
        <v>12409</v>
      </c>
      <c r="I24" s="223"/>
      <c r="J24" s="223"/>
    </row>
    <row r="25" spans="1:13">
      <c r="A25" s="222" t="s">
        <v>266</v>
      </c>
      <c r="B25" s="343" t="s">
        <v>267</v>
      </c>
      <c r="C25" s="343"/>
      <c r="D25" s="343"/>
      <c r="E25" s="343"/>
      <c r="F25" s="343"/>
      <c r="G25" s="224">
        <v>625</v>
      </c>
      <c r="H25" s="215">
        <v>12410</v>
      </c>
      <c r="I25" s="223"/>
      <c r="J25" s="223"/>
    </row>
    <row r="26" spans="1:13">
      <c r="A26" s="222" t="s">
        <v>268</v>
      </c>
      <c r="B26" s="343" t="s">
        <v>269</v>
      </c>
      <c r="C26" s="343"/>
      <c r="D26" s="343"/>
      <c r="E26" s="343"/>
      <c r="F26" s="343"/>
      <c r="G26" s="224">
        <v>626</v>
      </c>
      <c r="H26" s="215">
        <v>12411</v>
      </c>
      <c r="I26" s="223">
        <v>30</v>
      </c>
      <c r="J26" s="223">
        <v>642</v>
      </c>
    </row>
    <row r="27" spans="1:13">
      <c r="A27" s="226" t="s">
        <v>270</v>
      </c>
      <c r="B27" s="343" t="s">
        <v>151</v>
      </c>
      <c r="C27" s="343"/>
      <c r="D27" s="343"/>
      <c r="E27" s="343"/>
      <c r="F27" s="343"/>
      <c r="G27" s="224">
        <v>627</v>
      </c>
      <c r="H27" s="215">
        <v>12412</v>
      </c>
      <c r="I27" s="223"/>
      <c r="J27" s="223"/>
    </row>
    <row r="28" spans="1:13">
      <c r="A28" s="222"/>
      <c r="B28" s="348" t="s">
        <v>271</v>
      </c>
      <c r="C28" s="348"/>
      <c r="D28" s="348"/>
      <c r="E28" s="348"/>
      <c r="F28" s="348"/>
      <c r="G28" s="224">
        <v>6271</v>
      </c>
      <c r="H28" s="224">
        <v>124121</v>
      </c>
      <c r="I28" s="223"/>
      <c r="J28" s="223"/>
    </row>
    <row r="29" spans="1:13">
      <c r="A29" s="222"/>
      <c r="B29" s="348" t="s">
        <v>272</v>
      </c>
      <c r="C29" s="348"/>
      <c r="D29" s="348"/>
      <c r="E29" s="348"/>
      <c r="F29" s="348"/>
      <c r="G29" s="224">
        <v>6272</v>
      </c>
      <c r="H29" s="224">
        <v>124122</v>
      </c>
      <c r="I29" s="223"/>
      <c r="J29" s="223"/>
    </row>
    <row r="30" spans="1:13">
      <c r="A30" s="222" t="s">
        <v>273</v>
      </c>
      <c r="B30" s="343" t="s">
        <v>274</v>
      </c>
      <c r="C30" s="343"/>
      <c r="D30" s="343"/>
      <c r="E30" s="343"/>
      <c r="F30" s="343"/>
      <c r="G30" s="224">
        <v>628</v>
      </c>
      <c r="H30" s="224">
        <v>12413</v>
      </c>
      <c r="I30" s="223">
        <v>480</v>
      </c>
      <c r="J30" s="223">
        <v>480</v>
      </c>
    </row>
    <row r="31" spans="1:13" ht="19.5" customHeight="1">
      <c r="A31" s="221">
        <v>5</v>
      </c>
      <c r="B31" s="344" t="s">
        <v>275</v>
      </c>
      <c r="C31" s="343"/>
      <c r="D31" s="343"/>
      <c r="E31" s="343"/>
      <c r="F31" s="343"/>
      <c r="G31" s="227">
        <v>63</v>
      </c>
      <c r="H31" s="227">
        <v>12500</v>
      </c>
      <c r="I31" s="217">
        <f>I32+I33+I34+I35</f>
        <v>106</v>
      </c>
      <c r="J31" s="217">
        <f>J32+J33+J34+J35</f>
        <v>106</v>
      </c>
      <c r="L31" s="1">
        <f>'Pasq 1'!I8</f>
        <v>135240</v>
      </c>
      <c r="M31" s="1">
        <f>'Pasq 1'!J8</f>
        <v>32968</v>
      </c>
    </row>
    <row r="32" spans="1:13">
      <c r="A32" s="222" t="s">
        <v>210</v>
      </c>
      <c r="B32" s="343" t="s">
        <v>276</v>
      </c>
      <c r="C32" s="343"/>
      <c r="D32" s="343"/>
      <c r="E32" s="343"/>
      <c r="F32" s="343"/>
      <c r="G32" s="224">
        <v>632</v>
      </c>
      <c r="H32" s="224">
        <v>12501</v>
      </c>
      <c r="I32" s="216"/>
      <c r="J32" s="216"/>
      <c r="L32" s="228"/>
      <c r="M32" s="228"/>
    </row>
    <row r="33" spans="1:14">
      <c r="A33" s="222" t="s">
        <v>219</v>
      </c>
      <c r="B33" s="343" t="s">
        <v>277</v>
      </c>
      <c r="C33" s="343"/>
      <c r="D33" s="343"/>
      <c r="E33" s="343"/>
      <c r="F33" s="343"/>
      <c r="G33" s="224">
        <v>633</v>
      </c>
      <c r="H33" s="224">
        <v>12502</v>
      </c>
      <c r="I33" s="216"/>
      <c r="J33" s="216"/>
      <c r="L33" s="1">
        <v>10135</v>
      </c>
      <c r="M33" s="1">
        <v>1754</v>
      </c>
    </row>
    <row r="34" spans="1:14">
      <c r="A34" s="222" t="s">
        <v>221</v>
      </c>
      <c r="B34" s="343" t="s">
        <v>278</v>
      </c>
      <c r="C34" s="343"/>
      <c r="D34" s="343"/>
      <c r="E34" s="343"/>
      <c r="F34" s="343"/>
      <c r="G34" s="224">
        <v>634</v>
      </c>
      <c r="H34" s="224">
        <v>12503</v>
      </c>
      <c r="I34" s="223">
        <v>95</v>
      </c>
      <c r="J34" s="223">
        <v>95</v>
      </c>
      <c r="L34" s="229"/>
      <c r="M34" s="229"/>
    </row>
    <row r="35" spans="1:14" ht="17.25" customHeight="1">
      <c r="A35" s="222" t="s">
        <v>255</v>
      </c>
      <c r="B35" s="343" t="s">
        <v>279</v>
      </c>
      <c r="C35" s="343"/>
      <c r="D35" s="343"/>
      <c r="E35" s="343"/>
      <c r="F35" s="343"/>
      <c r="G35" s="224" t="s">
        <v>280</v>
      </c>
      <c r="H35" s="224">
        <v>12504</v>
      </c>
      <c r="I35" s="223">
        <v>11</v>
      </c>
      <c r="J35" s="223">
        <v>11</v>
      </c>
      <c r="L35" s="213">
        <f>L31-L33</f>
        <v>125105</v>
      </c>
      <c r="M35" s="213">
        <f>M31-M33</f>
        <v>31214</v>
      </c>
    </row>
    <row r="36" spans="1:14" ht="21" customHeight="1">
      <c r="A36" s="221" t="s">
        <v>281</v>
      </c>
      <c r="B36" s="345" t="s">
        <v>282</v>
      </c>
      <c r="C36" s="345"/>
      <c r="D36" s="345"/>
      <c r="E36" s="345"/>
      <c r="F36" s="345"/>
      <c r="G36" s="224"/>
      <c r="H36" s="224">
        <v>12600</v>
      </c>
      <c r="I36" s="216">
        <f>I5+I11+I14+I15+I31</f>
        <v>125105</v>
      </c>
      <c r="J36" s="216">
        <f>J5+J11+J14+J15+J31</f>
        <v>31214</v>
      </c>
      <c r="L36" s="228"/>
      <c r="M36" s="228"/>
    </row>
    <row r="37" spans="1:14">
      <c r="A37" s="230"/>
      <c r="B37" s="3" t="s">
        <v>283</v>
      </c>
      <c r="C37" s="2"/>
      <c r="D37" s="2"/>
      <c r="E37" s="2"/>
      <c r="F37" s="2"/>
      <c r="G37" s="2"/>
      <c r="H37" s="2"/>
      <c r="I37" s="231" t="s">
        <v>383</v>
      </c>
      <c r="J37" s="232" t="s">
        <v>208</v>
      </c>
      <c r="L37" s="228">
        <f>I36-L35</f>
        <v>0</v>
      </c>
      <c r="M37" s="213">
        <f>J36-M35</f>
        <v>0</v>
      </c>
      <c r="N37" s="228"/>
    </row>
    <row r="38" spans="1:14">
      <c r="A38" s="233">
        <v>1</v>
      </c>
      <c r="B38" s="351" t="s">
        <v>284</v>
      </c>
      <c r="C38" s="351"/>
      <c r="D38" s="351"/>
      <c r="E38" s="351"/>
      <c r="F38" s="351"/>
      <c r="G38" s="227"/>
      <c r="H38" s="227">
        <v>14000</v>
      </c>
      <c r="I38" s="216">
        <v>7</v>
      </c>
      <c r="J38" s="217">
        <v>5</v>
      </c>
      <c r="L38" s="228"/>
    </row>
    <row r="39" spans="1:14">
      <c r="A39" s="233">
        <v>2</v>
      </c>
      <c r="B39" s="351" t="s">
        <v>285</v>
      </c>
      <c r="C39" s="351"/>
      <c r="D39" s="351"/>
      <c r="E39" s="351"/>
      <c r="F39" s="351"/>
      <c r="G39" s="227"/>
      <c r="H39" s="227">
        <v>15000</v>
      </c>
      <c r="I39" s="216"/>
      <c r="J39" s="217"/>
    </row>
    <row r="40" spans="1:14">
      <c r="A40" s="234" t="s">
        <v>210</v>
      </c>
      <c r="B40" s="347" t="s">
        <v>286</v>
      </c>
      <c r="C40" s="347"/>
      <c r="D40" s="347"/>
      <c r="E40" s="347"/>
      <c r="F40" s="347"/>
      <c r="G40" s="227"/>
      <c r="H40" s="224">
        <v>15001</v>
      </c>
      <c r="I40" s="216">
        <v>15309</v>
      </c>
      <c r="J40" s="217">
        <f>'Pasq.per AAM 1'!F12</f>
        <v>0</v>
      </c>
    </row>
    <row r="41" spans="1:14">
      <c r="A41" s="234"/>
      <c r="B41" s="349" t="s">
        <v>287</v>
      </c>
      <c r="C41" s="349"/>
      <c r="D41" s="349"/>
      <c r="E41" s="349"/>
      <c r="F41" s="349"/>
      <c r="G41" s="227"/>
      <c r="H41" s="224">
        <v>150011</v>
      </c>
      <c r="I41" s="216">
        <v>15309</v>
      </c>
      <c r="J41" s="217">
        <v>7626</v>
      </c>
    </row>
    <row r="42" spans="1:14">
      <c r="A42" s="235" t="s">
        <v>219</v>
      </c>
      <c r="B42" s="347" t="s">
        <v>288</v>
      </c>
      <c r="C42" s="347"/>
      <c r="D42" s="347"/>
      <c r="E42" s="347"/>
      <c r="F42" s="347"/>
      <c r="G42" s="227"/>
      <c r="H42" s="224">
        <v>15002</v>
      </c>
      <c r="I42" s="216"/>
      <c r="J42" s="217"/>
    </row>
    <row r="43" spans="1:14" ht="13.5" thickBot="1">
      <c r="A43" s="236"/>
      <c r="B43" s="350" t="s">
        <v>289</v>
      </c>
      <c r="C43" s="350"/>
      <c r="D43" s="350"/>
      <c r="E43" s="350"/>
      <c r="F43" s="350"/>
      <c r="G43" s="237"/>
      <c r="H43" s="238">
        <v>150021</v>
      </c>
      <c r="I43" s="239"/>
      <c r="J43" s="240"/>
    </row>
    <row r="44" spans="1:14">
      <c r="G44" s="5"/>
      <c r="H44" s="241" t="s">
        <v>145</v>
      </c>
      <c r="I44" s="242"/>
    </row>
    <row r="46" spans="1:14">
      <c r="G46" s="5"/>
      <c r="H46" s="242" t="str">
        <f>'Pasq 1'!G30</f>
        <v>BESNIK  IBI</v>
      </c>
      <c r="I46" s="242"/>
    </row>
  </sheetData>
  <mergeCells count="40">
    <mergeCell ref="B40:F40"/>
    <mergeCell ref="B41:F41"/>
    <mergeCell ref="B42:F42"/>
    <mergeCell ref="B43:F43"/>
    <mergeCell ref="B33:F33"/>
    <mergeCell ref="B34:F34"/>
    <mergeCell ref="B35:F35"/>
    <mergeCell ref="B36:F36"/>
    <mergeCell ref="B38:F38"/>
    <mergeCell ref="B39:F39"/>
    <mergeCell ref="B27:F27"/>
    <mergeCell ref="B28:F28"/>
    <mergeCell ref="B29:F29"/>
    <mergeCell ref="B30:F30"/>
    <mergeCell ref="B31:F31"/>
    <mergeCell ref="B32:F32"/>
    <mergeCell ref="B21:F21"/>
    <mergeCell ref="B22:F22"/>
    <mergeCell ref="B23:F23"/>
    <mergeCell ref="B24:F24"/>
    <mergeCell ref="B25:F25"/>
    <mergeCell ref="B26:F26"/>
    <mergeCell ref="B15:F15"/>
    <mergeCell ref="B16:F16"/>
    <mergeCell ref="B17:F17"/>
    <mergeCell ref="B18:F18"/>
    <mergeCell ref="B19:F19"/>
    <mergeCell ref="B20:F20"/>
    <mergeCell ref="B9:F9"/>
    <mergeCell ref="B10:F10"/>
    <mergeCell ref="B11:F11"/>
    <mergeCell ref="B12:F12"/>
    <mergeCell ref="B13:F13"/>
    <mergeCell ref="B14:F14"/>
    <mergeCell ref="A3:J3"/>
    <mergeCell ref="B4:F4"/>
    <mergeCell ref="B5:F5"/>
    <mergeCell ref="B6:F6"/>
    <mergeCell ref="B7:F7"/>
    <mergeCell ref="B8:F8"/>
  </mergeCells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Kop.</vt:lpstr>
      <vt:lpstr>Aktivet</vt:lpstr>
      <vt:lpstr>Pasivet</vt:lpstr>
      <vt:lpstr>Rez.1</vt:lpstr>
      <vt:lpstr>Fluksi 2</vt:lpstr>
      <vt:lpstr>Kapitali 2</vt:lpstr>
      <vt:lpstr>Pasq.per AAM 1</vt:lpstr>
      <vt:lpstr>Pasq 1</vt:lpstr>
      <vt:lpstr>Sheet1</vt:lpstr>
      <vt:lpstr>Pasq 3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2012-03-24T16:47:05Z</cp:lastPrinted>
  <dcterms:created xsi:type="dcterms:W3CDTF">2002-02-16T18:16:52Z</dcterms:created>
  <dcterms:modified xsi:type="dcterms:W3CDTF">2022-01-08T14:00:01Z</dcterms:modified>
</cp:coreProperties>
</file>