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5" firstSheet="5" activeTab="10"/>
  </bookViews>
  <sheets>
    <sheet name="Emert" sheetId="1" r:id="rId1"/>
    <sheet name="Sheet1" sheetId="2" r:id="rId2"/>
    <sheet name="Aktivi" sheetId="3" r:id="rId3"/>
    <sheet name="Pasivi" sheetId="4" r:id="rId4"/>
    <sheet name="TE ARDH.SHP. SIPAS NATYRES" sheetId="5" r:id="rId5"/>
    <sheet name="CASH FLOW INDIREKT" sheetId="6" r:id="rId6"/>
    <sheet name="PASQYRA E NDRYSHIMEVE NE KAPITA" sheetId="7" r:id="rId7"/>
    <sheet name="Inf 1" sheetId="8" r:id="rId8"/>
    <sheet name="Inf 2" sheetId="9" r:id="rId9"/>
    <sheet name="aktivi analitik" sheetId="10" r:id="rId10"/>
    <sheet name="pasivi analitik" sheetId="11" r:id="rId11"/>
    <sheet name="ardh shpenz analitike" sheetId="12" r:id="rId12"/>
    <sheet name="Gj AQT" sheetId="13" r:id="rId13"/>
    <sheet name="Amortiz" sheetId="14" r:id="rId14"/>
    <sheet name="R Tatimor" sheetId="15" r:id="rId15"/>
    <sheet name="D. 1" sheetId="16" r:id="rId16"/>
    <sheet name="TAT FIT" sheetId="17" r:id="rId17"/>
    <sheet name="DIVIDENTI" sheetId="18" r:id="rId18"/>
    <sheet name="IMPORTET" sheetId="19" r:id="rId19"/>
    <sheet name="SHERBIMET" sheetId="20" r:id="rId20"/>
    <sheet name="IVENTARI AUTOM" sheetId="21" r:id="rId21"/>
    <sheet name="IVENTARI" sheetId="22" r:id="rId22"/>
    <sheet name="MALLRA " sheetId="23" r:id="rId23"/>
    <sheet name="iventar i imet" sheetId="24" r:id="rId24"/>
    <sheet name="P AMORTIZ" sheetId="25" r:id="rId25"/>
    <sheet name="Sheet4" sheetId="26" r:id="rId26"/>
    <sheet name="Sheet3" sheetId="27" r:id="rId27"/>
    <sheet name="Sheet2" sheetId="28" r:id="rId28"/>
  </sheets>
  <definedNames>
    <definedName name="_xlnm.Print_Titles" localSheetId="9">'aktivi analitik'!$1:$1</definedName>
    <definedName name="_xlnm.Print_Titles" localSheetId="11">'ardh shpenz analitike'!$1:$2</definedName>
    <definedName name="_xlnm.Print_Titles" localSheetId="10">'pasivi analitik'!$1:$1</definedName>
  </definedNames>
  <calcPr fullCalcOnLoad="1"/>
</workbook>
</file>

<file path=xl/sharedStrings.xml><?xml version="1.0" encoding="utf-8"?>
<sst xmlns="http://schemas.openxmlformats.org/spreadsheetml/2006/main" count="1866" uniqueCount="1385">
  <si>
    <t xml:space="preserve"> nderurban,nderkombetar dhe agjensi turistike ...  ''</t>
  </si>
  <si>
    <t>Shoqeria zhvillon aktivitetin e saj ne Shqiperi, me adrese Stadiumi "Selman Stermasi" Tirane</t>
  </si>
  <si>
    <t xml:space="preserve">Statusi i saj juridik ne momentin e themelimit Sh.P.K, dhe me Vendimin e Gjykates </t>
  </si>
  <si>
    <t xml:space="preserve">Rregjistrit Tregtar Nr 22069/8  dt 12.09.2005 kjo shoqeri eshte transformuar ne Sh.A. ".Pa oferte publike". </t>
  </si>
  <si>
    <t>Kapitali i nenshkruar i themelimit sipas Vendimit 22069 dt 06.10.1999 dt 20.05.2005 ka qene 100.000 leke.</t>
  </si>
  <si>
    <t xml:space="preserve"> Aktualisht me Vendimin e Gjykates Nr 22069/8 dt 12.9.2005 kapitali nenshkruar eshte 32.843.430 leke.</t>
  </si>
  <si>
    <t>Aksioner ne shoqeri eshte  Xhoana Nano e cila zoteron 100% te  aksioneve.</t>
  </si>
  <si>
    <t>Drejtor i Pergjithshem  Andi Mahila .</t>
  </si>
  <si>
    <t>Aktivitetet qe ushtron shoqeiria:</t>
  </si>
  <si>
    <t>-</t>
  </si>
  <si>
    <t xml:space="preserve">Transport interurban  nderkombetar i udhetareve </t>
  </si>
  <si>
    <t xml:space="preserve"> Agjensi turistike</t>
  </si>
  <si>
    <t xml:space="preserve">Agjensi prerje biletash per transportin e udhtareve me avione. </t>
  </si>
  <si>
    <t>Tregti ne njesi sherbimi"Bar kafe"</t>
  </si>
  <si>
    <t xml:space="preserve">NIPT  K 11308002J. </t>
  </si>
  <si>
    <t>Shoqeria ka llogari rrjedhese bankare si me poshte:</t>
  </si>
  <si>
    <t>Raiffaizen Bank</t>
  </si>
  <si>
    <t>Tirana Bank</t>
  </si>
  <si>
    <t>Credins Bank</t>
  </si>
  <si>
    <t xml:space="preserve">Shoqeria "JOY TRAVEL" SH.A Tirane eshte subjekt i rregjistruar ne Degen e Tatim Taksave Tirane  </t>
  </si>
  <si>
    <t xml:space="preserve">Banka Intesa San Paolo </t>
  </si>
  <si>
    <t>1. INFORMATA TE PERGJITHESHME</t>
  </si>
  <si>
    <t>2. INFORMATA TE PERGJITHESHME</t>
  </si>
  <si>
    <t>Kontabiliteti mbahet ne perputhje me Ligjin “Mbi Kontabilitetin" Nr 9228 dt 29/04/2004</t>
  </si>
  <si>
    <t>Monedha raportuese eshte monedha kombetare e Shqiperise LEK-u.</t>
  </si>
  <si>
    <t>Shoqeria gjate vitit nuk ka ndryshuar metodat e vleresimit te aktiveve dhe pasiveve,</t>
  </si>
  <si>
    <t>te ardhurave dhe shpenzimeve, duke ruajtur parimit te vijimesise, dhe qendrueshmerise se metodave</t>
  </si>
  <si>
    <t>Aktivet e Afat Gjata Financiare jane te vleresuara me koston e blerjes, (zhvleresime nuk ka)</t>
  </si>
  <si>
    <t>Dividentet e paguar nga fitimi 2010</t>
  </si>
  <si>
    <t xml:space="preserve">Tatim fitimi vitit </t>
  </si>
  <si>
    <t xml:space="preserve">Kapaciteti </t>
  </si>
  <si>
    <t>Iventar i imet</t>
  </si>
  <si>
    <t>INVENTARI I IMET 31.12.2011</t>
  </si>
  <si>
    <t>Aktivet e Afat Gjata Materiale jane te vleresuara me koston historike minus amortizimin,( zhvleresime nuk ka)</t>
  </si>
  <si>
    <t>Mjete Monetare ne Arke dhe ne banke jane vleresuar me “Vleren e drejte”</t>
  </si>
  <si>
    <t xml:space="preserve">Gjendjet e inventareve  per materialet e para, materialet ndihmese dhe mallrat jane vleresuar </t>
  </si>
  <si>
    <t xml:space="preserve">Aktivet e tjera  Financiare afat shkurtra jane vlersuar me koston e amortizuar,Efektet e kurseve te kembimit </t>
  </si>
  <si>
    <t xml:space="preserve">            Detyrime te tjera </t>
  </si>
  <si>
    <t xml:space="preserve">          Detyrime per udhetime dieta</t>
  </si>
  <si>
    <t xml:space="preserve">Detyrimet afat shkurtra "Huate dhe parapagimet" jane vleresuar me koston e amortizuar,Efektet e kurseve </t>
  </si>
  <si>
    <t xml:space="preserve">Kapitali aksionar eshte vleresuar me vleren kontabel </t>
  </si>
  <si>
    <t>Dhjetor 31,2010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</si>
  <si>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</si>
  <si>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</si>
  <si>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</si>
  <si>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</si>
  <si>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</si>
  <si>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</si>
  <si>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</si>
  <si>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</si>
  <si>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</si>
  <si>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 xml:space="preserve">                                                  FINANCIERI 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</si>
  <si>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</si>
  <si>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</si>
  <si>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</si>
  <si>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</si>
  <si>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</si>
  <si>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Dhjetor 31,2011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</si>
  <si>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</si>
  <si>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</si>
  <si>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</si>
  <si>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</si>
  <si>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</si>
  <si>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</si>
  <si>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</si>
  <si>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</si>
  <si>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</si>
  <si>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</si>
  <si>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</si>
  <si>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</si>
  <si>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 xml:space="preserve">             A K T I V  E T</t>
  </si>
  <si>
    <t>Shenime</t>
  </si>
  <si>
    <t>Aktivet monetare</t>
  </si>
  <si>
    <t xml:space="preserve">   Vlera monetare ne bankë</t>
  </si>
  <si>
    <t xml:space="preserve">             Vlera monetare ne banke ,   ne leke</t>
  </si>
  <si>
    <t xml:space="preserve">             Vlera monetare ne banke ,   ne monedha te huaja</t>
  </si>
  <si>
    <t xml:space="preserve"> Vlera ne arke</t>
  </si>
  <si>
    <t xml:space="preserve">              Vlera monetare,   ne leke</t>
  </si>
  <si>
    <t xml:space="preserve">              Vlera monetare,   ne monedhe te huaj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</si>
  <si>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</si>
  <si>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</si>
  <si>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</si>
  <si>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</si>
  <si>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</si>
  <si>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</si>
  <si>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</si>
  <si>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</si>
  <si>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</si>
  <si>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Ative te tjera financiare per tregetim</t>
  </si>
  <si>
    <t>Aktive te tjera financiare afatshkurtra</t>
  </si>
  <si>
    <t>Klient per mallra,produkte dhe sherbime</t>
  </si>
  <si>
    <t>Premtim pag. arket ( behen shitje me leshim premtim pag)</t>
  </si>
  <si>
    <t>Klient per aktive afatgjata</t>
  </si>
  <si>
    <t>Te drejtat per tu arketuar nga proçeset gjyqesore</t>
  </si>
  <si>
    <t xml:space="preserve"> Parapagime te dhena</t>
  </si>
  <si>
    <t>Debitor te tjere,kreditor te tjere (  teprica debitore)</t>
  </si>
  <si>
    <t>Te drejta per tu arketuar nga shitja e letrave me vlere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</si>
  <si>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</si>
  <si>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</si>
  <si>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</si>
  <si>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</si>
  <si>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Shteti TVSH per tu mare</t>
  </si>
  <si>
    <t>Te tjera tat per tu pag dhe per tu kthyer (  teprica deb)</t>
  </si>
  <si>
    <t>Tatim te shtyra (  teprica debitore)</t>
  </si>
  <si>
    <t>Te drejta e detyrime ndaj  aksionerve (  teprica debitore)</t>
  </si>
  <si>
    <t>Te drejta ndaj pronarve per kape neneshk(  teprica deb)</t>
  </si>
  <si>
    <t>Huadhenie afatshkurtra</t>
  </si>
  <si>
    <t>Zhvleresim I te drejtave dhe detyri (llogarite analitike)</t>
  </si>
  <si>
    <t xml:space="preserve">Totali 2 </t>
  </si>
  <si>
    <t xml:space="preserve"> Materjale</t>
  </si>
  <si>
    <t>Materjale te para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</si>
  <si>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</si>
  <si>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</si>
  <si>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</si>
  <si>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</si>
  <si>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</si>
  <si>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Nëntrajtime të përgjithshme </t>
  </si>
  <si>
    <t>Nëntrajtime të përgjithshme</t>
  </si>
  <si>
    <t xml:space="preserve">             Materjale te tjera</t>
  </si>
  <si>
    <t>Prodhim ne proçes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</si>
  <si>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</si>
  <si>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</si>
  <si>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</si>
  <si>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Zhvleresim I prodhimeve ne proçes</t>
  </si>
  <si>
    <t>Produkte</t>
  </si>
  <si>
    <t xml:space="preserve">             Produkte te gatshme</t>
  </si>
  <si>
    <t xml:space="preserve">             Produkte te ndermjetme</t>
  </si>
  <si>
    <t xml:space="preserve">             Nenprodukte dhe produkte mbeturine</t>
  </si>
  <si>
    <t xml:space="preserve">            Zhvleresim I produkteve te gateshme</t>
  </si>
  <si>
    <t>Mallra</t>
  </si>
  <si>
    <t>Zhvleresimi I mallrave dhe produkteve per shitje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</si>
  <si>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</si>
  <si>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</si>
  <si>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</si>
  <si>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</si>
  <si>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 xml:space="preserve">Totali 3 </t>
  </si>
  <si>
    <t>Aktive afatshkurtra te mbajtura per shitje</t>
  </si>
  <si>
    <t>Parapagime dhe shpenzime te tjera</t>
  </si>
  <si>
    <t>486 Shpenzime te periudhave te ardhshme</t>
  </si>
  <si>
    <t>481 Shpenzime te llogaritura</t>
  </si>
  <si>
    <t>Dorëzim punime dhe shërbime transport udhetaresh</t>
  </si>
  <si>
    <t>704/1</t>
  </si>
  <si>
    <t>Dorezim punime dhe sherbime komisione bileta avioni</t>
  </si>
  <si>
    <t>Transport për të tretet guida</t>
  </si>
  <si>
    <t>Të ndryshme kthim siguracioni</t>
  </si>
  <si>
    <t>483 Interesa aktive te llogaritura</t>
  </si>
  <si>
    <t>487 Te ardhura te tjera</t>
  </si>
  <si>
    <t>Totali    6</t>
  </si>
  <si>
    <t>TOTALI I AKTIVEVE AFATSHKURTRA   (1+2+3+4+5+6 = I)</t>
  </si>
  <si>
    <t>Aksione te shoqerive te kontrolluara</t>
  </si>
  <si>
    <t>shoq individ 161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</si>
  <si>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</si>
  <si>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</si>
  <si>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</si>
  <si>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</si>
  <si>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Zhvleresimi I aksioneve dhe letrave me vlere</t>
  </si>
  <si>
    <t>Huadhenie afatgjata</t>
  </si>
  <si>
    <t>Te drejta te tjera afatgjata licensa</t>
  </si>
  <si>
    <t>Zhvleresim per huadhenie afatgjata</t>
  </si>
  <si>
    <t>Zhvleresim per te drejtat afatgjata</t>
  </si>
  <si>
    <t>Aktive afatgjata materjale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</si>
  <si>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</si>
  <si>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</si>
  <si>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</si>
  <si>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</si>
  <si>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</si>
  <si>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</si>
  <si>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</si>
  <si>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Amortizim  Inst tek,makin , pajisje,instrumen dhe vegla pune</t>
  </si>
  <si>
    <t xml:space="preserve"> Mjete trasporti</t>
  </si>
  <si>
    <t xml:space="preserve"> Zhvleresim per Mjete trasporti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</si>
  <si>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</si>
  <si>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</si>
  <si>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</si>
  <si>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          MARGARITA MATAJ 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</si>
  <si>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</si>
  <si>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</si>
  <si>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</si>
  <si>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</si>
  <si>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35 Inventari imet dhe amballazhe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</si>
  <si>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</si>
  <si>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</si>
  <si>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</si>
  <si>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</si>
  <si>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>Aktive afatgjata jo materjale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</si>
  <si>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</si>
  <si>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</si>
  <si>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</si>
  <si>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</si>
  <si>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</si>
  <si>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</si>
  <si>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</si>
  <si>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</si>
  <si>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</si>
  <si>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</si>
  <si>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TOTALI I AKTIVEVE AFATGJATA   (1+2+3+4+5+6 = II)</t>
  </si>
  <si>
    <t>TOTALI I AKTIVEVE   (I+ II)</t>
  </si>
  <si>
    <t>Financieri</t>
  </si>
  <si>
    <t>DETYRIME DHE KAPITALI</t>
  </si>
  <si>
    <t xml:space="preserve">    Vlerat negative (detyrimet)</t>
  </si>
  <si>
    <t>Totali  1</t>
  </si>
  <si>
    <t xml:space="preserve"> Huamarjet</t>
  </si>
  <si>
    <t xml:space="preserve"> Llogari bankare te zbuluara (overdraftet)</t>
  </si>
  <si>
    <t xml:space="preserve"> Hua te mara</t>
  </si>
  <si>
    <t xml:space="preserve">            Hua(  ne leke)</t>
  </si>
  <si>
    <t xml:space="preserve">            Hua(  ne monedha te huaja)</t>
  </si>
  <si>
    <t xml:space="preserve"> Letra me vlere te borxhit</t>
  </si>
  <si>
    <t xml:space="preserve">            Letra me vlere te emetuara (  ne leke)</t>
  </si>
  <si>
    <t xml:space="preserve">            Letra me vlere te emetuara (  ne monedha te huaja)</t>
  </si>
  <si>
    <t xml:space="preserve"> Bankat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</si>
  <si>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</si>
  <si>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</si>
  <si>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</si>
  <si>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             MARGARITA MATAJ </t>
  </si>
  <si>
    <t xml:space="preserve">     FINANCIERI </t>
  </si>
  <si>
    <t>Te tjera shpenzime rrjedhëse</t>
  </si>
  <si>
    <t xml:space="preserve">Tatim mbi qerane e ambjenteve </t>
  </si>
  <si>
    <t xml:space="preserve">            Interesa pasive te llogaritura</t>
  </si>
  <si>
    <t xml:space="preserve">            Te tjera tituj bono te konvertuara</t>
  </si>
  <si>
    <t xml:space="preserve"> Bonot</t>
  </si>
  <si>
    <t xml:space="preserve">             Primi I Bonove</t>
  </si>
  <si>
    <t xml:space="preserve">             Zbritja e bonove</t>
  </si>
  <si>
    <t xml:space="preserve"> 4682/01/02</t>
  </si>
  <si>
    <t>Totali  2</t>
  </si>
  <si>
    <t>Huat dhe parapagimet</t>
  </si>
  <si>
    <t xml:space="preserve"> Huamarjet Afatshkurtra</t>
  </si>
  <si>
    <t xml:space="preserve"> Furnitor per mallra,produkte dhe sherbime </t>
  </si>
  <si>
    <t>Shuma te arketuara per porosi</t>
  </si>
  <si>
    <t xml:space="preserve"> Furnitor per aktive afatgjate</t>
  </si>
  <si>
    <t xml:space="preserve">           Paga dhe shperblime</t>
  </si>
  <si>
    <t xml:space="preserve"> Detyrime per sigurime shoqerore</t>
  </si>
  <si>
    <t xml:space="preserve">            Sigurime shoqerore dhe shendetsore</t>
  </si>
  <si>
    <t xml:space="preserve">            Organizma te tjere  shoqeror</t>
  </si>
  <si>
    <t xml:space="preserve"> Shteti Tatim Taksa</t>
  </si>
  <si>
    <t xml:space="preserve">           Akciza</t>
  </si>
  <si>
    <t xml:space="preserve">            Tatim mbi te ardhurat personale</t>
  </si>
  <si>
    <t xml:space="preserve">            Tatime te tjera per punonjesit</t>
  </si>
  <si>
    <t xml:space="preserve">           Tatim mbi fitimin</t>
  </si>
  <si>
    <t xml:space="preserve">            Shteti TVSh  per tu paguar T</t>
  </si>
  <si>
    <t xml:space="preserve">           Tatim te tjera per tu paguar dhe per tu kthyer ( tep kredit)</t>
  </si>
  <si>
    <t xml:space="preserve">            Tatim te shtyra( tep kredit)</t>
  </si>
  <si>
    <t xml:space="preserve">            Tatim ne burim</t>
  </si>
  <si>
    <t xml:space="preserve"> Te drejta dhe detyrime ndaj aksionerve ( tep kredit)</t>
  </si>
  <si>
    <t xml:space="preserve"> Te drejta ndaj pronarve per kapitalin e neneshkruar ( tep kredit)</t>
  </si>
  <si>
    <t xml:space="preserve"> Dividente per tu paguar</t>
  </si>
  <si>
    <t xml:space="preserve"> Qira financiare</t>
  </si>
  <si>
    <t>Detyrime per blerjen e letrave me vlere</t>
  </si>
  <si>
    <t xml:space="preserve"> Debitor te tjere,kreditor te tjere ( tep kredit)</t>
  </si>
  <si>
    <t>Diferenca konvertimi Pasive</t>
  </si>
  <si>
    <t xml:space="preserve">  Parapagime te mara</t>
  </si>
  <si>
    <t>Totali  3</t>
  </si>
  <si>
    <t xml:space="preserve">          Grantet</t>
  </si>
  <si>
    <t xml:space="preserve">          Grante  Afatshkurtra</t>
  </si>
  <si>
    <t xml:space="preserve"> Interesa pasive te llogaritura</t>
  </si>
  <si>
    <t xml:space="preserve"> Te ardhura te periudhave te ardhshme</t>
  </si>
  <si>
    <t xml:space="preserve"> Provizionet afatshkurtra</t>
  </si>
  <si>
    <t>TOTALI I DETYRIMEVE  AFATSHKURTRA   (1+2+3+4+5 = I)</t>
  </si>
  <si>
    <t>DETYRIMET AFATGJATA</t>
  </si>
  <si>
    <t>Huat afatgjata</t>
  </si>
  <si>
    <t xml:space="preserve"> Huamarjet Afatgjata</t>
  </si>
  <si>
    <t xml:space="preserve">           Bankat</t>
  </si>
  <si>
    <t xml:space="preserve">           Interesa të maturuar</t>
  </si>
  <si>
    <t xml:space="preserve">            Obligacionet</t>
  </si>
  <si>
    <t xml:space="preserve">            Primi ι obligacionit</t>
  </si>
  <si>
    <t xml:space="preserve">            Te tjera tituj- Bono te konvertueshem</t>
  </si>
  <si>
    <t xml:space="preserve">            Primi I bonos</t>
  </si>
  <si>
    <t xml:space="preserve">            Zbritja e bonos</t>
  </si>
  <si>
    <t>Total 1</t>
  </si>
  <si>
    <t>Huamarje te tjera afatgjata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</si>
  <si>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</si>
  <si>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</si>
  <si>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</si>
  <si>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Detyryme per blerjen e letrave me vlere</t>
  </si>
  <si>
    <t xml:space="preserve"> Premtim pagesa te pagueshme</t>
  </si>
  <si>
    <t xml:space="preserve"> furnitor per aktive afatgjate</t>
  </si>
  <si>
    <t xml:space="preserve"> Parapagime te mara</t>
  </si>
  <si>
    <t xml:space="preserve"> Provizine afatgjata</t>
  </si>
  <si>
    <t xml:space="preserve"> Grante dhe te ardhura te shtyra</t>
  </si>
  <si>
    <t xml:space="preserve"> Interesa pasive te shtyra</t>
  </si>
  <si>
    <t>TOTALI I DETYRIMEVE AFATGJATA   (1+2+3+4 = II)</t>
  </si>
  <si>
    <t>TOTALI I DETYRIMEVE  (I+ II)</t>
  </si>
  <si>
    <t>pasqy konsol</t>
  </si>
  <si>
    <t>Kapitali Qe I perket aksioneve te shoqerise meme</t>
  </si>
  <si>
    <t>Kapitali Aksionar</t>
  </si>
  <si>
    <r>
      <t xml:space="preserve"> Mbi   detyrimet  tatimore  e  detyrime  te  tjera   te  deklaruara e te  paguara   per </t>
    </r>
    <r>
      <rPr>
        <u val="single"/>
        <sz val="11"/>
        <rFont val="Arial"/>
        <family val="2"/>
      </rPr>
      <t xml:space="preserve"> Vitin  2009</t>
    </r>
  </si>
  <si>
    <t xml:space="preserve">            Kapitali neneshkruar I papaguar</t>
  </si>
  <si>
    <t xml:space="preserve">            Kapitali paguar</t>
  </si>
  <si>
    <t xml:space="preserve"> Primi I aksionit</t>
  </si>
  <si>
    <t>Rezerva nga rivleresimi</t>
  </si>
  <si>
    <t xml:space="preserve"> Njesite ose aksionet e thesarit (negative)</t>
  </si>
  <si>
    <t xml:space="preserve"> Rezerva</t>
  </si>
  <si>
    <t xml:space="preserve">           1061 Rezerva ligjore</t>
  </si>
  <si>
    <t xml:space="preserve">           1062 Rezerva Statutore</t>
  </si>
  <si>
    <t xml:space="preserve">           1068 Rezerva te tjera</t>
  </si>
  <si>
    <t xml:space="preserve"> Fitimet e humbjet e mbartura te pashperndara</t>
  </si>
  <si>
    <t>Fitimet(humbjet) e vitit ushtrimor</t>
  </si>
  <si>
    <t>Subvencione për investime të tjera</t>
  </si>
  <si>
    <t xml:space="preserve"> Shuma të parashikuara për rreziqe</t>
  </si>
  <si>
    <t>TOTALI I KAPITALIT   (III)</t>
  </si>
  <si>
    <t>TOTALI I DETYRYMEVE DHE KAPITALIT  (I+ II+III)</t>
  </si>
  <si>
    <t>SHENIME</t>
  </si>
  <si>
    <t>ZERAT E TE ARDHURAVE DHE SHPENZIMEVE</t>
  </si>
  <si>
    <t>Referenca</t>
  </si>
  <si>
    <t>Llogarive</t>
  </si>
  <si>
    <t>Shitje neto</t>
  </si>
  <si>
    <t>Shitje produkte të gatshme</t>
  </si>
  <si>
    <t>Te ardhura te tjera nga veprimtarit e shfrytezimit</t>
  </si>
  <si>
    <t>Shitje produkte të ndërmjetme</t>
  </si>
  <si>
    <t xml:space="preserve">                 DREJTORI PERGJITHSHEM</t>
  </si>
  <si>
    <t>Shitje nënprodukte dhe produkte mbeturinë</t>
  </si>
  <si>
    <t>Shitje materiale furniturash</t>
  </si>
  <si>
    <t>Të ardhura nga veprimtari anekse</t>
  </si>
  <si>
    <r>
      <t xml:space="preserve">VITI   </t>
    </r>
    <r>
      <rPr>
        <b/>
        <sz val="12"/>
        <rFont val="Arial"/>
        <family val="2"/>
      </rPr>
      <t>2011</t>
    </r>
  </si>
  <si>
    <t>Qira</t>
  </si>
  <si>
    <t>Komisione e ndërmjetësime</t>
  </si>
  <si>
    <t>Vënie personeli në dispozicion të te tretëve</t>
  </si>
  <si>
    <t>Të tjera</t>
  </si>
  <si>
    <t>Ndryshimi ne inventarin e produkteve te gatshme dhe proces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</si>
  <si>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</si>
  <si>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</si>
  <si>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</si>
  <si>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</si>
  <si>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</si>
  <si>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</si>
  <si>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</si>
  <si>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Dhurata e ndihma të marra</t>
  </si>
  <si>
    <t>Detyrime sipas Bilanc  31,12,10</t>
  </si>
  <si>
    <t>Kerkesa për arketim të rikuperuara</t>
  </si>
  <si>
    <t>Penalitete e gjoba të arkëtuara</t>
  </si>
  <si>
    <t>Totali I te ardhurave te shfrytezimit</t>
  </si>
  <si>
    <t>Materjale te konsumuara</t>
  </si>
  <si>
    <t>Blerje materialesh të para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</si>
  <si>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</si>
  <si>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</si>
  <si>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</si>
  <si>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</si>
  <si>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</si>
  <si>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</si>
  <si>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</si>
  <si>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Kosto e punes</t>
  </si>
  <si>
    <t>Kuota të sigurimeve shoqërore dhe përkrahjes shoqërore</t>
  </si>
  <si>
    <t>Kuota të tjera për organizmat shoqërore</t>
  </si>
  <si>
    <t>Shpenzime të tjera</t>
  </si>
  <si>
    <t>Amortizimi dhe zhvleresime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</si>
  <si>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01,01,2011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   deri  me     </t>
    </r>
    <r>
      <rPr>
        <u val="single"/>
        <sz val="14"/>
        <rFont val="Arial"/>
        <family val="2"/>
      </rPr>
      <t>31,12,2011</t>
    </r>
  </si>
  <si>
    <t>01.01.2011-31.12.2011</t>
  </si>
  <si>
    <t>Pozicioni me 31 dhjetor 2010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</si>
  <si>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</si>
  <si>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</si>
  <si>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</si>
  <si>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</si>
  <si>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</si>
  <si>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</si>
  <si>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</si>
  <si>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</si>
  <si>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</si>
  <si>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</si>
  <si>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Mirëmbajtje dhe riparime</t>
  </si>
  <si>
    <t>Prime të sigurimit</t>
  </si>
  <si>
    <t>Studime dhe kërkime</t>
  </si>
  <si>
    <t>Sherbime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</si>
  <si>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</si>
  <si>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</si>
  <si>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</si>
  <si>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</si>
  <si>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</si>
  <si>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</si>
  <si>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626/1</t>
  </si>
  <si>
    <t>Transporte</t>
  </si>
  <si>
    <t>Shërbime  bankare</t>
  </si>
  <si>
    <t>Tatime taksa tjera ngjashme</t>
  </si>
  <si>
    <t>Taksa lokale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</si>
  <si>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</si>
  <si>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</si>
  <si>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</si>
  <si>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</si>
  <si>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</si>
  <si>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</si>
  <si>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Totali I shpenzimeve(   shuma 8 deri 11)</t>
  </si>
  <si>
    <t>Fitimi apo humbja nga veprimtaria kryesore  7-12</t>
  </si>
  <si>
    <t>Te ardhurat dhe shpenzimet financiare nga njesite e kontrolluara</t>
  </si>
  <si>
    <t>Të ardhura nga pjesëmarrjet</t>
  </si>
  <si>
    <t>Shpenzime për interesa</t>
  </si>
  <si>
    <t>Te ardhurat dhe shpenzimet financiare nga  pjesemarjet</t>
  </si>
  <si>
    <t>Të ardhura nga shitja e aktiveve të qendrueshme financiare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</si>
  <si>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</si>
  <si>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</si>
  <si>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</si>
  <si>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</si>
  <si>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</si>
  <si>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</si>
  <si>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</si>
  <si>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</si>
  <si>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</si>
  <si>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</si>
  <si>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</si>
  <si>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</si>
  <si>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</si>
  <si>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</si>
  <si>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 xml:space="preserve">Totali I te ardhurave dhe shpenzimeve te tjera financiare 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</si>
  <si>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</si>
  <si>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</si>
  <si>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</si>
  <si>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</si>
  <si>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</si>
  <si>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</si>
  <si>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</si>
  <si>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</si>
  <si>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</si>
  <si>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</si>
  <si>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</si>
  <si>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Fitimet (humbjet) e vitit ushtrimor (BRUTO)</t>
  </si>
  <si>
    <t>Tatime mbi fitimet</t>
  </si>
  <si>
    <t>Fitimet(humbjet) e vitit ushtrimor (NETO )</t>
  </si>
  <si>
    <t>Fitimet (humbjet) e vitit ushtrimor ( FITIMI SIPAS  BILANCIT)</t>
  </si>
  <si>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</si>
  <si>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</si>
  <si>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</si>
  <si>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</si>
  <si>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Data    e   depozitimit   ___________________________________</t>
  </si>
  <si>
    <t>Nr</t>
  </si>
  <si>
    <t>rend</t>
  </si>
  <si>
    <t xml:space="preserve">     USHTRIMI  </t>
  </si>
  <si>
    <t>B</t>
  </si>
  <si>
    <t>A</t>
  </si>
  <si>
    <t xml:space="preserve">                    B      I      L      A       N     C     I</t>
  </si>
  <si>
    <t xml:space="preserve">     USHTRIMI   </t>
  </si>
  <si>
    <t xml:space="preserve"> USHTRIMI   </t>
  </si>
  <si>
    <t xml:space="preserve">   USHTRIMI  </t>
  </si>
  <si>
    <t>I</t>
  </si>
  <si>
    <t xml:space="preserve">II 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</si>
  <si>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</si>
  <si>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</si>
  <si>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</si>
  <si>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</si>
  <si>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</si>
  <si>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</si>
  <si>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</si>
  <si>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</si>
  <si>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</si>
  <si>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</si>
  <si>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</si>
  <si>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</si>
  <si>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</si>
  <si>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</si>
  <si>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</si>
  <si>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</si>
  <si>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</si>
  <si>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</si>
  <si>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</si>
  <si>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</si>
  <si>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</si>
  <si>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</si>
  <si>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</si>
  <si>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MARGARITA MATAJ </t>
  </si>
  <si>
    <t>Pasqyra e Amortizimit per efekt fiskal VITIT 2011</t>
  </si>
  <si>
    <t xml:space="preserve">           ANDI MAHILA</t>
  </si>
  <si>
    <t xml:space="preserve">                                      MARGARITA MATAJ </t>
  </si>
  <si>
    <t xml:space="preserve">                                                          FINANCIERI</t>
  </si>
  <si>
    <t>Shitje mallra xhiro bar kafe</t>
  </si>
  <si>
    <t xml:space="preserve">                                                               FINANCIERI</t>
  </si>
  <si>
    <t xml:space="preserve">                                          MARGARITA MATAJ </t>
  </si>
  <si>
    <t xml:space="preserve">                           ANDI MAHILA</t>
  </si>
  <si>
    <t xml:space="preserve">                                    MARGARITA MATAJ </t>
  </si>
  <si>
    <t xml:space="preserve">                        MARGARITA MATAJ </t>
  </si>
  <si>
    <t xml:space="preserve">FINANCIERI </t>
  </si>
  <si>
    <t xml:space="preserve">                     FINANCIERI </t>
  </si>
  <si>
    <t xml:space="preserve">               FINANCIERI </t>
  </si>
  <si>
    <t xml:space="preserve">        FINANCIERI </t>
  </si>
  <si>
    <t xml:space="preserve">                                 FINANCIERI 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</si>
  <si>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</si>
  <si>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</si>
  <si>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</si>
  <si>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</si>
  <si>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</si>
  <si>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</si>
  <si>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</si>
  <si>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</si>
  <si>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</si>
  <si>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15 - Te  tjera  ne shfrytezim</t>
  </si>
  <si>
    <t xml:space="preserve"> 16 - Ne  proces dhe  pagesa pjesore</t>
  </si>
  <si>
    <t xml:space="preserve">  T  O  T  A  L   ( I + II  )</t>
  </si>
  <si>
    <t>Punime sherbime nga te tjeret(komision  bileta)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</si>
  <si>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</si>
  <si>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</si>
  <si>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</si>
  <si>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</si>
  <si>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</si>
  <si>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</si>
  <si>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</si>
  <si>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</si>
  <si>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</si>
  <si>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</si>
  <si>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</si>
  <si>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</si>
  <si>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</si>
  <si>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</si>
  <si>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</si>
  <si>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</si>
  <si>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</si>
  <si>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</si>
  <si>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</si>
  <si>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</si>
  <si>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</si>
  <si>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</si>
  <si>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</si>
  <si>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</si>
  <si>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</si>
  <si>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</si>
  <si>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</si>
  <si>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</si>
  <si>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Detyrimet tatimore+tvsh dogane </t>
  </si>
  <si>
    <t>Pasqyrat financiare te vitit 2011 jane ta pa konsoliduara</t>
  </si>
  <si>
    <t>Deklaratat financiare te vitit 2011 jane pergatitur ne zbatim te Statndarteve Kombetare Kontabilitetit</t>
  </si>
  <si>
    <t>Celja e llogarive te bilancit me dt 01.01.2011 eshte e njejte me gjendjen e llogarive te bilancit dt 31.12. 2010</t>
  </si>
  <si>
    <t>Politikat kontabile te reflektuara ne deklarimet financiare te shoqerise,  per vitin 2011,jane te qendrueshme</t>
  </si>
  <si>
    <t>dhe te pandrysheshme nga viti i meparshem raportues 2010</t>
  </si>
  <si>
    <t xml:space="preserve">Gjendjet ne monedhe te huaj jane vleresuar me kursin zyrtar te Bankes se Shqiperise dt 31.12.2011 </t>
  </si>
  <si>
    <t xml:space="preserve"> me dt 31/12/2011 jane perfshire ne rezultat.</t>
  </si>
  <si>
    <t>me koston e blerjes (  kosto eshte llogaritur me metoden e mesatares se ponderuar) ne date 31.12.2011</t>
  </si>
  <si>
    <t>te kembimit  me dt 31/12/2011 jane perfshire ne rezultat.</t>
  </si>
  <si>
    <t xml:space="preserve">Te ardhurat  gjate vitit 2011 jane njohur ne PF  me vleren e drejte </t>
  </si>
  <si>
    <t>Per vitin 2011 ai eshte 10% mbi fitimin tatimor.</t>
  </si>
  <si>
    <t>komp nga mbipagesa</t>
  </si>
  <si>
    <t>PASQYRA E DIVIDENTIT DHE TATIMIT MBI FITIMIN VITI 2011</t>
  </si>
  <si>
    <t>i  shperndare nga fitimi vitit 2010</t>
  </si>
  <si>
    <t xml:space="preserve">  3 - Koncensione,Patenta,Marka vlera tjera</t>
  </si>
  <si>
    <t>Shoqeria___JOY  TRAVEL  SH.A___________</t>
  </si>
  <si>
    <t>NIPTI__K11308002J_____________________</t>
  </si>
  <si>
    <t>Aktivet Afatgjata Materiale  me vlere fillestare   2011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</si>
  <si>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</si>
  <si>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</si>
  <si>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</si>
  <si>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</si>
  <si>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</si>
  <si>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</si>
  <si>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</si>
  <si>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</si>
  <si>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</si>
  <si>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</si>
  <si>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</si>
  <si>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</si>
  <si>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</si>
  <si>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 xml:space="preserve">Drejtori I Pergjithshem </t>
  </si>
  <si>
    <t xml:space="preserve">ANDI MAHILA </t>
  </si>
  <si>
    <t>SHOQERIA __JOY TRAVEL  SH.A __________________</t>
  </si>
  <si>
    <t>NIPT __K11308002J_________________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</si>
  <si>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</si>
  <si>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</si>
  <si>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</si>
  <si>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</si>
  <si>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</si>
  <si>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</si>
  <si>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</si>
  <si>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</si>
  <si>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</si>
  <si>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</si>
  <si>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</si>
  <si>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</si>
  <si>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</si>
  <si>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</si>
  <si>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</si>
  <si>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</si>
  <si>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</si>
  <si>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</si>
  <si>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</si>
  <si>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</si>
  <si>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</si>
  <si>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</si>
  <si>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</si>
  <si>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</si>
  <si>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</si>
  <si>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</si>
  <si>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</si>
  <si>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</si>
  <si>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</si>
  <si>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</si>
  <si>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</si>
  <si>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</si>
  <si>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   DREJTORI </t>
  </si>
  <si>
    <t xml:space="preserve">PERGJITHSHEM </t>
  </si>
  <si>
    <t>SHOQERIA ____JOY TRAVEL SH.A________________</t>
  </si>
  <si>
    <t>Pasqyre Nr.2</t>
  </si>
  <si>
    <t>SHPENZIMET</t>
  </si>
  <si>
    <t>Viti 2009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</si>
  <si>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</si>
  <si>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</si>
  <si>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</si>
  <si>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</si>
  <si>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</si>
  <si>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</si>
  <si>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</si>
  <si>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</si>
  <si>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</si>
  <si>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</si>
  <si>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</si>
  <si>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</si>
  <si>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</si>
  <si>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</si>
  <si>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</si>
  <si>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</si>
  <si>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</si>
  <si>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</si>
  <si>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</si>
  <si>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</si>
  <si>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</si>
  <si>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</si>
  <si>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</si>
  <si>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</si>
  <si>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</si>
  <si>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</si>
  <si>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</si>
  <si>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</si>
  <si>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</si>
  <si>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</si>
  <si>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</si>
  <si>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</si>
  <si>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</si>
  <si>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</si>
  <si>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</si>
  <si>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</si>
  <si>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</si>
  <si>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</si>
  <si>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</si>
  <si>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</si>
  <si>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</si>
  <si>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</si>
  <si>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</si>
  <si>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</si>
  <si>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</si>
  <si>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</si>
  <si>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doganore(taksa rruge )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</si>
  <si>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</si>
  <si>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</si>
  <si>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</si>
  <si>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</si>
  <si>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</si>
  <si>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</si>
  <si>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</si>
  <si>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</si>
  <si>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</si>
  <si>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</si>
  <si>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</si>
  <si>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</si>
  <si>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</si>
  <si>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DREJTORI</t>
  </si>
  <si>
    <t>PERGJITHSHEM</t>
  </si>
  <si>
    <t xml:space="preserve">ANDI </t>
  </si>
  <si>
    <t xml:space="preserve">MAHILA </t>
  </si>
  <si>
    <t>Aktiviteti  kryesor</t>
  </si>
  <si>
    <t>Aktiviteti dytesor</t>
  </si>
  <si>
    <t>SHOQERIA__JOY  TRAVEL  SH.A _______________</t>
  </si>
  <si>
    <t>Tregti</t>
  </si>
  <si>
    <t>NIPTI__K11308002J__________________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</si>
  <si>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</si>
  <si>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</si>
  <si>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</si>
  <si>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</si>
  <si>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</si>
  <si>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</si>
  <si>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</si>
  <si>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</si>
  <si>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</si>
  <si>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</si>
  <si>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</si>
  <si>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</si>
  <si>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</si>
  <si>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</si>
  <si>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</si>
  <si>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</si>
  <si>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</si>
  <si>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</si>
  <si>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</si>
  <si>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</si>
  <si>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</si>
  <si>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</si>
  <si>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</si>
  <si>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</si>
  <si>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</si>
  <si>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</si>
  <si>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</si>
  <si>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</si>
  <si>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</si>
  <si>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</si>
  <si>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</si>
  <si>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</si>
  <si>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</si>
  <si>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</si>
  <si>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</si>
  <si>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</si>
  <si>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</si>
  <si>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</si>
  <si>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</si>
  <si>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</si>
  <si>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</si>
  <si>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</si>
  <si>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</si>
  <si>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</si>
  <si>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</si>
  <si>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</si>
  <si>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</si>
  <si>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</si>
  <si>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</si>
  <si>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</si>
  <si>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</si>
  <si>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</si>
  <si>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</si>
  <si>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</si>
  <si>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</si>
  <si>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2011:</t>
  </si>
  <si>
    <t>Nr. I te punesuarve</t>
  </si>
  <si>
    <t>Me page deri ne 120.000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</si>
  <si>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</si>
  <si>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</si>
  <si>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</si>
  <si>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</si>
  <si>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</si>
  <si>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 xml:space="preserve">ANDI  MAHILA </t>
  </si>
  <si>
    <r>
      <t xml:space="preserve">Shenim: </t>
    </r>
    <r>
      <rPr>
        <sz val="10"/>
        <rFont val="Arial"/>
        <family val="2"/>
      </rPr>
      <t>Kjo pasqyre plotesohet edhe on-line.</t>
    </r>
  </si>
  <si>
    <t>S H U M A</t>
  </si>
  <si>
    <t>II</t>
  </si>
  <si>
    <t xml:space="preserve">   E   M   E   R   T   I   M   I</t>
  </si>
  <si>
    <t xml:space="preserve">Shuma  </t>
  </si>
  <si>
    <t xml:space="preserve">    HUMBJE    E    MBARTUR</t>
  </si>
  <si>
    <t xml:space="preserve">     b )  nga    viti</t>
  </si>
  <si>
    <t xml:space="preserve">     a )  nga   viti</t>
  </si>
  <si>
    <t xml:space="preserve">     F I T I M I     I    U S H T R I M I T </t>
  </si>
  <si>
    <t xml:space="preserve"> SHPENZIME  TE  PA  ZBRITESHME (+)</t>
  </si>
  <si>
    <t xml:space="preserve">   a - Amortizime  tej  normave   tatimore</t>
  </si>
  <si>
    <t xml:space="preserve">   b - Shpenzime  pritje e dhurime tej  kufirit tatimor</t>
  </si>
  <si>
    <t xml:space="preserve">   c - Gjoba , penalitete , demshperblime</t>
  </si>
  <si>
    <t xml:space="preserve">   d - Provizione qe  nuk  njihen nga  dispozitat</t>
  </si>
  <si>
    <t xml:space="preserve">   e - te   tjera </t>
  </si>
  <si>
    <t xml:space="preserve"> FITIMI   TATIMOR   I  USHTRIMIT  ( 2 + 3 )</t>
  </si>
  <si>
    <t>Pozicioni me 31 dhjetor 09</t>
  </si>
  <si>
    <t>TE TJERA</t>
  </si>
  <si>
    <t>27)</t>
  </si>
  <si>
    <t xml:space="preserve"> PJESA  E  HUMBJES  MBARTUR  ( - ) </t>
  </si>
  <si>
    <t xml:space="preserve">  FITIMI   I   TATUESHEM   ( 4 - 5  )</t>
  </si>
  <si>
    <t>SHUMA  E  TATIMIT  TE   LLOGARITUR</t>
  </si>
  <si>
    <t xml:space="preserve">CAKTIMI    I    FITIMIT </t>
  </si>
  <si>
    <t xml:space="preserve">Ne   leke </t>
  </si>
  <si>
    <t xml:space="preserve">E  M  E  R  T  I  M  I </t>
  </si>
  <si>
    <t xml:space="preserve">    O R I G J I N A</t>
  </si>
  <si>
    <t xml:space="preserve">   Fitime  ose  humbje  te  mbartura</t>
  </si>
  <si>
    <t xml:space="preserve">   Fitime  ose  humbje  te  ushtrimit</t>
  </si>
  <si>
    <t xml:space="preserve">   Marre   nga  rezervat</t>
  </si>
  <si>
    <t xml:space="preserve">     a -                    I</t>
  </si>
  <si>
    <t xml:space="preserve">     b -                    I</t>
  </si>
  <si>
    <t xml:space="preserve">     c -                    I</t>
  </si>
  <si>
    <t xml:space="preserve">     d -                    I</t>
  </si>
  <si>
    <t xml:space="preserve">  C A K T I M I   I   F I T I M I T</t>
  </si>
  <si>
    <t xml:space="preserve">     Per   rezervat</t>
  </si>
  <si>
    <t xml:space="preserve">     b - rezerva  statuore (     "     )                    I</t>
  </si>
  <si>
    <t xml:space="preserve">     h - Rezerva te  tjera ( Nd . Shteterore )</t>
  </si>
  <si>
    <t xml:space="preserve">      D i v i d e n d e</t>
  </si>
  <si>
    <t xml:space="preserve">     Fitimi   i   pa   caktuar </t>
  </si>
  <si>
    <t xml:space="preserve">     a - Rezerve  ligjore  ( shoq. Tregtare )       I</t>
  </si>
  <si>
    <t xml:space="preserve">     c - Rezerva  te   tjera    (     "       )               I</t>
  </si>
  <si>
    <t xml:space="preserve">     e - rezerva per shperblime suplementare ( Nd. Sht. )</t>
  </si>
  <si>
    <t xml:space="preserve">     d - Rezerva per zhvillim ( Nd . Shteterore ) I</t>
  </si>
  <si>
    <t>x</t>
  </si>
  <si>
    <r>
      <t xml:space="preserve">  </t>
    </r>
    <r>
      <rPr>
        <b/>
        <u val="single"/>
        <sz val="12"/>
        <rFont val="Arial"/>
        <family val="2"/>
      </rPr>
      <t>REZULTATI        TATIMOR</t>
    </r>
    <r>
      <rPr>
        <b/>
        <sz val="12"/>
        <rFont val="Arial"/>
        <family val="2"/>
      </rPr>
      <t xml:space="preserve"> </t>
    </r>
  </si>
  <si>
    <t>D   E   K   L   A   R   A   T   E</t>
  </si>
  <si>
    <t xml:space="preserve">E M E R T I M I </t>
  </si>
  <si>
    <t>Detyrim taks nacional</t>
  </si>
  <si>
    <t>Detyrim per gjoba</t>
  </si>
  <si>
    <t>T  O  T  A  L  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</si>
  <si>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</si>
  <si>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</si>
  <si>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</si>
  <si>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</si>
  <si>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</si>
  <si>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</si>
  <si>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</si>
  <si>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</si>
  <si>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</si>
  <si>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</si>
  <si>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</si>
  <si>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Pozicioni me 31 dhjetor 11</t>
  </si>
  <si>
    <t>Dhjetor</t>
  </si>
  <si>
    <t xml:space="preserve">STATUSI     JURIDIK     </t>
  </si>
  <si>
    <t xml:space="preserve">  2 - Shpenz  kerkimeve te aplikuara e  zhvill</t>
  </si>
  <si>
    <t>DATA   E   MBYLLJES    ____________________</t>
  </si>
  <si>
    <r>
      <t>Nr.  i   Regjistrit  tregetar</t>
    </r>
    <r>
      <rPr>
        <sz val="11"/>
        <rFont val="Arial"/>
        <family val="2"/>
      </rPr>
      <t xml:space="preserve">       </t>
    </r>
  </si>
  <si>
    <t xml:space="preserve">Tatim   Fitimi </t>
  </si>
  <si>
    <t xml:space="preserve">Me   lehtesi   Tatimore  </t>
  </si>
  <si>
    <t xml:space="preserve">   Detyrim  T V SH</t>
  </si>
  <si>
    <t>Punime sherbime nga te tjeret(komision biletash)</t>
  </si>
  <si>
    <t>Llogarite</t>
  </si>
  <si>
    <t>Debi</t>
  </si>
  <si>
    <t>Kredi</t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</si>
  <si>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</t>
    </r>
  </si>
  <si>
    <r>
      <t>Emri   dhe   Andresa   e   plote</t>
    </r>
    <r>
      <rPr>
        <sz val="11"/>
        <rFont val="Arial"/>
        <family val="2"/>
      </rPr>
      <t xml:space="preserve">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</si>
  <si>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</si>
  <si>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</si>
  <si>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</si>
  <si>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</si>
  <si>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</si>
  <si>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</si>
  <si>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</si>
  <si>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</si>
  <si>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</si>
  <si>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</si>
  <si>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</si>
  <si>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</si>
  <si>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</si>
  <si>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</si>
  <si>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</si>
  <si>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</si>
  <si>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</si>
  <si>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</si>
  <si>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</si>
  <si>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</si>
  <si>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</si>
  <si>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</si>
  <si>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</si>
  <si>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</si>
  <si>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</si>
  <si>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</si>
  <si>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</si>
  <si>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</si>
  <si>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</si>
  <si>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</si>
  <si>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</si>
  <si>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</si>
  <si>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</si>
  <si>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</si>
  <si>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</si>
  <si>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</si>
  <si>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</si>
  <si>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</si>
  <si>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</si>
  <si>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</si>
  <si>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</si>
  <si>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</si>
  <si>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</si>
  <si>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</si>
  <si>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</si>
  <si>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</si>
  <si>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</si>
  <si>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</si>
  <si>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</si>
  <si>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</si>
  <si>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</si>
  <si>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</si>
  <si>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</si>
  <si>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</si>
  <si>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</si>
  <si>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</si>
  <si>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</si>
  <si>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</si>
  <si>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</si>
  <si>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</si>
  <si>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</si>
  <si>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</si>
  <si>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 xml:space="preserve"> AA332BT</t>
  </si>
  <si>
    <t xml:space="preserve"> AA334BT </t>
  </si>
  <si>
    <t xml:space="preserve">  AA331BT</t>
  </si>
  <si>
    <t xml:space="preserve">  AA335BT</t>
  </si>
  <si>
    <t xml:space="preserve"> AA336BT</t>
  </si>
  <si>
    <t>Gjendje 31.12.2011</t>
  </si>
  <si>
    <t>Inventari Automjeteve ne pronesi vitin 2011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</si>
  <si>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</si>
  <si>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</si>
  <si>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</si>
  <si>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</si>
  <si>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</si>
  <si>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</si>
  <si>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</si>
  <si>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</si>
  <si>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</si>
  <si>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</si>
  <si>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</si>
  <si>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</si>
  <si>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</si>
  <si>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</si>
  <si>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</si>
  <si>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</si>
  <si>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</si>
  <si>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</si>
  <si>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</si>
  <si>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</si>
  <si>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</si>
  <si>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</si>
  <si>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</si>
  <si>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</si>
  <si>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</si>
  <si>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</si>
  <si>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</si>
  <si>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</si>
  <si>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</si>
  <si>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</si>
  <si>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</si>
  <si>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</si>
  <si>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</si>
  <si>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</si>
  <si>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</si>
  <si>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</si>
  <si>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</si>
  <si>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</si>
  <si>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</si>
  <si>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</si>
  <si>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</si>
  <si>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</si>
  <si>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</si>
  <si>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</si>
  <si>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</si>
  <si>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</si>
  <si>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</si>
  <si>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</si>
  <si>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</si>
  <si>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</si>
  <si>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EMERTIMI</t>
  </si>
  <si>
    <t>PERIUDHA</t>
  </si>
  <si>
    <t xml:space="preserve">PERIUDHA </t>
  </si>
  <si>
    <t>FLUKSI MONETAR NGA VEPRIMTARITE E SHFRYTEZIMIT</t>
  </si>
  <si>
    <t>FLUKSI MONETAR NGA VEPRIMTARITE INVESTUESE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</si>
  <si>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</si>
  <si>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</si>
  <si>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</si>
  <si>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</si>
  <si>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</si>
  <si>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</si>
  <si>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</si>
  <si>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</si>
  <si>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</si>
  <si>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</si>
  <si>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</si>
  <si>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</si>
  <si>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</si>
  <si>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</si>
  <si>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</si>
  <si>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</si>
  <si>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</si>
  <si>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</si>
  <si>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</si>
  <si>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</si>
  <si>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</si>
  <si>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</si>
  <si>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</si>
  <si>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</si>
  <si>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</si>
  <si>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</si>
  <si>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</si>
  <si>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</si>
  <si>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>Banka Popullore</t>
  </si>
  <si>
    <t xml:space="preserve">     2 - Humbje nga kembimet valutore ( + )</t>
  </si>
  <si>
    <t xml:space="preserve">     3 - Te ardhura nga investimet  ( - )</t>
  </si>
  <si>
    <t xml:space="preserve">                              FINANCIERI </t>
  </si>
  <si>
    <t xml:space="preserve">     4 - Shpenzime per interesa     ( + )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</si>
  <si>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</si>
  <si>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</si>
  <si>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</si>
  <si>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</si>
  <si>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</si>
  <si>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</si>
  <si>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14.11.2011</t>
  </si>
  <si>
    <t xml:space="preserve"> autobuz I perdorur </t>
  </si>
  <si>
    <t>18.11.2011</t>
  </si>
  <si>
    <t>REZERVA</t>
  </si>
  <si>
    <t>TOTALI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</si>
  <si>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</si>
  <si>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</si>
  <si>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</si>
  <si>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</si>
  <si>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</si>
  <si>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</si>
  <si>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</si>
  <si>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r>
      <t>NIPT  K11308002J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</t>
    </r>
  </si>
  <si>
    <t>PASQYRA E NDRYSHIMEVE NE KAPITAL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</si>
  <si>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</si>
  <si>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</si>
  <si>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</si>
  <si>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</si>
  <si>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</si>
  <si>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</si>
  <si>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</si>
  <si>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</si>
  <si>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</si>
  <si>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</si>
  <si>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</si>
  <si>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</si>
  <si>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</si>
  <si>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442/1</t>
  </si>
  <si>
    <t>Tatim dividenti</t>
  </si>
  <si>
    <t>Efektet e ndryshimit te kursev</t>
  </si>
  <si>
    <t>te kembimit gjate konsolidimit</t>
  </si>
  <si>
    <t xml:space="preserve">shpenzimeve , qe nuk jane </t>
  </si>
  <si>
    <t>njohur ne pasq.e te A dhe SH</t>
  </si>
  <si>
    <t>njohur ne pasq. e te A dheSH</t>
  </si>
  <si>
    <t>kontabel</t>
  </si>
  <si>
    <t xml:space="preserve">Fitimi neto per periudhen </t>
  </si>
  <si>
    <t>Emetimi I kapitalit aksionar</t>
  </si>
  <si>
    <t>Aksione te thesarit te riblera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</si>
  <si>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</si>
  <si>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</si>
  <si>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</si>
  <si>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</si>
  <si>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</si>
  <si>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</si>
  <si>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</si>
  <si>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</si>
  <si>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</si>
  <si>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</si>
  <si>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</si>
  <si>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</si>
  <si>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</si>
  <si>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</si>
  <si>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t>Investimet financiare afatgjata</t>
  </si>
  <si>
    <t>Totali 1</t>
  </si>
  <si>
    <t>Totali 2</t>
  </si>
  <si>
    <t>Aktive biologjike afatgjata</t>
  </si>
  <si>
    <t>Totali 4</t>
  </si>
  <si>
    <t xml:space="preserve">T I R A N E </t>
  </si>
  <si>
    <t>NIPT</t>
  </si>
  <si>
    <t>Parapagesat per furnizime</t>
  </si>
  <si>
    <t xml:space="preserve"> 14 - Mobilje orendi</t>
  </si>
  <si>
    <t xml:space="preserve">   Toka , Troje, Terrene</t>
  </si>
  <si>
    <t xml:space="preserve">   Ndertesa</t>
  </si>
  <si>
    <t xml:space="preserve">   Ndertime dhe instalime te pergjithesh</t>
  </si>
  <si>
    <t xml:space="preserve">  Paisje  zyre dhe informatike</t>
  </si>
  <si>
    <t xml:space="preserve">  Mjete  transporti</t>
  </si>
  <si>
    <t xml:space="preserve">  Inst teknike ,makineri,paisje,vegla,instr </t>
  </si>
  <si>
    <t xml:space="preserve">  Gje e gjalle pune  e  prodhimi</t>
  </si>
  <si>
    <t xml:space="preserve">  Mobilje orendi</t>
  </si>
  <si>
    <t xml:space="preserve">  Te  tjera  ne shfrytezim</t>
  </si>
  <si>
    <t xml:space="preserve">     Perqindja  e  fitimit  mbi  fitimin   10 %</t>
  </si>
  <si>
    <t xml:space="preserve"> Tatimi mbi Fitimin</t>
  </si>
  <si>
    <t>Tatimi mbi te ardhurat</t>
  </si>
  <si>
    <t>Nr.</t>
  </si>
  <si>
    <t>Blerje materialesh të tjera të stokueshme karburant</t>
  </si>
  <si>
    <t>Taksa rregj automjeteve</t>
  </si>
  <si>
    <t>Taksa tjera</t>
  </si>
  <si>
    <t>Tjera kanceleri shtypshkrime</t>
  </si>
  <si>
    <t>Shpenzime noterie</t>
  </si>
  <si>
    <t>Të tjera tatime e taksa rruge</t>
  </si>
  <si>
    <t>Shpenzime parkim automjeteve</t>
  </si>
  <si>
    <t>Rroje private</t>
  </si>
  <si>
    <t>Të ardhura financiare të tjera humbje nga mosarketimi klienteve</t>
  </si>
  <si>
    <t>638/1</t>
  </si>
  <si>
    <t>638/2</t>
  </si>
  <si>
    <t>Detyrim taksa lokale</t>
  </si>
  <si>
    <t>FINANCIERI</t>
  </si>
  <si>
    <t>Drejtor I Pergjithshem</t>
  </si>
  <si>
    <t>Andi Mahila</t>
  </si>
  <si>
    <t>Iventar imet</t>
  </si>
  <si>
    <t xml:space="preserve"> Detyrime ndaj punonjesve</t>
  </si>
  <si>
    <t>Sig shoq + Sig shend</t>
  </si>
  <si>
    <t>Nr.Tel :  ______________</t>
  </si>
  <si>
    <t>Shuma vjetore e amortizimit</t>
  </si>
  <si>
    <t xml:space="preserve">Diferenca </t>
  </si>
  <si>
    <t>1)</t>
  </si>
  <si>
    <t>2)</t>
  </si>
  <si>
    <t>25)</t>
  </si>
  <si>
    <t>44)</t>
  </si>
  <si>
    <t>46)</t>
  </si>
  <si>
    <t>48)</t>
  </si>
  <si>
    <t>50)</t>
  </si>
  <si>
    <t>52)</t>
  </si>
  <si>
    <t>3)</t>
  </si>
  <si>
    <t>4)</t>
  </si>
  <si>
    <t>5)</t>
  </si>
  <si>
    <t>Emri tregetar;   "JOY TRAVEL"  SHA</t>
  </si>
  <si>
    <t>Adresa; Stadiumi "S.Stermasi" Tirane</t>
  </si>
  <si>
    <t>NIPT   K11308002J</t>
  </si>
  <si>
    <t>Margarita Mataj</t>
  </si>
  <si>
    <t>E m e r t I m I</t>
  </si>
  <si>
    <t>Perqindja Amortizimit vjetor</t>
  </si>
  <si>
    <t>Per efekt fiskal</t>
  </si>
  <si>
    <t>Tregetar</t>
  </si>
  <si>
    <t>Ne  fitimin     tatimor</t>
  </si>
  <si>
    <t>INVENTARI I AKTIVEVE QARKULLUESE</t>
  </si>
  <si>
    <t>E M E R T I M I</t>
  </si>
  <si>
    <t>Njesia</t>
  </si>
  <si>
    <t>Sasia</t>
  </si>
  <si>
    <t>Çmimi</t>
  </si>
  <si>
    <t>Vlefta</t>
  </si>
  <si>
    <t>GJENDJA :</t>
  </si>
  <si>
    <t xml:space="preserve">JOY TRAVEL   SH.A </t>
  </si>
  <si>
    <t>INVENTARI I LOKALIT 31.12.2011</t>
  </si>
  <si>
    <t>Pershkrimi</t>
  </si>
  <si>
    <t xml:space="preserve">gj .fizike </t>
  </si>
  <si>
    <t xml:space="preserve">kosto </t>
  </si>
  <si>
    <t xml:space="preserve">vlera </t>
  </si>
  <si>
    <t xml:space="preserve">Amaro te ndryshme </t>
  </si>
  <si>
    <t xml:space="preserve">Ballantines                                                   </t>
  </si>
  <si>
    <t xml:space="preserve">Bacardi </t>
  </si>
  <si>
    <t>Bells</t>
  </si>
  <si>
    <t xml:space="preserve">Bitter                                                   </t>
  </si>
  <si>
    <t xml:space="preserve">Bovine e Kuqe                                                   </t>
  </si>
  <si>
    <t xml:space="preserve">Bravo                                                   </t>
  </si>
  <si>
    <t xml:space="preserve">Bleck &amp;White </t>
  </si>
  <si>
    <t xml:space="preserve">Chivas Regal                                                   </t>
  </si>
  <si>
    <t xml:space="preserve">Coca Cola                                                   </t>
  </si>
  <si>
    <t xml:space="preserve">Crodino                                                   </t>
  </si>
  <si>
    <t>Captan morgan</t>
  </si>
  <si>
    <t>crown royal</t>
  </si>
  <si>
    <t>Dissarano</t>
  </si>
  <si>
    <t>dimple</t>
  </si>
  <si>
    <t>drambye</t>
  </si>
  <si>
    <t xml:space="preserve">FANTA                                                   </t>
  </si>
  <si>
    <t xml:space="preserve">Fernet Branca                                                   </t>
  </si>
  <si>
    <t xml:space="preserve">Glen Grand                                                   </t>
  </si>
  <si>
    <t>grand mariner</t>
  </si>
  <si>
    <t xml:space="preserve">IVI                                                   </t>
  </si>
  <si>
    <t xml:space="preserve">J &amp; B                                                   </t>
  </si>
  <si>
    <t>Jim Bim</t>
  </si>
  <si>
    <t>jack daniels</t>
  </si>
  <si>
    <t>xhoni</t>
  </si>
  <si>
    <t>kahlua</t>
  </si>
  <si>
    <t xml:space="preserve">Kafe                                                   </t>
  </si>
  <si>
    <t xml:space="preserve">Kent                                                   </t>
  </si>
  <si>
    <t>krem wiski</t>
  </si>
  <si>
    <t>slims</t>
  </si>
  <si>
    <t xml:space="preserve">Legera                                                   </t>
  </si>
  <si>
    <t xml:space="preserve">Limon Soda                                                   </t>
  </si>
  <si>
    <t xml:space="preserve">Lipton                                                   </t>
  </si>
  <si>
    <t xml:space="preserve">Metaxa 3***                                                   </t>
  </si>
  <si>
    <t xml:space="preserve">Metaxa 5*****                                                   </t>
  </si>
  <si>
    <t xml:space="preserve">Metaxa 7*******                                                   </t>
  </si>
  <si>
    <t>martell</t>
  </si>
  <si>
    <t>malibu</t>
  </si>
  <si>
    <t>neskafe kanace</t>
  </si>
  <si>
    <t xml:space="preserve">PANA I vogel                                                   </t>
  </si>
  <si>
    <t xml:space="preserve">Pepsi                                                   </t>
  </si>
  <si>
    <t xml:space="preserve">Red Bull                                                   </t>
  </si>
  <si>
    <t>santal</t>
  </si>
  <si>
    <t xml:space="preserve">Schweeps                                                   </t>
  </si>
  <si>
    <t>swing</t>
  </si>
  <si>
    <t>sprite</t>
  </si>
  <si>
    <t>Vecchia Romagna</t>
  </si>
  <si>
    <t xml:space="preserve">Vikos                                                   </t>
  </si>
  <si>
    <t xml:space="preserve">Tepelena I Gazuar                                                   </t>
  </si>
  <si>
    <t>Vodka absolut</t>
  </si>
  <si>
    <t>vodka smirnof</t>
  </si>
  <si>
    <t xml:space="preserve">vodka gorbacov </t>
  </si>
  <si>
    <t xml:space="preserve">Marlboro </t>
  </si>
  <si>
    <t xml:space="preserve">Rani </t>
  </si>
  <si>
    <t>Merit</t>
  </si>
  <si>
    <t>Tequila</t>
  </si>
  <si>
    <t xml:space="preserve">Campary                                                   </t>
  </si>
  <si>
    <t>Fino uzo</t>
  </si>
  <si>
    <t>trusard</t>
  </si>
  <si>
    <t>corona</t>
  </si>
  <si>
    <t>gin gordons</t>
  </si>
  <si>
    <t xml:space="preserve">henikeni vogel </t>
  </si>
  <si>
    <t>Konjak skenderbeu</t>
  </si>
  <si>
    <t>Martini</t>
  </si>
  <si>
    <t>Unicum</t>
  </si>
  <si>
    <t xml:space="preserve">Caj ne bustina </t>
  </si>
  <si>
    <t>haig</t>
  </si>
  <si>
    <t>uzo 12</t>
  </si>
  <si>
    <t>kapucino bustine</t>
  </si>
  <si>
    <t>seagrams</t>
  </si>
  <si>
    <t>vat 69</t>
  </si>
  <si>
    <t>jargemaster</t>
  </si>
  <si>
    <t xml:space="preserve">uje tepelena </t>
  </si>
  <si>
    <t xml:space="preserve">leng limoni </t>
  </si>
  <si>
    <t xml:space="preserve">makarona </t>
  </si>
  <si>
    <t>miell</t>
  </si>
  <si>
    <t xml:space="preserve">DREJTORI I PERGJITHSHEM </t>
  </si>
  <si>
    <t xml:space="preserve">                     ANDI MAHILA </t>
  </si>
  <si>
    <t xml:space="preserve">       DREJTORI PERGJITHSHEM </t>
  </si>
  <si>
    <t xml:space="preserve">               ANDI MAHILA </t>
  </si>
  <si>
    <t>DEKLARATA   ANALITIKE   PËR</t>
  </si>
  <si>
    <t xml:space="preserve">   Numri I Vendosjes së Dokumentit (NVD)</t>
  </si>
  <si>
    <t>TATIMIN   MBI  TË   ARDHURAT</t>
  </si>
  <si>
    <t xml:space="preserve">             ( Vetëm për përdorim zyrtar)</t>
  </si>
  <si>
    <t>Periudha  Tatimore</t>
  </si>
  <si>
    <t xml:space="preserve">         E M Ë R T I M I</t>
  </si>
  <si>
    <t>Sipas bilancit</t>
  </si>
  <si>
    <t>Fiskale</t>
  </si>
  <si>
    <t>TOTALI I TË ARDHURAVE</t>
  </si>
  <si>
    <t>TOTALI I SHPENZIMEVE</t>
  </si>
  <si>
    <t>Total shpenzimet të pazbritshme sipas ligjit (neni21)</t>
  </si>
  <si>
    <t>[a] Kosto e blerjes dhe përmirësimit të tokës dhe truallit</t>
  </si>
  <si>
    <t>6)</t>
  </si>
  <si>
    <t>[b]Kosto e blerjes &amp; përmirësimit për aktive objekt amortiz.</t>
  </si>
  <si>
    <t>7)</t>
  </si>
  <si>
    <t>[c]Zmadhimi I kapit.themeltar ose kontributii personave në ortakëri</t>
  </si>
  <si>
    <t>8)</t>
  </si>
  <si>
    <t>[ç]Vlera e shpërblimeve në natyrë</t>
  </si>
  <si>
    <t>9)</t>
  </si>
  <si>
    <t>[d]Kontributet vullnetare të pensioneve</t>
  </si>
  <si>
    <t>10)</t>
  </si>
  <si>
    <t>[dh]Dividentët e deklaruar dhe ndarja e fitimit</t>
  </si>
  <si>
    <t>11)</t>
  </si>
  <si>
    <t>[e]Interesat e paguara mbi inter.max të kredisë caktuar nga B.SH.</t>
  </si>
  <si>
    <t>12)</t>
  </si>
  <si>
    <t>[ë]Gjobat,kamat vonesat dhe kushtet e tjera penale</t>
  </si>
  <si>
    <t>13)</t>
  </si>
  <si>
    <t>[f]Krijimi ose rritja e rezervave e fondeve të tjera</t>
  </si>
  <si>
    <t>14)</t>
  </si>
  <si>
    <t>[g]Tatimi mbi të ardhurat pers.,aksiza,tatim fitimi,tvsh e zbritshme</t>
  </si>
  <si>
    <t>15)</t>
  </si>
  <si>
    <t>[gj]Shpenzimet e përfaqësimit,prtje përcjellje</t>
  </si>
  <si>
    <t>16)</t>
  </si>
  <si>
    <t>[h]Shpenzimet e konsumit personal</t>
  </si>
  <si>
    <t>17)</t>
  </si>
  <si>
    <t>[i]Shpenzimet që tejkalojnë shumën e përcaktuar në ligj</t>
  </si>
  <si>
    <t>18)</t>
  </si>
  <si>
    <t>[j]Shpenzimet për dhurata</t>
  </si>
  <si>
    <t>19)</t>
  </si>
  <si>
    <t>[k]Çdo lloj shpenzimi,pa dokumentacionin ligjor</t>
  </si>
  <si>
    <t>20)</t>
  </si>
  <si>
    <t xml:space="preserve"> </t>
  </si>
  <si>
    <t>[l]Intresi paguar kur huaja e parap tejkalokjnë 4 herë kap themeltar</t>
  </si>
  <si>
    <t>21)</t>
  </si>
  <si>
    <t>[ll] Nëse baza e amortizimit është një shumë negative</t>
  </si>
  <si>
    <t>22)</t>
  </si>
  <si>
    <t>[m]Shpenz për shërbime teknike,konsulencë,menaxhimtë</t>
  </si>
  <si>
    <t>pa likujduara brenda periudhës tatimore</t>
  </si>
  <si>
    <t>23)</t>
  </si>
  <si>
    <t>Pozicioni me 31.dhjetor 08</t>
  </si>
  <si>
    <t>[n]Amortizimi nga rivlerësimi I aktiveve të qëndrueshme</t>
  </si>
  <si>
    <t>24)</t>
  </si>
  <si>
    <t xml:space="preserve">REZULTATI I VITIT USHTRIMOR </t>
  </si>
  <si>
    <t>. Humbja</t>
  </si>
  <si>
    <t xml:space="preserve">26)   </t>
  </si>
  <si>
    <t>. Fitimi</t>
  </si>
  <si>
    <t>28)</t>
  </si>
  <si>
    <t>Humbja për tu mbartur nga një vit më parë</t>
  </si>
  <si>
    <t>29)</t>
  </si>
  <si>
    <t>Humbja për tu mbartur nga 2 vjet më parë</t>
  </si>
  <si>
    <t>30)</t>
  </si>
  <si>
    <t>Humbja për tu mbartur nga 3 vite më parë</t>
  </si>
  <si>
    <t>31)</t>
  </si>
  <si>
    <t>Shuma e humbjes për tu mbartur në vitin ushtrimor</t>
  </si>
  <si>
    <t>32)</t>
  </si>
  <si>
    <t>33)</t>
  </si>
  <si>
    <t>Shuma e humbjes që nuk mbarten për efekt fiskal</t>
  </si>
  <si>
    <t>34)</t>
  </si>
  <si>
    <t>Fitimi I tatueshëm</t>
  </si>
  <si>
    <t xml:space="preserve">35)   </t>
  </si>
  <si>
    <t>Tatim fitimi I llogaritur</t>
  </si>
  <si>
    <t xml:space="preserve">36)     </t>
  </si>
  <si>
    <t>Zbritje nga fitimi (rezervat ligjore)</t>
  </si>
  <si>
    <t>37)</t>
  </si>
  <si>
    <t xml:space="preserve">38)     </t>
  </si>
  <si>
    <t>Fitimi neto për tu shpërndarë nga periudha ushtrimore</t>
  </si>
  <si>
    <t xml:space="preserve">39)   </t>
  </si>
  <si>
    <t>Fitimi neto për tu shpërdarë nga vitet e kaluara</t>
  </si>
  <si>
    <t xml:space="preserve">40)        </t>
  </si>
  <si>
    <t>Shtesë kapitali nga fitimi</t>
  </si>
  <si>
    <t xml:space="preserve">41)         </t>
  </si>
  <si>
    <t>Dividentë për tu shpërndarë</t>
  </si>
  <si>
    <t xml:space="preserve">42)    </t>
  </si>
  <si>
    <t>Tatim mbi dividentin I llogaritur</t>
  </si>
  <si>
    <t xml:space="preserve">43)     </t>
  </si>
  <si>
    <t xml:space="preserve">          Faqe nr 1</t>
  </si>
  <si>
    <t xml:space="preserve">   Faqe  nr 2</t>
  </si>
  <si>
    <t xml:space="preserve">             Llogaritja e Amortizimit</t>
  </si>
  <si>
    <t>Në total llogaritja e amortizimit vjetor (a+b+c+d)</t>
  </si>
  <si>
    <t xml:space="preserve">45)    </t>
  </si>
  <si>
    <t>a. Ndërtesa e makineri afat gjata</t>
  </si>
  <si>
    <t>47)</t>
  </si>
  <si>
    <t>b.Aktive të pa trupëzuara</t>
  </si>
  <si>
    <t>49)</t>
  </si>
  <si>
    <t>c.Kompjutera dhe sisteme informacioni</t>
  </si>
  <si>
    <t>51)</t>
  </si>
  <si>
    <t>d.Të gjitha aktivet e tjera të aktivitetit</t>
  </si>
  <si>
    <t xml:space="preserve">53)     </t>
  </si>
  <si>
    <t>Tatim I mbajtur në burim në zbatim të nenit 33.</t>
  </si>
  <si>
    <t>54)</t>
  </si>
  <si>
    <t>Deklaroj nën përgjegjësinë time se informacioni i mësipërm  është i plotë dhe i saktë.</t>
  </si>
  <si>
    <t>Data dhe nënshkrimi i personit të tatueshëm;</t>
  </si>
  <si>
    <r>
      <t>F</t>
    </r>
    <r>
      <rPr>
        <b/>
        <sz val="10"/>
        <rFont val="Arial"/>
        <family val="2"/>
      </rPr>
      <t>aqe nr 3</t>
    </r>
  </si>
  <si>
    <t>Lloji i mjetit</t>
  </si>
  <si>
    <t>Targa e mjetit</t>
  </si>
  <si>
    <t>Vlefta fillestare ne leke</t>
  </si>
  <si>
    <t>Autobuz pasagjeresh</t>
  </si>
  <si>
    <t>Shuma leke</t>
  </si>
  <si>
    <t>Shuma :</t>
  </si>
  <si>
    <t>Pasqyra per IMPORTET</t>
  </si>
  <si>
    <t>Nr DEKL</t>
  </si>
  <si>
    <t>DT</t>
  </si>
  <si>
    <t>VLERAT TAT</t>
  </si>
  <si>
    <t>T.V.SH</t>
  </si>
  <si>
    <t>Nga subjekte paliensuara</t>
  </si>
  <si>
    <t>Mbajtur tatimi burim</t>
  </si>
  <si>
    <t>Pasqyra per furnitura,nentrajtime dhe sherbime shpenzime tjera</t>
  </si>
  <si>
    <t>"JOY TRAVEL" SHA</t>
  </si>
  <si>
    <t>Mjete  transporti</t>
  </si>
  <si>
    <t xml:space="preserve">Inst teknike ,makineri,paisje,vegla,instr </t>
  </si>
  <si>
    <t>Paisje  zyre dhe informatike</t>
  </si>
  <si>
    <t>Mobilje orendi</t>
  </si>
  <si>
    <t xml:space="preserve">TOTALI </t>
  </si>
  <si>
    <t xml:space="preserve">                          MARGARITA MATAJ </t>
  </si>
  <si>
    <t>Stadiumi  "Selman Stermasi"</t>
  </si>
  <si>
    <t>K11308002J</t>
  </si>
  <si>
    <t xml:space="preserve">Nr.Tel </t>
  </si>
  <si>
    <t xml:space="preserve">Nr. </t>
  </si>
  <si>
    <t>Perqindja</t>
  </si>
  <si>
    <t>Dividenti</t>
  </si>
  <si>
    <t>Tatimi</t>
  </si>
  <si>
    <t xml:space="preserve">Dividenti </t>
  </si>
  <si>
    <t xml:space="preserve">Data </t>
  </si>
  <si>
    <t>Rendor</t>
  </si>
  <si>
    <t>pjata porcelani</t>
  </si>
  <si>
    <t>mbajtese akulli</t>
  </si>
  <si>
    <t>tave  alumini</t>
  </si>
  <si>
    <t xml:space="preserve">zgare inoxi </t>
  </si>
  <si>
    <t>bazament plastik</t>
  </si>
  <si>
    <t>sallatiere porcelani</t>
  </si>
  <si>
    <t>pjatanca porcelani</t>
  </si>
  <si>
    <t xml:space="preserve">hinke plastike </t>
  </si>
  <si>
    <t xml:space="preserve">kapak plastike </t>
  </si>
  <si>
    <t>luge caji inox</t>
  </si>
  <si>
    <t>luge kafe inox</t>
  </si>
  <si>
    <t>luge tavoline</t>
  </si>
  <si>
    <t xml:space="preserve">mbajtese lugesh </t>
  </si>
  <si>
    <t xml:space="preserve">pirun embelsirash </t>
  </si>
  <si>
    <t xml:space="preserve">pirun tavoline </t>
  </si>
  <si>
    <t>pjatance inox</t>
  </si>
  <si>
    <t>prerese inox</t>
  </si>
  <si>
    <t>shishe plastike</t>
  </si>
  <si>
    <t xml:space="preserve">shtrydhese  agrumesh </t>
  </si>
  <si>
    <t>sallatiere inox</t>
  </si>
  <si>
    <t>tasa plastike</t>
  </si>
  <si>
    <t xml:space="preserve">tenxhere alumini </t>
  </si>
  <si>
    <t>thike tavoline inox</t>
  </si>
  <si>
    <t xml:space="preserve">tigan  alumini </t>
  </si>
  <si>
    <t>kullese inox</t>
  </si>
  <si>
    <t xml:space="preserve">broke plastike </t>
  </si>
  <si>
    <t>(Personat pjesmarres ne kapitalin e Shoqerise)</t>
  </si>
  <si>
    <t>pjesmarrjes ne kapital</t>
  </si>
  <si>
    <t>mbi dividentin</t>
  </si>
  <si>
    <t>futur ne kapital</t>
  </si>
  <si>
    <t>e veprimit kontabel</t>
  </si>
  <si>
    <t>DREJTOR I PERGJITHESHEM</t>
  </si>
  <si>
    <t>Xhoana Nano</t>
  </si>
  <si>
    <t>f</t>
  </si>
  <si>
    <t>Divident per tu paguar</t>
  </si>
  <si>
    <t>Transport nderkombetar udhetareve</t>
  </si>
  <si>
    <t>Shoqeri Anonime</t>
  </si>
  <si>
    <t>Shoqeria "JOY TRAVEL" SHA</t>
  </si>
  <si>
    <t>NIPT K 11308002J</t>
  </si>
  <si>
    <t>SUBJEKTI JOY TRAVEL" SHA</t>
  </si>
  <si>
    <t xml:space="preserve">DREJTORI PERGJITHSHEM </t>
  </si>
  <si>
    <t xml:space="preserve">       ANDI MAHILA </t>
  </si>
  <si>
    <t xml:space="preserve">   MARGARITA MATAJ </t>
  </si>
  <si>
    <t>Me  adrese  Stadiumi "S. Stermasi" TIRANE   Kodi   Fiskal  __________</t>
  </si>
  <si>
    <t>ANDI MAHILA</t>
  </si>
  <si>
    <t>DREJTORI PERGJITHSHEM</t>
  </si>
  <si>
    <t>Mallra ne lokal</t>
  </si>
  <si>
    <t>Benz</t>
  </si>
  <si>
    <t>TR 6583 I</t>
  </si>
  <si>
    <t>TR 0101 J</t>
  </si>
  <si>
    <t>TR 6689 P</t>
  </si>
  <si>
    <t>TR 6698 P</t>
  </si>
  <si>
    <t xml:space="preserve">Scania </t>
  </si>
  <si>
    <t>TR 4989 F</t>
  </si>
  <si>
    <t xml:space="preserve">Man </t>
  </si>
  <si>
    <t>TR 1100 J</t>
  </si>
  <si>
    <t xml:space="preserve">TR 6865 K </t>
  </si>
  <si>
    <t xml:space="preserve">Iveco </t>
  </si>
  <si>
    <t>TR 6446J</t>
  </si>
  <si>
    <t xml:space="preserve">Fuori strade </t>
  </si>
  <si>
    <t xml:space="preserve">Linkoln </t>
  </si>
  <si>
    <t>TR 0006 J</t>
  </si>
  <si>
    <t xml:space="preserve">Autoveture </t>
  </si>
  <si>
    <t>TR 7646 F</t>
  </si>
  <si>
    <t xml:space="preserve">Wolfsvagen </t>
  </si>
  <si>
    <t xml:space="preserve"> TR 2895 </t>
  </si>
  <si>
    <t>NIPT-I :</t>
  </si>
  <si>
    <t xml:space="preserve">KOMPANIA: </t>
  </si>
  <si>
    <t xml:space="preserve">PERIUDHA(VITI/Q): </t>
  </si>
  <si>
    <t>MENU QENDRORE</t>
  </si>
  <si>
    <t xml:space="preserve">MONEDHA : </t>
  </si>
  <si>
    <t>All</t>
  </si>
  <si>
    <t xml:space="preserve">AUTORI : 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</si>
  <si>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</si>
  <si>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</si>
  <si>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</si>
  <si>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</si>
  <si>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</si>
  <si>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</si>
  <si>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detyrueshme statutore dhe te tjera</t>
  </si>
  <si>
    <t xml:space="preserve">Shoqeria "JOY TRAVEL" SH.A eshte krijuar me date 6.10.1999  me Nr 22069  ne </t>
  </si>
  <si>
    <t>per vitin 2011</t>
  </si>
  <si>
    <t>Detyrime e pagesa viti 2011</t>
  </si>
  <si>
    <t>Detyrime sipas Bilanc  31,12,11</t>
  </si>
  <si>
    <t xml:space="preserve">rregjistrin tregtar konform Ligjit mbi Shoqerite Tregtare. </t>
  </si>
  <si>
    <t>Aktiviteti i Shoqerise konsiston ne "Transport, udhetareve dhe mallarave urban,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</si>
</sst>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kë&quot;;\-#,##0\ &quot;Lekë&quot;"/>
    <numFmt numFmtId="173" formatCode="#,##0\ &quot;Lekë&quot;;[Red]\-#,##0\ &quot;Lekë&quot;"/>
    <numFmt numFmtId="174" formatCode="#,##0.00\ &quot;Lekë&quot;;\-#,##0.00\ &quot;Lekë&quot;"/>
    <numFmt numFmtId="175" formatCode="#,##0.00\ &quot;Lekë&quot;;[Red]\-#,##0.00\ &quot;Lekë&quot;"/>
    <numFmt numFmtId="176" formatCode="_-* #,##0\ &quot;Lekë&quot;_-;\-* #,##0\ &quot;Lekë&quot;_-;_-* &quot;-&quot;\ &quot;Lekë&quot;_-;_-@_-"/>
    <numFmt numFmtId="177" formatCode="_-* #,##0\ _L_e_k_ë_-;\-* #,##0\ _L_e_k_ë_-;_-* &quot;-&quot;\ _L_e_k_ë_-;_-@_-"/>
    <numFmt numFmtId="178" formatCode="_-* #,##0.00\ &quot;Lekë&quot;_-;\-* #,##0.00\ &quot;Lekë&quot;_-;_-* &quot;-&quot;??\ &quot;Lekë&quot;_-;_-@_-"/>
    <numFmt numFmtId="179" formatCode="_-* #,##0.00\ _L_e_k_ë_-;\-* #,##0.00\ _L_e_k_ë_-;_-* &quot;-&quot;??\ _L_e_k_ë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_);_(* \(#,##0\);_(* &quot;-&quot;??_);_(@_)"/>
    <numFmt numFmtId="193" formatCode="_-* #,##0.0_L_e_k_-;\-* #,##0.0_L_e_k_-;_-* &quot;-&quot;??_L_e_k_-;_-@_-"/>
    <numFmt numFmtId="194" formatCode="_-* #,##0_L_e_k_-;\-* #,##0_L_e_k_-;_-* &quot;-&quot;??_L_e_k_-;_-@_-"/>
    <numFmt numFmtId="195" formatCode="0.0"/>
    <numFmt numFmtId="196" formatCode="_-* #,##0.000_L_e_k_-;\-* #,##0.000_L_e_k_-;_-* &quot;-&quot;??_L_e_k_-;_-@_-"/>
    <numFmt numFmtId="197" formatCode="_-* #,##0.0000_L_e_k_-;\-* #,##0.0000_L_e_k_-;_-* &quot;-&quot;??_L_e_k_-;_-@_-"/>
    <numFmt numFmtId="198" formatCode="_-* #,##0.00000_L_e_k_-;\-* #,##0.00000_L_e_k_-;_-* &quot;-&quot;??_L_e_k_-;_-@_-"/>
    <numFmt numFmtId="199" formatCode="General_)"/>
    <numFmt numFmtId="200" formatCode="#,##0.0"/>
    <numFmt numFmtId="201" formatCode="_-* #,##0\ _F_-;\-* #,##0\ _F_-;_-* &quot;-&quot;??\ _F_-;_-@_-"/>
    <numFmt numFmtId="202" formatCode="_(* #,##0.0_);_(* \(#,##0.0\);_(* &quot;-&quot;?_);_(@_)"/>
    <numFmt numFmtId="203" formatCode="_-* #,##0_-;\-* #,##0_-;_-* &quot;-&quot;??_-;_-@_-"/>
    <numFmt numFmtId="204" formatCode="#,##0.00_ ;[Red]\-#,##0.00\ "/>
    <numFmt numFmtId="205" formatCode="0.000000000000000"/>
  </numFmts>
  <fonts count="10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0"/>
      <name val="Copperplate Gothic Bold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Copperplate Gothic Bold"/>
      <family val="2"/>
    </font>
    <font>
      <b/>
      <sz val="8"/>
      <name val="Arial"/>
      <family val="2"/>
    </font>
    <font>
      <sz val="10"/>
      <color indexed="49"/>
      <name val="Arial"/>
      <family val="0"/>
    </font>
    <font>
      <sz val="8"/>
      <name val="Arial Narrow"/>
      <family val="2"/>
    </font>
    <font>
      <b/>
      <sz val="10"/>
      <color indexed="8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Elephant"/>
      <family val="1"/>
    </font>
    <font>
      <b/>
      <sz val="7"/>
      <name val="Elephant"/>
      <family val="1"/>
    </font>
    <font>
      <b/>
      <i/>
      <sz val="8"/>
      <name val="Elephant"/>
      <family val="1"/>
    </font>
    <font>
      <b/>
      <i/>
      <sz val="10"/>
      <name val="Arial Black"/>
      <family val="2"/>
    </font>
    <font>
      <b/>
      <i/>
      <sz val="10"/>
      <name val="Elephant"/>
      <family val="1"/>
    </font>
    <font>
      <b/>
      <i/>
      <sz val="12"/>
      <name val="Arial"/>
      <family val="2"/>
    </font>
    <font>
      <b/>
      <i/>
      <sz val="12"/>
      <name val="Arial Black"/>
      <family val="2"/>
    </font>
    <font>
      <b/>
      <sz val="10"/>
      <name val="Elephant"/>
      <family val="1"/>
    </font>
    <font>
      <b/>
      <sz val="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 MT"/>
      <family val="0"/>
    </font>
    <font>
      <b/>
      <i/>
      <sz val="11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 style="double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ck"/>
      <top style="hair"/>
      <bottom style="hair"/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hair"/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hair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thick"/>
      <right style="medium"/>
      <top style="medium"/>
      <bottom style="thick"/>
    </border>
    <border>
      <left style="hair"/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ck"/>
      <top style="medium"/>
      <bottom style="medium"/>
    </border>
    <border>
      <left style="medium"/>
      <right style="thick"/>
      <top style="hair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53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9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0" fontId="3" fillId="0" borderId="2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33" borderId="22" xfId="0" applyNumberForma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3" fontId="0" fillId="0" borderId="31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24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17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0" fillId="34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18" fillId="0" borderId="0" xfId="0" applyFont="1" applyAlignment="1">
      <alignment/>
    </xf>
    <xf numFmtId="3" fontId="4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10" fillId="0" borderId="22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6" fontId="0" fillId="0" borderId="21" xfId="0" applyNumberFormat="1" applyBorder="1" applyAlignment="1">
      <alignment horizontal="center"/>
    </xf>
    <xf numFmtId="3" fontId="0" fillId="35" borderId="20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86" fontId="0" fillId="0" borderId="10" xfId="47" applyFont="1" applyBorder="1" applyAlignment="1">
      <alignment/>
    </xf>
    <xf numFmtId="186" fontId="0" fillId="0" borderId="26" xfId="47" applyFont="1" applyBorder="1" applyAlignment="1">
      <alignment/>
    </xf>
    <xf numFmtId="186" fontId="0" fillId="0" borderId="33" xfId="47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35" borderId="0" xfId="0" applyFill="1" applyAlignment="1">
      <alignment/>
    </xf>
    <xf numFmtId="0" fontId="2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186" fontId="2" fillId="0" borderId="0" xfId="47" applyFont="1" applyBorder="1" applyAlignment="1">
      <alignment/>
    </xf>
    <xf numFmtId="186" fontId="0" fillId="0" borderId="0" xfId="47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0" fillId="35" borderId="35" xfId="0" applyNumberForma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6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3" fontId="0" fillId="35" borderId="42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2" fillId="0" borderId="20" xfId="0" applyFont="1" applyBorder="1" applyAlignment="1">
      <alignment horizontal="left"/>
    </xf>
    <xf numFmtId="3" fontId="0" fillId="35" borderId="19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3" fontId="0" fillId="35" borderId="2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3" fontId="10" fillId="35" borderId="22" xfId="0" applyNumberFormat="1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2" fillId="35" borderId="35" xfId="0" applyNumberFormat="1" applyFont="1" applyFill="1" applyBorder="1" applyAlignment="1">
      <alignment/>
    </xf>
    <xf numFmtId="43" fontId="2" fillId="33" borderId="18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194" fontId="0" fillId="33" borderId="20" xfId="42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33" xfId="0" applyFont="1" applyBorder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4" fillId="35" borderId="33" xfId="0" applyFont="1" applyFill="1" applyBorder="1" applyAlignment="1">
      <alignment vertical="center"/>
    </xf>
    <xf numFmtId="0" fontId="25" fillId="35" borderId="33" xfId="0" applyFont="1" applyFill="1" applyBorder="1" applyAlignment="1">
      <alignment vertical="center"/>
    </xf>
    <xf numFmtId="200" fontId="0" fillId="35" borderId="0" xfId="0" applyNumberFormat="1" applyFill="1" applyAlignment="1">
      <alignment/>
    </xf>
    <xf numFmtId="2" fontId="0" fillId="0" borderId="0" xfId="0" applyNumberFormat="1" applyAlignment="1">
      <alignment/>
    </xf>
    <xf numFmtId="0" fontId="24" fillId="35" borderId="0" xfId="0" applyFont="1" applyFill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0" fillId="0" borderId="57" xfId="0" applyBorder="1" applyAlignment="1">
      <alignment/>
    </xf>
    <xf numFmtId="0" fontId="10" fillId="0" borderId="5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9" xfId="0" applyFont="1" applyBorder="1" applyAlignment="1">
      <alignment/>
    </xf>
    <xf numFmtId="0" fontId="28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9" fillId="36" borderId="13" xfId="0" applyFont="1" applyFill="1" applyBorder="1" applyAlignment="1">
      <alignment/>
    </xf>
    <xf numFmtId="0" fontId="0" fillId="36" borderId="28" xfId="0" applyFill="1" applyBorder="1" applyAlignment="1">
      <alignment/>
    </xf>
    <xf numFmtId="201" fontId="0" fillId="0" borderId="28" xfId="42" applyNumberFormat="1" applyFont="1" applyBorder="1" applyAlignment="1">
      <alignment/>
    </xf>
    <xf numFmtId="0" fontId="22" fillId="0" borderId="0" xfId="0" applyFont="1" applyAlignment="1">
      <alignment/>
    </xf>
    <xf numFmtId="0" fontId="2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94" fontId="0" fillId="0" borderId="28" xfId="42" applyNumberFormat="1" applyFont="1" applyBorder="1" applyAlignment="1">
      <alignment/>
    </xf>
    <xf numFmtId="194" fontId="0" fillId="0" borderId="15" xfId="42" applyNumberFormat="1" applyFont="1" applyBorder="1" applyAlignment="1">
      <alignment/>
    </xf>
    <xf numFmtId="0" fontId="0" fillId="35" borderId="0" xfId="0" applyFill="1" applyAlignment="1">
      <alignment vertical="center"/>
    </xf>
    <xf numFmtId="3" fontId="25" fillId="35" borderId="33" xfId="0" applyNumberFormat="1" applyFont="1" applyFill="1" applyBorder="1" applyAlignment="1">
      <alignment vertical="center"/>
    </xf>
    <xf numFmtId="0" fontId="24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5" borderId="33" xfId="0" applyFont="1" applyFill="1" applyBorder="1" applyAlignment="1">
      <alignment horizontal="center" vertical="center"/>
    </xf>
    <xf numFmtId="0" fontId="24" fillId="35" borderId="0" xfId="0" applyFont="1" applyFill="1" applyAlignment="1">
      <alignment horizontal="justify" vertical="center"/>
    </xf>
    <xf numFmtId="1" fontId="24" fillId="35" borderId="0" xfId="0" applyNumberFormat="1" applyFont="1" applyFill="1" applyAlignment="1">
      <alignment/>
    </xf>
    <xf numFmtId="0" fontId="25" fillId="35" borderId="33" xfId="0" applyFont="1" applyFill="1" applyBorder="1" applyAlignment="1">
      <alignment horizontal="justify" vertical="center"/>
    </xf>
    <xf numFmtId="0" fontId="24" fillId="0" borderId="60" xfId="0" applyFont="1" applyBorder="1" applyAlignment="1">
      <alignment/>
    </xf>
    <xf numFmtId="199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30" fillId="0" borderId="33" xfId="0" applyFont="1" applyBorder="1" applyAlignment="1">
      <alignment/>
    </xf>
    <xf numFmtId="0" fontId="30" fillId="0" borderId="61" xfId="0" applyFont="1" applyBorder="1" applyAlignment="1">
      <alignment/>
    </xf>
    <xf numFmtId="49" fontId="31" fillId="35" borderId="62" xfId="0" applyNumberFormat="1" applyFont="1" applyFill="1" applyBorder="1" applyAlignment="1">
      <alignment/>
    </xf>
    <xf numFmtId="49" fontId="31" fillId="35" borderId="63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49" fontId="31" fillId="35" borderId="64" xfId="0" applyNumberFormat="1" applyFont="1" applyFill="1" applyBorder="1" applyAlignment="1">
      <alignment/>
    </xf>
    <xf numFmtId="49" fontId="31" fillId="35" borderId="65" xfId="0" applyNumberFormat="1" applyFont="1" applyFill="1" applyBorder="1" applyAlignment="1">
      <alignment horizontal="center"/>
    </xf>
    <xf numFmtId="49" fontId="31" fillId="35" borderId="66" xfId="0" applyNumberFormat="1" applyFont="1" applyFill="1" applyBorder="1" applyAlignment="1">
      <alignment/>
    </xf>
    <xf numFmtId="0" fontId="33" fillId="33" borderId="67" xfId="0" applyFont="1" applyFill="1" applyBorder="1" applyAlignment="1">
      <alignment/>
    </xf>
    <xf numFmtId="0" fontId="33" fillId="33" borderId="68" xfId="0" applyFont="1" applyFill="1" applyBorder="1" applyAlignment="1">
      <alignment/>
    </xf>
    <xf numFmtId="0" fontId="34" fillId="0" borderId="0" xfId="0" applyFont="1" applyAlignment="1">
      <alignment/>
    </xf>
    <xf numFmtId="0" fontId="35" fillId="33" borderId="67" xfId="0" applyFont="1" applyFill="1" applyBorder="1" applyAlignment="1">
      <alignment/>
    </xf>
    <xf numFmtId="0" fontId="36" fillId="33" borderId="69" xfId="0" applyFont="1" applyFill="1" applyBorder="1" applyAlignment="1">
      <alignment/>
    </xf>
    <xf numFmtId="0" fontId="36" fillId="33" borderId="68" xfId="0" applyFont="1" applyFill="1" applyBorder="1" applyAlignment="1">
      <alignment/>
    </xf>
    <xf numFmtId="0" fontId="36" fillId="0" borderId="0" xfId="0" applyFont="1" applyAlignment="1">
      <alignment/>
    </xf>
    <xf numFmtId="0" fontId="33" fillId="33" borderId="70" xfId="0" applyFont="1" applyFill="1" applyBorder="1" applyAlignment="1">
      <alignment/>
    </xf>
    <xf numFmtId="0" fontId="33" fillId="33" borderId="71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33" borderId="70" xfId="0" applyFont="1" applyFill="1" applyBorder="1" applyAlignment="1">
      <alignment/>
    </xf>
    <xf numFmtId="0" fontId="36" fillId="33" borderId="59" xfId="0" applyFont="1" applyFill="1" applyBorder="1" applyAlignment="1">
      <alignment/>
    </xf>
    <xf numFmtId="0" fontId="36" fillId="33" borderId="71" xfId="0" applyFont="1" applyFill="1" applyBorder="1" applyAlignment="1">
      <alignment/>
    </xf>
    <xf numFmtId="0" fontId="36" fillId="0" borderId="0" xfId="0" applyFont="1" applyBorder="1" applyAlignment="1">
      <alignment/>
    </xf>
    <xf numFmtId="0" fontId="33" fillId="33" borderId="70" xfId="0" applyFont="1" applyFill="1" applyBorder="1" applyAlignment="1">
      <alignment horizontal="center"/>
    </xf>
    <xf numFmtId="0" fontId="33" fillId="33" borderId="70" xfId="0" applyFont="1" applyFill="1" applyBorder="1" applyAlignment="1">
      <alignment horizontal="left"/>
    </xf>
    <xf numFmtId="0" fontId="33" fillId="33" borderId="71" xfId="0" applyFont="1" applyFill="1" applyBorder="1" applyAlignment="1">
      <alignment horizontal="left"/>
    </xf>
    <xf numFmtId="0" fontId="37" fillId="0" borderId="70" xfId="0" applyFont="1" applyBorder="1" applyAlignment="1">
      <alignment/>
    </xf>
    <xf numFmtId="0" fontId="37" fillId="0" borderId="71" xfId="0" applyFont="1" applyBorder="1" applyAlignment="1">
      <alignment/>
    </xf>
    <xf numFmtId="0" fontId="33" fillId="33" borderId="72" xfId="0" applyFont="1" applyFill="1" applyBorder="1" applyAlignment="1">
      <alignment horizontal="left"/>
    </xf>
    <xf numFmtId="0" fontId="33" fillId="33" borderId="73" xfId="0" applyFont="1" applyFill="1" applyBorder="1" applyAlignment="1">
      <alignment horizontal="left"/>
    </xf>
    <xf numFmtId="0" fontId="31" fillId="33" borderId="72" xfId="0" applyFont="1" applyFill="1" applyBorder="1" applyAlignment="1">
      <alignment/>
    </xf>
    <xf numFmtId="0" fontId="34" fillId="33" borderId="74" xfId="0" applyFont="1" applyFill="1" applyBorder="1" applyAlignment="1">
      <alignment/>
    </xf>
    <xf numFmtId="0" fontId="34" fillId="33" borderId="73" xfId="0" applyFont="1" applyFill="1" applyBorder="1" applyAlignment="1">
      <alignment/>
    </xf>
    <xf numFmtId="0" fontId="38" fillId="0" borderId="0" xfId="0" applyFont="1" applyAlignment="1">
      <alignment/>
    </xf>
    <xf numFmtId="0" fontId="32" fillId="0" borderId="0" xfId="0" applyFont="1" applyBorder="1" applyAlignment="1">
      <alignment/>
    </xf>
    <xf numFmtId="4" fontId="39" fillId="0" borderId="75" xfId="42" applyNumberFormat="1" applyFont="1" applyBorder="1" applyAlignment="1">
      <alignment/>
    </xf>
    <xf numFmtId="0" fontId="2" fillId="0" borderId="76" xfId="0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/>
    </xf>
    <xf numFmtId="0" fontId="2" fillId="37" borderId="77" xfId="0" applyFont="1" applyFill="1" applyBorder="1" applyAlignment="1">
      <alignment/>
    </xf>
    <xf numFmtId="0" fontId="2" fillId="37" borderId="78" xfId="0" applyFont="1" applyFill="1" applyBorder="1" applyAlignment="1">
      <alignment/>
    </xf>
    <xf numFmtId="0" fontId="2" fillId="37" borderId="79" xfId="0" applyFont="1" applyFill="1" applyBorder="1" applyAlignment="1">
      <alignment/>
    </xf>
    <xf numFmtId="43" fontId="2" fillId="37" borderId="79" xfId="45" applyFont="1" applyFill="1" applyBorder="1" applyAlignment="1">
      <alignment/>
    </xf>
    <xf numFmtId="0" fontId="40" fillId="0" borderId="80" xfId="0" applyFont="1" applyBorder="1" applyAlignment="1">
      <alignment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/>
    </xf>
    <xf numFmtId="4" fontId="40" fillId="0" borderId="75" xfId="42" applyNumberFormat="1" applyFont="1" applyBorder="1" applyAlignment="1">
      <alignment/>
    </xf>
    <xf numFmtId="0" fontId="41" fillId="0" borderId="75" xfId="0" applyFont="1" applyBorder="1" applyAlignment="1">
      <alignment horizontal="center"/>
    </xf>
    <xf numFmtId="40" fontId="39" fillId="0" borderId="81" xfId="0" applyNumberFormat="1" applyFont="1" applyBorder="1" applyAlignment="1">
      <alignment/>
    </xf>
    <xf numFmtId="1" fontId="40" fillId="0" borderId="75" xfId="61" applyNumberFormat="1" applyFont="1" applyBorder="1">
      <alignment/>
      <protection/>
    </xf>
    <xf numFmtId="4" fontId="39" fillId="0" borderId="75" xfId="42" applyNumberFormat="1" applyFont="1" applyBorder="1" applyAlignment="1">
      <alignment horizontal="right"/>
    </xf>
    <xf numFmtId="4" fontId="39" fillId="0" borderId="81" xfId="42" applyNumberFormat="1" applyFont="1" applyBorder="1" applyAlignment="1">
      <alignment/>
    </xf>
    <xf numFmtId="0" fontId="42" fillId="0" borderId="80" xfId="0" applyFont="1" applyBorder="1" applyAlignment="1">
      <alignment horizontal="left"/>
    </xf>
    <xf numFmtId="0" fontId="40" fillId="0" borderId="82" xfId="0" applyFont="1" applyBorder="1" applyAlignment="1">
      <alignment/>
    </xf>
    <xf numFmtId="0" fontId="41" fillId="0" borderId="82" xfId="0" applyFont="1" applyBorder="1" applyAlignment="1">
      <alignment horizontal="center"/>
    </xf>
    <xf numFmtId="4" fontId="39" fillId="0" borderId="82" xfId="42" applyNumberFormat="1" applyFont="1" applyBorder="1" applyAlignment="1">
      <alignment/>
    </xf>
    <xf numFmtId="40" fontId="39" fillId="0" borderId="82" xfId="0" applyNumberFormat="1" applyFont="1" applyBorder="1" applyAlignment="1">
      <alignment/>
    </xf>
    <xf numFmtId="0" fontId="40" fillId="0" borderId="83" xfId="0" applyFont="1" applyBorder="1" applyAlignment="1">
      <alignment/>
    </xf>
    <xf numFmtId="0" fontId="40" fillId="0" borderId="76" xfId="0" applyFont="1" applyBorder="1" applyAlignment="1">
      <alignment/>
    </xf>
    <xf numFmtId="0" fontId="41" fillId="0" borderId="83" xfId="0" applyFont="1" applyBorder="1" applyAlignment="1">
      <alignment horizontal="center"/>
    </xf>
    <xf numFmtId="4" fontId="40" fillId="0" borderId="83" xfId="42" applyNumberFormat="1" applyFont="1" applyBorder="1" applyAlignment="1">
      <alignment/>
    </xf>
    <xf numFmtId="0" fontId="41" fillId="0" borderId="76" xfId="0" applyFont="1" applyBorder="1" applyAlignment="1">
      <alignment horizontal="center"/>
    </xf>
    <xf numFmtId="4" fontId="40" fillId="0" borderId="76" xfId="42" applyNumberFormat="1" applyFont="1" applyBorder="1" applyAlignment="1">
      <alignment/>
    </xf>
    <xf numFmtId="0" fontId="40" fillId="0" borderId="81" xfId="0" applyFont="1" applyBorder="1" applyAlignment="1">
      <alignment/>
    </xf>
    <xf numFmtId="4" fontId="40" fillId="0" borderId="75" xfId="42" applyNumberFormat="1" applyFont="1" applyBorder="1" applyAlignment="1">
      <alignment/>
    </xf>
    <xf numFmtId="0" fontId="40" fillId="0" borderId="84" xfId="0" applyFont="1" applyBorder="1" applyAlignment="1">
      <alignment/>
    </xf>
    <xf numFmtId="0" fontId="40" fillId="0" borderId="77" xfId="0" applyFont="1" applyBorder="1" applyAlignment="1">
      <alignment/>
    </xf>
    <xf numFmtId="0" fontId="41" fillId="0" borderId="77" xfId="0" applyFont="1" applyBorder="1" applyAlignment="1">
      <alignment horizontal="center"/>
    </xf>
    <xf numFmtId="4" fontId="40" fillId="0" borderId="77" xfId="42" applyNumberFormat="1" applyFont="1" applyBorder="1" applyAlignment="1">
      <alignment/>
    </xf>
    <xf numFmtId="4" fontId="39" fillId="0" borderId="75" xfId="42" applyNumberFormat="1" applyFont="1" applyFill="1" applyBorder="1" applyAlignment="1">
      <alignment/>
    </xf>
    <xf numFmtId="4" fontId="39" fillId="0" borderId="81" xfId="42" applyNumberFormat="1" applyFont="1" applyFill="1" applyBorder="1" applyAlignment="1">
      <alignment/>
    </xf>
    <xf numFmtId="0" fontId="0" fillId="0" borderId="85" xfId="0" applyBorder="1" applyAlignment="1">
      <alignment/>
    </xf>
    <xf numFmtId="0" fontId="40" fillId="38" borderId="83" xfId="0" applyFont="1" applyFill="1" applyBorder="1" applyAlignment="1">
      <alignment/>
    </xf>
    <xf numFmtId="0" fontId="45" fillId="38" borderId="83" xfId="0" applyFont="1" applyFill="1" applyBorder="1" applyAlignment="1">
      <alignment/>
    </xf>
    <xf numFmtId="0" fontId="46" fillId="38" borderId="83" xfId="0" applyFont="1" applyFill="1" applyBorder="1" applyAlignment="1">
      <alignment horizontal="center"/>
    </xf>
    <xf numFmtId="4" fontId="40" fillId="38" borderId="83" xfId="42" applyNumberFormat="1" applyFont="1" applyFill="1" applyBorder="1" applyAlignment="1">
      <alignment/>
    </xf>
    <xf numFmtId="0" fontId="40" fillId="37" borderId="77" xfId="0" applyFont="1" applyFill="1" applyBorder="1" applyAlignment="1">
      <alignment/>
    </xf>
    <xf numFmtId="0" fontId="40" fillId="37" borderId="77" xfId="0" applyFont="1" applyFill="1" applyBorder="1" applyAlignment="1">
      <alignment/>
    </xf>
    <xf numFmtId="0" fontId="46" fillId="37" borderId="77" xfId="0" applyFont="1" applyFill="1" applyBorder="1" applyAlignment="1">
      <alignment horizontal="center"/>
    </xf>
    <xf numFmtId="4" fontId="40" fillId="37" borderId="77" xfId="42" applyNumberFormat="1" applyFont="1" applyFill="1" applyBorder="1" applyAlignment="1">
      <alignment/>
    </xf>
    <xf numFmtId="0" fontId="44" fillId="0" borderId="75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40" fontId="39" fillId="0" borderId="75" xfId="45" applyNumberFormat="1" applyFont="1" applyFill="1" applyBorder="1" applyAlignment="1">
      <alignment/>
    </xf>
    <xf numFmtId="0" fontId="40" fillId="0" borderId="86" xfId="0" applyFont="1" applyBorder="1" applyAlignment="1">
      <alignment/>
    </xf>
    <xf numFmtId="0" fontId="41" fillId="0" borderId="86" xfId="0" applyFont="1" applyBorder="1" applyAlignment="1">
      <alignment horizontal="center"/>
    </xf>
    <xf numFmtId="0" fontId="40" fillId="0" borderId="85" xfId="0" applyFont="1" applyBorder="1" applyAlignment="1">
      <alignment/>
    </xf>
    <xf numFmtId="0" fontId="40" fillId="0" borderId="79" xfId="0" applyFont="1" applyBorder="1" applyAlignment="1">
      <alignment/>
    </xf>
    <xf numFmtId="0" fontId="41" fillId="0" borderId="79" xfId="0" applyFont="1" applyBorder="1" applyAlignment="1">
      <alignment horizontal="center"/>
    </xf>
    <xf numFmtId="3" fontId="0" fillId="0" borderId="33" xfId="0" applyNumberFormat="1" applyBorder="1" applyAlignment="1">
      <alignment vertical="center"/>
    </xf>
    <xf numFmtId="40" fontId="39" fillId="0" borderId="75" xfId="42" applyNumberFormat="1" applyFont="1" applyBorder="1" applyAlignment="1">
      <alignment/>
    </xf>
    <xf numFmtId="0" fontId="41" fillId="0" borderId="81" xfId="0" applyFont="1" applyBorder="1" applyAlignment="1">
      <alignment horizontal="center"/>
    </xf>
    <xf numFmtId="40" fontId="40" fillId="0" borderId="75" xfId="42" applyNumberFormat="1" applyFont="1" applyBorder="1" applyAlignment="1">
      <alignment/>
    </xf>
    <xf numFmtId="40" fontId="39" fillId="0" borderId="82" xfId="42" applyNumberFormat="1" applyFont="1" applyBorder="1" applyAlignment="1">
      <alignment/>
    </xf>
    <xf numFmtId="0" fontId="40" fillId="0" borderId="76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40" fontId="40" fillId="0" borderId="76" xfId="42" applyNumberFormat="1" applyFont="1" applyBorder="1" applyAlignment="1">
      <alignment/>
    </xf>
    <xf numFmtId="0" fontId="40" fillId="0" borderId="83" xfId="0" applyFont="1" applyBorder="1" applyAlignment="1">
      <alignment horizontal="center"/>
    </xf>
    <xf numFmtId="40" fontId="40" fillId="0" borderId="83" xfId="42" applyNumberFormat="1" applyFont="1" applyBorder="1" applyAlignment="1">
      <alignment/>
    </xf>
    <xf numFmtId="0" fontId="40" fillId="38" borderId="83" xfId="0" applyFont="1" applyFill="1" applyBorder="1" applyAlignment="1">
      <alignment horizontal="center"/>
    </xf>
    <xf numFmtId="40" fontId="40" fillId="38" borderId="83" xfId="42" applyNumberFormat="1" applyFont="1" applyFill="1" applyBorder="1" applyAlignment="1">
      <alignment/>
    </xf>
    <xf numFmtId="0" fontId="47" fillId="38" borderId="83" xfId="0" applyFont="1" applyFill="1" applyBorder="1" applyAlignment="1">
      <alignment/>
    </xf>
    <xf numFmtId="0" fontId="48" fillId="38" borderId="83" xfId="0" applyFont="1" applyFill="1" applyBorder="1" applyAlignment="1">
      <alignment/>
    </xf>
    <xf numFmtId="0" fontId="47" fillId="38" borderId="83" xfId="0" applyFont="1" applyFill="1" applyBorder="1" applyAlignment="1">
      <alignment horizontal="center"/>
    </xf>
    <xf numFmtId="40" fontId="0" fillId="0" borderId="0" xfId="42" applyNumberFormat="1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187" fontId="0" fillId="0" borderId="0" xfId="42" applyFont="1" applyAlignment="1">
      <alignment/>
    </xf>
    <xf numFmtId="0" fontId="7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8" xfId="0" applyNumberFormat="1" applyFont="1" applyBorder="1" applyAlignment="1">
      <alignment horizontal="center"/>
    </xf>
    <xf numFmtId="0" fontId="2" fillId="0" borderId="89" xfId="0" applyNumberFormat="1" applyFont="1" applyBorder="1" applyAlignment="1">
      <alignment horizontal="center"/>
    </xf>
    <xf numFmtId="0" fontId="49" fillId="37" borderId="90" xfId="0" applyFont="1" applyFill="1" applyBorder="1" applyAlignment="1">
      <alignment/>
    </xf>
    <xf numFmtId="0" fontId="49" fillId="37" borderId="91" xfId="0" applyFont="1" applyFill="1" applyBorder="1" applyAlignment="1">
      <alignment/>
    </xf>
    <xf numFmtId="0" fontId="49" fillId="37" borderId="92" xfId="0" applyFont="1" applyFill="1" applyBorder="1" applyAlignment="1">
      <alignment/>
    </xf>
    <xf numFmtId="203" fontId="49" fillId="37" borderId="91" xfId="42" applyNumberFormat="1" applyFont="1" applyFill="1" applyBorder="1" applyAlignment="1">
      <alignment/>
    </xf>
    <xf numFmtId="43" fontId="40" fillId="0" borderId="75" xfId="45" applyFont="1" applyFill="1" applyBorder="1" applyAlignment="1">
      <alignment/>
    </xf>
    <xf numFmtId="43" fontId="40" fillId="0" borderId="81" xfId="45" applyFont="1" applyFill="1" applyBorder="1" applyAlignment="1">
      <alignment/>
    </xf>
    <xf numFmtId="40" fontId="40" fillId="0" borderId="76" xfId="45" applyNumberFormat="1" applyFont="1" applyFill="1" applyBorder="1" applyAlignment="1">
      <alignment/>
    </xf>
    <xf numFmtId="0" fontId="40" fillId="0" borderId="90" xfId="0" applyFont="1" applyBorder="1" applyAlignment="1">
      <alignment/>
    </xf>
    <xf numFmtId="0" fontId="40" fillId="0" borderId="77" xfId="0" applyFont="1" applyBorder="1" applyAlignment="1">
      <alignment horizontal="center"/>
    </xf>
    <xf numFmtId="43" fontId="40" fillId="0" borderId="77" xfId="45" applyFont="1" applyFill="1" applyBorder="1" applyAlignment="1">
      <alignment/>
    </xf>
    <xf numFmtId="0" fontId="40" fillId="0" borderId="81" xfId="0" applyFont="1" applyBorder="1" applyAlignment="1">
      <alignment horizontal="center"/>
    </xf>
    <xf numFmtId="0" fontId="40" fillId="0" borderId="93" xfId="0" applyFont="1" applyBorder="1" applyAlignment="1">
      <alignment/>
    </xf>
    <xf numFmtId="0" fontId="40" fillId="0" borderId="94" xfId="0" applyFont="1" applyBorder="1" applyAlignment="1">
      <alignment horizontal="center"/>
    </xf>
    <xf numFmtId="40" fontId="39" fillId="0" borderId="94" xfId="45" applyNumberFormat="1" applyFont="1" applyFill="1" applyBorder="1" applyAlignment="1">
      <alignment/>
    </xf>
    <xf numFmtId="0" fontId="40" fillId="0" borderId="95" xfId="0" applyFont="1" applyBorder="1" applyAlignment="1">
      <alignment/>
    </xf>
    <xf numFmtId="0" fontId="40" fillId="0" borderId="79" xfId="0" applyFont="1" applyBorder="1" applyAlignment="1">
      <alignment horizontal="center"/>
    </xf>
    <xf numFmtId="40" fontId="39" fillId="0" borderId="79" xfId="45" applyNumberFormat="1" applyFont="1" applyFill="1" applyBorder="1" applyAlignment="1">
      <alignment/>
    </xf>
    <xf numFmtId="40" fontId="40" fillId="0" borderId="79" xfId="45" applyNumberFormat="1" applyFont="1" applyFill="1" applyBorder="1" applyAlignment="1">
      <alignment/>
    </xf>
    <xf numFmtId="40" fontId="40" fillId="0" borderId="81" xfId="45" applyNumberFormat="1" applyFont="1" applyFill="1" applyBorder="1" applyAlignment="1">
      <alignment/>
    </xf>
    <xf numFmtId="40" fontId="39" fillId="0" borderId="81" xfId="45" applyNumberFormat="1" applyFont="1" applyFill="1" applyBorder="1" applyAlignment="1">
      <alignment/>
    </xf>
    <xf numFmtId="0" fontId="40" fillId="0" borderId="75" xfId="0" applyFont="1" applyBorder="1" applyAlignment="1">
      <alignment horizontal="justify"/>
    </xf>
    <xf numFmtId="40" fontId="39" fillId="0" borderId="85" xfId="45" applyNumberFormat="1" applyFont="1" applyFill="1" applyBorder="1" applyAlignment="1">
      <alignment/>
    </xf>
    <xf numFmtId="40" fontId="39" fillId="0" borderId="84" xfId="45" applyNumberFormat="1" applyFont="1" applyFill="1" applyBorder="1" applyAlignment="1">
      <alignment/>
    </xf>
    <xf numFmtId="40" fontId="39" fillId="0" borderId="76" xfId="45" applyNumberFormat="1" applyFont="1" applyFill="1" applyBorder="1" applyAlignment="1">
      <alignment/>
    </xf>
    <xf numFmtId="0" fontId="40" fillId="38" borderId="96" xfId="0" applyFont="1" applyFill="1" applyBorder="1" applyAlignment="1">
      <alignment/>
    </xf>
    <xf numFmtId="187" fontId="0" fillId="0" borderId="0" xfId="42" applyFont="1" applyAlignment="1">
      <alignment/>
    </xf>
    <xf numFmtId="0" fontId="40" fillId="0" borderId="84" xfId="0" applyFont="1" applyBorder="1" applyAlignment="1">
      <alignment horizontal="center"/>
    </xf>
    <xf numFmtId="40" fontId="40" fillId="38" borderId="83" xfId="0" applyNumberFormat="1" applyFont="1" applyFill="1" applyBorder="1" applyAlignment="1">
      <alignment/>
    </xf>
    <xf numFmtId="0" fontId="40" fillId="0" borderId="75" xfId="0" applyFont="1" applyBorder="1" applyAlignment="1">
      <alignment/>
    </xf>
    <xf numFmtId="0" fontId="50" fillId="0" borderId="97" xfId="0" applyFont="1" applyBorder="1" applyAlignment="1">
      <alignment/>
    </xf>
    <xf numFmtId="0" fontId="50" fillId="0" borderId="81" xfId="0" applyFont="1" applyBorder="1" applyAlignment="1">
      <alignment/>
    </xf>
    <xf numFmtId="40" fontId="40" fillId="0" borderId="75" xfId="45" applyNumberFormat="1" applyFont="1" applyFill="1" applyBorder="1" applyAlignment="1">
      <alignment/>
    </xf>
    <xf numFmtId="0" fontId="40" fillId="0" borderId="75" xfId="0" applyFont="1" applyBorder="1" applyAlignment="1">
      <alignment horizontal="center"/>
    </xf>
    <xf numFmtId="0" fontId="40" fillId="0" borderId="84" xfId="0" applyFont="1" applyBorder="1" applyAlignment="1">
      <alignment/>
    </xf>
    <xf numFmtId="0" fontId="40" fillId="38" borderId="76" xfId="0" applyFont="1" applyFill="1" applyBorder="1" applyAlignment="1">
      <alignment/>
    </xf>
    <xf numFmtId="0" fontId="45" fillId="38" borderId="76" xfId="0" applyFont="1" applyFill="1" applyBorder="1" applyAlignment="1">
      <alignment/>
    </xf>
    <xf numFmtId="40" fontId="40" fillId="38" borderId="76" xfId="0" applyNumberFormat="1" applyFont="1" applyFill="1" applyBorder="1" applyAlignment="1">
      <alignment/>
    </xf>
    <xf numFmtId="0" fontId="47" fillId="38" borderId="96" xfId="0" applyFont="1" applyFill="1" applyBorder="1" applyAlignment="1">
      <alignment/>
    </xf>
    <xf numFmtId="0" fontId="2" fillId="0" borderId="98" xfId="62" applyFont="1" applyBorder="1" applyAlignment="1">
      <alignment horizontal="center" vertical="center" wrapText="1"/>
      <protection/>
    </xf>
    <xf numFmtId="0" fontId="2" fillId="0" borderId="58" xfId="62" applyFont="1" applyBorder="1" applyAlignment="1">
      <alignment horizontal="center" vertical="center" wrapText="1"/>
      <protection/>
    </xf>
    <xf numFmtId="0" fontId="2" fillId="33" borderId="99" xfId="62" applyFont="1" applyFill="1" applyBorder="1" applyAlignment="1">
      <alignment horizontal="right"/>
      <protection/>
    </xf>
    <xf numFmtId="0" fontId="0" fillId="33" borderId="100" xfId="62" applyFont="1" applyFill="1" applyBorder="1">
      <alignment/>
      <protection/>
    </xf>
    <xf numFmtId="4" fontId="2" fillId="33" borderId="100" xfId="46" applyNumberFormat="1" applyFont="1" applyFill="1" applyBorder="1" applyAlignment="1">
      <alignment/>
    </xf>
    <xf numFmtId="0" fontId="2" fillId="0" borderId="95" xfId="62" applyFont="1" applyBorder="1" applyAlignment="1">
      <alignment horizontal="left"/>
      <protection/>
    </xf>
    <xf numFmtId="4" fontId="51" fillId="0" borderId="101" xfId="46" applyNumberFormat="1" applyFont="1" applyBorder="1" applyAlignment="1">
      <alignment/>
    </xf>
    <xf numFmtId="43" fontId="51" fillId="0" borderId="79" xfId="46" applyNumberFormat="1" applyFont="1" applyBorder="1" applyAlignment="1" applyProtection="1">
      <alignment/>
      <protection locked="0"/>
    </xf>
    <xf numFmtId="0" fontId="2" fillId="0" borderId="93" xfId="62" applyFont="1" applyBorder="1" applyAlignment="1">
      <alignment horizontal="left"/>
      <protection/>
    </xf>
    <xf numFmtId="4" fontId="51" fillId="0" borderId="102" xfId="46" applyNumberFormat="1" applyFont="1" applyBorder="1" applyAlignment="1">
      <alignment/>
    </xf>
    <xf numFmtId="43" fontId="51" fillId="0" borderId="103" xfId="46" applyNumberFormat="1" applyFont="1" applyBorder="1" applyAlignment="1" applyProtection="1">
      <alignment/>
      <protection locked="0"/>
    </xf>
    <xf numFmtId="0" fontId="2" fillId="33" borderId="99" xfId="62" applyFont="1" applyFill="1" applyBorder="1" applyAlignment="1">
      <alignment horizontal="right"/>
      <protection/>
    </xf>
    <xf numFmtId="0" fontId="2" fillId="0" borderId="95" xfId="62" applyFont="1" applyBorder="1" applyAlignment="1">
      <alignment horizontal="right"/>
      <protection/>
    </xf>
    <xf numFmtId="4" fontId="51" fillId="0" borderId="104" xfId="46" applyNumberFormat="1" applyFont="1" applyBorder="1" applyAlignment="1">
      <alignment/>
    </xf>
    <xf numFmtId="192" fontId="52" fillId="0" borderId="79" xfId="46" applyNumberFormat="1" applyFont="1" applyBorder="1" applyAlignment="1" applyProtection="1">
      <alignment/>
      <protection locked="0"/>
    </xf>
    <xf numFmtId="0" fontId="2" fillId="0" borderId="80" xfId="62" applyFont="1" applyBorder="1" applyAlignment="1">
      <alignment horizontal="right"/>
      <protection/>
    </xf>
    <xf numFmtId="192" fontId="51" fillId="0" borderId="79" xfId="46" applyNumberFormat="1" applyFont="1" applyBorder="1" applyAlignment="1" applyProtection="1">
      <alignment/>
      <protection locked="0"/>
    </xf>
    <xf numFmtId="192" fontId="51" fillId="0" borderId="81" xfId="46" applyNumberFormat="1" applyFont="1" applyBorder="1" applyAlignment="1">
      <alignment/>
    </xf>
    <xf numFmtId="0" fontId="2" fillId="0" borderId="93" xfId="62" applyFont="1" applyBorder="1" applyAlignment="1">
      <alignment horizontal="right"/>
      <protection/>
    </xf>
    <xf numFmtId="192" fontId="51" fillId="0" borderId="103" xfId="46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2" fillId="0" borderId="105" xfId="62" applyFont="1" applyBorder="1" applyAlignment="1">
      <alignment horizontal="right"/>
      <protection/>
    </xf>
    <xf numFmtId="0" fontId="2" fillId="0" borderId="80" xfId="62" applyFont="1" applyBorder="1">
      <alignment/>
      <protection/>
    </xf>
    <xf numFmtId="0" fontId="2" fillId="0" borderId="95" xfId="62" applyFont="1" applyBorder="1">
      <alignment/>
      <protection/>
    </xf>
    <xf numFmtId="0" fontId="2" fillId="0" borderId="105" xfId="62" applyFont="1" applyBorder="1">
      <alignment/>
      <protection/>
    </xf>
    <xf numFmtId="0" fontId="2" fillId="0" borderId="80" xfId="62" applyFont="1" applyBorder="1" applyAlignment="1">
      <alignment horizontal="left"/>
      <protection/>
    </xf>
    <xf numFmtId="0" fontId="40" fillId="0" borderId="95" xfId="62" applyFont="1" applyBorder="1" applyAlignment="1">
      <alignment horizontal="right"/>
      <protection/>
    </xf>
    <xf numFmtId="0" fontId="2" fillId="0" borderId="80" xfId="62" applyFont="1" applyFill="1" applyBorder="1" applyAlignment="1">
      <alignment horizontal="right"/>
      <protection/>
    </xf>
    <xf numFmtId="0" fontId="2" fillId="0" borderId="106" xfId="62" applyFont="1" applyBorder="1" applyAlignment="1">
      <alignment horizontal="left"/>
      <protection/>
    </xf>
    <xf numFmtId="0" fontId="40" fillId="33" borderId="107" xfId="62" applyFont="1" applyFill="1" applyBorder="1">
      <alignment/>
      <protection/>
    </xf>
    <xf numFmtId="0" fontId="2" fillId="0" borderId="108" xfId="62" applyFont="1" applyBorder="1">
      <alignment/>
      <protection/>
    </xf>
    <xf numFmtId="0" fontId="2" fillId="0" borderId="80" xfId="62" applyFont="1" applyFill="1" applyBorder="1">
      <alignment/>
      <protection/>
    </xf>
    <xf numFmtId="0" fontId="2" fillId="0" borderId="93" xfId="62" applyFont="1" applyBorder="1">
      <alignment/>
      <protection/>
    </xf>
    <xf numFmtId="0" fontId="2" fillId="37" borderId="99" xfId="62" applyFont="1" applyFill="1" applyBorder="1">
      <alignment/>
      <protection/>
    </xf>
    <xf numFmtId="4" fontId="2" fillId="37" borderId="100" xfId="46" applyNumberFormat="1" applyFont="1" applyFill="1" applyBorder="1" applyAlignment="1" applyProtection="1">
      <alignment/>
      <protection locked="0"/>
    </xf>
    <xf numFmtId="0" fontId="2" fillId="33" borderId="99" xfId="62" applyFont="1" applyFill="1" applyBorder="1">
      <alignment/>
      <protection/>
    </xf>
    <xf numFmtId="0" fontId="2" fillId="0" borderId="95" xfId="62" applyFont="1" applyBorder="1">
      <alignment/>
      <protection/>
    </xf>
    <xf numFmtId="195" fontId="2" fillId="0" borderId="80" xfId="62" applyNumberFormat="1" applyFont="1" applyBorder="1">
      <alignment/>
      <protection/>
    </xf>
    <xf numFmtId="195" fontId="2" fillId="0" borderId="93" xfId="62" applyNumberFormat="1" applyFont="1" applyBorder="1">
      <alignment/>
      <protection/>
    </xf>
    <xf numFmtId="195" fontId="2" fillId="33" borderId="99" xfId="62" applyNumberFormat="1" applyFont="1" applyFill="1" applyBorder="1">
      <alignment/>
      <protection/>
    </xf>
    <xf numFmtId="195" fontId="2" fillId="0" borderId="95" xfId="62" applyNumberFormat="1" applyFont="1" applyBorder="1">
      <alignment/>
      <protection/>
    </xf>
    <xf numFmtId="195" fontId="2" fillId="33" borderId="99" xfId="62" applyNumberFormat="1" applyFont="1" applyFill="1" applyBorder="1">
      <alignment/>
      <protection/>
    </xf>
    <xf numFmtId="1" fontId="40" fillId="33" borderId="100" xfId="45" applyNumberFormat="1" applyFont="1" applyFill="1" applyBorder="1" applyAlignment="1">
      <alignment/>
    </xf>
    <xf numFmtId="0" fontId="2" fillId="33" borderId="100" xfId="62" applyFont="1" applyFill="1" applyBorder="1" applyAlignment="1">
      <alignment horizontal="center"/>
      <protection/>
    </xf>
    <xf numFmtId="4" fontId="2" fillId="33" borderId="100" xfId="46" applyNumberFormat="1" applyFont="1" applyFill="1" applyBorder="1" applyAlignment="1" applyProtection="1">
      <alignment/>
      <protection locked="0"/>
    </xf>
    <xf numFmtId="195" fontId="2" fillId="0" borderId="106" xfId="62" applyNumberFormat="1" applyFont="1" applyBorder="1">
      <alignment/>
      <protection/>
    </xf>
    <xf numFmtId="195" fontId="10" fillId="33" borderId="109" xfId="62" applyNumberFormat="1" applyFont="1" applyFill="1" applyBorder="1">
      <alignment/>
      <protection/>
    </xf>
    <xf numFmtId="14" fontId="0" fillId="0" borderId="15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3" fontId="0" fillId="35" borderId="35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0" fontId="40" fillId="33" borderId="83" xfId="0" applyFont="1" applyFill="1" applyBorder="1" applyAlignment="1">
      <alignment/>
    </xf>
    <xf numFmtId="0" fontId="40" fillId="33" borderId="76" xfId="0" applyFont="1" applyFill="1" applyBorder="1" applyAlignment="1">
      <alignment/>
    </xf>
    <xf numFmtId="0" fontId="41" fillId="33" borderId="83" xfId="0" applyFont="1" applyFill="1" applyBorder="1" applyAlignment="1">
      <alignment horizontal="center"/>
    </xf>
    <xf numFmtId="4" fontId="40" fillId="33" borderId="83" xfId="42" applyNumberFormat="1" applyFont="1" applyFill="1" applyBorder="1" applyAlignment="1">
      <alignment/>
    </xf>
    <xf numFmtId="0" fontId="40" fillId="33" borderId="96" xfId="0" applyFont="1" applyFill="1" applyBorder="1" applyAlignment="1">
      <alignment/>
    </xf>
    <xf numFmtId="4" fontId="40" fillId="33" borderId="111" xfId="42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0" fontId="54" fillId="38" borderId="83" xfId="42" applyNumberFormat="1" applyFont="1" applyFill="1" applyBorder="1" applyAlignment="1">
      <alignment/>
    </xf>
    <xf numFmtId="40" fontId="54" fillId="38" borderId="83" xfId="0" applyNumberFormat="1" applyFont="1" applyFill="1" applyBorder="1" applyAlignment="1">
      <alignment/>
    </xf>
    <xf numFmtId="0" fontId="40" fillId="33" borderId="76" xfId="0" applyFont="1" applyFill="1" applyBorder="1" applyAlignment="1">
      <alignment horizontal="center"/>
    </xf>
    <xf numFmtId="40" fontId="40" fillId="33" borderId="76" xfId="45" applyNumberFormat="1" applyFont="1" applyFill="1" applyBorder="1" applyAlignment="1">
      <alignment/>
    </xf>
    <xf numFmtId="4" fontId="40" fillId="33" borderId="76" xfId="42" applyNumberFormat="1" applyFont="1" applyFill="1" applyBorder="1" applyAlignment="1">
      <alignment/>
    </xf>
    <xf numFmtId="0" fontId="41" fillId="33" borderId="76" xfId="0" applyFont="1" applyFill="1" applyBorder="1" applyAlignment="1">
      <alignment horizontal="center"/>
    </xf>
    <xf numFmtId="0" fontId="40" fillId="0" borderId="0" xfId="0" applyFont="1" applyAlignment="1">
      <alignment/>
    </xf>
    <xf numFmtId="16" fontId="30" fillId="0" borderId="33" xfId="0" applyNumberFormat="1" applyFont="1" applyBorder="1" applyAlignment="1">
      <alignment/>
    </xf>
    <xf numFmtId="4" fontId="0" fillId="0" borderId="79" xfId="0" applyNumberFormat="1" applyBorder="1" applyAlignment="1">
      <alignment/>
    </xf>
    <xf numFmtId="4" fontId="40" fillId="0" borderId="75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2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4" fontId="2" fillId="33" borderId="33" xfId="0" applyNumberFormat="1" applyFont="1" applyFill="1" applyBorder="1" applyAlignment="1">
      <alignment/>
    </xf>
    <xf numFmtId="203" fontId="0" fillId="0" borderId="0" xfId="0" applyNumberFormat="1" applyAlignment="1">
      <alignment/>
    </xf>
    <xf numFmtId="4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36" borderId="12" xfId="0" applyFont="1" applyFill="1" applyBorder="1" applyAlignment="1">
      <alignment/>
    </xf>
    <xf numFmtId="0" fontId="29" fillId="36" borderId="30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0" fontId="0" fillId="36" borderId="30" xfId="0" applyFill="1" applyBorder="1" applyAlignment="1">
      <alignment/>
    </xf>
    <xf numFmtId="201" fontId="0" fillId="0" borderId="27" xfId="42" applyNumberFormat="1" applyFont="1" applyBorder="1" applyAlignment="1">
      <alignment/>
    </xf>
    <xf numFmtId="0" fontId="0" fillId="36" borderId="15" xfId="0" applyFill="1" applyBorder="1" applyAlignment="1">
      <alignment/>
    </xf>
    <xf numFmtId="0" fontId="0" fillId="0" borderId="46" xfId="0" applyBorder="1" applyAlignment="1">
      <alignment/>
    </xf>
    <xf numFmtId="0" fontId="2" fillId="36" borderId="33" xfId="0" applyFont="1" applyFill="1" applyBorder="1" applyAlignment="1">
      <alignment/>
    </xf>
    <xf numFmtId="0" fontId="0" fillId="0" borderId="33" xfId="0" applyBorder="1" applyAlignment="1">
      <alignment horizontal="center"/>
    </xf>
    <xf numFmtId="194" fontId="0" fillId="0" borderId="33" xfId="42" applyNumberFormat="1" applyFont="1" applyBorder="1" applyAlignment="1">
      <alignment/>
    </xf>
    <xf numFmtId="194" fontId="0" fillId="0" borderId="30" xfId="42" applyNumberFormat="1" applyFont="1" applyBorder="1" applyAlignment="1">
      <alignment/>
    </xf>
    <xf numFmtId="194" fontId="2" fillId="0" borderId="33" xfId="42" applyNumberFormat="1" applyFont="1" applyBorder="1" applyAlignment="1">
      <alignment/>
    </xf>
    <xf numFmtId="0" fontId="10" fillId="0" borderId="11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4" fontId="2" fillId="0" borderId="16" xfId="0" applyNumberFormat="1" applyFont="1" applyBorder="1" applyAlignment="1">
      <alignment/>
    </xf>
    <xf numFmtId="0" fontId="10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199" fontId="2" fillId="0" borderId="33" xfId="63" applyFont="1" applyBorder="1">
      <alignment/>
      <protection/>
    </xf>
    <xf numFmtId="0" fontId="0" fillId="0" borderId="101" xfId="62" applyFont="1" applyBorder="1">
      <alignment/>
      <protection/>
    </xf>
    <xf numFmtId="0" fontId="0" fillId="0" borderId="114" xfId="62" applyFont="1" applyBorder="1" applyAlignment="1">
      <alignment horizontal="center"/>
      <protection/>
    </xf>
    <xf numFmtId="0" fontId="0" fillId="0" borderId="102" xfId="62" applyFont="1" applyBorder="1">
      <alignment/>
      <protection/>
    </xf>
    <xf numFmtId="0" fontId="0" fillId="0" borderId="115" xfId="62" applyFont="1" applyBorder="1" applyAlignment="1">
      <alignment horizontal="center"/>
      <protection/>
    </xf>
    <xf numFmtId="0" fontId="0" fillId="33" borderId="100" xfId="62" applyFont="1" applyFill="1" applyBorder="1" applyAlignment="1">
      <alignment horizontal="center"/>
      <protection/>
    </xf>
    <xf numFmtId="0" fontId="0" fillId="0" borderId="104" xfId="62" applyFont="1" applyBorder="1">
      <alignment/>
      <protection/>
    </xf>
    <xf numFmtId="0" fontId="0" fillId="0" borderId="116" xfId="62" applyFont="1" applyBorder="1" applyAlignment="1">
      <alignment horizontal="center"/>
      <protection/>
    </xf>
    <xf numFmtId="0" fontId="0" fillId="33" borderId="100" xfId="62" applyFont="1" applyFill="1" applyBorder="1" applyAlignment="1">
      <alignment horizontal="justify"/>
      <protection/>
    </xf>
    <xf numFmtId="0" fontId="0" fillId="0" borderId="117" xfId="62" applyFont="1" applyBorder="1">
      <alignment/>
      <protection/>
    </xf>
    <xf numFmtId="0" fontId="0" fillId="0" borderId="118" xfId="62" applyFont="1" applyBorder="1" applyAlignment="1">
      <alignment horizontal="center"/>
      <protection/>
    </xf>
    <xf numFmtId="4" fontId="51" fillId="0" borderId="117" xfId="46" applyNumberFormat="1" applyFont="1" applyBorder="1" applyAlignment="1" applyProtection="1">
      <alignment/>
      <protection locked="0"/>
    </xf>
    <xf numFmtId="192" fontId="51" fillId="0" borderId="94" xfId="46" applyNumberFormat="1" applyFont="1" applyBorder="1" applyAlignment="1" applyProtection="1">
      <alignment/>
      <protection locked="0"/>
    </xf>
    <xf numFmtId="4" fontId="51" fillId="0" borderId="101" xfId="46" applyNumberFormat="1" applyFont="1" applyBorder="1" applyAlignment="1" applyProtection="1">
      <alignment/>
      <protection locked="0"/>
    </xf>
    <xf numFmtId="4" fontId="51" fillId="0" borderId="119" xfId="46" applyNumberFormat="1" applyFont="1" applyBorder="1" applyAlignment="1" applyProtection="1">
      <alignment/>
      <protection locked="0"/>
    </xf>
    <xf numFmtId="0" fontId="0" fillId="0" borderId="101" xfId="62" applyFont="1" applyBorder="1" applyAlignment="1">
      <alignment horizontal="justify"/>
      <protection/>
    </xf>
    <xf numFmtId="4" fontId="51" fillId="0" borderId="104" xfId="46" applyNumberFormat="1" applyFont="1" applyBorder="1" applyAlignment="1" applyProtection="1">
      <alignment/>
      <protection locked="0"/>
    </xf>
    <xf numFmtId="4" fontId="51" fillId="0" borderId="120" xfId="46" applyNumberFormat="1" applyFont="1" applyBorder="1" applyAlignment="1" applyProtection="1">
      <alignment/>
      <protection locked="0"/>
    </xf>
    <xf numFmtId="0" fontId="0" fillId="0" borderId="104" xfId="62" applyFont="1" applyBorder="1" applyAlignment="1">
      <alignment horizontal="justify"/>
      <protection/>
    </xf>
    <xf numFmtId="0" fontId="0" fillId="0" borderId="121" xfId="62" applyFont="1" applyBorder="1">
      <alignment/>
      <protection/>
    </xf>
    <xf numFmtId="0" fontId="0" fillId="0" borderId="122" xfId="62" applyFont="1" applyBorder="1" applyAlignment="1">
      <alignment horizontal="center"/>
      <protection/>
    </xf>
    <xf numFmtId="0" fontId="2" fillId="33" borderId="53" xfId="62" applyFont="1" applyFill="1" applyBorder="1" applyAlignment="1">
      <alignment horizontal="center"/>
      <protection/>
    </xf>
    <xf numFmtId="0" fontId="0" fillId="0" borderId="123" xfId="62" applyFont="1" applyFill="1" applyBorder="1">
      <alignment/>
      <protection/>
    </xf>
    <xf numFmtId="0" fontId="0" fillId="0" borderId="124" xfId="62" applyFont="1" applyFill="1" applyBorder="1" applyAlignment="1">
      <alignment horizontal="center"/>
      <protection/>
    </xf>
    <xf numFmtId="0" fontId="0" fillId="0" borderId="104" xfId="62" applyFont="1" applyFill="1" applyBorder="1">
      <alignment/>
      <protection/>
    </xf>
    <xf numFmtId="0" fontId="0" fillId="0" borderId="116" xfId="62" applyFont="1" applyFill="1" applyBorder="1" applyAlignment="1">
      <alignment horizontal="center"/>
      <protection/>
    </xf>
    <xf numFmtId="0" fontId="0" fillId="37" borderId="100" xfId="0" applyFont="1" applyFill="1" applyBorder="1" applyAlignment="1">
      <alignment/>
    </xf>
    <xf numFmtId="0" fontId="0" fillId="37" borderId="100" xfId="62" applyFont="1" applyFill="1" applyBorder="1" applyAlignment="1">
      <alignment horizontal="center"/>
      <protection/>
    </xf>
    <xf numFmtId="1" fontId="0" fillId="33" borderId="100" xfId="61" applyNumberFormat="1" applyFont="1" applyFill="1" applyBorder="1">
      <alignment/>
      <protection/>
    </xf>
    <xf numFmtId="4" fontId="16" fillId="0" borderId="104" xfId="46" applyNumberFormat="1" applyFont="1" applyBorder="1" applyAlignment="1" applyProtection="1">
      <alignment/>
      <protection locked="0"/>
    </xf>
    <xf numFmtId="4" fontId="51" fillId="0" borderId="102" xfId="46" applyNumberFormat="1" applyFont="1" applyBorder="1" applyAlignment="1" applyProtection="1">
      <alignment/>
      <protection locked="0"/>
    </xf>
    <xf numFmtId="0" fontId="2" fillId="33" borderId="100" xfId="0" applyFont="1" applyFill="1" applyBorder="1" applyAlignment="1">
      <alignment horizontal="justify"/>
    </xf>
    <xf numFmtId="0" fontId="2" fillId="33" borderId="100" xfId="62" applyFont="1" applyFill="1" applyBorder="1">
      <alignment/>
      <protection/>
    </xf>
    <xf numFmtId="4" fontId="2" fillId="33" borderId="125" xfId="46" applyNumberFormat="1" applyFont="1" applyFill="1" applyBorder="1" applyAlignment="1" applyProtection="1">
      <alignment/>
      <protection locked="0"/>
    </xf>
    <xf numFmtId="192" fontId="0" fillId="0" borderId="79" xfId="46" applyNumberFormat="1" applyFont="1" applyBorder="1" applyAlignment="1" applyProtection="1">
      <alignment/>
      <protection locked="0"/>
    </xf>
    <xf numFmtId="192" fontId="0" fillId="0" borderId="81" xfId="46" applyNumberFormat="1" applyFont="1" applyBorder="1" applyAlignment="1" applyProtection="1">
      <alignment/>
      <protection locked="0"/>
    </xf>
    <xf numFmtId="1" fontId="40" fillId="0" borderId="58" xfId="45" applyNumberFormat="1" applyFont="1" applyFill="1" applyBorder="1" applyAlignment="1">
      <alignment/>
    </xf>
    <xf numFmtId="4" fontId="0" fillId="0" borderId="121" xfId="46" applyNumberFormat="1" applyFont="1" applyBorder="1" applyAlignment="1" applyProtection="1">
      <alignment/>
      <protection locked="0"/>
    </xf>
    <xf numFmtId="192" fontId="0" fillId="0" borderId="126" xfId="46" applyNumberFormat="1" applyFont="1" applyBorder="1" applyAlignment="1" applyProtection="1">
      <alignment/>
      <protection locked="0"/>
    </xf>
    <xf numFmtId="1" fontId="40" fillId="33" borderId="127" xfId="45" applyNumberFormat="1" applyFont="1" applyFill="1" applyBorder="1" applyAlignment="1">
      <alignment horizontal="justify"/>
    </xf>
    <xf numFmtId="0" fontId="0" fillId="33" borderId="127" xfId="62" applyFont="1" applyFill="1" applyBorder="1" applyAlignment="1">
      <alignment horizontal="center"/>
      <protection/>
    </xf>
    <xf numFmtId="4" fontId="2" fillId="33" borderId="127" xfId="46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40" fillId="33" borderId="75" xfId="42" applyNumberFormat="1" applyFont="1" applyFill="1" applyBorder="1" applyAlignment="1">
      <alignment horizontal="right"/>
    </xf>
    <xf numFmtId="4" fontId="40" fillId="33" borderId="75" xfId="42" applyNumberFormat="1" applyFont="1" applyFill="1" applyBorder="1" applyAlignment="1">
      <alignment/>
    </xf>
    <xf numFmtId="0" fontId="41" fillId="33" borderId="49" xfId="0" applyFont="1" applyFill="1" applyBorder="1" applyAlignment="1">
      <alignment horizontal="center"/>
    </xf>
    <xf numFmtId="4" fontId="40" fillId="33" borderId="100" xfId="42" applyNumberFormat="1" applyFont="1" applyFill="1" applyBorder="1" applyAlignment="1">
      <alignment/>
    </xf>
    <xf numFmtId="0" fontId="44" fillId="33" borderId="83" xfId="0" applyFont="1" applyFill="1" applyBorder="1" applyAlignment="1">
      <alignment horizontal="center"/>
    </xf>
    <xf numFmtId="40" fontId="40" fillId="33" borderId="76" xfId="42" applyNumberFormat="1" applyFont="1" applyFill="1" applyBorder="1" applyAlignment="1">
      <alignment/>
    </xf>
    <xf numFmtId="40" fontId="40" fillId="35" borderId="81" xfId="45" applyNumberFormat="1" applyFont="1" applyFill="1" applyBorder="1" applyAlignment="1">
      <alignment/>
    </xf>
    <xf numFmtId="40" fontId="39" fillId="35" borderId="81" xfId="45" applyNumberFormat="1" applyFont="1" applyFill="1" applyBorder="1" applyAlignment="1">
      <alignment/>
    </xf>
    <xf numFmtId="40" fontId="39" fillId="35" borderId="75" xfId="45" applyNumberFormat="1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33" borderId="20" xfId="0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4" fillId="35" borderId="20" xfId="0" applyNumberFormat="1" applyFont="1" applyFill="1" applyBorder="1" applyAlignment="1">
      <alignment/>
    </xf>
    <xf numFmtId="0" fontId="25" fillId="35" borderId="0" xfId="0" applyFont="1" applyFill="1" applyAlignment="1">
      <alignment horizontal="center"/>
    </xf>
    <xf numFmtId="3" fontId="28" fillId="33" borderId="19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0" fillId="33" borderId="128" xfId="0" applyFont="1" applyFill="1" applyBorder="1" applyAlignment="1">
      <alignment horizontal="center"/>
    </xf>
    <xf numFmtId="3" fontId="0" fillId="33" borderId="129" xfId="0" applyNumberFormat="1" applyFont="1" applyFill="1" applyBorder="1" applyAlignment="1">
      <alignment/>
    </xf>
    <xf numFmtId="3" fontId="28" fillId="33" borderId="32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4" fontId="2" fillId="35" borderId="33" xfId="0" applyNumberFormat="1" applyFont="1" applyFill="1" applyBorder="1" applyAlignment="1">
      <alignment/>
    </xf>
    <xf numFmtId="4" fontId="0" fillId="35" borderId="33" xfId="0" applyNumberFormat="1" applyFill="1" applyBorder="1" applyAlignment="1">
      <alignment/>
    </xf>
    <xf numFmtId="187" fontId="2" fillId="35" borderId="33" xfId="42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4" fontId="2" fillId="0" borderId="33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26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" fontId="10" fillId="33" borderId="22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0" fontId="0" fillId="36" borderId="13" xfId="0" applyFont="1" applyFill="1" applyBorder="1" applyAlignment="1">
      <alignment/>
    </xf>
    <xf numFmtId="201" fontId="0" fillId="0" borderId="0" xfId="0" applyNumberFormat="1" applyAlignment="1">
      <alignment/>
    </xf>
    <xf numFmtId="0" fontId="55" fillId="0" borderId="0" xfId="0" applyFont="1" applyAlignment="1">
      <alignment/>
    </xf>
    <xf numFmtId="0" fontId="55" fillId="35" borderId="0" xfId="0" applyFont="1" applyFill="1" applyAlignment="1">
      <alignment/>
    </xf>
    <xf numFmtId="0" fontId="56" fillId="35" borderId="33" xfId="0" applyFont="1" applyFill="1" applyBorder="1" applyAlignment="1">
      <alignment horizontal="center" vertical="center"/>
    </xf>
    <xf numFmtId="0" fontId="55" fillId="0" borderId="21" xfId="0" applyFont="1" applyBorder="1" applyAlignment="1">
      <alignment/>
    </xf>
    <xf numFmtId="0" fontId="55" fillId="0" borderId="33" xfId="0" applyFont="1" applyBorder="1" applyAlignment="1">
      <alignment/>
    </xf>
    <xf numFmtId="0" fontId="55" fillId="0" borderId="10" xfId="0" applyFont="1" applyBorder="1" applyAlignment="1">
      <alignment/>
    </xf>
    <xf numFmtId="0" fontId="56" fillId="33" borderId="33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1" fontId="55" fillId="0" borderId="0" xfId="0" applyNumberFormat="1" applyFont="1" applyAlignment="1">
      <alignment/>
    </xf>
    <xf numFmtId="0" fontId="55" fillId="0" borderId="26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horizontal="justify" vertical="center"/>
    </xf>
    <xf numFmtId="0" fontId="55" fillId="0" borderId="18" xfId="0" applyFont="1" applyBorder="1" applyAlignment="1">
      <alignment horizontal="justify" vertical="center"/>
    </xf>
    <xf numFmtId="0" fontId="55" fillId="0" borderId="16" xfId="0" applyFont="1" applyBorder="1" applyAlignment="1">
      <alignment vertical="center"/>
    </xf>
    <xf numFmtId="0" fontId="55" fillId="0" borderId="25" xfId="0" applyFont="1" applyBorder="1" applyAlignment="1">
      <alignment/>
    </xf>
    <xf numFmtId="0" fontId="58" fillId="0" borderId="21" xfId="0" applyFont="1" applyBorder="1" applyAlignment="1">
      <alignment/>
    </xf>
    <xf numFmtId="9" fontId="55" fillId="0" borderId="20" xfId="0" applyNumberFormat="1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23" xfId="0" applyFont="1" applyBorder="1" applyAlignment="1">
      <alignment/>
    </xf>
    <xf numFmtId="0" fontId="56" fillId="0" borderId="33" xfId="0" applyFont="1" applyBorder="1" applyAlignment="1">
      <alignment/>
    </xf>
    <xf numFmtId="2" fontId="56" fillId="0" borderId="0" xfId="0" applyNumberFormat="1" applyFont="1" applyAlignment="1">
      <alignment/>
    </xf>
    <xf numFmtId="0" fontId="58" fillId="0" borderId="21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5" fillId="0" borderId="130" xfId="0" applyFont="1" applyBorder="1" applyAlignment="1">
      <alignment/>
    </xf>
    <xf numFmtId="0" fontId="55" fillId="35" borderId="33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9" fillId="0" borderId="0" xfId="0" applyFont="1" applyAlignment="1">
      <alignment/>
    </xf>
    <xf numFmtId="0" fontId="56" fillId="35" borderId="0" xfId="0" applyFont="1" applyFill="1" applyAlignment="1">
      <alignment/>
    </xf>
    <xf numFmtId="1" fontId="56" fillId="35" borderId="0" xfId="0" applyNumberFormat="1" applyFont="1" applyFill="1" applyAlignment="1">
      <alignment/>
    </xf>
    <xf numFmtId="0" fontId="57" fillId="35" borderId="0" xfId="0" applyFont="1" applyFill="1" applyAlignment="1">
      <alignment horizontal="right"/>
    </xf>
    <xf numFmtId="0" fontId="57" fillId="35" borderId="0" xfId="0" applyFont="1" applyFill="1" applyAlignment="1">
      <alignment horizontal="right" vertical="top"/>
    </xf>
    <xf numFmtId="0" fontId="61" fillId="35" borderId="0" xfId="0" applyFont="1" applyFill="1" applyAlignment="1">
      <alignment/>
    </xf>
    <xf numFmtId="0" fontId="55" fillId="35" borderId="0" xfId="0" applyFont="1" applyFill="1" applyAlignment="1">
      <alignment horizontal="center"/>
    </xf>
    <xf numFmtId="0" fontId="62" fillId="35" borderId="0" xfId="0" applyFont="1" applyFill="1" applyAlignment="1">
      <alignment/>
    </xf>
    <xf numFmtId="0" fontId="55" fillId="35" borderId="33" xfId="0" applyFont="1" applyFill="1" applyBorder="1" applyAlignment="1">
      <alignment vertical="center"/>
    </xf>
    <xf numFmtId="0" fontId="56" fillId="35" borderId="33" xfId="0" applyFont="1" applyFill="1" applyBorder="1" applyAlignment="1">
      <alignment vertical="center"/>
    </xf>
    <xf numFmtId="0" fontId="56" fillId="0" borderId="33" xfId="0" applyFont="1" applyBorder="1" applyAlignment="1">
      <alignment horizontal="center"/>
    </xf>
    <xf numFmtId="4" fontId="56" fillId="0" borderId="33" xfId="0" applyNumberFormat="1" applyFont="1" applyBorder="1" applyAlignment="1">
      <alignment/>
    </xf>
    <xf numFmtId="0" fontId="63" fillId="35" borderId="33" xfId="0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vertical="center"/>
    </xf>
    <xf numFmtId="4" fontId="62" fillId="35" borderId="33" xfId="0" applyNumberFormat="1" applyFont="1" applyFill="1" applyBorder="1" applyAlignment="1">
      <alignment vertical="center"/>
    </xf>
    <xf numFmtId="2" fontId="55" fillId="0" borderId="0" xfId="0" applyNumberFormat="1" applyFont="1" applyAlignment="1">
      <alignment/>
    </xf>
    <xf numFmtId="0" fontId="62" fillId="35" borderId="33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35" borderId="0" xfId="0" applyFont="1" applyFill="1" applyAlignment="1">
      <alignment/>
    </xf>
    <xf numFmtId="0" fontId="55" fillId="35" borderId="33" xfId="0" applyFont="1" applyFill="1" applyBorder="1" applyAlignment="1">
      <alignment horizontal="justify" vertical="center"/>
    </xf>
    <xf numFmtId="3" fontId="55" fillId="35" borderId="33" xfId="0" applyNumberFormat="1" applyFont="1" applyFill="1" applyBorder="1" applyAlignment="1">
      <alignment/>
    </xf>
    <xf numFmtId="0" fontId="55" fillId="33" borderId="33" xfId="0" applyFont="1" applyFill="1" applyBorder="1" applyAlignment="1">
      <alignment vertical="center"/>
    </xf>
    <xf numFmtId="3" fontId="55" fillId="35" borderId="0" xfId="0" applyNumberFormat="1" applyFont="1" applyFill="1" applyBorder="1" applyAlignment="1">
      <alignment/>
    </xf>
    <xf numFmtId="0" fontId="57" fillId="33" borderId="33" xfId="0" applyFont="1" applyFill="1" applyBorder="1" applyAlignment="1">
      <alignment vertical="center"/>
    </xf>
    <xf numFmtId="3" fontId="57" fillId="33" borderId="33" xfId="0" applyNumberFormat="1" applyFont="1" applyFill="1" applyBorder="1" applyAlignment="1">
      <alignment vertical="center"/>
    </xf>
    <xf numFmtId="0" fontId="55" fillId="35" borderId="0" xfId="0" applyFont="1" applyFill="1" applyAlignment="1">
      <alignment horizontal="left"/>
    </xf>
    <xf numFmtId="0" fontId="57" fillId="33" borderId="33" xfId="0" applyFont="1" applyFill="1" applyBorder="1" applyAlignment="1">
      <alignment horizontal="center" vertical="center"/>
    </xf>
    <xf numFmtId="0" fontId="55" fillId="0" borderId="33" xfId="62" applyFont="1" applyFill="1" applyBorder="1" applyAlignment="1">
      <alignment horizontal="justify"/>
      <protection/>
    </xf>
    <xf numFmtId="0" fontId="55" fillId="0" borderId="33" xfId="62" applyFont="1" applyBorder="1">
      <alignment/>
      <protection/>
    </xf>
    <xf numFmtId="0" fontId="55" fillId="0" borderId="33" xfId="62" applyNumberFormat="1" applyFont="1" applyBorder="1" applyAlignment="1">
      <alignment wrapText="1"/>
      <protection/>
    </xf>
    <xf numFmtId="0" fontId="55" fillId="0" borderId="33" xfId="62" applyFont="1" applyBorder="1" applyAlignment="1">
      <alignment horizontal="justify"/>
      <protection/>
    </xf>
    <xf numFmtId="0" fontId="55" fillId="35" borderId="33" xfId="0" applyFont="1" applyFill="1" applyBorder="1" applyAlignment="1">
      <alignment horizontal="center" vertical="center"/>
    </xf>
    <xf numFmtId="4" fontId="55" fillId="35" borderId="33" xfId="46" applyNumberFormat="1" applyFont="1" applyFill="1" applyBorder="1" applyAlignment="1" applyProtection="1">
      <alignment/>
      <protection locked="0"/>
    </xf>
    <xf numFmtId="4" fontId="55" fillId="0" borderId="33" xfId="46" applyNumberFormat="1" applyFont="1" applyBorder="1" applyAlignment="1" applyProtection="1">
      <alignment/>
      <protection locked="0"/>
    </xf>
    <xf numFmtId="0" fontId="2" fillId="33" borderId="21" xfId="0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4" fontId="40" fillId="35" borderId="75" xfId="42" applyNumberFormat="1" applyFont="1" applyFill="1" applyBorder="1" applyAlignment="1">
      <alignment/>
    </xf>
    <xf numFmtId="4" fontId="2" fillId="35" borderId="33" xfId="42" applyNumberFormat="1" applyFont="1" applyFill="1" applyBorder="1" applyAlignment="1">
      <alignment/>
    </xf>
    <xf numFmtId="0" fontId="62" fillId="33" borderId="33" xfId="0" applyFont="1" applyFill="1" applyBorder="1" applyAlignment="1">
      <alignment vertical="center"/>
    </xf>
    <xf numFmtId="200" fontId="55" fillId="35" borderId="0" xfId="0" applyNumberFormat="1" applyFont="1" applyFill="1" applyAlignment="1">
      <alignment/>
    </xf>
    <xf numFmtId="3" fontId="55" fillId="0" borderId="3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3" fontId="56" fillId="0" borderId="3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indent="4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55" fillId="0" borderId="104" xfId="62" applyFont="1" applyFill="1" applyBorder="1">
      <alignment/>
      <protection/>
    </xf>
    <xf numFmtId="4" fontId="51" fillId="35" borderId="101" xfId="46" applyNumberFormat="1" applyFont="1" applyFill="1" applyBorder="1" applyAlignment="1" applyProtection="1">
      <alignment/>
      <protection locked="0"/>
    </xf>
    <xf numFmtId="3" fontId="62" fillId="33" borderId="33" xfId="0" applyNumberFormat="1" applyFont="1" applyFill="1" applyBorder="1" applyAlignment="1">
      <alignment horizontal="right" vertical="center"/>
    </xf>
    <xf numFmtId="4" fontId="62" fillId="33" borderId="3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4" fontId="2" fillId="0" borderId="101" xfId="46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>
      <alignment horizontal="center"/>
    </xf>
    <xf numFmtId="0" fontId="25" fillId="35" borderId="0" xfId="0" applyFont="1" applyFill="1" applyAlignment="1">
      <alignment/>
    </xf>
    <xf numFmtId="0" fontId="24" fillId="35" borderId="26" xfId="0" applyFont="1" applyFill="1" applyBorder="1" applyAlignment="1">
      <alignment horizontal="justify"/>
    </xf>
    <xf numFmtId="0" fontId="25" fillId="35" borderId="26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5" borderId="18" xfId="0" applyFont="1" applyFill="1" applyBorder="1" applyAlignment="1">
      <alignment horizontal="justify"/>
    </xf>
    <xf numFmtId="0" fontId="24" fillId="0" borderId="20" xfId="0" applyFont="1" applyBorder="1" applyAlignment="1">
      <alignment/>
    </xf>
    <xf numFmtId="9" fontId="24" fillId="0" borderId="20" xfId="67" applyFont="1" applyBorder="1" applyAlignment="1">
      <alignment/>
    </xf>
    <xf numFmtId="9" fontId="25" fillId="35" borderId="33" xfId="0" applyNumberFormat="1" applyFont="1" applyFill="1" applyBorder="1" applyAlignment="1">
      <alignment vertical="center"/>
    </xf>
    <xf numFmtId="0" fontId="56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/>
    </xf>
    <xf numFmtId="187" fontId="10" fillId="35" borderId="0" xfId="42" applyFont="1" applyFill="1" applyBorder="1" applyAlignment="1">
      <alignment/>
    </xf>
    <xf numFmtId="187" fontId="10" fillId="35" borderId="0" xfId="42" applyFont="1" applyFill="1" applyBorder="1" applyAlignment="1">
      <alignment horizontal="center"/>
    </xf>
    <xf numFmtId="14" fontId="24" fillId="0" borderId="20" xfId="0" applyNumberFormat="1" applyFont="1" applyBorder="1" applyAlignment="1">
      <alignment/>
    </xf>
    <xf numFmtId="0" fontId="22" fillId="0" borderId="27" xfId="0" applyFont="1" applyBorder="1" applyAlignment="1">
      <alignment horizontal="center"/>
    </xf>
    <xf numFmtId="4" fontId="24" fillId="0" borderId="60" xfId="0" applyNumberFormat="1" applyFont="1" applyBorder="1" applyAlignment="1">
      <alignment/>
    </xf>
    <xf numFmtId="4" fontId="24" fillId="0" borderId="31" xfId="0" applyNumberFormat="1" applyFont="1" applyBorder="1" applyAlignment="1">
      <alignment/>
    </xf>
    <xf numFmtId="4" fontId="25" fillId="35" borderId="33" xfId="0" applyNumberFormat="1" applyFont="1" applyFill="1" applyBorder="1" applyAlignment="1">
      <alignment vertical="center"/>
    </xf>
    <xf numFmtId="40" fontId="40" fillId="35" borderId="75" xfId="45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" fontId="51" fillId="35" borderId="104" xfId="46" applyNumberFormat="1" applyFont="1" applyFill="1" applyBorder="1" applyAlignment="1">
      <alignment/>
    </xf>
    <xf numFmtId="4" fontId="51" fillId="35" borderId="104" xfId="46" applyNumberFormat="1" applyFont="1" applyFill="1" applyBorder="1" applyAlignment="1" applyProtection="1">
      <alignment/>
      <protection locked="0"/>
    </xf>
    <xf numFmtId="4" fontId="16" fillId="35" borderId="104" xfId="46" applyNumberFormat="1" applyFont="1" applyFill="1" applyBorder="1" applyAlignment="1" applyProtection="1">
      <alignment/>
      <protection locked="0"/>
    </xf>
    <xf numFmtId="204" fontId="51" fillId="35" borderId="104" xfId="46" applyNumberFormat="1" applyFont="1" applyFill="1" applyBorder="1" applyAlignment="1" applyProtection="1">
      <alignment/>
      <protection locked="0"/>
    </xf>
    <xf numFmtId="3" fontId="0" fillId="35" borderId="22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2" fontId="7" fillId="35" borderId="0" xfId="0" applyNumberFormat="1" applyFont="1" applyFill="1" applyAlignment="1">
      <alignment horizontal="center"/>
    </xf>
    <xf numFmtId="40" fontId="0" fillId="35" borderId="0" xfId="0" applyNumberFormat="1" applyFill="1" applyAlignment="1">
      <alignment/>
    </xf>
    <xf numFmtId="4" fontId="39" fillId="35" borderId="75" xfId="42" applyNumberFormat="1" applyFont="1" applyFill="1" applyBorder="1" applyAlignment="1">
      <alignment/>
    </xf>
    <xf numFmtId="205" fontId="0" fillId="0" borderId="0" xfId="0" applyNumberFormat="1" applyAlignment="1">
      <alignment/>
    </xf>
    <xf numFmtId="40" fontId="40" fillId="35" borderId="79" xfId="45" applyNumberFormat="1" applyFont="1" applyFill="1" applyBorder="1" applyAlignment="1">
      <alignment/>
    </xf>
    <xf numFmtId="3" fontId="2" fillId="35" borderId="33" xfId="0" applyNumberFormat="1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6" fillId="0" borderId="28" xfId="0" applyFont="1" applyBorder="1" applyAlignment="1">
      <alignment/>
    </xf>
    <xf numFmtId="0" fontId="56" fillId="0" borderId="33" xfId="0" applyFont="1" applyFill="1" applyBorder="1" applyAlignment="1">
      <alignment horizontal="center"/>
    </xf>
    <xf numFmtId="0" fontId="55" fillId="35" borderId="28" xfId="0" applyFont="1" applyFill="1" applyBorder="1" applyAlignment="1">
      <alignment/>
    </xf>
    <xf numFmtId="4" fontId="56" fillId="33" borderId="33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86" fontId="0" fillId="0" borderId="18" xfId="47" applyFont="1" applyBorder="1" applyAlignment="1">
      <alignment horizontal="center"/>
    </xf>
    <xf numFmtId="186" fontId="0" fillId="0" borderId="26" xfId="47" applyFont="1" applyBorder="1" applyAlignment="1">
      <alignment horizontal="center"/>
    </xf>
    <xf numFmtId="0" fontId="0" fillId="0" borderId="18" xfId="47" applyNumberFormat="1" applyFont="1" applyBorder="1" applyAlignment="1">
      <alignment horizontal="center"/>
    </xf>
    <xf numFmtId="40" fontId="39" fillId="0" borderId="75" xfId="42" applyNumberFormat="1" applyFont="1" applyBorder="1" applyAlignment="1">
      <alignment/>
    </xf>
    <xf numFmtId="4" fontId="39" fillId="0" borderId="75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26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3" fontId="0" fillId="0" borderId="33" xfId="44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3" xfId="0" applyFont="1" applyBorder="1" applyAlignment="1">
      <alignment/>
    </xf>
    <xf numFmtId="3" fontId="0" fillId="0" borderId="26" xfId="44" applyNumberFormat="1" applyBorder="1" applyAlignment="1">
      <alignment/>
    </xf>
    <xf numFmtId="0" fontId="0" fillId="0" borderId="131" xfId="0" applyFont="1" applyBorder="1" applyAlignment="1">
      <alignment vertical="center"/>
    </xf>
    <xf numFmtId="0" fontId="39" fillId="0" borderId="132" xfId="0" applyFont="1" applyBorder="1" applyAlignment="1">
      <alignment vertical="center"/>
    </xf>
    <xf numFmtId="0" fontId="39" fillId="0" borderId="132" xfId="0" applyFont="1" applyBorder="1" applyAlignment="1">
      <alignment horizontal="center" vertical="center"/>
    </xf>
    <xf numFmtId="3" fontId="39" fillId="0" borderId="132" xfId="44" applyNumberFormat="1" applyFont="1" applyBorder="1" applyAlignment="1">
      <alignment vertical="center"/>
    </xf>
    <xf numFmtId="3" fontId="39" fillId="0" borderId="133" xfId="44" applyNumberFormat="1" applyFont="1" applyBorder="1" applyAlignment="1">
      <alignment vertical="center"/>
    </xf>
    <xf numFmtId="1" fontId="0" fillId="0" borderId="33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2" fontId="66" fillId="0" borderId="0" xfId="60" applyNumberFormat="1" applyFont="1" applyBorder="1" applyAlignment="1">
      <alignment wrapText="1"/>
      <protection/>
    </xf>
    <xf numFmtId="0" fontId="2" fillId="0" borderId="26" xfId="60" applyFont="1" applyBorder="1" applyAlignment="1">
      <alignment horizontal="center"/>
      <protection/>
    </xf>
    <xf numFmtId="2" fontId="41" fillId="0" borderId="14" xfId="60" applyNumberFormat="1" applyFont="1" applyBorder="1" applyAlignment="1">
      <alignment horizontal="center" wrapText="1"/>
      <protection/>
    </xf>
    <xf numFmtId="0" fontId="28" fillId="0" borderId="24" xfId="60" applyFont="1" applyBorder="1" applyAlignment="1">
      <alignment horizontal="center" vertical="center" wrapText="1"/>
      <protection/>
    </xf>
    <xf numFmtId="0" fontId="2" fillId="0" borderId="134" xfId="60" applyFont="1" applyBorder="1" applyAlignment="1">
      <alignment horizontal="center"/>
      <protection/>
    </xf>
    <xf numFmtId="0" fontId="2" fillId="0" borderId="135" xfId="60" applyFont="1" applyBorder="1" applyAlignment="1">
      <alignment horizontal="left" wrapText="1"/>
      <protection/>
    </xf>
    <xf numFmtId="0" fontId="2" fillId="0" borderId="135" xfId="60" applyFont="1" applyBorder="1" applyAlignment="1">
      <alignment horizontal="left"/>
      <protection/>
    </xf>
    <xf numFmtId="0" fontId="0" fillId="0" borderId="136" xfId="60" applyFont="1" applyBorder="1" applyAlignment="1">
      <alignment horizontal="center"/>
      <protection/>
    </xf>
    <xf numFmtId="0" fontId="0" fillId="0" borderId="28" xfId="60" applyFont="1" applyBorder="1" applyAlignment="1">
      <alignment horizontal="left" wrapText="1"/>
      <protection/>
    </xf>
    <xf numFmtId="0" fontId="2" fillId="0" borderId="33" xfId="60" applyFont="1" applyBorder="1" applyAlignment="1">
      <alignment horizontal="left"/>
      <protection/>
    </xf>
    <xf numFmtId="0" fontId="2" fillId="0" borderId="137" xfId="60" applyFont="1" applyBorder="1" applyAlignment="1">
      <alignment horizontal="left"/>
      <protection/>
    </xf>
    <xf numFmtId="0" fontId="0" fillId="0" borderId="138" xfId="60" applyFont="1" applyBorder="1" applyAlignment="1">
      <alignment horizontal="center"/>
      <protection/>
    </xf>
    <xf numFmtId="0" fontId="2" fillId="35" borderId="33" xfId="60" applyFont="1" applyFill="1" applyBorder="1" applyAlignment="1">
      <alignment horizontal="left"/>
      <protection/>
    </xf>
    <xf numFmtId="0" fontId="39" fillId="0" borderId="28" xfId="60" applyFont="1" applyBorder="1" applyAlignment="1">
      <alignment horizontal="left" wrapText="1"/>
      <protection/>
    </xf>
    <xf numFmtId="0" fontId="2" fillId="0" borderId="139" xfId="60" applyFont="1" applyBorder="1" applyAlignment="1">
      <alignment horizontal="center"/>
      <protection/>
    </xf>
    <xf numFmtId="0" fontId="2" fillId="0" borderId="28" xfId="60" applyFont="1" applyBorder="1" applyAlignment="1">
      <alignment horizontal="left" wrapText="1"/>
      <protection/>
    </xf>
    <xf numFmtId="0" fontId="0" fillId="0" borderId="18" xfId="60" applyFont="1" applyBorder="1" applyAlignment="1">
      <alignment horizontal="left" wrapText="1"/>
      <protection/>
    </xf>
    <xf numFmtId="0" fontId="0" fillId="0" borderId="140" xfId="60" applyFont="1" applyBorder="1" applyAlignment="1">
      <alignment horizontal="center"/>
      <protection/>
    </xf>
    <xf numFmtId="0" fontId="0" fillId="0" borderId="17" xfId="60" applyFont="1" applyBorder="1" applyAlignment="1">
      <alignment horizontal="left" wrapText="1"/>
      <protection/>
    </xf>
    <xf numFmtId="0" fontId="2" fillId="0" borderId="139" xfId="60" applyFont="1" applyBorder="1" applyAlignment="1">
      <alignment horizontal="center" vertical="center"/>
      <protection/>
    </xf>
    <xf numFmtId="0" fontId="2" fillId="0" borderId="138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wrapText="1"/>
      <protection/>
    </xf>
    <xf numFmtId="0" fontId="2" fillId="0" borderId="136" xfId="60" applyFont="1" applyBorder="1" applyAlignment="1">
      <alignment horizontal="center"/>
      <protection/>
    </xf>
    <xf numFmtId="0" fontId="40" fillId="0" borderId="33" xfId="60" applyFont="1" applyBorder="1" applyAlignment="1">
      <alignment horizontal="left" wrapText="1"/>
      <protection/>
    </xf>
    <xf numFmtId="0" fontId="2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138" xfId="60" applyFont="1" applyBorder="1" applyAlignment="1">
      <alignment horizontal="center"/>
      <protection/>
    </xf>
    <xf numFmtId="0" fontId="2" fillId="0" borderId="33" xfId="60" applyFont="1" applyBorder="1" applyAlignment="1">
      <alignment horizontal="left" wrapText="1"/>
      <protection/>
    </xf>
    <xf numFmtId="0" fontId="2" fillId="0" borderId="140" xfId="60" applyFont="1" applyBorder="1" applyAlignment="1">
      <alignment horizontal="center"/>
      <protection/>
    </xf>
    <xf numFmtId="0" fontId="2" fillId="0" borderId="18" xfId="60" applyFont="1" applyBorder="1" applyAlignment="1">
      <alignment horizontal="left" wrapText="1"/>
      <protection/>
    </xf>
    <xf numFmtId="0" fontId="2" fillId="0" borderId="141" xfId="60" applyFont="1" applyBorder="1" applyAlignment="1">
      <alignment horizontal="center"/>
      <protection/>
    </xf>
    <xf numFmtId="0" fontId="2" fillId="0" borderId="142" xfId="60" applyFont="1" applyBorder="1" applyAlignment="1">
      <alignment horizontal="left" wrapText="1"/>
      <protection/>
    </xf>
    <xf numFmtId="0" fontId="2" fillId="0" borderId="142" xfId="60" applyFont="1" applyBorder="1" applyAlignment="1">
      <alignment horizontal="left"/>
      <protection/>
    </xf>
    <xf numFmtId="0" fontId="2" fillId="0" borderId="143" xfId="60" applyFont="1" applyBorder="1" applyAlignment="1">
      <alignment horizontal="left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 wrapText="1"/>
      <protection/>
    </xf>
    <xf numFmtId="0" fontId="2" fillId="0" borderId="0" xfId="60" applyFont="1" applyBorder="1" applyAlignment="1">
      <alignment horizontal="left"/>
      <protection/>
    </xf>
    <xf numFmtId="0" fontId="4" fillId="0" borderId="26" xfId="60" applyFont="1" applyBorder="1">
      <alignment/>
      <protection/>
    </xf>
    <xf numFmtId="2" fontId="41" fillId="0" borderId="26" xfId="60" applyNumberFormat="1" applyFont="1" applyBorder="1" applyAlignment="1">
      <alignment horizontal="center" wrapText="1"/>
      <protection/>
    </xf>
    <xf numFmtId="0" fontId="28" fillId="0" borderId="26" xfId="60" applyFont="1" applyBorder="1" applyAlignment="1">
      <alignment horizontal="center" vertical="center" wrapText="1"/>
      <protection/>
    </xf>
    <xf numFmtId="0" fontId="28" fillId="0" borderId="144" xfId="60" applyFont="1" applyBorder="1" applyAlignment="1">
      <alignment horizontal="center"/>
      <protection/>
    </xf>
    <xf numFmtId="0" fontId="28" fillId="0" borderId="135" xfId="60" applyFont="1" applyBorder="1" applyAlignment="1">
      <alignment horizontal="left" wrapText="1"/>
      <protection/>
    </xf>
    <xf numFmtId="0" fontId="28" fillId="35" borderId="135" xfId="60" applyFont="1" applyFill="1" applyBorder="1" applyAlignment="1">
      <alignment horizontal="left"/>
      <protection/>
    </xf>
    <xf numFmtId="0" fontId="28" fillId="0" borderId="135" xfId="60" applyFont="1" applyBorder="1" applyAlignment="1">
      <alignment horizontal="left"/>
      <protection/>
    </xf>
    <xf numFmtId="0" fontId="4" fillId="0" borderId="139" xfId="60" applyFont="1" applyBorder="1" applyAlignment="1">
      <alignment horizontal="left"/>
      <protection/>
    </xf>
    <xf numFmtId="0" fontId="4" fillId="0" borderId="33" xfId="64" applyFont="1" applyFill="1" applyBorder="1" applyAlignment="1">
      <alignment horizontal="left" wrapText="1"/>
      <protection/>
    </xf>
    <xf numFmtId="0" fontId="28" fillId="35" borderId="33" xfId="60" applyFont="1" applyFill="1" applyBorder="1" applyAlignment="1">
      <alignment horizontal="left"/>
      <protection/>
    </xf>
    <xf numFmtId="0" fontId="28" fillId="0" borderId="137" xfId="60" applyFont="1" applyBorder="1" applyAlignment="1">
      <alignment horizontal="left"/>
      <protection/>
    </xf>
    <xf numFmtId="0" fontId="4" fillId="0" borderId="33" xfId="60" applyFont="1" applyBorder="1" applyAlignment="1">
      <alignment horizontal="left" wrapText="1"/>
      <protection/>
    </xf>
    <xf numFmtId="0" fontId="28" fillId="0" borderId="139" xfId="60" applyFont="1" applyBorder="1" applyAlignment="1">
      <alignment horizontal="center"/>
      <protection/>
    </xf>
    <xf numFmtId="0" fontId="28" fillId="0" borderId="33" xfId="60" applyFont="1" applyBorder="1" applyAlignment="1">
      <alignment horizontal="left" wrapText="1"/>
      <protection/>
    </xf>
    <xf numFmtId="0" fontId="28" fillId="0" borderId="33" xfId="60" applyFont="1" applyBorder="1" applyAlignment="1">
      <alignment horizontal="left"/>
      <protection/>
    </xf>
    <xf numFmtId="0" fontId="4" fillId="0" borderId="139" xfId="60" applyFont="1" applyBorder="1" applyAlignment="1">
      <alignment horizontal="center"/>
      <protection/>
    </xf>
    <xf numFmtId="0" fontId="4" fillId="0" borderId="33" xfId="60" applyFont="1" applyBorder="1" applyAlignment="1">
      <alignment horizontal="left"/>
      <protection/>
    </xf>
    <xf numFmtId="0" fontId="28" fillId="35" borderId="33" xfId="60" applyFont="1" applyFill="1" applyBorder="1" applyAlignment="1">
      <alignment horizontal="left" wrapText="1"/>
      <protection/>
    </xf>
    <xf numFmtId="0" fontId="28" fillId="0" borderId="137" xfId="60" applyFont="1" applyBorder="1" applyAlignment="1">
      <alignment horizontal="left" wrapText="1"/>
      <protection/>
    </xf>
    <xf numFmtId="0" fontId="4" fillId="0" borderId="139" xfId="60" applyFont="1" applyFill="1" applyBorder="1" applyAlignment="1">
      <alignment horizontal="center"/>
      <protection/>
    </xf>
    <xf numFmtId="0" fontId="4" fillId="0" borderId="118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0" borderId="145" xfId="60" applyFont="1" applyBorder="1" applyAlignment="1">
      <alignment horizontal="center" vertical="center" wrapText="1"/>
      <protection/>
    </xf>
    <xf numFmtId="0" fontId="28" fillId="0" borderId="139" xfId="60" applyFont="1" applyBorder="1">
      <alignment/>
      <protection/>
    </xf>
    <xf numFmtId="0" fontId="4" fillId="0" borderId="139" xfId="0" applyFont="1" applyBorder="1" applyAlignment="1">
      <alignment/>
    </xf>
    <xf numFmtId="0" fontId="4" fillId="0" borderId="139" xfId="60" applyFont="1" applyBorder="1">
      <alignment/>
      <protection/>
    </xf>
    <xf numFmtId="0" fontId="4" fillId="0" borderId="141" xfId="60" applyFont="1" applyBorder="1">
      <alignment/>
      <protection/>
    </xf>
    <xf numFmtId="0" fontId="28" fillId="0" borderId="142" xfId="60" applyFont="1" applyBorder="1" applyAlignment="1">
      <alignment horizontal="left"/>
      <protection/>
    </xf>
    <xf numFmtId="0" fontId="4" fillId="0" borderId="142" xfId="60" applyFont="1" applyBorder="1" applyAlignment="1">
      <alignment horizontal="left"/>
      <protection/>
    </xf>
    <xf numFmtId="0" fontId="28" fillId="0" borderId="143" xfId="60" applyFont="1" applyBorder="1" applyAlignment="1">
      <alignment horizontal="left"/>
      <protection/>
    </xf>
    <xf numFmtId="0" fontId="28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0" fillId="0" borderId="33" xfId="0" applyFont="1" applyBorder="1" applyAlignment="1">
      <alignment/>
    </xf>
    <xf numFmtId="1" fontId="2" fillId="0" borderId="33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ill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6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86" fontId="2" fillId="0" borderId="34" xfId="47" applyFont="1" applyBorder="1" applyAlignment="1">
      <alignment horizontal="center"/>
    </xf>
    <xf numFmtId="186" fontId="0" fillId="0" borderId="33" xfId="47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5" borderId="0" xfId="0" applyFont="1" applyFill="1" applyAlignment="1">
      <alignment horizontal="center"/>
    </xf>
    <xf numFmtId="0" fontId="2" fillId="0" borderId="146" xfId="62" applyFont="1" applyBorder="1" applyAlignment="1">
      <alignment horizontal="center" vertical="center" wrapText="1"/>
      <protection/>
    </xf>
    <xf numFmtId="0" fontId="2" fillId="0" borderId="99" xfId="62" applyFont="1" applyBorder="1" applyAlignment="1">
      <alignment horizontal="center" vertical="center" wrapText="1"/>
      <protection/>
    </xf>
    <xf numFmtId="0" fontId="2" fillId="0" borderId="147" xfId="62" applyFont="1" applyBorder="1" applyAlignment="1">
      <alignment horizontal="center" vertical="center" wrapText="1"/>
      <protection/>
    </xf>
    <xf numFmtId="0" fontId="2" fillId="0" borderId="100" xfId="62" applyFont="1" applyBorder="1" applyAlignment="1">
      <alignment horizontal="center" vertical="center" wrapText="1"/>
      <protection/>
    </xf>
    <xf numFmtId="0" fontId="2" fillId="0" borderId="98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148" xfId="0" applyNumberFormat="1" applyFont="1" applyBorder="1" applyAlignment="1">
      <alignment horizontal="center"/>
    </xf>
    <xf numFmtId="0" fontId="2" fillId="0" borderId="149" xfId="0" applyNumberFormat="1" applyFont="1" applyBorder="1" applyAlignment="1">
      <alignment horizontal="center"/>
    </xf>
    <xf numFmtId="3" fontId="40" fillId="35" borderId="0" xfId="0" applyNumberFormat="1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5" fillId="35" borderId="0" xfId="0" applyFont="1" applyFill="1" applyAlignment="1">
      <alignment/>
    </xf>
    <xf numFmtId="187" fontId="7" fillId="35" borderId="0" xfId="42" applyFont="1" applyFill="1" applyBorder="1" applyAlignment="1">
      <alignment horizontal="center"/>
    </xf>
    <xf numFmtId="187" fontId="7" fillId="35" borderId="0" xfId="4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16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6" xfId="0" applyFont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7" fillId="0" borderId="33" xfId="60" applyFont="1" applyBorder="1" applyAlignment="1">
      <alignment horizontal="left"/>
      <protection/>
    </xf>
    <xf numFmtId="0" fontId="4" fillId="0" borderId="33" xfId="60" applyFont="1" applyBorder="1" applyAlignment="1">
      <alignment horizontal="left"/>
      <protection/>
    </xf>
    <xf numFmtId="0" fontId="67" fillId="0" borderId="142" xfId="60" applyFont="1" applyBorder="1" applyAlignment="1">
      <alignment horizontal="left"/>
      <protection/>
    </xf>
    <xf numFmtId="0" fontId="28" fillId="0" borderId="33" xfId="60" applyFont="1" applyBorder="1" applyAlignment="1">
      <alignment horizontal="left" wrapText="1"/>
      <protection/>
    </xf>
    <xf numFmtId="0" fontId="28" fillId="0" borderId="33" xfId="60" applyFont="1" applyBorder="1" applyAlignment="1">
      <alignment horizontal="left"/>
      <protection/>
    </xf>
    <xf numFmtId="0" fontId="4" fillId="0" borderId="33" xfId="64" applyFont="1" applyFill="1" applyBorder="1" applyAlignment="1">
      <alignment horizontal="left" wrapText="1"/>
      <protection/>
    </xf>
    <xf numFmtId="0" fontId="67" fillId="0" borderId="33" xfId="64" applyFont="1" applyFill="1" applyBorder="1" applyAlignment="1">
      <alignment horizontal="left" wrapText="1"/>
      <protection/>
    </xf>
    <xf numFmtId="0" fontId="28" fillId="0" borderId="33" xfId="64" applyFont="1" applyFill="1" applyBorder="1" applyAlignment="1">
      <alignment horizontal="left" wrapText="1"/>
      <protection/>
    </xf>
    <xf numFmtId="0" fontId="4" fillId="0" borderId="33" xfId="60" applyFont="1" applyBorder="1" applyAlignment="1">
      <alignment horizontal="left" wrapText="1"/>
      <protection/>
    </xf>
    <xf numFmtId="0" fontId="41" fillId="0" borderId="10" xfId="60" applyFont="1" applyBorder="1" applyAlignment="1">
      <alignment horizontal="center" wrapText="1"/>
      <protection/>
    </xf>
    <xf numFmtId="0" fontId="41" fillId="0" borderId="11" xfId="60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wrapText="1"/>
      <protection/>
    </xf>
    <xf numFmtId="0" fontId="28" fillId="0" borderId="150" xfId="60" applyFont="1" applyBorder="1" applyAlignment="1">
      <alignment horizontal="left" wrapText="1"/>
      <protection/>
    </xf>
    <xf numFmtId="0" fontId="28" fillId="0" borderId="135" xfId="60" applyFont="1" applyBorder="1" applyAlignment="1">
      <alignment horizontal="left" wrapText="1"/>
      <protection/>
    </xf>
    <xf numFmtId="0" fontId="2" fillId="0" borderId="28" xfId="60" applyFont="1" applyBorder="1" applyAlignment="1">
      <alignment horizontal="left" wrapText="1"/>
      <protection/>
    </xf>
    <xf numFmtId="0" fontId="2" fillId="0" borderId="33" xfId="60" applyFont="1" applyBorder="1" applyAlignment="1">
      <alignment horizontal="left" wrapText="1"/>
      <protection/>
    </xf>
    <xf numFmtId="0" fontId="2" fillId="0" borderId="27" xfId="60" applyFont="1" applyBorder="1" applyAlignment="1">
      <alignment horizontal="left" wrapText="1"/>
      <protection/>
    </xf>
    <xf numFmtId="0" fontId="2" fillId="0" borderId="142" xfId="60" applyFont="1" applyBorder="1" applyAlignment="1">
      <alignment horizontal="left" wrapText="1"/>
      <protection/>
    </xf>
    <xf numFmtId="2" fontId="2" fillId="0" borderId="30" xfId="60" applyNumberFormat="1" applyFont="1" applyBorder="1" applyAlignment="1">
      <alignment horizontal="center" wrapText="1"/>
      <protection/>
    </xf>
    <xf numFmtId="2" fontId="2" fillId="0" borderId="27" xfId="60" applyNumberFormat="1" applyFont="1" applyBorder="1" applyAlignment="1">
      <alignment horizontal="center" wrapText="1"/>
      <protection/>
    </xf>
    <xf numFmtId="2" fontId="2" fillId="0" borderId="28" xfId="60" applyNumberFormat="1" applyFont="1" applyBorder="1" applyAlignment="1">
      <alignment horizontal="center" wrapText="1"/>
      <protection/>
    </xf>
    <xf numFmtId="0" fontId="0" fillId="0" borderId="27" xfId="60" applyFont="1" applyBorder="1" applyAlignment="1">
      <alignment horizontal="center" wrapText="1"/>
      <protection/>
    </xf>
    <xf numFmtId="0" fontId="0" fillId="0" borderId="28" xfId="60" applyFont="1" applyBorder="1" applyAlignment="1">
      <alignment horizontal="center" wrapText="1"/>
      <protection/>
    </xf>
    <xf numFmtId="0" fontId="39" fillId="0" borderId="28" xfId="60" applyFont="1" applyBorder="1" applyAlignment="1">
      <alignment horizontal="left" wrapText="1"/>
      <protection/>
    </xf>
    <xf numFmtId="0" fontId="39" fillId="0" borderId="33" xfId="60" applyFont="1" applyBorder="1" applyAlignment="1">
      <alignment horizontal="left" wrapText="1"/>
      <protection/>
    </xf>
    <xf numFmtId="0" fontId="0" fillId="0" borderId="27" xfId="60" applyFont="1" applyBorder="1" applyAlignment="1">
      <alignment horizontal="left" wrapText="1"/>
      <protection/>
    </xf>
    <xf numFmtId="0" fontId="0" fillId="0" borderId="28" xfId="60" applyFont="1" applyBorder="1" applyAlignment="1">
      <alignment horizontal="left" wrapText="1"/>
      <protection/>
    </xf>
    <xf numFmtId="2" fontId="41" fillId="0" borderId="0" xfId="60" applyNumberFormat="1" applyFont="1" applyBorder="1" applyAlignment="1">
      <alignment horizontal="center" wrapText="1"/>
      <protection/>
    </xf>
    <xf numFmtId="2" fontId="41" fillId="0" borderId="14" xfId="60" applyNumberFormat="1" applyFont="1" applyBorder="1" applyAlignment="1">
      <alignment horizontal="center" wrapText="1"/>
      <protection/>
    </xf>
    <xf numFmtId="0" fontId="2" fillId="0" borderId="150" xfId="60" applyFont="1" applyBorder="1" applyAlignment="1">
      <alignment horizontal="left" wrapText="1"/>
      <protection/>
    </xf>
    <xf numFmtId="0" fontId="2" fillId="0" borderId="135" xfId="60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Bilanci Albavia" xfId="45"/>
    <cellStyle name="Comma_Profit &amp; Loss acc. Albavia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sn_2009 Propozimet" xfId="60"/>
    <cellStyle name="Normal_Fletë1" xfId="61"/>
    <cellStyle name="Normal_Profit &amp; Loss acc. Albavia" xfId="62"/>
    <cellStyle name="Normal_REZUL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2">
      <pane xSplit="11" ySplit="6" topLeftCell="L32" activePane="bottomRight" state="frozen"/>
      <selection pane="topLeft" activeCell="A2" sqref="A2"/>
      <selection pane="topRight" activeCell="L2" sqref="L2"/>
      <selection pane="bottomLeft" activeCell="A8" sqref="A8"/>
      <selection pane="bottomRight" activeCell="G58" sqref="G58"/>
    </sheetView>
  </sheetViews>
  <sheetFormatPr defaultColWidth="9.140625" defaultRowHeight="12.75"/>
  <cols>
    <col min="1" max="1" width="6.421875" style="1" customWidth="1"/>
    <col min="2" max="2" width="5.140625" style="1" customWidth="1"/>
    <col min="3" max="3" width="4.421875" style="1" customWidth="1"/>
    <col min="4" max="5" width="9.140625" style="1" customWidth="1"/>
    <col min="6" max="6" width="15.003906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122" t="s">
        <v>793</v>
      </c>
      <c r="D4" s="7"/>
      <c r="E4" s="7"/>
      <c r="F4" s="7"/>
      <c r="G4" s="149" t="s">
        <v>1282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149" t="s">
        <v>1289</v>
      </c>
      <c r="H5" s="121"/>
      <c r="I5" s="7"/>
      <c r="J5" s="7"/>
      <c r="K5" s="8"/>
    </row>
    <row r="6" spans="2:11" ht="18">
      <c r="B6" s="6"/>
      <c r="C6" s="7"/>
      <c r="D6" s="7"/>
      <c r="E6" s="7"/>
      <c r="F6" s="7"/>
      <c r="G6" s="149" t="s">
        <v>1014</v>
      </c>
      <c r="H6" s="121"/>
      <c r="I6" s="7"/>
      <c r="J6" s="7"/>
      <c r="K6" s="8"/>
    </row>
    <row r="7" spans="2:11" ht="18">
      <c r="B7" s="6"/>
      <c r="C7" s="7"/>
      <c r="D7" s="7"/>
      <c r="E7" s="7"/>
      <c r="F7" s="7"/>
      <c r="G7" s="7"/>
      <c r="H7" s="149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122" t="s">
        <v>794</v>
      </c>
      <c r="D12" s="7"/>
      <c r="E12" s="7"/>
      <c r="F12" s="229"/>
      <c r="G12" s="150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123" t="s">
        <v>784</v>
      </c>
      <c r="D14" s="7"/>
      <c r="E14" s="7"/>
      <c r="F14" s="116"/>
      <c r="G14" s="151"/>
      <c r="H14" s="7"/>
      <c r="I14" s="7"/>
      <c r="J14" s="7"/>
      <c r="K14" s="8"/>
      <c r="N14" s="124"/>
    </row>
    <row r="15" spans="2:11" ht="15">
      <c r="B15" s="9"/>
      <c r="C15" s="7" t="s">
        <v>1015</v>
      </c>
      <c r="D15" s="7"/>
      <c r="E15" s="7"/>
      <c r="F15" s="7"/>
      <c r="G15" s="115" t="s">
        <v>1290</v>
      </c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781</v>
      </c>
      <c r="D19" s="7"/>
      <c r="E19" s="7"/>
      <c r="F19" s="149" t="s">
        <v>1335</v>
      </c>
      <c r="G19" s="121"/>
      <c r="H19" s="121"/>
      <c r="I19" s="121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792</v>
      </c>
      <c r="D22" s="7"/>
      <c r="E22" s="7"/>
      <c r="F22" s="7"/>
      <c r="G22" s="7" t="s">
        <v>1334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115"/>
      <c r="G23" s="7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415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416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344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4.25">
      <c r="B35" s="6"/>
      <c r="C35" s="7"/>
      <c r="D35" s="6" t="s">
        <v>783</v>
      </c>
      <c r="E35" s="7"/>
      <c r="F35" s="7"/>
      <c r="G35" s="230">
        <v>40633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 t="s">
        <v>417</v>
      </c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4.25">
      <c r="B39" s="6"/>
      <c r="C39" s="7"/>
      <c r="D39" s="6"/>
      <c r="E39" s="7"/>
      <c r="F39" s="7" t="s">
        <v>418</v>
      </c>
      <c r="G39" s="230">
        <v>40633</v>
      </c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419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/>
  <printOptions/>
  <pageMargins left="0.33" right="0.75" top="0.56" bottom="0.5" header="0.71" footer="0.5"/>
  <pageSetup horizontalDpi="600" verticalDpi="6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0">
      <selection activeCell="F134" sqref="F134"/>
    </sheetView>
  </sheetViews>
  <sheetFormatPr defaultColWidth="9.140625" defaultRowHeight="12.75"/>
  <cols>
    <col min="1" max="1" width="7.57421875" style="0" customWidth="1"/>
    <col min="2" max="2" width="55.57421875" style="0" customWidth="1"/>
    <col min="3" max="3" width="10.28125" style="0" customWidth="1"/>
    <col min="4" max="4" width="20.57421875" style="0" customWidth="1"/>
    <col min="5" max="5" width="22.00390625" style="0" customWidth="1"/>
  </cols>
  <sheetData>
    <row r="1" spans="1:5" ht="14.25" thickBot="1" thickTop="1">
      <c r="A1" s="330" t="s">
        <v>867</v>
      </c>
      <c r="B1" s="330" t="s">
        <v>70</v>
      </c>
      <c r="C1" s="330" t="s">
        <v>71</v>
      </c>
      <c r="D1" s="331" t="s">
        <v>57</v>
      </c>
      <c r="E1" s="331" t="s">
        <v>41</v>
      </c>
    </row>
    <row r="2" spans="1:5" ht="14.25" thickBot="1" thickTop="1">
      <c r="A2" s="332" t="s">
        <v>429</v>
      </c>
      <c r="B2" s="333" t="s">
        <v>795</v>
      </c>
      <c r="C2" s="334"/>
      <c r="D2" s="335">
        <f>+D75</f>
        <v>48266724</v>
      </c>
      <c r="E2" s="335">
        <v>52928051</v>
      </c>
    </row>
    <row r="3" spans="1:5" ht="14.25" thickBot="1" thickTop="1">
      <c r="A3" s="351">
        <v>1</v>
      </c>
      <c r="B3" s="351" t="s">
        <v>72</v>
      </c>
      <c r="C3" s="354"/>
      <c r="D3" s="510">
        <f>+D4+D7</f>
        <v>16790588</v>
      </c>
      <c r="E3" s="510">
        <v>23316470</v>
      </c>
    </row>
    <row r="4" spans="1:5" ht="13.5" thickTop="1">
      <c r="A4" s="336"/>
      <c r="B4" s="337" t="s">
        <v>73</v>
      </c>
      <c r="C4" s="340">
        <v>512</v>
      </c>
      <c r="D4" s="589">
        <f>+D5+D6</f>
        <v>15886992</v>
      </c>
      <c r="E4" s="589">
        <v>23263107</v>
      </c>
    </row>
    <row r="5" spans="1:5" ht="12.75">
      <c r="A5" s="336"/>
      <c r="B5" s="342" t="s">
        <v>74</v>
      </c>
      <c r="C5" s="340">
        <v>5121</v>
      </c>
      <c r="D5" s="343">
        <v>10666872</v>
      </c>
      <c r="E5" s="341">
        <v>6725439</v>
      </c>
    </row>
    <row r="6" spans="1:5" ht="12.75">
      <c r="A6" s="336"/>
      <c r="B6" s="342" t="s">
        <v>75</v>
      </c>
      <c r="C6" s="340">
        <v>5122</v>
      </c>
      <c r="D6" s="343">
        <v>5220120</v>
      </c>
      <c r="E6" s="341">
        <v>16537668</v>
      </c>
    </row>
    <row r="7" spans="1:5" ht="12.75">
      <c r="A7" s="336"/>
      <c r="B7" s="337" t="s">
        <v>76</v>
      </c>
      <c r="C7" s="340">
        <v>53</v>
      </c>
      <c r="D7" s="590">
        <f>+D8+D9</f>
        <v>903596</v>
      </c>
      <c r="E7" s="590">
        <v>53363</v>
      </c>
    </row>
    <row r="8" spans="1:5" ht="12.75">
      <c r="A8" s="336"/>
      <c r="B8" s="342" t="s">
        <v>77</v>
      </c>
      <c r="C8" s="340">
        <v>5311</v>
      </c>
      <c r="D8" s="329">
        <v>41914</v>
      </c>
      <c r="E8" s="341">
        <v>15511</v>
      </c>
    </row>
    <row r="9" spans="1:5" ht="12.75">
      <c r="A9" s="336"/>
      <c r="B9" s="342" t="s">
        <v>78</v>
      </c>
      <c r="C9" s="340">
        <v>5340</v>
      </c>
      <c r="D9" s="329">
        <v>861682</v>
      </c>
      <c r="E9" s="341">
        <v>37852</v>
      </c>
    </row>
    <row r="10" spans="1:5" ht="12.75">
      <c r="A10" s="336"/>
      <c r="B10" s="337" t="s">
        <v>79</v>
      </c>
      <c r="C10" s="340">
        <v>532</v>
      </c>
      <c r="D10" s="329">
        <v>0</v>
      </c>
      <c r="E10" s="344">
        <v>0</v>
      </c>
    </row>
    <row r="11" spans="1:5" ht="12.75">
      <c r="A11" s="336"/>
      <c r="B11" s="337" t="s">
        <v>80</v>
      </c>
      <c r="C11" s="340">
        <v>5321</v>
      </c>
      <c r="D11" s="329"/>
      <c r="E11" s="341"/>
    </row>
    <row r="12" spans="1:5" ht="12.75">
      <c r="A12" s="336"/>
      <c r="B12" s="337" t="s">
        <v>81</v>
      </c>
      <c r="C12" s="340">
        <v>5322</v>
      </c>
      <c r="D12" s="329"/>
      <c r="E12" s="341"/>
    </row>
    <row r="13" spans="1:5" ht="12.75">
      <c r="A13" s="336"/>
      <c r="B13" s="337" t="s">
        <v>82</v>
      </c>
      <c r="C13" s="340">
        <v>5323</v>
      </c>
      <c r="D13" s="329"/>
      <c r="E13" s="341"/>
    </row>
    <row r="14" spans="1:5" ht="12.75">
      <c r="A14" s="336"/>
      <c r="B14" s="337" t="s">
        <v>83</v>
      </c>
      <c r="C14" s="340">
        <v>54</v>
      </c>
      <c r="D14" s="329">
        <v>0</v>
      </c>
      <c r="E14" s="344">
        <v>0</v>
      </c>
    </row>
    <row r="15" spans="1:5" ht="12.75">
      <c r="A15" s="336"/>
      <c r="B15" s="337" t="s">
        <v>84</v>
      </c>
      <c r="C15" s="340">
        <v>541</v>
      </c>
      <c r="D15" s="329">
        <v>0</v>
      </c>
      <c r="E15" s="344">
        <v>0</v>
      </c>
    </row>
    <row r="16" spans="1:5" ht="19.5">
      <c r="A16" s="345" t="s">
        <v>85</v>
      </c>
      <c r="B16" s="342" t="s">
        <v>86</v>
      </c>
      <c r="C16" s="340">
        <v>5411</v>
      </c>
      <c r="D16" s="329"/>
      <c r="E16" s="341"/>
    </row>
    <row r="17" spans="1:5" ht="12.75">
      <c r="A17" s="336"/>
      <c r="B17" s="342" t="s">
        <v>87</v>
      </c>
      <c r="C17" s="340">
        <v>5412</v>
      </c>
      <c r="D17" s="329"/>
      <c r="E17" s="341"/>
    </row>
    <row r="18" spans="1:5" ht="13.5" thickBot="1">
      <c r="A18" s="346"/>
      <c r="B18" s="346" t="s">
        <v>88</v>
      </c>
      <c r="C18" s="347">
        <v>559</v>
      </c>
      <c r="D18" s="348"/>
      <c r="E18" s="349"/>
    </row>
    <row r="19" spans="1:5" ht="14.25" thickBot="1" thickTop="1">
      <c r="A19" s="499"/>
      <c r="B19" s="500" t="s">
        <v>1010</v>
      </c>
      <c r="C19" s="501"/>
      <c r="D19" s="502">
        <f>+D4+D7</f>
        <v>16790588</v>
      </c>
      <c r="E19" s="502">
        <v>23316470</v>
      </c>
    </row>
    <row r="20" spans="1:5" ht="14.25" thickBot="1" thickTop="1">
      <c r="A20" s="351">
        <v>2</v>
      </c>
      <c r="B20" s="355" t="s">
        <v>89</v>
      </c>
      <c r="C20" s="354"/>
      <c r="D20" s="355"/>
      <c r="E20" s="355"/>
    </row>
    <row r="21" spans="1:5" ht="13.5" thickTop="1">
      <c r="A21" s="337"/>
      <c r="B21" s="337" t="s">
        <v>90</v>
      </c>
      <c r="C21" s="340">
        <v>411</v>
      </c>
      <c r="D21" s="329">
        <v>7162446</v>
      </c>
      <c r="E21" s="329">
        <v>24635185</v>
      </c>
    </row>
    <row r="22" spans="1:5" ht="12.75">
      <c r="A22" s="337"/>
      <c r="B22" s="337" t="s">
        <v>91</v>
      </c>
      <c r="C22" s="340">
        <v>413</v>
      </c>
      <c r="D22" s="329"/>
      <c r="E22" s="329"/>
    </row>
    <row r="23" spans="1:5" ht="12.75">
      <c r="A23" s="337"/>
      <c r="B23" s="337" t="s">
        <v>92</v>
      </c>
      <c r="C23" s="340">
        <v>414</v>
      </c>
      <c r="D23" s="329"/>
      <c r="E23" s="329"/>
    </row>
    <row r="24" spans="1:5" ht="12.75">
      <c r="A24" s="337"/>
      <c r="B24" s="337" t="s">
        <v>93</v>
      </c>
      <c r="C24" s="340">
        <v>416</v>
      </c>
      <c r="D24" s="329"/>
      <c r="E24" s="329"/>
    </row>
    <row r="25" spans="1:5" ht="12.75">
      <c r="A25" s="337"/>
      <c r="B25" s="337" t="s">
        <v>94</v>
      </c>
      <c r="C25" s="340">
        <v>418</v>
      </c>
      <c r="D25" s="329">
        <v>14275293</v>
      </c>
      <c r="E25" s="329">
        <v>2771200</v>
      </c>
    </row>
    <row r="26" spans="1:5" ht="12.75">
      <c r="A26" s="337"/>
      <c r="B26" s="356" t="s">
        <v>95</v>
      </c>
      <c r="C26" s="340">
        <v>467</v>
      </c>
      <c r="D26" s="329"/>
      <c r="E26" s="329"/>
    </row>
    <row r="27" spans="1:5" ht="12.75">
      <c r="A27" s="337"/>
      <c r="B27" s="337" t="s">
        <v>96</v>
      </c>
      <c r="C27" s="340">
        <v>465</v>
      </c>
      <c r="D27" s="329"/>
      <c r="E27" s="329"/>
    </row>
    <row r="28" spans="1:5" ht="12.75">
      <c r="A28" s="337"/>
      <c r="B28" s="337" t="s">
        <v>97</v>
      </c>
      <c r="C28" s="340">
        <v>444</v>
      </c>
      <c r="D28" s="703">
        <v>0</v>
      </c>
      <c r="E28" s="357">
        <v>663032</v>
      </c>
    </row>
    <row r="29" spans="1:5" ht="12.75">
      <c r="A29" s="337"/>
      <c r="B29" s="337" t="s">
        <v>98</v>
      </c>
      <c r="C29" s="340">
        <v>442</v>
      </c>
      <c r="D29" s="767"/>
      <c r="E29" s="329"/>
    </row>
    <row r="30" spans="1:5" ht="12.75">
      <c r="A30" s="337"/>
      <c r="B30" s="337" t="s">
        <v>99</v>
      </c>
      <c r="C30" s="340">
        <v>443</v>
      </c>
      <c r="D30" s="767"/>
      <c r="E30" s="329"/>
    </row>
    <row r="31" spans="1:5" ht="12.75">
      <c r="A31" s="337"/>
      <c r="B31" s="337" t="s">
        <v>100</v>
      </c>
      <c r="C31" s="340">
        <v>449</v>
      </c>
      <c r="D31" s="767"/>
      <c r="E31" s="329"/>
    </row>
    <row r="32" spans="1:5" ht="12.75">
      <c r="A32" s="337"/>
      <c r="B32" s="337" t="s">
        <v>101</v>
      </c>
      <c r="C32" s="340">
        <v>4454</v>
      </c>
      <c r="D32" s="703">
        <v>9019899</v>
      </c>
      <c r="E32" s="357">
        <v>1426510</v>
      </c>
    </row>
    <row r="33" spans="1:5" ht="12.75">
      <c r="A33" s="337"/>
      <c r="B33" s="337" t="s">
        <v>102</v>
      </c>
      <c r="C33" s="340">
        <v>447</v>
      </c>
      <c r="D33" s="329"/>
      <c r="E33" s="329"/>
    </row>
    <row r="34" spans="1:5" ht="12.75">
      <c r="A34" s="337"/>
      <c r="B34" s="337" t="s">
        <v>103</v>
      </c>
      <c r="C34" s="340">
        <v>448</v>
      </c>
      <c r="D34" s="329"/>
      <c r="E34" s="329"/>
    </row>
    <row r="35" spans="1:5" ht="12.75">
      <c r="A35" s="337"/>
      <c r="B35" s="337" t="s">
        <v>104</v>
      </c>
      <c r="C35" s="340">
        <v>455</v>
      </c>
      <c r="D35" s="329"/>
      <c r="E35" s="329"/>
    </row>
    <row r="36" spans="1:5" ht="12.75">
      <c r="A36" s="337"/>
      <c r="B36" s="337" t="s">
        <v>105</v>
      </c>
      <c r="C36" s="340">
        <v>456</v>
      </c>
      <c r="D36" s="329"/>
      <c r="E36" s="329"/>
    </row>
    <row r="37" spans="1:5" ht="12.75">
      <c r="A37" s="337"/>
      <c r="B37" s="337" t="s">
        <v>106</v>
      </c>
      <c r="C37" s="340">
        <v>469</v>
      </c>
      <c r="D37" s="329"/>
      <c r="E37" s="329"/>
    </row>
    <row r="38" spans="1:5" ht="13.5" thickBot="1">
      <c r="A38" s="346"/>
      <c r="B38" s="346" t="s">
        <v>107</v>
      </c>
      <c r="C38" s="347">
        <v>49</v>
      </c>
      <c r="D38" s="348"/>
      <c r="E38" s="346"/>
    </row>
    <row r="39" spans="1:5" ht="14.25" thickBot="1" thickTop="1">
      <c r="A39" s="499"/>
      <c r="B39" s="499" t="s">
        <v>108</v>
      </c>
      <c r="C39" s="501"/>
      <c r="D39" s="502">
        <f>+D21+D32+D28+D25+D33</f>
        <v>30457638</v>
      </c>
      <c r="E39" s="502">
        <v>29495927</v>
      </c>
    </row>
    <row r="40" spans="1:5" ht="14.25" thickBot="1" thickTop="1">
      <c r="A40" s="351">
        <v>3</v>
      </c>
      <c r="B40" s="355" t="s">
        <v>801</v>
      </c>
      <c r="C40" s="354"/>
      <c r="D40" s="355">
        <f>+D59+D65</f>
        <v>1018498</v>
      </c>
      <c r="E40" s="355">
        <v>115654</v>
      </c>
    </row>
    <row r="41" spans="1:5" ht="13.5" thickTop="1">
      <c r="A41" s="359"/>
      <c r="B41" s="359" t="s">
        <v>109</v>
      </c>
      <c r="C41" s="360">
        <v>31</v>
      </c>
      <c r="D41" s="361">
        <v>0</v>
      </c>
      <c r="E41" s="361">
        <v>0</v>
      </c>
    </row>
    <row r="42" spans="1:5" ht="12.75">
      <c r="A42" s="337"/>
      <c r="B42" s="356" t="s">
        <v>110</v>
      </c>
      <c r="C42" s="340">
        <v>311</v>
      </c>
      <c r="D42" s="329"/>
      <c r="E42" s="329"/>
    </row>
    <row r="43" spans="1:5" ht="12.75">
      <c r="A43" s="337"/>
      <c r="B43" s="337" t="s">
        <v>111</v>
      </c>
      <c r="C43" s="340">
        <v>312</v>
      </c>
      <c r="D43" s="357">
        <v>0</v>
      </c>
      <c r="E43" s="357">
        <v>0</v>
      </c>
    </row>
    <row r="44" spans="1:5" ht="12.75">
      <c r="A44" s="337"/>
      <c r="B44" s="337" t="s">
        <v>112</v>
      </c>
      <c r="C44" s="340">
        <v>3123</v>
      </c>
      <c r="D44" s="329"/>
      <c r="E44" s="329"/>
    </row>
    <row r="45" spans="1:5" ht="12.75">
      <c r="A45" s="337"/>
      <c r="B45" s="337" t="s">
        <v>113</v>
      </c>
      <c r="C45" s="340">
        <v>3124</v>
      </c>
      <c r="D45" s="329"/>
      <c r="E45" s="329"/>
    </row>
    <row r="46" spans="1:5" ht="12.75">
      <c r="A46" s="337"/>
      <c r="B46" s="337" t="s">
        <v>114</v>
      </c>
      <c r="C46" s="340">
        <v>3125</v>
      </c>
      <c r="D46" s="329"/>
      <c r="E46" s="329"/>
    </row>
    <row r="47" spans="1:5" ht="12.75">
      <c r="A47" s="337"/>
      <c r="B47" s="356" t="s">
        <v>115</v>
      </c>
      <c r="C47" s="340">
        <v>3126</v>
      </c>
      <c r="D47" s="329"/>
      <c r="E47" s="329"/>
    </row>
    <row r="48" spans="1:5" ht="12.75">
      <c r="A48" s="337"/>
      <c r="B48" s="356" t="s">
        <v>118</v>
      </c>
      <c r="C48" s="340">
        <v>3127</v>
      </c>
      <c r="D48" s="329"/>
      <c r="E48" s="329"/>
    </row>
    <row r="49" spans="1:5" ht="12.75">
      <c r="A49" s="337"/>
      <c r="B49" s="337" t="s">
        <v>119</v>
      </c>
      <c r="C49" s="340">
        <v>33</v>
      </c>
      <c r="D49" s="357">
        <v>0</v>
      </c>
      <c r="E49" s="357">
        <v>0</v>
      </c>
    </row>
    <row r="50" spans="1:5" ht="12.75">
      <c r="A50" s="337"/>
      <c r="B50" s="337" t="s">
        <v>120</v>
      </c>
      <c r="C50" s="340">
        <v>331</v>
      </c>
      <c r="D50" s="329"/>
      <c r="E50" s="329"/>
    </row>
    <row r="51" spans="1:5" ht="12.75">
      <c r="A51" s="337"/>
      <c r="B51" s="337" t="s">
        <v>121</v>
      </c>
      <c r="C51" s="340">
        <v>332</v>
      </c>
      <c r="D51" s="329"/>
      <c r="E51" s="329"/>
    </row>
    <row r="52" spans="1:5" ht="12.75">
      <c r="A52" s="337"/>
      <c r="B52" s="337" t="s">
        <v>122</v>
      </c>
      <c r="C52" s="340">
        <v>333</v>
      </c>
      <c r="D52" s="329"/>
      <c r="E52" s="329"/>
    </row>
    <row r="53" spans="1:5" ht="12.75">
      <c r="A53" s="337"/>
      <c r="B53" s="337" t="s">
        <v>123</v>
      </c>
      <c r="C53" s="340">
        <v>393</v>
      </c>
      <c r="D53" s="329"/>
      <c r="E53" s="329"/>
    </row>
    <row r="54" spans="1:5" ht="12.75">
      <c r="A54" s="337"/>
      <c r="B54" s="337" t="s">
        <v>124</v>
      </c>
      <c r="C54" s="340">
        <v>34</v>
      </c>
      <c r="D54" s="339">
        <v>0</v>
      </c>
      <c r="E54" s="357">
        <v>0</v>
      </c>
    </row>
    <row r="55" spans="1:5" ht="12.75">
      <c r="A55" s="337"/>
      <c r="B55" s="337" t="s">
        <v>125</v>
      </c>
      <c r="C55" s="340">
        <v>341</v>
      </c>
      <c r="D55" s="329"/>
      <c r="E55" s="329"/>
    </row>
    <row r="56" spans="1:5" ht="12.75">
      <c r="A56" s="337"/>
      <c r="B56" s="337" t="s">
        <v>126</v>
      </c>
      <c r="C56" s="340">
        <v>342</v>
      </c>
      <c r="D56" s="329"/>
      <c r="E56" s="329"/>
    </row>
    <row r="57" spans="1:5" ht="12.75">
      <c r="A57" s="337"/>
      <c r="B57" s="337" t="s">
        <v>127</v>
      </c>
      <c r="C57" s="340">
        <v>347</v>
      </c>
      <c r="D57" s="329"/>
      <c r="E57" s="329"/>
    </row>
    <row r="58" spans="1:5" ht="12.75">
      <c r="A58" s="337"/>
      <c r="B58" s="337" t="s">
        <v>128</v>
      </c>
      <c r="C58" s="340">
        <v>394</v>
      </c>
      <c r="D58" s="329"/>
      <c r="E58" s="329"/>
    </row>
    <row r="59" spans="1:5" ht="12.75">
      <c r="A59" s="337"/>
      <c r="B59" s="337" t="s">
        <v>129</v>
      </c>
      <c r="C59" s="340">
        <v>35</v>
      </c>
      <c r="D59" s="357">
        <v>251126</v>
      </c>
      <c r="E59" s="357">
        <v>115654</v>
      </c>
    </row>
    <row r="60" spans="1:5" ht="12.75">
      <c r="A60" s="337"/>
      <c r="B60" s="337" t="s">
        <v>130</v>
      </c>
      <c r="C60" s="340">
        <v>395</v>
      </c>
      <c r="D60" s="329"/>
      <c r="E60" s="329"/>
    </row>
    <row r="61" spans="1:5" ht="12.75">
      <c r="A61" s="337"/>
      <c r="B61" s="337" t="s">
        <v>131</v>
      </c>
      <c r="C61" s="340">
        <v>371</v>
      </c>
      <c r="D61" s="329"/>
      <c r="E61" s="329"/>
    </row>
    <row r="62" spans="1:5" ht="12.75">
      <c r="A62" s="337"/>
      <c r="B62" s="337" t="s">
        <v>132</v>
      </c>
      <c r="C62" s="340">
        <v>372</v>
      </c>
      <c r="D62" s="329"/>
      <c r="E62" s="329"/>
    </row>
    <row r="63" spans="1:5" ht="12.75">
      <c r="A63" s="337"/>
      <c r="B63" s="337" t="s">
        <v>133</v>
      </c>
      <c r="C63" s="340">
        <v>374</v>
      </c>
      <c r="D63" s="329"/>
      <c r="E63" s="329"/>
    </row>
    <row r="64" spans="1:5" ht="12.75">
      <c r="A64" s="337"/>
      <c r="B64" s="356" t="s">
        <v>134</v>
      </c>
      <c r="C64" s="340">
        <v>375</v>
      </c>
      <c r="D64" s="329"/>
      <c r="E64" s="329"/>
    </row>
    <row r="65" spans="1:5" ht="13.5" thickBot="1">
      <c r="A65" s="346"/>
      <c r="B65" s="346" t="s">
        <v>1046</v>
      </c>
      <c r="C65" s="347">
        <v>376</v>
      </c>
      <c r="D65" s="505">
        <v>767372</v>
      </c>
      <c r="E65" s="348"/>
    </row>
    <row r="66" spans="1:5" ht="14.25" thickBot="1" thickTop="1">
      <c r="A66" s="499"/>
      <c r="B66" s="503" t="s">
        <v>135</v>
      </c>
      <c r="C66" s="591"/>
      <c r="D66" s="592">
        <f>+D40</f>
        <v>1018498</v>
      </c>
      <c r="E66" s="504">
        <v>115654</v>
      </c>
    </row>
    <row r="67" spans="1:5" ht="14.25" thickBot="1" thickTop="1">
      <c r="A67" s="350">
        <v>4</v>
      </c>
      <c r="B67" s="350" t="s">
        <v>803</v>
      </c>
      <c r="C67" s="352"/>
      <c r="D67" s="353">
        <v>0</v>
      </c>
      <c r="E67" s="353">
        <v>0</v>
      </c>
    </row>
    <row r="68" spans="1:5" ht="14.25" thickBot="1" thickTop="1">
      <c r="A68" s="351">
        <v>5</v>
      </c>
      <c r="B68" s="350" t="s">
        <v>136</v>
      </c>
      <c r="C68" s="352"/>
      <c r="D68" s="355">
        <v>0</v>
      </c>
      <c r="E68" s="353">
        <v>0</v>
      </c>
    </row>
    <row r="69" spans="1:5" ht="14.25" thickBot="1" thickTop="1">
      <c r="A69" s="350">
        <v>6</v>
      </c>
      <c r="B69" s="350" t="s">
        <v>137</v>
      </c>
      <c r="C69" s="352"/>
      <c r="D69" s="353">
        <v>0</v>
      </c>
      <c r="E69" s="353">
        <v>0</v>
      </c>
    </row>
    <row r="70" spans="1:5" ht="13.5" thickTop="1">
      <c r="A70" s="337"/>
      <c r="B70" s="337" t="s">
        <v>138</v>
      </c>
      <c r="C70" s="340">
        <v>486</v>
      </c>
      <c r="D70" s="362"/>
      <c r="E70" s="363"/>
    </row>
    <row r="71" spans="1:5" ht="12.75">
      <c r="A71" s="337"/>
      <c r="B71" s="337" t="s">
        <v>139</v>
      </c>
      <c r="C71" s="340">
        <v>481</v>
      </c>
      <c r="D71" s="364"/>
      <c r="E71" s="514"/>
    </row>
    <row r="72" spans="1:5" ht="12.75">
      <c r="A72" s="337"/>
      <c r="B72" s="337" t="s">
        <v>145</v>
      </c>
      <c r="C72" s="340">
        <v>483</v>
      </c>
      <c r="D72" s="329"/>
      <c r="E72" s="337"/>
    </row>
    <row r="73" spans="1:5" ht="13.5" thickBot="1">
      <c r="A73" s="346"/>
      <c r="B73" s="346" t="s">
        <v>146</v>
      </c>
      <c r="C73" s="347">
        <v>487</v>
      </c>
      <c r="D73" s="348"/>
      <c r="E73" s="346"/>
    </row>
    <row r="74" spans="1:5" ht="14.25" thickBot="1" thickTop="1">
      <c r="A74" s="499"/>
      <c r="B74" s="499" t="s">
        <v>147</v>
      </c>
      <c r="C74" s="593"/>
      <c r="D74" s="502"/>
      <c r="E74" s="502"/>
    </row>
    <row r="75" spans="1:5" ht="16.5" thickBot="1" thickTop="1">
      <c r="A75" s="365"/>
      <c r="B75" s="366" t="s">
        <v>148</v>
      </c>
      <c r="C75" s="367"/>
      <c r="D75" s="368">
        <f>+D19+D39+D66+D74</f>
        <v>48266724</v>
      </c>
      <c r="E75" s="368">
        <v>52928051</v>
      </c>
    </row>
    <row r="76" spans="1:5" ht="14.25" thickTop="1">
      <c r="A76" s="369" t="s">
        <v>720</v>
      </c>
      <c r="B76" s="370" t="s">
        <v>807</v>
      </c>
      <c r="C76" s="371"/>
      <c r="D76" s="372">
        <f>+D127</f>
        <v>87977746</v>
      </c>
      <c r="E76" s="372">
        <v>78103144</v>
      </c>
    </row>
    <row r="77" spans="1:5" ht="12.75">
      <c r="A77" s="337">
        <v>1</v>
      </c>
      <c r="B77" s="337" t="s">
        <v>1009</v>
      </c>
      <c r="C77" s="373"/>
      <c r="D77" s="357"/>
      <c r="E77" s="337"/>
    </row>
    <row r="78" spans="1:5" ht="12.75">
      <c r="A78" s="337"/>
      <c r="B78" s="337" t="s">
        <v>149</v>
      </c>
      <c r="C78" s="340" t="s">
        <v>150</v>
      </c>
      <c r="D78" s="703">
        <v>12642000</v>
      </c>
      <c r="E78" s="515">
        <v>12642000</v>
      </c>
    </row>
    <row r="79" spans="1:5" ht="12.75">
      <c r="A79" s="337"/>
      <c r="B79" s="337" t="s">
        <v>151</v>
      </c>
      <c r="C79" s="374">
        <v>2961</v>
      </c>
      <c r="D79" s="329"/>
      <c r="E79" s="337"/>
    </row>
    <row r="80" spans="1:5" ht="12.75">
      <c r="A80" s="337"/>
      <c r="B80" s="337" t="s">
        <v>152</v>
      </c>
      <c r="C80" s="374">
        <v>262</v>
      </c>
      <c r="D80" s="329"/>
      <c r="E80" s="337"/>
    </row>
    <row r="81" spans="1:5" ht="12.75">
      <c r="A81" s="337"/>
      <c r="B81" s="337" t="s">
        <v>153</v>
      </c>
      <c r="C81" s="374">
        <v>2962</v>
      </c>
      <c r="D81" s="329"/>
      <c r="E81" s="337"/>
    </row>
    <row r="82" spans="1:5" ht="12.75">
      <c r="A82" s="337"/>
      <c r="B82" s="337" t="s">
        <v>154</v>
      </c>
      <c r="C82" s="374">
        <v>263</v>
      </c>
      <c r="D82" s="329"/>
      <c r="E82" s="337"/>
    </row>
    <row r="83" spans="1:5" ht="12.75">
      <c r="A83" s="337"/>
      <c r="B83" s="337" t="s">
        <v>155</v>
      </c>
      <c r="C83" s="374">
        <v>2964</v>
      </c>
      <c r="D83" s="329"/>
      <c r="E83" s="337"/>
    </row>
    <row r="84" spans="1:5" ht="12.75">
      <c r="A84" s="337"/>
      <c r="B84" s="337" t="s">
        <v>156</v>
      </c>
      <c r="C84" s="374">
        <v>265</v>
      </c>
      <c r="D84" s="329"/>
      <c r="E84" s="337"/>
    </row>
    <row r="85" spans="1:5" ht="12.75">
      <c r="A85" s="337"/>
      <c r="B85" s="337" t="s">
        <v>157</v>
      </c>
      <c r="C85" s="374">
        <v>268</v>
      </c>
      <c r="D85" s="329"/>
      <c r="E85" s="337"/>
    </row>
    <row r="86" spans="1:5" ht="12.75">
      <c r="A86" s="337"/>
      <c r="B86" s="337" t="s">
        <v>158</v>
      </c>
      <c r="C86" s="340">
        <v>2965</v>
      </c>
      <c r="D86" s="329"/>
      <c r="E86" s="337"/>
    </row>
    <row r="87" spans="1:5" ht="13.5" thickBot="1">
      <c r="A87" s="337"/>
      <c r="B87" s="337" t="s">
        <v>159</v>
      </c>
      <c r="C87" s="374">
        <v>2966</v>
      </c>
      <c r="D87" s="375"/>
      <c r="E87" s="337"/>
    </row>
    <row r="88" spans="1:5" ht="14.25" thickBot="1" thickTop="1">
      <c r="A88" s="500"/>
      <c r="B88" s="500" t="s">
        <v>1010</v>
      </c>
      <c r="C88" s="511"/>
      <c r="D88" s="510">
        <f>SUM(D78:D87)</f>
        <v>12642000</v>
      </c>
      <c r="E88" s="510">
        <v>12642000</v>
      </c>
    </row>
    <row r="89" spans="1:5" ht="14.25" thickBot="1" thickTop="1">
      <c r="A89" s="351">
        <v>2</v>
      </c>
      <c r="B89" s="376" t="s">
        <v>160</v>
      </c>
      <c r="C89" s="377"/>
      <c r="D89" s="355"/>
      <c r="E89" s="351"/>
    </row>
    <row r="90" spans="1:5" ht="13.5" thickTop="1">
      <c r="A90" s="378"/>
      <c r="B90" s="379" t="s">
        <v>161</v>
      </c>
      <c r="C90" s="380">
        <v>211</v>
      </c>
      <c r="D90" s="381"/>
      <c r="E90" s="382"/>
    </row>
    <row r="91" spans="1:5" ht="12.75">
      <c r="A91" s="337"/>
      <c r="B91" s="356" t="s">
        <v>162</v>
      </c>
      <c r="C91" s="383">
        <v>2911</v>
      </c>
      <c r="D91" s="381"/>
      <c r="E91" s="382"/>
    </row>
    <row r="92" spans="1:5" ht="12.75">
      <c r="A92" s="337"/>
      <c r="B92" s="356" t="s">
        <v>163</v>
      </c>
      <c r="C92" s="383">
        <v>212</v>
      </c>
      <c r="D92" s="382">
        <v>34377305</v>
      </c>
      <c r="E92" s="382">
        <v>34377305</v>
      </c>
    </row>
    <row r="93" spans="1:5" ht="12.75">
      <c r="A93" s="337"/>
      <c r="B93" s="356" t="s">
        <v>164</v>
      </c>
      <c r="C93" s="383">
        <v>2912</v>
      </c>
      <c r="D93" s="381"/>
      <c r="E93" s="382"/>
    </row>
    <row r="94" spans="1:5" ht="12.75">
      <c r="A94" s="337"/>
      <c r="B94" s="356" t="s">
        <v>165</v>
      </c>
      <c r="C94" s="383">
        <v>2812</v>
      </c>
      <c r="D94" s="382">
        <v>-6107829</v>
      </c>
      <c r="E94" s="382">
        <v>-4619962</v>
      </c>
    </row>
    <row r="95" spans="1:5" ht="12.75">
      <c r="A95" s="337"/>
      <c r="B95" s="356" t="s">
        <v>166</v>
      </c>
      <c r="C95" s="340">
        <v>213</v>
      </c>
      <c r="D95" s="382"/>
      <c r="E95" s="382"/>
    </row>
    <row r="96" spans="1:5" ht="12.75">
      <c r="A96" s="337"/>
      <c r="B96" s="356" t="s">
        <v>167</v>
      </c>
      <c r="C96" s="338">
        <v>2913</v>
      </c>
      <c r="D96" s="382"/>
      <c r="E96" s="382"/>
    </row>
    <row r="97" spans="1:5" ht="12.75">
      <c r="A97" s="337"/>
      <c r="B97" s="356" t="s">
        <v>168</v>
      </c>
      <c r="C97" s="338">
        <v>2813</v>
      </c>
      <c r="D97" s="382"/>
      <c r="E97" s="382"/>
    </row>
    <row r="98" spans="1:5" ht="12.75">
      <c r="A98" s="337"/>
      <c r="B98" s="356" t="s">
        <v>169</v>
      </c>
      <c r="C98" s="338">
        <v>215</v>
      </c>
      <c r="D98" s="782">
        <v>113037645</v>
      </c>
      <c r="E98" s="382">
        <v>95393189</v>
      </c>
    </row>
    <row r="99" spans="1:5" ht="12.75">
      <c r="A99" s="337"/>
      <c r="B99" s="356" t="s">
        <v>170</v>
      </c>
      <c r="C99" s="338">
        <v>2915</v>
      </c>
      <c r="D99" s="382"/>
      <c r="E99" s="337"/>
    </row>
    <row r="100" spans="1:5" ht="12.75">
      <c r="A100" s="337"/>
      <c r="B100" s="356" t="s">
        <v>171</v>
      </c>
      <c r="C100" s="338">
        <v>2815</v>
      </c>
      <c r="D100" s="382">
        <v>-68904745</v>
      </c>
      <c r="E100" s="382">
        <v>-61638207</v>
      </c>
    </row>
    <row r="101" spans="1:5" ht="12.75">
      <c r="A101" s="378"/>
      <c r="B101" s="356" t="s">
        <v>172</v>
      </c>
      <c r="C101" s="338">
        <v>218</v>
      </c>
      <c r="D101" s="384"/>
      <c r="E101" s="384"/>
    </row>
    <row r="102" spans="1:5" ht="12.75">
      <c r="A102" s="337"/>
      <c r="B102" s="356" t="s">
        <v>173</v>
      </c>
      <c r="C102" s="338">
        <v>2181</v>
      </c>
      <c r="D102" s="382"/>
      <c r="E102" s="382"/>
    </row>
    <row r="103" spans="1:5" ht="12.75">
      <c r="A103" s="337"/>
      <c r="B103" s="356" t="s">
        <v>175</v>
      </c>
      <c r="C103" s="338">
        <v>2182</v>
      </c>
      <c r="D103" s="382"/>
      <c r="E103" s="382"/>
    </row>
    <row r="104" spans="1:5" ht="12.75">
      <c r="A104" s="337"/>
      <c r="B104" s="356" t="s">
        <v>176</v>
      </c>
      <c r="C104" s="338">
        <v>2183</v>
      </c>
      <c r="D104" s="782">
        <v>8529750</v>
      </c>
      <c r="E104" s="783">
        <v>7041332</v>
      </c>
    </row>
    <row r="105" spans="1:5" ht="12.75">
      <c r="A105" s="337"/>
      <c r="B105" s="356" t="s">
        <v>177</v>
      </c>
      <c r="C105" s="338">
        <v>2918</v>
      </c>
      <c r="D105" s="382"/>
      <c r="E105" s="337"/>
    </row>
    <row r="106" spans="1:5" ht="12.75">
      <c r="A106" s="337"/>
      <c r="B106" s="356" t="s">
        <v>178</v>
      </c>
      <c r="C106" s="338">
        <v>2818</v>
      </c>
      <c r="D106" s="375">
        <v>-5596380</v>
      </c>
      <c r="E106" s="382">
        <v>-5092513</v>
      </c>
    </row>
    <row r="107" spans="1:5" ht="13.5" thickBot="1">
      <c r="A107" s="346"/>
      <c r="B107" s="346" t="s">
        <v>179</v>
      </c>
      <c r="C107" s="347" t="s">
        <v>180</v>
      </c>
      <c r="D107" s="385"/>
      <c r="E107" s="346"/>
    </row>
    <row r="108" spans="1:5" ht="14.25" thickBot="1" thickTop="1">
      <c r="A108" s="500"/>
      <c r="B108" s="500" t="s">
        <v>1011</v>
      </c>
      <c r="C108" s="508"/>
      <c r="D108" s="510">
        <f>SUM(D90:D107)</f>
        <v>75335746</v>
      </c>
      <c r="E108" s="510">
        <v>65461144</v>
      </c>
    </row>
    <row r="109" spans="1:5" ht="14.25" thickBot="1" thickTop="1">
      <c r="A109" s="351">
        <v>3</v>
      </c>
      <c r="B109" s="351" t="s">
        <v>1012</v>
      </c>
      <c r="C109" s="386"/>
      <c r="D109" s="355"/>
      <c r="E109" s="355"/>
    </row>
    <row r="110" spans="1:5" ht="13.5" thickTop="1">
      <c r="A110" s="337"/>
      <c r="B110" s="337" t="s">
        <v>181</v>
      </c>
      <c r="C110" s="338">
        <v>24</v>
      </c>
      <c r="D110" s="382"/>
      <c r="E110" s="337"/>
    </row>
    <row r="111" spans="1:5" ht="12.75">
      <c r="A111" s="337"/>
      <c r="B111" s="337" t="s">
        <v>182</v>
      </c>
      <c r="C111" s="338">
        <v>284</v>
      </c>
      <c r="D111" s="382"/>
      <c r="E111" s="337"/>
    </row>
    <row r="112" spans="1:5" ht="13.5" thickBot="1">
      <c r="A112" s="346"/>
      <c r="B112" s="346" t="s">
        <v>183</v>
      </c>
      <c r="C112" s="388">
        <v>293</v>
      </c>
      <c r="D112" s="385"/>
      <c r="E112" s="346"/>
    </row>
    <row r="113" spans="1:5" ht="14.25" thickBot="1" thickTop="1">
      <c r="A113" s="500"/>
      <c r="B113" s="500" t="s">
        <v>135</v>
      </c>
      <c r="C113" s="508"/>
      <c r="D113" s="594">
        <v>0</v>
      </c>
      <c r="E113" s="594">
        <v>0</v>
      </c>
    </row>
    <row r="114" spans="1:5" ht="14.25" thickBot="1" thickTop="1">
      <c r="A114" s="351">
        <v>4</v>
      </c>
      <c r="B114" s="351" t="s">
        <v>184</v>
      </c>
      <c r="C114" s="386"/>
      <c r="D114" s="355"/>
      <c r="E114" s="355"/>
    </row>
    <row r="115" spans="1:5" ht="13.5" thickTop="1">
      <c r="A115" s="337"/>
      <c r="B115" s="337" t="s">
        <v>185</v>
      </c>
      <c r="C115" s="338">
        <v>201</v>
      </c>
      <c r="D115" s="382"/>
      <c r="E115" s="337"/>
    </row>
    <row r="116" spans="1:5" ht="12.75">
      <c r="A116" s="337"/>
      <c r="B116" s="337" t="s">
        <v>186</v>
      </c>
      <c r="C116" s="338">
        <v>2801</v>
      </c>
      <c r="D116" s="382"/>
      <c r="E116" s="337"/>
    </row>
    <row r="117" spans="1:5" ht="12.75">
      <c r="A117" s="337"/>
      <c r="B117" s="337" t="s">
        <v>187</v>
      </c>
      <c r="C117" s="338">
        <v>2901</v>
      </c>
      <c r="D117" s="382"/>
      <c r="E117" s="337"/>
    </row>
    <row r="118" spans="1:5" ht="12.75">
      <c r="A118" s="337"/>
      <c r="B118" s="337" t="s">
        <v>188</v>
      </c>
      <c r="C118" s="338">
        <v>205</v>
      </c>
      <c r="D118" s="382"/>
      <c r="E118" s="382"/>
    </row>
    <row r="119" spans="1:5" ht="12.75">
      <c r="A119" s="337"/>
      <c r="B119" s="337" t="s">
        <v>189</v>
      </c>
      <c r="C119" s="338">
        <v>2805</v>
      </c>
      <c r="D119" s="382"/>
      <c r="E119" s="382"/>
    </row>
    <row r="120" spans="1:5" ht="12.75">
      <c r="A120" s="337"/>
      <c r="B120" s="337" t="s">
        <v>190</v>
      </c>
      <c r="C120" s="338">
        <v>2905</v>
      </c>
      <c r="D120" s="382"/>
      <c r="E120" s="337"/>
    </row>
    <row r="121" spans="1:5" ht="12.75">
      <c r="A121" s="337"/>
      <c r="B121" s="337" t="s">
        <v>191</v>
      </c>
      <c r="C121" s="338">
        <v>208</v>
      </c>
      <c r="D121" s="382"/>
      <c r="E121" s="337"/>
    </row>
    <row r="122" spans="1:5" ht="12.75">
      <c r="A122" s="337"/>
      <c r="B122" s="337" t="s">
        <v>192</v>
      </c>
      <c r="C122" s="338">
        <v>2808</v>
      </c>
      <c r="D122" s="382"/>
      <c r="E122" s="337"/>
    </row>
    <row r="123" spans="1:5" ht="13.5" thickBot="1">
      <c r="A123" s="346"/>
      <c r="B123" s="346" t="s">
        <v>193</v>
      </c>
      <c r="C123" s="388">
        <v>2908</v>
      </c>
      <c r="D123" s="385"/>
      <c r="E123" s="346"/>
    </row>
    <row r="124" spans="1:5" ht="14.25" thickBot="1" thickTop="1">
      <c r="A124" s="500"/>
      <c r="B124" s="500" t="s">
        <v>1013</v>
      </c>
      <c r="C124" s="508"/>
      <c r="D124" s="594">
        <v>0</v>
      </c>
      <c r="E124" s="594">
        <v>0</v>
      </c>
    </row>
    <row r="125" spans="1:5" ht="14.25" thickBot="1" thickTop="1">
      <c r="A125" s="351">
        <v>5</v>
      </c>
      <c r="B125" s="351" t="s">
        <v>194</v>
      </c>
      <c r="C125" s="386">
        <v>4562</v>
      </c>
      <c r="D125" s="389">
        <v>0</v>
      </c>
      <c r="E125" s="351">
        <v>0</v>
      </c>
    </row>
    <row r="126" spans="1:5" ht="14.25" thickBot="1" thickTop="1">
      <c r="A126" s="350">
        <v>6</v>
      </c>
      <c r="B126" s="350" t="s">
        <v>814</v>
      </c>
      <c r="C126" s="390"/>
      <c r="D126" s="391"/>
      <c r="E126" s="350"/>
    </row>
    <row r="127" spans="1:5" ht="16.5" thickBot="1" thickTop="1">
      <c r="A127" s="365"/>
      <c r="B127" s="366" t="s">
        <v>195</v>
      </c>
      <c r="C127" s="392"/>
      <c r="D127" s="393">
        <f>+D88+D108</f>
        <v>87977746</v>
      </c>
      <c r="E127" s="393">
        <v>78103144</v>
      </c>
    </row>
    <row r="128" spans="1:5" ht="21" thickBot="1" thickTop="1">
      <c r="A128" s="394"/>
      <c r="B128" s="395" t="s">
        <v>196</v>
      </c>
      <c r="C128" s="396"/>
      <c r="D128" s="506">
        <f>+D127+D75</f>
        <v>136244470</v>
      </c>
      <c r="E128" s="506">
        <v>131031195</v>
      </c>
    </row>
    <row r="129" spans="4:5" ht="13.5" thickTop="1">
      <c r="D129" s="397"/>
      <c r="E129" s="398"/>
    </row>
    <row r="130" ht="12.75">
      <c r="E130" s="251"/>
    </row>
    <row r="131" ht="12.75">
      <c r="D131" s="399"/>
    </row>
    <row r="132" ht="12.75">
      <c r="E132" s="398"/>
    </row>
    <row r="134" spans="2:5" ht="15.75">
      <c r="B134" s="882" t="s">
        <v>197</v>
      </c>
      <c r="C134" s="882"/>
      <c r="D134" s="882" t="s">
        <v>1344</v>
      </c>
      <c r="E134" s="882"/>
    </row>
    <row r="135" spans="2:5" ht="15.75">
      <c r="B135" s="102" t="s">
        <v>461</v>
      </c>
      <c r="C135" s="88"/>
      <c r="D135" s="543" t="s">
        <v>462</v>
      </c>
      <c r="E135" s="543"/>
    </row>
    <row r="136" s="105" customFormat="1" ht="18.75" customHeight="1">
      <c r="A136" s="401"/>
    </row>
    <row r="137" spans="1:3" s="105" customFormat="1" ht="18" customHeight="1">
      <c r="A137" s="401"/>
      <c r="B137" s="882"/>
      <c r="C137" s="882"/>
    </row>
    <row r="138" spans="1:5" ht="12.75">
      <c r="A138" s="214"/>
      <c r="B138" s="214"/>
      <c r="C138" s="402"/>
      <c r="D138" s="214"/>
      <c r="E138" s="402"/>
    </row>
    <row r="139" spans="1:5" ht="18">
      <c r="A139" s="401"/>
      <c r="B139" s="896"/>
      <c r="C139" s="896"/>
      <c r="D139" s="896"/>
      <c r="E139" s="896"/>
    </row>
    <row r="140" spans="4:5" ht="12.75">
      <c r="D140" s="400"/>
      <c r="E140" s="398"/>
    </row>
    <row r="141" spans="4:5" ht="12.75">
      <c r="D141" s="400"/>
      <c r="E141" s="398"/>
    </row>
    <row r="142" spans="4:5" ht="12.75">
      <c r="D142" s="400"/>
      <c r="E142" s="398"/>
    </row>
    <row r="159" spans="4:5" ht="12.75">
      <c r="D159" s="398"/>
      <c r="E159" s="398"/>
    </row>
    <row r="160" spans="4:5" ht="12.75">
      <c r="D160" s="398"/>
      <c r="E160" s="398"/>
    </row>
    <row r="161" spans="4:5" ht="12.75">
      <c r="D161" s="398"/>
      <c r="E161" s="398"/>
    </row>
    <row r="162" spans="4:5" ht="12.75">
      <c r="D162" s="398"/>
      <c r="E162" s="398"/>
    </row>
    <row r="163" spans="4:5" ht="12.75">
      <c r="D163" s="398"/>
      <c r="E163" s="398"/>
    </row>
    <row r="164" spans="4:5" ht="12.75">
      <c r="D164" s="398"/>
      <c r="E164" s="398"/>
    </row>
    <row r="165" spans="4:5" ht="12.75">
      <c r="D165" s="398"/>
      <c r="E165" s="398"/>
    </row>
    <row r="166" spans="4:5" ht="12.75">
      <c r="D166" s="398"/>
      <c r="E166" s="398"/>
    </row>
    <row r="167" spans="4:5" ht="12.75">
      <c r="D167" s="398"/>
      <c r="E167" s="398"/>
    </row>
    <row r="168" spans="4:5" ht="12.75">
      <c r="D168" s="398"/>
      <c r="E168" s="398"/>
    </row>
    <row r="169" spans="4:5" ht="12.75">
      <c r="D169" s="398"/>
      <c r="E169" s="398"/>
    </row>
    <row r="170" spans="4:5" ht="12.75">
      <c r="D170" s="398"/>
      <c r="E170" s="398"/>
    </row>
    <row r="171" spans="4:5" ht="12.75">
      <c r="D171" s="398"/>
      <c r="E171" s="398"/>
    </row>
    <row r="172" spans="4:5" ht="12.75">
      <c r="D172" s="398"/>
      <c r="E172" s="398"/>
    </row>
    <row r="173" spans="4:5" ht="12.75">
      <c r="D173" s="398"/>
      <c r="E173" s="398"/>
    </row>
    <row r="174" spans="4:5" ht="12.75">
      <c r="D174" s="398"/>
      <c r="E174" s="398"/>
    </row>
    <row r="175" spans="4:5" ht="12.75">
      <c r="D175" s="398"/>
      <c r="E175" s="398"/>
    </row>
    <row r="176" spans="4:5" ht="12.75">
      <c r="D176" s="398"/>
      <c r="E176" s="398"/>
    </row>
    <row r="177" spans="4:5" ht="12.75">
      <c r="D177" s="398"/>
      <c r="E177" s="398"/>
    </row>
    <row r="178" spans="4:5" ht="12.75">
      <c r="D178" s="398"/>
      <c r="E178" s="398"/>
    </row>
    <row r="179" spans="4:5" ht="12.75">
      <c r="D179" s="398"/>
      <c r="E179" s="398"/>
    </row>
    <row r="180" spans="4:5" ht="12.75">
      <c r="D180" s="398"/>
      <c r="E180" s="398"/>
    </row>
    <row r="181" spans="4:5" ht="12.75">
      <c r="D181" s="398"/>
      <c r="E181" s="398"/>
    </row>
    <row r="182" spans="4:5" ht="12.75">
      <c r="D182" s="398"/>
      <c r="E182" s="398"/>
    </row>
    <row r="183" spans="4:5" ht="12.75">
      <c r="D183" s="398"/>
      <c r="E183" s="398"/>
    </row>
    <row r="184" spans="4:5" ht="12.75">
      <c r="D184" s="398"/>
      <c r="E184" s="398"/>
    </row>
    <row r="185" spans="4:5" ht="12.75">
      <c r="D185" s="398"/>
      <c r="E185" s="398"/>
    </row>
    <row r="186" spans="4:5" ht="12.75">
      <c r="D186" s="398"/>
      <c r="E186" s="398"/>
    </row>
    <row r="187" spans="4:5" ht="12.75">
      <c r="D187" s="398"/>
      <c r="E187" s="398"/>
    </row>
    <row r="188" spans="4:5" ht="12.75">
      <c r="D188" s="398"/>
      <c r="E188" s="398"/>
    </row>
    <row r="189" spans="4:5" ht="12.75">
      <c r="D189" s="398"/>
      <c r="E189" s="398"/>
    </row>
    <row r="190" spans="4:5" ht="12.75">
      <c r="D190" s="398"/>
      <c r="E190" s="398"/>
    </row>
    <row r="191" spans="4:5" ht="12.75">
      <c r="D191" s="398"/>
      <c r="E191" s="398"/>
    </row>
    <row r="192" spans="4:5" ht="12.75">
      <c r="D192" s="398"/>
      <c r="E192" s="398"/>
    </row>
    <row r="193" spans="4:5" ht="12.75">
      <c r="D193" s="398"/>
      <c r="E193" s="398"/>
    </row>
    <row r="194" spans="4:5" ht="12.75">
      <c r="D194" s="398"/>
      <c r="E194" s="398"/>
    </row>
    <row r="195" spans="4:5" ht="12.75">
      <c r="D195" s="398"/>
      <c r="E195" s="398"/>
    </row>
    <row r="196" spans="4:5" ht="12.75">
      <c r="D196" s="398"/>
      <c r="E196" s="398"/>
    </row>
    <row r="197" spans="4:5" ht="12.75">
      <c r="D197" s="398"/>
      <c r="E197" s="398"/>
    </row>
    <row r="198" spans="4:5" ht="12.75">
      <c r="D198" s="398"/>
      <c r="E198" s="398"/>
    </row>
    <row r="199" spans="4:5" ht="12.75">
      <c r="D199" s="398"/>
      <c r="E199" s="398"/>
    </row>
    <row r="200" spans="4:5" ht="12.75">
      <c r="D200" s="398"/>
      <c r="E200" s="398"/>
    </row>
    <row r="201" spans="4:5" ht="12.75">
      <c r="D201" s="398"/>
      <c r="E201" s="398"/>
    </row>
    <row r="202" spans="4:5" ht="12.75">
      <c r="D202" s="398"/>
      <c r="E202" s="398"/>
    </row>
    <row r="203" spans="4:5" ht="12.75">
      <c r="D203" s="398"/>
      <c r="E203" s="398"/>
    </row>
    <row r="204" spans="4:5" ht="12.75">
      <c r="D204" s="398"/>
      <c r="E204" s="398"/>
    </row>
    <row r="205" spans="4:5" ht="12.75">
      <c r="D205" s="398"/>
      <c r="E205" s="398"/>
    </row>
    <row r="206" spans="4:5" ht="12.75">
      <c r="D206" s="398"/>
      <c r="E206" s="398"/>
    </row>
    <row r="207" spans="4:5" ht="12.75">
      <c r="D207" s="398"/>
      <c r="E207" s="398"/>
    </row>
    <row r="208" spans="4:5" ht="12.75">
      <c r="D208" s="398"/>
      <c r="E208" s="398"/>
    </row>
    <row r="209" spans="4:5" ht="12.75">
      <c r="D209" s="398"/>
      <c r="E209" s="398"/>
    </row>
    <row r="210" spans="4:5" ht="12.75">
      <c r="D210" s="398"/>
      <c r="E210" s="398"/>
    </row>
    <row r="211" spans="4:5" ht="12.75">
      <c r="D211" s="398"/>
      <c r="E211" s="398"/>
    </row>
    <row r="212" spans="4:5" ht="12.75">
      <c r="D212" s="398"/>
      <c r="E212" s="398"/>
    </row>
    <row r="213" spans="4:5" ht="12.75">
      <c r="D213" s="398"/>
      <c r="E213" s="398"/>
    </row>
    <row r="214" spans="4:5" ht="12.75">
      <c r="D214" s="398"/>
      <c r="E214" s="398"/>
    </row>
    <row r="215" spans="4:5" ht="12.75">
      <c r="D215" s="398"/>
      <c r="E215" s="398"/>
    </row>
    <row r="216" spans="4:5" ht="12.75">
      <c r="D216" s="398"/>
      <c r="E216" s="398"/>
    </row>
    <row r="217" spans="4:5" ht="12.75">
      <c r="D217" s="398"/>
      <c r="E217" s="398"/>
    </row>
    <row r="218" spans="4:5" ht="12.75">
      <c r="D218" s="398"/>
      <c r="E218" s="398"/>
    </row>
    <row r="219" spans="4:5" ht="12.75">
      <c r="D219" s="398"/>
      <c r="E219" s="398"/>
    </row>
    <row r="220" spans="4:5" ht="12.75">
      <c r="D220" s="398"/>
      <c r="E220" s="398"/>
    </row>
    <row r="221" spans="4:5" ht="12.75">
      <c r="D221" s="398"/>
      <c r="E221" s="398"/>
    </row>
    <row r="222" spans="4:5" ht="12.75">
      <c r="D222" s="398"/>
      <c r="E222" s="398"/>
    </row>
    <row r="223" spans="4:5" ht="12.75">
      <c r="D223" s="398"/>
      <c r="E223" s="398"/>
    </row>
    <row r="224" spans="4:5" ht="12.75">
      <c r="D224" s="398"/>
      <c r="E224" s="398"/>
    </row>
    <row r="225" spans="4:5" ht="12.75">
      <c r="D225" s="398"/>
      <c r="E225" s="398"/>
    </row>
    <row r="226" spans="4:5" ht="12.75">
      <c r="D226" s="398"/>
      <c r="E226" s="398"/>
    </row>
    <row r="227" spans="4:5" ht="12.75">
      <c r="D227" s="398"/>
      <c r="E227" s="398"/>
    </row>
    <row r="228" spans="4:5" ht="12.75">
      <c r="D228" s="398"/>
      <c r="E228" s="398"/>
    </row>
    <row r="229" spans="4:5" ht="12.75">
      <c r="D229" s="398"/>
      <c r="E229" s="398"/>
    </row>
    <row r="230" spans="4:5" ht="12.75">
      <c r="D230" s="398"/>
      <c r="E230" s="398"/>
    </row>
    <row r="231" spans="4:5" ht="12.75">
      <c r="D231" s="398"/>
      <c r="E231" s="398"/>
    </row>
    <row r="232" spans="4:5" ht="12.75">
      <c r="D232" s="398"/>
      <c r="E232" s="398"/>
    </row>
    <row r="233" spans="4:5" ht="12.75">
      <c r="D233" s="398"/>
      <c r="E233" s="398"/>
    </row>
    <row r="234" spans="4:5" ht="12.75">
      <c r="D234" s="398"/>
      <c r="E234" s="398"/>
    </row>
    <row r="235" spans="4:5" ht="12.75">
      <c r="D235" s="398"/>
      <c r="E235" s="398"/>
    </row>
    <row r="236" spans="4:5" ht="12.75">
      <c r="D236" s="398"/>
      <c r="E236" s="398"/>
    </row>
    <row r="237" spans="4:5" ht="12.75">
      <c r="D237" s="398"/>
      <c r="E237" s="398"/>
    </row>
    <row r="238" spans="4:5" ht="12.75">
      <c r="D238" s="398"/>
      <c r="E238" s="398"/>
    </row>
    <row r="239" spans="4:5" ht="12.75">
      <c r="D239" s="398"/>
      <c r="E239" s="398"/>
    </row>
    <row r="240" spans="4:5" ht="12.75">
      <c r="D240" s="398"/>
      <c r="E240" s="398"/>
    </row>
    <row r="241" spans="4:5" ht="12.75">
      <c r="D241" s="398"/>
      <c r="E241" s="398"/>
    </row>
  </sheetData>
  <sheetProtection/>
  <mergeCells count="5">
    <mergeCell ref="B139:C139"/>
    <mergeCell ref="D139:E139"/>
    <mergeCell ref="B134:C134"/>
    <mergeCell ref="D134:E134"/>
    <mergeCell ref="B137:C137"/>
  </mergeCells>
  <printOptions/>
  <pageMargins left="0.44" right="0.24" top="0.26" bottom="0.26" header="0.5" footer="0.2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D117" sqref="D117"/>
    </sheetView>
  </sheetViews>
  <sheetFormatPr defaultColWidth="9.140625" defaultRowHeight="12.75"/>
  <cols>
    <col min="1" max="1" width="8.7109375" style="0" customWidth="1"/>
    <col min="2" max="2" width="49.28125" style="0" customWidth="1"/>
    <col min="3" max="3" width="10.7109375" style="0" customWidth="1"/>
    <col min="4" max="4" width="21.7109375" style="0" customWidth="1"/>
    <col min="5" max="5" width="22.00390625" style="0" customWidth="1"/>
    <col min="6" max="6" width="17.140625" style="0" bestFit="1" customWidth="1"/>
    <col min="7" max="7" width="19.8515625" style="0" bestFit="1" customWidth="1"/>
    <col min="8" max="9" width="11.00390625" style="0" bestFit="1" customWidth="1"/>
  </cols>
  <sheetData>
    <row r="1" spans="1:5" ht="14.25" thickBot="1" thickTop="1">
      <c r="A1" s="403"/>
      <c r="B1" s="404" t="s">
        <v>198</v>
      </c>
      <c r="C1" s="404" t="s">
        <v>71</v>
      </c>
      <c r="D1" s="405" t="s">
        <v>57</v>
      </c>
      <c r="E1" s="406" t="s">
        <v>41</v>
      </c>
    </row>
    <row r="2" spans="1:5" ht="14.25" thickTop="1">
      <c r="A2" s="407" t="s">
        <v>429</v>
      </c>
      <c r="B2" s="408" t="s">
        <v>817</v>
      </c>
      <c r="C2" s="409"/>
      <c r="D2" s="410"/>
      <c r="E2" s="410"/>
    </row>
    <row r="3" spans="1:5" ht="12.75">
      <c r="A3" s="336">
        <v>1</v>
      </c>
      <c r="B3" s="337" t="s">
        <v>820</v>
      </c>
      <c r="C3" s="338">
        <v>55</v>
      </c>
      <c r="D3" s="411"/>
      <c r="E3" s="411"/>
    </row>
    <row r="4" spans="1:5" ht="13.5" thickBot="1">
      <c r="A4" s="336"/>
      <c r="B4" s="337" t="s">
        <v>199</v>
      </c>
      <c r="C4" s="338">
        <v>5512</v>
      </c>
      <c r="D4" s="411"/>
      <c r="E4" s="412"/>
    </row>
    <row r="5" spans="1:5" ht="14.25" thickBot="1" thickTop="1">
      <c r="A5" s="500"/>
      <c r="B5" s="500" t="s">
        <v>200</v>
      </c>
      <c r="C5" s="508"/>
      <c r="D5" s="509">
        <v>0</v>
      </c>
      <c r="E5" s="509">
        <v>0</v>
      </c>
    </row>
    <row r="6" spans="1:5" ht="13.5" thickTop="1">
      <c r="A6" s="414">
        <v>2</v>
      </c>
      <c r="B6" s="359" t="s">
        <v>201</v>
      </c>
      <c r="C6" s="415"/>
      <c r="D6" s="416"/>
      <c r="E6" s="416"/>
    </row>
    <row r="7" spans="1:5" ht="12.75">
      <c r="A7" s="336"/>
      <c r="B7" s="337" t="s">
        <v>202</v>
      </c>
      <c r="C7" s="338">
        <v>519</v>
      </c>
      <c r="D7" s="411"/>
      <c r="E7" s="412"/>
    </row>
    <row r="8" spans="1:5" ht="12.75">
      <c r="A8" s="336"/>
      <c r="B8" s="337" t="s">
        <v>203</v>
      </c>
      <c r="C8" s="417">
        <v>542</v>
      </c>
      <c r="D8" s="411"/>
      <c r="E8" s="412"/>
    </row>
    <row r="9" spans="1:5" ht="12.75">
      <c r="A9" s="336"/>
      <c r="B9" s="337" t="s">
        <v>204</v>
      </c>
      <c r="C9" s="338">
        <v>5411</v>
      </c>
      <c r="D9" s="411"/>
      <c r="E9" s="412"/>
    </row>
    <row r="10" spans="1:5" ht="12.75">
      <c r="A10" s="336"/>
      <c r="B10" s="337" t="s">
        <v>205</v>
      </c>
      <c r="C10" s="338">
        <v>5412</v>
      </c>
      <c r="D10" s="411"/>
      <c r="E10" s="412"/>
    </row>
    <row r="11" spans="1:5" ht="12.75">
      <c r="A11" s="336"/>
      <c r="B11" s="337" t="s">
        <v>206</v>
      </c>
      <c r="C11" s="417">
        <v>544</v>
      </c>
      <c r="D11" s="411"/>
      <c r="E11" s="411"/>
    </row>
    <row r="12" spans="1:5" ht="12.75">
      <c r="A12" s="336"/>
      <c r="B12" s="337" t="s">
        <v>207</v>
      </c>
      <c r="C12" s="338">
        <v>5441</v>
      </c>
      <c r="D12" s="411"/>
      <c r="E12" s="412"/>
    </row>
    <row r="13" spans="1:5" ht="12.75">
      <c r="A13" s="336"/>
      <c r="B13" s="337" t="s">
        <v>208</v>
      </c>
      <c r="C13" s="338">
        <v>5442</v>
      </c>
      <c r="D13" s="411"/>
      <c r="E13" s="412"/>
    </row>
    <row r="14" spans="1:5" ht="12.75">
      <c r="A14" s="336"/>
      <c r="B14" s="337" t="s">
        <v>209</v>
      </c>
      <c r="C14" s="417"/>
      <c r="D14" s="411"/>
      <c r="E14" s="412"/>
    </row>
    <row r="15" spans="1:5" ht="12.75">
      <c r="A15" s="336"/>
      <c r="B15" s="337" t="s">
        <v>210</v>
      </c>
      <c r="C15" s="417">
        <v>4613</v>
      </c>
      <c r="D15" s="411"/>
      <c r="E15" s="411"/>
    </row>
    <row r="16" spans="1:5" ht="12.75">
      <c r="A16" s="336"/>
      <c r="B16" s="337" t="s">
        <v>211</v>
      </c>
      <c r="C16" s="338">
        <v>4681</v>
      </c>
      <c r="D16" s="411"/>
      <c r="E16" s="412"/>
    </row>
    <row r="17" spans="1:5" ht="12.75">
      <c r="A17" s="336"/>
      <c r="B17" s="337" t="s">
        <v>212</v>
      </c>
      <c r="C17" s="338">
        <v>2340.5</v>
      </c>
      <c r="D17" s="411"/>
      <c r="E17" s="412"/>
    </row>
    <row r="18" spans="1:5" ht="12.75">
      <c r="A18" s="336"/>
      <c r="B18" s="337" t="s">
        <v>217</v>
      </c>
      <c r="C18" s="338">
        <v>484</v>
      </c>
      <c r="D18" s="412"/>
      <c r="E18" s="412"/>
    </row>
    <row r="19" spans="1:5" ht="12.75">
      <c r="A19" s="336"/>
      <c r="B19" s="337" t="s">
        <v>218</v>
      </c>
      <c r="C19" s="338">
        <v>4612</v>
      </c>
      <c r="D19" s="412"/>
      <c r="E19" s="412"/>
    </row>
    <row r="20" spans="1:5" ht="12.75">
      <c r="A20" s="336"/>
      <c r="B20" s="337" t="s">
        <v>219</v>
      </c>
      <c r="C20" s="417">
        <v>4682</v>
      </c>
      <c r="D20" s="412"/>
      <c r="E20" s="412"/>
    </row>
    <row r="21" spans="1:5" ht="12.75">
      <c r="A21" s="336"/>
      <c r="B21" s="337" t="s">
        <v>220</v>
      </c>
      <c r="C21" s="417">
        <v>1016107</v>
      </c>
      <c r="D21" s="412"/>
      <c r="E21" s="412"/>
    </row>
    <row r="22" spans="1:5" ht="13.5" thickBot="1">
      <c r="A22" s="418"/>
      <c r="B22" s="358" t="s">
        <v>221</v>
      </c>
      <c r="C22" s="419" t="s">
        <v>222</v>
      </c>
      <c r="D22" s="420"/>
      <c r="E22" s="420"/>
    </row>
    <row r="23" spans="1:5" ht="14.25" thickBot="1" thickTop="1">
      <c r="A23" s="500"/>
      <c r="B23" s="500" t="s">
        <v>223</v>
      </c>
      <c r="C23" s="508"/>
      <c r="D23" s="509">
        <v>0</v>
      </c>
      <c r="E23" s="509">
        <v>0</v>
      </c>
    </row>
    <row r="24" spans="1:5" ht="13.5" thickTop="1">
      <c r="A24" s="421">
        <v>3</v>
      </c>
      <c r="B24" s="378" t="s">
        <v>224</v>
      </c>
      <c r="C24" s="422"/>
      <c r="D24" s="423"/>
      <c r="E24" s="423"/>
    </row>
    <row r="25" spans="1:5" ht="12.75">
      <c r="A25" s="421"/>
      <c r="B25" s="337" t="s">
        <v>225</v>
      </c>
      <c r="C25" s="422">
        <v>468</v>
      </c>
      <c r="D25" s="769">
        <v>15088860</v>
      </c>
      <c r="E25" s="424">
        <v>21032320</v>
      </c>
    </row>
    <row r="26" spans="1:6" ht="12.75">
      <c r="A26" s="336"/>
      <c r="B26" s="337" t="s">
        <v>226</v>
      </c>
      <c r="C26" s="417">
        <v>401</v>
      </c>
      <c r="D26" s="595">
        <v>24292513</v>
      </c>
      <c r="E26" s="425">
        <v>24535887</v>
      </c>
      <c r="F26" s="251"/>
    </row>
    <row r="27" spans="1:7" ht="19.5">
      <c r="A27" s="345" t="s">
        <v>85</v>
      </c>
      <c r="B27" s="337" t="s">
        <v>227</v>
      </c>
      <c r="C27" s="417">
        <v>409</v>
      </c>
      <c r="D27" s="425"/>
      <c r="E27" s="425">
        <v>0</v>
      </c>
      <c r="G27" s="399"/>
    </row>
    <row r="28" spans="1:5" ht="12.75">
      <c r="A28" s="336"/>
      <c r="B28" s="337" t="s">
        <v>228</v>
      </c>
      <c r="C28" s="417">
        <v>404</v>
      </c>
      <c r="D28" s="426"/>
      <c r="E28" s="426"/>
    </row>
    <row r="29" spans="1:5" ht="12.75">
      <c r="A29" s="336"/>
      <c r="B29" s="337" t="s">
        <v>1047</v>
      </c>
      <c r="C29" s="417">
        <v>42</v>
      </c>
      <c r="D29" s="595">
        <f>+D30+D31</f>
        <v>1360955</v>
      </c>
      <c r="E29" s="425">
        <v>1899463</v>
      </c>
    </row>
    <row r="30" spans="1:5" ht="12.75">
      <c r="A30" s="336"/>
      <c r="B30" s="337" t="s">
        <v>229</v>
      </c>
      <c r="C30" s="417">
        <v>421</v>
      </c>
      <c r="D30" s="426">
        <v>54920</v>
      </c>
      <c r="E30" s="426">
        <v>98881</v>
      </c>
    </row>
    <row r="31" spans="1:5" ht="12.75">
      <c r="A31" s="336"/>
      <c r="B31" s="337" t="s">
        <v>38</v>
      </c>
      <c r="C31" s="417">
        <v>423</v>
      </c>
      <c r="D31" s="426">
        <v>1306035</v>
      </c>
      <c r="E31" s="426">
        <v>1800582</v>
      </c>
    </row>
    <row r="32" spans="1:5" ht="12.75">
      <c r="A32" s="336"/>
      <c r="B32" s="337" t="s">
        <v>230</v>
      </c>
      <c r="C32" s="417">
        <v>43</v>
      </c>
      <c r="D32" s="425">
        <f>+D33</f>
        <v>153152</v>
      </c>
      <c r="E32" s="425">
        <v>121295</v>
      </c>
    </row>
    <row r="33" spans="1:6" ht="12.75">
      <c r="A33" s="336"/>
      <c r="B33" s="337" t="s">
        <v>231</v>
      </c>
      <c r="C33" s="417">
        <v>431</v>
      </c>
      <c r="D33" s="425">
        <v>153152</v>
      </c>
      <c r="E33" s="596">
        <v>121295</v>
      </c>
      <c r="F33" s="251"/>
    </row>
    <row r="34" spans="1:6" ht="12.75">
      <c r="A34" s="336"/>
      <c r="B34" s="337" t="s">
        <v>232</v>
      </c>
      <c r="C34" s="417">
        <v>437</v>
      </c>
      <c r="D34" s="426"/>
      <c r="E34" s="426"/>
      <c r="F34" s="399"/>
    </row>
    <row r="35" spans="1:5" ht="12.75">
      <c r="A35" s="336"/>
      <c r="B35" s="337" t="s">
        <v>37</v>
      </c>
      <c r="C35" s="417">
        <v>438</v>
      </c>
      <c r="D35" s="426"/>
      <c r="E35" s="426"/>
    </row>
    <row r="36" spans="1:7" ht="12.75">
      <c r="A36" s="336"/>
      <c r="B36" s="337" t="s">
        <v>233</v>
      </c>
      <c r="C36" s="417">
        <v>44</v>
      </c>
      <c r="D36" s="425">
        <f>+D38</f>
        <v>34891</v>
      </c>
      <c r="E36" s="425">
        <v>33440</v>
      </c>
      <c r="F36" s="399"/>
      <c r="G36" s="251"/>
    </row>
    <row r="37" spans="1:5" ht="12.75">
      <c r="A37" s="336"/>
      <c r="B37" s="337" t="s">
        <v>234</v>
      </c>
      <c r="C37" s="417">
        <v>441</v>
      </c>
      <c r="D37" s="426"/>
      <c r="E37" s="426"/>
    </row>
    <row r="38" spans="1:6" ht="12.75">
      <c r="A38" s="336"/>
      <c r="B38" s="337" t="s">
        <v>235</v>
      </c>
      <c r="C38" s="417">
        <v>442</v>
      </c>
      <c r="D38" s="595">
        <v>34891</v>
      </c>
      <c r="E38" s="596">
        <v>33440</v>
      </c>
      <c r="F38" s="251"/>
    </row>
    <row r="39" spans="1:5" ht="12.75">
      <c r="A39" s="336"/>
      <c r="B39" s="337" t="s">
        <v>236</v>
      </c>
      <c r="C39" s="417">
        <v>443</v>
      </c>
      <c r="D39" s="596"/>
      <c r="E39" s="596"/>
    </row>
    <row r="40" spans="1:7" ht="12.75">
      <c r="A40" s="336"/>
      <c r="B40" s="337" t="s">
        <v>237</v>
      </c>
      <c r="C40" s="417">
        <v>444</v>
      </c>
      <c r="D40" s="596">
        <v>1510227</v>
      </c>
      <c r="E40" s="596"/>
      <c r="G40" s="465"/>
    </row>
    <row r="41" spans="1:5" ht="12.75">
      <c r="A41" s="336"/>
      <c r="B41" s="337" t="s">
        <v>238</v>
      </c>
      <c r="C41" s="417">
        <v>4453</v>
      </c>
      <c r="D41" s="596"/>
      <c r="E41" s="596"/>
    </row>
    <row r="42" spans="1:5" ht="25.5">
      <c r="A42" s="336"/>
      <c r="B42" s="427" t="s">
        <v>239</v>
      </c>
      <c r="C42" s="338">
        <v>447</v>
      </c>
      <c r="D42" s="596">
        <v>4289355</v>
      </c>
      <c r="E42" s="596"/>
    </row>
    <row r="43" spans="1:7" ht="12.75">
      <c r="A43" s="336"/>
      <c r="B43" s="337" t="s">
        <v>240</v>
      </c>
      <c r="C43" s="338">
        <v>448</v>
      </c>
      <c r="D43" s="426"/>
      <c r="E43" s="426"/>
      <c r="G43" s="465"/>
    </row>
    <row r="44" spans="1:5" ht="12.75">
      <c r="A44" s="336"/>
      <c r="B44" s="337" t="s">
        <v>241</v>
      </c>
      <c r="C44" s="338">
        <v>449</v>
      </c>
      <c r="D44" s="426"/>
      <c r="E44" s="426"/>
    </row>
    <row r="45" spans="1:5" ht="12.75">
      <c r="A45" s="336"/>
      <c r="B45" s="337" t="s">
        <v>242</v>
      </c>
      <c r="C45" s="338">
        <v>455</v>
      </c>
      <c r="D45" s="426"/>
      <c r="E45" s="426"/>
    </row>
    <row r="46" spans="1:5" ht="24.75" customHeight="1">
      <c r="A46" s="336"/>
      <c r="B46" s="427" t="s">
        <v>243</v>
      </c>
      <c r="C46" s="338">
        <v>456</v>
      </c>
      <c r="D46" s="426"/>
      <c r="E46" s="426"/>
    </row>
    <row r="47" spans="1:7" ht="12.75">
      <c r="A47" s="336"/>
      <c r="B47" s="337" t="s">
        <v>244</v>
      </c>
      <c r="C47" s="338">
        <v>457</v>
      </c>
      <c r="D47" s="426">
        <v>13773075</v>
      </c>
      <c r="E47" s="426">
        <v>13119422</v>
      </c>
      <c r="G47" s="251"/>
    </row>
    <row r="48" spans="1:5" ht="12.75">
      <c r="A48" s="336"/>
      <c r="B48" s="337" t="s">
        <v>245</v>
      </c>
      <c r="C48" s="338">
        <v>460</v>
      </c>
      <c r="D48" s="426"/>
      <c r="E48" s="426"/>
    </row>
    <row r="49" spans="1:5" ht="12.75">
      <c r="A49" s="336"/>
      <c r="B49" s="337" t="s">
        <v>246</v>
      </c>
      <c r="C49" s="338">
        <v>464</v>
      </c>
      <c r="D49" s="426"/>
      <c r="E49" s="426"/>
    </row>
    <row r="50" spans="1:5" ht="12.75">
      <c r="A50" s="336"/>
      <c r="B50" s="337" t="s">
        <v>247</v>
      </c>
      <c r="C50" s="338">
        <v>467</v>
      </c>
      <c r="D50" s="426"/>
      <c r="E50" s="426"/>
    </row>
    <row r="51" spans="1:5" ht="12.75">
      <c r="A51" s="418"/>
      <c r="B51" s="358" t="s">
        <v>248</v>
      </c>
      <c r="C51" s="419">
        <v>477</v>
      </c>
      <c r="D51" s="420"/>
      <c r="E51" s="420"/>
    </row>
    <row r="52" spans="1:5" ht="13.5" thickBot="1">
      <c r="A52" s="418"/>
      <c r="B52" s="358" t="s">
        <v>249</v>
      </c>
      <c r="C52" s="419">
        <v>409</v>
      </c>
      <c r="D52" s="420">
        <v>3737917</v>
      </c>
      <c r="E52" s="420"/>
    </row>
    <row r="53" spans="1:7" ht="14.25" thickBot="1" thickTop="1">
      <c r="A53" s="500"/>
      <c r="B53" s="500" t="s">
        <v>250</v>
      </c>
      <c r="C53" s="508"/>
      <c r="D53" s="509">
        <f>+D25+D26+D29+D32+D36+D42+D47+D52+D40</f>
        <v>64240945</v>
      </c>
      <c r="E53" s="509">
        <v>60741827</v>
      </c>
      <c r="F53" s="251"/>
      <c r="G53" s="251"/>
    </row>
    <row r="54" spans="1:5" ht="14.25" thickBot="1" thickTop="1">
      <c r="A54" s="351">
        <v>4</v>
      </c>
      <c r="B54" s="351" t="s">
        <v>835</v>
      </c>
      <c r="C54" s="386"/>
      <c r="D54" s="413">
        <v>0</v>
      </c>
      <c r="E54" s="413">
        <v>0</v>
      </c>
    </row>
    <row r="55" spans="1:5" ht="13.5" thickTop="1">
      <c r="A55" s="421"/>
      <c r="B55" s="378" t="s">
        <v>251</v>
      </c>
      <c r="C55" s="387">
        <v>466</v>
      </c>
      <c r="D55" s="428"/>
      <c r="E55" s="428"/>
    </row>
    <row r="56" spans="1:5" ht="12.75">
      <c r="A56" s="336"/>
      <c r="B56" s="337" t="s">
        <v>252</v>
      </c>
      <c r="C56" s="338">
        <v>4661</v>
      </c>
      <c r="D56" s="375"/>
      <c r="E56" s="375"/>
    </row>
    <row r="57" spans="1:5" ht="12.75">
      <c r="A57" s="336"/>
      <c r="B57" s="337" t="s">
        <v>253</v>
      </c>
      <c r="C57" s="417">
        <v>484</v>
      </c>
      <c r="D57" s="375"/>
      <c r="E57" s="375"/>
    </row>
    <row r="58" spans="1:5" ht="13.5" thickBot="1">
      <c r="A58" s="418"/>
      <c r="B58" s="358" t="s">
        <v>254</v>
      </c>
      <c r="C58" s="419">
        <v>488</v>
      </c>
      <c r="D58" s="429"/>
      <c r="E58" s="429"/>
    </row>
    <row r="59" spans="1:5" ht="14.25" thickBot="1" thickTop="1">
      <c r="A59" s="351">
        <v>5</v>
      </c>
      <c r="B59" s="351" t="s">
        <v>255</v>
      </c>
      <c r="C59" s="386">
        <v>463</v>
      </c>
      <c r="D59" s="430"/>
      <c r="E59" s="430"/>
    </row>
    <row r="60" spans="1:5" ht="16.5" thickBot="1" thickTop="1">
      <c r="A60" s="431"/>
      <c r="B60" s="366" t="s">
        <v>256</v>
      </c>
      <c r="C60" s="365"/>
      <c r="D60" s="393">
        <f>+D53+D58</f>
        <v>64240945</v>
      </c>
      <c r="E60" s="393">
        <v>60741827</v>
      </c>
    </row>
    <row r="61" spans="1:6" ht="15" thickBot="1" thickTop="1">
      <c r="A61" s="407" t="s">
        <v>720</v>
      </c>
      <c r="B61" s="408" t="s">
        <v>257</v>
      </c>
      <c r="C61" s="409"/>
      <c r="D61" s="410"/>
      <c r="E61" s="410"/>
      <c r="F61" s="251"/>
    </row>
    <row r="62" spans="1:5" ht="14.25" thickBot="1" thickTop="1">
      <c r="A62" s="351" t="s">
        <v>720</v>
      </c>
      <c r="B62" s="351" t="s">
        <v>257</v>
      </c>
      <c r="C62" s="386"/>
      <c r="D62" s="413">
        <v>0</v>
      </c>
      <c r="E62" s="413">
        <v>0</v>
      </c>
    </row>
    <row r="63" spans="1:5" ht="13.5" thickTop="1">
      <c r="A63" s="336">
        <v>1</v>
      </c>
      <c r="B63" s="337" t="s">
        <v>258</v>
      </c>
      <c r="C63" s="337"/>
      <c r="D63" s="375"/>
      <c r="E63" s="375"/>
    </row>
    <row r="64" spans="1:5" ht="12.75">
      <c r="A64" s="336"/>
      <c r="B64" s="337" t="s">
        <v>259</v>
      </c>
      <c r="C64" s="338"/>
      <c r="D64" s="375"/>
      <c r="E64" s="375"/>
    </row>
    <row r="65" spans="1:6" ht="12.75">
      <c r="A65" s="336"/>
      <c r="B65" s="337" t="s">
        <v>260</v>
      </c>
      <c r="C65" s="338">
        <v>4681</v>
      </c>
      <c r="D65" s="375"/>
      <c r="E65" s="375"/>
      <c r="F65" s="432"/>
    </row>
    <row r="66" spans="1:5" ht="12.75">
      <c r="A66" s="336"/>
      <c r="B66" s="337" t="s">
        <v>261</v>
      </c>
      <c r="C66" s="338">
        <v>4688</v>
      </c>
      <c r="D66" s="375"/>
      <c r="E66" s="375"/>
    </row>
    <row r="67" spans="1:5" ht="12.75">
      <c r="A67" s="336"/>
      <c r="B67" s="337" t="s">
        <v>262</v>
      </c>
      <c r="C67" s="338">
        <v>1611</v>
      </c>
      <c r="D67" s="375"/>
      <c r="E67" s="375"/>
    </row>
    <row r="68" spans="1:5" ht="12.75">
      <c r="A68" s="336"/>
      <c r="B68" s="337" t="s">
        <v>263</v>
      </c>
      <c r="C68" s="338">
        <v>1618</v>
      </c>
      <c r="D68" s="375"/>
      <c r="E68" s="375"/>
    </row>
    <row r="69" spans="1:5" ht="12.75">
      <c r="A69" s="336"/>
      <c r="B69" s="337" t="s">
        <v>264</v>
      </c>
      <c r="C69" s="338">
        <v>4683</v>
      </c>
      <c r="D69" s="375"/>
      <c r="E69" s="375"/>
    </row>
    <row r="70" spans="1:5" ht="12.75">
      <c r="A70" s="336"/>
      <c r="B70" s="337" t="s">
        <v>265</v>
      </c>
      <c r="C70" s="338">
        <v>46831</v>
      </c>
      <c r="D70" s="375"/>
      <c r="E70" s="375"/>
    </row>
    <row r="71" spans="1:5" ht="13.5" thickBot="1">
      <c r="A71" s="418"/>
      <c r="B71" s="358" t="s">
        <v>266</v>
      </c>
      <c r="C71" s="433">
        <v>46832</v>
      </c>
      <c r="D71" s="429"/>
      <c r="E71" s="429"/>
    </row>
    <row r="72" spans="1:5" ht="14.25" thickBot="1" thickTop="1">
      <c r="A72" s="500"/>
      <c r="B72" s="500" t="s">
        <v>267</v>
      </c>
      <c r="C72" s="508"/>
      <c r="D72" s="509">
        <v>0</v>
      </c>
      <c r="E72" s="509">
        <v>0</v>
      </c>
    </row>
    <row r="73" spans="1:5" ht="13.5" thickTop="1">
      <c r="A73" s="421">
        <v>2</v>
      </c>
      <c r="B73" s="378" t="s">
        <v>268</v>
      </c>
      <c r="C73" s="422"/>
      <c r="D73" s="428"/>
      <c r="E73" s="428"/>
    </row>
    <row r="74" spans="1:5" ht="12.75">
      <c r="A74" s="336"/>
      <c r="B74" s="337" t="s">
        <v>269</v>
      </c>
      <c r="C74" s="338">
        <v>451</v>
      </c>
      <c r="D74" s="375"/>
      <c r="E74" s="375"/>
    </row>
    <row r="75" spans="1:5" ht="12.75">
      <c r="A75" s="336"/>
      <c r="B75" s="337" t="s">
        <v>270</v>
      </c>
      <c r="C75" s="338">
        <v>455</v>
      </c>
      <c r="D75" s="375"/>
      <c r="E75" s="375"/>
    </row>
    <row r="76" spans="1:5" ht="25.5">
      <c r="A76" s="336"/>
      <c r="B76" s="427" t="s">
        <v>271</v>
      </c>
      <c r="C76" s="338">
        <v>456</v>
      </c>
      <c r="D76" s="375"/>
      <c r="E76" s="375"/>
    </row>
    <row r="77" spans="1:5" ht="12.75">
      <c r="A77" s="336"/>
      <c r="B77" s="337" t="s">
        <v>244</v>
      </c>
      <c r="C77" s="338">
        <v>457</v>
      </c>
      <c r="D77" s="375"/>
      <c r="E77" s="375"/>
    </row>
    <row r="78" spans="1:5" ht="12.75">
      <c r="A78" s="336"/>
      <c r="B78" s="337" t="s">
        <v>272</v>
      </c>
      <c r="C78" s="338">
        <v>464</v>
      </c>
      <c r="D78" s="375"/>
      <c r="E78" s="375"/>
    </row>
    <row r="79" spans="1:5" ht="12.75">
      <c r="A79" s="336"/>
      <c r="B79" s="337" t="s">
        <v>247</v>
      </c>
      <c r="C79" s="338">
        <v>467</v>
      </c>
      <c r="D79" s="375"/>
      <c r="E79" s="375"/>
    </row>
    <row r="80" spans="1:5" ht="12.75">
      <c r="A80" s="336"/>
      <c r="B80" s="337" t="s">
        <v>226</v>
      </c>
      <c r="C80" s="338">
        <v>401</v>
      </c>
      <c r="D80" s="375"/>
      <c r="E80" s="375"/>
    </row>
    <row r="81" spans="1:5" ht="12.75">
      <c r="A81" s="336"/>
      <c r="B81" s="337" t="s">
        <v>273</v>
      </c>
      <c r="C81" s="338">
        <v>403</v>
      </c>
      <c r="D81" s="375"/>
      <c r="E81" s="375"/>
    </row>
    <row r="82" spans="1:5" ht="12.75">
      <c r="A82" s="336"/>
      <c r="B82" s="337" t="s">
        <v>274</v>
      </c>
      <c r="C82" s="338">
        <v>404</v>
      </c>
      <c r="D82" s="375"/>
      <c r="E82" s="375"/>
    </row>
    <row r="83" spans="1:5" ht="13.5" thickBot="1">
      <c r="A83" s="418"/>
      <c r="B83" s="358" t="s">
        <v>275</v>
      </c>
      <c r="C83" s="433">
        <v>409</v>
      </c>
      <c r="D83" s="429"/>
      <c r="E83" s="429"/>
    </row>
    <row r="84" spans="1:5" ht="14.25" thickBot="1" thickTop="1">
      <c r="A84" s="500"/>
      <c r="B84" s="500" t="s">
        <v>1011</v>
      </c>
      <c r="C84" s="508"/>
      <c r="D84" s="509">
        <f>+D77</f>
        <v>0</v>
      </c>
      <c r="E84" s="509">
        <v>0</v>
      </c>
    </row>
    <row r="85" spans="1:5" ht="13.5" thickTop="1">
      <c r="A85" s="421">
        <v>3</v>
      </c>
      <c r="B85" s="378" t="s">
        <v>276</v>
      </c>
      <c r="C85" s="387">
        <v>463</v>
      </c>
      <c r="D85" s="428"/>
      <c r="E85" s="428"/>
    </row>
    <row r="86" spans="1:5" ht="12.75">
      <c r="A86" s="336">
        <v>4</v>
      </c>
      <c r="B86" s="337" t="s">
        <v>277</v>
      </c>
      <c r="C86" s="338">
        <v>466</v>
      </c>
      <c r="D86" s="375"/>
      <c r="E86" s="375"/>
    </row>
    <row r="87" spans="1:5" ht="12.75">
      <c r="A87" s="336"/>
      <c r="B87" s="337" t="s">
        <v>278</v>
      </c>
      <c r="C87" s="338">
        <v>484</v>
      </c>
      <c r="D87" s="375"/>
      <c r="E87" s="375"/>
    </row>
    <row r="88" spans="1:5" ht="12.75">
      <c r="A88" s="336"/>
      <c r="B88" s="337" t="s">
        <v>254</v>
      </c>
      <c r="C88" s="338">
        <v>488</v>
      </c>
      <c r="D88" s="375"/>
      <c r="E88" s="375"/>
    </row>
    <row r="89" spans="1:5" ht="15.75" thickBot="1">
      <c r="A89" s="431"/>
      <c r="B89" s="366" t="s">
        <v>279</v>
      </c>
      <c r="C89" s="365"/>
      <c r="D89" s="434">
        <f>+D72+D84+D85+D86</f>
        <v>0</v>
      </c>
      <c r="E89" s="434">
        <v>0</v>
      </c>
    </row>
    <row r="90" spans="1:5" ht="16.5" thickBot="1" thickTop="1">
      <c r="A90" s="431"/>
      <c r="B90" s="366" t="s">
        <v>280</v>
      </c>
      <c r="C90" s="365"/>
      <c r="D90" s="434"/>
      <c r="E90" s="434"/>
    </row>
    <row r="91" spans="1:7" ht="14.25" thickTop="1">
      <c r="A91" s="407" t="s">
        <v>431</v>
      </c>
      <c r="B91" s="408" t="s">
        <v>846</v>
      </c>
      <c r="C91" s="409">
        <v>101</v>
      </c>
      <c r="D91" s="410">
        <f>+D108</f>
        <v>72003525</v>
      </c>
      <c r="E91" s="410">
        <v>70289368</v>
      </c>
      <c r="F91" s="521"/>
      <c r="G91" s="251"/>
    </row>
    <row r="92" spans="1:5" ht="12.75">
      <c r="A92" s="336">
        <v>1</v>
      </c>
      <c r="B92" s="435" t="s">
        <v>847</v>
      </c>
      <c r="C92" s="436" t="s">
        <v>281</v>
      </c>
      <c r="D92" s="375"/>
      <c r="E92" s="375"/>
    </row>
    <row r="93" spans="1:5" ht="12.75">
      <c r="A93" s="336">
        <v>2</v>
      </c>
      <c r="B93" s="435" t="s">
        <v>282</v>
      </c>
      <c r="C93" s="437" t="s">
        <v>281</v>
      </c>
      <c r="D93" s="375"/>
      <c r="E93" s="375"/>
    </row>
    <row r="94" spans="1:5" ht="12.75">
      <c r="A94" s="336">
        <v>3</v>
      </c>
      <c r="B94" s="435" t="s">
        <v>283</v>
      </c>
      <c r="C94" s="437">
        <v>101</v>
      </c>
      <c r="D94" s="754">
        <v>32843430</v>
      </c>
      <c r="E94" s="438">
        <v>32843430</v>
      </c>
    </row>
    <row r="95" spans="1:5" ht="12.75">
      <c r="A95" s="336"/>
      <c r="B95" s="435" t="s">
        <v>285</v>
      </c>
      <c r="C95" s="411"/>
      <c r="D95" s="597"/>
      <c r="E95" s="375"/>
    </row>
    <row r="96" spans="1:5" ht="12.75">
      <c r="A96" s="336"/>
      <c r="B96" s="435" t="s">
        <v>286</v>
      </c>
      <c r="C96" s="411"/>
      <c r="D96" s="597"/>
      <c r="E96" s="375"/>
    </row>
    <row r="97" spans="1:5" ht="12.75">
      <c r="A97" s="336">
        <v>4</v>
      </c>
      <c r="B97" s="435" t="s">
        <v>287</v>
      </c>
      <c r="C97" s="338">
        <v>104</v>
      </c>
      <c r="D97" s="597">
        <v>0</v>
      </c>
      <c r="E97" s="375">
        <v>0</v>
      </c>
    </row>
    <row r="98" spans="1:5" ht="12.75">
      <c r="A98" s="336">
        <v>5</v>
      </c>
      <c r="B98" s="435" t="s">
        <v>288</v>
      </c>
      <c r="C98" s="338">
        <v>105</v>
      </c>
      <c r="D98" s="597"/>
      <c r="E98" s="375"/>
    </row>
    <row r="99" spans="1:5" ht="12.75">
      <c r="A99" s="336">
        <v>6</v>
      </c>
      <c r="B99" s="435" t="s">
        <v>289</v>
      </c>
      <c r="C99" s="439">
        <v>103</v>
      </c>
      <c r="D99" s="597"/>
      <c r="E99" s="375"/>
    </row>
    <row r="100" spans="1:5" ht="12.75">
      <c r="A100" s="336">
        <v>7</v>
      </c>
      <c r="B100" s="435" t="s">
        <v>290</v>
      </c>
      <c r="C100" s="439">
        <v>106</v>
      </c>
      <c r="D100" s="754">
        <f>+D101+D102+D103</f>
        <v>22142521</v>
      </c>
      <c r="E100" s="438">
        <v>22142521</v>
      </c>
    </row>
    <row r="101" spans="1:5" ht="12.75">
      <c r="A101" s="336"/>
      <c r="B101" s="435" t="s">
        <v>291</v>
      </c>
      <c r="C101" s="338">
        <v>1061</v>
      </c>
      <c r="D101" s="597">
        <v>2860000</v>
      </c>
      <c r="E101" s="375">
        <v>2860000</v>
      </c>
    </row>
    <row r="102" spans="1:7" ht="12.75">
      <c r="A102" s="336"/>
      <c r="B102" s="435" t="s">
        <v>292</v>
      </c>
      <c r="C102" s="338">
        <v>1062</v>
      </c>
      <c r="D102" s="597">
        <v>9086780</v>
      </c>
      <c r="E102" s="375">
        <v>9086780</v>
      </c>
      <c r="G102" s="251"/>
    </row>
    <row r="103" spans="1:5" ht="12.75">
      <c r="A103" s="336"/>
      <c r="B103" s="435" t="s">
        <v>293</v>
      </c>
      <c r="C103" s="338">
        <v>1068</v>
      </c>
      <c r="D103" s="597">
        <v>10195741</v>
      </c>
      <c r="E103" s="375">
        <v>10195741</v>
      </c>
    </row>
    <row r="104" spans="1:7" ht="12.75">
      <c r="A104" s="336">
        <v>8</v>
      </c>
      <c r="B104" s="435" t="s">
        <v>294</v>
      </c>
      <c r="C104" s="338">
        <v>107</v>
      </c>
      <c r="D104" s="597"/>
      <c r="E104" s="375"/>
      <c r="G104" s="251"/>
    </row>
    <row r="105" spans="1:6" ht="12.75">
      <c r="A105" s="336">
        <v>9</v>
      </c>
      <c r="B105" s="435" t="s">
        <v>295</v>
      </c>
      <c r="C105" s="338">
        <v>121</v>
      </c>
      <c r="D105" s="438">
        <f>+'ardh shpenz analitike'!D127</f>
        <v>17017574</v>
      </c>
      <c r="E105" s="438">
        <v>15303417</v>
      </c>
      <c r="F105" s="251"/>
    </row>
    <row r="106" spans="1:6" ht="12.75">
      <c r="A106" s="336">
        <v>10</v>
      </c>
      <c r="B106" s="435" t="s">
        <v>296</v>
      </c>
      <c r="C106" s="338">
        <v>137</v>
      </c>
      <c r="D106" s="375"/>
      <c r="E106" s="375"/>
      <c r="F106" s="251"/>
    </row>
    <row r="107" spans="1:5" ht="13.5" thickBot="1">
      <c r="A107" s="418">
        <v>11</v>
      </c>
      <c r="B107" s="440" t="s">
        <v>297</v>
      </c>
      <c r="C107" s="433">
        <v>151</v>
      </c>
      <c r="D107" s="429"/>
      <c r="E107" s="429"/>
    </row>
    <row r="108" spans="1:6" ht="16.5" thickBot="1" thickTop="1">
      <c r="A108" s="441"/>
      <c r="B108" s="442" t="s">
        <v>298</v>
      </c>
      <c r="C108" s="441"/>
      <c r="D108" s="443">
        <f>+D94+D100+D105</f>
        <v>72003525</v>
      </c>
      <c r="E108" s="443">
        <v>70289368</v>
      </c>
      <c r="F108" s="432"/>
    </row>
    <row r="109" spans="1:6" ht="21" thickBot="1" thickTop="1">
      <c r="A109" s="444"/>
      <c r="B109" s="395" t="s">
        <v>299</v>
      </c>
      <c r="C109" s="394"/>
      <c r="D109" s="507">
        <f>+D108+D60+D89</f>
        <v>136244470</v>
      </c>
      <c r="E109" s="507">
        <v>131031195</v>
      </c>
      <c r="F109" s="432"/>
    </row>
    <row r="110" spans="1:7" s="105" customFormat="1" ht="18.75" customHeight="1" thickTop="1">
      <c r="A110" s="401"/>
      <c r="D110" s="522"/>
      <c r="F110" s="765"/>
      <c r="G110" s="127"/>
    </row>
    <row r="111" spans="1:7" s="105" customFormat="1" ht="18" customHeight="1">
      <c r="A111" s="401"/>
      <c r="B111" s="882"/>
      <c r="C111" s="882"/>
      <c r="D111" s="523"/>
      <c r="F111" s="401"/>
      <c r="G111" s="127"/>
    </row>
    <row r="112" spans="1:7" ht="15.75">
      <c r="A112" s="214"/>
      <c r="B112" s="882" t="s">
        <v>1043</v>
      </c>
      <c r="C112" s="882"/>
      <c r="D112" s="882" t="s">
        <v>1344</v>
      </c>
      <c r="E112" s="882"/>
      <c r="F112" s="214"/>
      <c r="G112" s="118"/>
    </row>
    <row r="113" spans="1:6" ht="18">
      <c r="A113" s="401"/>
      <c r="B113" s="896"/>
      <c r="C113" s="896"/>
      <c r="F113" s="401"/>
    </row>
    <row r="114" spans="2:5" ht="15.75">
      <c r="B114" s="102" t="s">
        <v>463</v>
      </c>
      <c r="D114" s="882" t="s">
        <v>1343</v>
      </c>
      <c r="E114" s="882"/>
    </row>
    <row r="115" ht="12.75">
      <c r="F115" s="251"/>
    </row>
    <row r="116" ht="12.75">
      <c r="D116" s="766"/>
    </row>
    <row r="117" ht="12.75">
      <c r="D117" s="399"/>
    </row>
    <row r="118" spans="4:6" ht="12.75">
      <c r="D118" s="764"/>
      <c r="E118" s="178"/>
      <c r="F118" s="251"/>
    </row>
    <row r="119" ht="12.75">
      <c r="D119" s="399"/>
    </row>
    <row r="120" ht="12.75">
      <c r="D120" s="768"/>
    </row>
  </sheetData>
  <sheetProtection/>
  <mergeCells count="5">
    <mergeCell ref="B111:C111"/>
    <mergeCell ref="D114:E114"/>
    <mergeCell ref="B113:C113"/>
    <mergeCell ref="B112:C112"/>
    <mergeCell ref="D112:E112"/>
  </mergeCells>
  <printOptions/>
  <pageMargins left="0.95" right="0.24" top="0.54" bottom="0.24" header="0.5" footer="0.19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91">
      <selection activeCell="D125" sqref="D125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3.8515625" style="0" customWidth="1"/>
    <col min="4" max="4" width="21.57421875" style="0" customWidth="1"/>
    <col min="5" max="5" width="19.140625" style="0" customWidth="1"/>
    <col min="6" max="6" width="14.421875" style="0" customWidth="1"/>
    <col min="7" max="7" width="13.8515625" style="0" bestFit="1" customWidth="1"/>
  </cols>
  <sheetData>
    <row r="1" spans="1:5" s="102" customFormat="1" ht="21.75" customHeight="1" thickBot="1" thickTop="1">
      <c r="A1" s="897" t="s">
        <v>300</v>
      </c>
      <c r="B1" s="899" t="s">
        <v>301</v>
      </c>
      <c r="C1" s="445" t="s">
        <v>302</v>
      </c>
      <c r="D1" s="901" t="s">
        <v>57</v>
      </c>
      <c r="E1" s="903" t="s">
        <v>41</v>
      </c>
    </row>
    <row r="2" spans="1:5" ht="13.5" thickBot="1">
      <c r="A2" s="898"/>
      <c r="B2" s="900"/>
      <c r="C2" s="446" t="s">
        <v>303</v>
      </c>
      <c r="D2" s="902"/>
      <c r="E2" s="904"/>
    </row>
    <row r="3" spans="1:5" ht="13.5" thickBot="1">
      <c r="A3" s="447">
        <v>1</v>
      </c>
      <c r="B3" s="448" t="s">
        <v>304</v>
      </c>
      <c r="C3" s="448"/>
      <c r="D3" s="449">
        <f>+D4+D5</f>
        <v>0</v>
      </c>
      <c r="E3" s="449">
        <v>1995001</v>
      </c>
    </row>
    <row r="4" spans="1:5" ht="12.75">
      <c r="A4" s="450"/>
      <c r="B4" s="547" t="s">
        <v>305</v>
      </c>
      <c r="C4" s="548">
        <v>701</v>
      </c>
      <c r="D4" s="451"/>
      <c r="E4" s="452"/>
    </row>
    <row r="5" spans="1:5" ht="13.5" thickBot="1">
      <c r="A5" s="453"/>
      <c r="B5" s="549" t="s">
        <v>459</v>
      </c>
      <c r="C5" s="550">
        <v>705</v>
      </c>
      <c r="D5" s="454"/>
      <c r="E5" s="455">
        <v>1995001</v>
      </c>
    </row>
    <row r="6" spans="1:7" ht="13.5" thickBot="1">
      <c r="A6" s="456">
        <v>2</v>
      </c>
      <c r="B6" s="448" t="s">
        <v>306</v>
      </c>
      <c r="C6" s="551"/>
      <c r="D6" s="449">
        <f>+D9+D10+D11+D13+D14+D16</f>
        <v>99998095</v>
      </c>
      <c r="E6" s="449">
        <v>93708395</v>
      </c>
      <c r="G6" s="465"/>
    </row>
    <row r="7" spans="1:7" ht="12.75">
      <c r="A7" s="457"/>
      <c r="B7" s="547" t="s">
        <v>307</v>
      </c>
      <c r="C7" s="548">
        <v>702</v>
      </c>
      <c r="D7" s="458"/>
      <c r="E7" s="459"/>
      <c r="G7" s="465"/>
    </row>
    <row r="8" spans="1:7" ht="12.75">
      <c r="A8" s="460"/>
      <c r="B8" s="552" t="s">
        <v>309</v>
      </c>
      <c r="C8" s="553">
        <v>703</v>
      </c>
      <c r="D8" s="458"/>
      <c r="E8" s="461"/>
      <c r="G8" s="465"/>
    </row>
    <row r="9" spans="1:5" ht="12.75">
      <c r="A9" s="460"/>
      <c r="B9" s="552" t="s">
        <v>140</v>
      </c>
      <c r="C9" s="553" t="s">
        <v>141</v>
      </c>
      <c r="D9" s="758">
        <v>83522512</v>
      </c>
      <c r="E9" s="461">
        <v>83561911</v>
      </c>
    </row>
    <row r="10" spans="1:5" ht="12.75">
      <c r="A10" s="460"/>
      <c r="B10" s="552" t="s">
        <v>140</v>
      </c>
      <c r="C10" s="553"/>
      <c r="D10" s="758">
        <v>3356878</v>
      </c>
      <c r="E10" s="461"/>
    </row>
    <row r="11" spans="1:5" ht="12.75">
      <c r="A11" s="460"/>
      <c r="B11" s="552" t="s">
        <v>142</v>
      </c>
      <c r="C11" s="553"/>
      <c r="D11" s="758">
        <v>5927837</v>
      </c>
      <c r="E11" s="461">
        <v>2848339</v>
      </c>
    </row>
    <row r="12" spans="1:5" ht="12.75">
      <c r="A12" s="460"/>
      <c r="B12" s="552" t="s">
        <v>310</v>
      </c>
      <c r="C12" s="553">
        <v>707</v>
      </c>
      <c r="D12" s="758"/>
      <c r="E12" s="461"/>
    </row>
    <row r="13" spans="1:5" ht="12.75">
      <c r="A13" s="460"/>
      <c r="B13" s="552" t="s">
        <v>311</v>
      </c>
      <c r="C13" s="553">
        <v>708</v>
      </c>
      <c r="D13" s="758">
        <v>2253383</v>
      </c>
      <c r="E13" s="462"/>
    </row>
    <row r="14" spans="1:5" ht="12.75">
      <c r="A14" s="460"/>
      <c r="B14" s="552" t="s">
        <v>313</v>
      </c>
      <c r="C14" s="553">
        <v>7081</v>
      </c>
      <c r="D14" s="758">
        <v>3335726</v>
      </c>
      <c r="E14" s="461">
        <v>4479843</v>
      </c>
    </row>
    <row r="15" spans="1:5" ht="12.75">
      <c r="A15" s="460"/>
      <c r="B15" s="552" t="s">
        <v>314</v>
      </c>
      <c r="C15" s="553">
        <v>7082</v>
      </c>
      <c r="D15" s="758"/>
      <c r="E15" s="461"/>
    </row>
    <row r="16" spans="1:5" ht="12.75">
      <c r="A16" s="460"/>
      <c r="B16" s="552" t="s">
        <v>143</v>
      </c>
      <c r="C16" s="553">
        <v>7083</v>
      </c>
      <c r="D16" s="758">
        <v>1601759</v>
      </c>
      <c r="E16" s="461">
        <v>2818302</v>
      </c>
    </row>
    <row r="17" spans="1:5" ht="12.75">
      <c r="A17" s="460"/>
      <c r="B17" s="552" t="s">
        <v>315</v>
      </c>
      <c r="C17" s="553">
        <v>7084</v>
      </c>
      <c r="D17" s="458"/>
      <c r="E17" s="461"/>
    </row>
    <row r="18" spans="1:5" ht="13.5" thickBot="1">
      <c r="A18" s="463"/>
      <c r="B18" s="549" t="s">
        <v>316</v>
      </c>
      <c r="C18" s="550">
        <v>7088</v>
      </c>
      <c r="D18" s="458"/>
      <c r="E18" s="464"/>
    </row>
    <row r="19" spans="1:6" ht="13.5" thickBot="1">
      <c r="A19" s="456">
        <v>3</v>
      </c>
      <c r="B19" s="554" t="s">
        <v>317</v>
      </c>
      <c r="C19" s="551">
        <v>714</v>
      </c>
      <c r="D19" s="449"/>
      <c r="E19" s="449"/>
      <c r="F19" s="465"/>
    </row>
    <row r="20" spans="1:5" ht="13.5" thickBot="1">
      <c r="A20" s="456">
        <v>4</v>
      </c>
      <c r="B20" s="448" t="s">
        <v>318</v>
      </c>
      <c r="C20" s="551">
        <v>721</v>
      </c>
      <c r="D20" s="449"/>
      <c r="E20" s="449"/>
    </row>
    <row r="21" spans="1:5" ht="13.5" thickBot="1">
      <c r="A21" s="456">
        <v>5</v>
      </c>
      <c r="B21" s="448" t="s">
        <v>319</v>
      </c>
      <c r="C21" s="551">
        <v>73</v>
      </c>
      <c r="D21" s="449"/>
      <c r="E21" s="449"/>
    </row>
    <row r="22" spans="1:5" ht="12.75">
      <c r="A22" s="466"/>
      <c r="B22" s="555" t="s">
        <v>320</v>
      </c>
      <c r="C22" s="556">
        <v>731</v>
      </c>
      <c r="D22" s="557"/>
      <c r="E22" s="464"/>
    </row>
    <row r="23" spans="1:5" ht="13.5" thickBot="1">
      <c r="A23" s="463"/>
      <c r="B23" s="549" t="s">
        <v>321</v>
      </c>
      <c r="C23" s="550">
        <v>732</v>
      </c>
      <c r="D23" s="458"/>
      <c r="E23" s="558"/>
    </row>
    <row r="24" spans="1:5" ht="13.5" thickBot="1">
      <c r="A24" s="456">
        <v>6</v>
      </c>
      <c r="B24" s="448" t="s">
        <v>322</v>
      </c>
      <c r="C24" s="551">
        <v>75</v>
      </c>
      <c r="D24" s="449">
        <f>+D25+D26+D27+D28+D29+D30</f>
        <v>0</v>
      </c>
      <c r="E24" s="449">
        <v>0</v>
      </c>
    </row>
    <row r="25" spans="1:5" ht="12.75">
      <c r="A25" s="466"/>
      <c r="B25" s="555" t="s">
        <v>323</v>
      </c>
      <c r="C25" s="556">
        <v>751</v>
      </c>
      <c r="D25" s="557"/>
      <c r="E25" s="464"/>
    </row>
    <row r="26" spans="1:7" ht="12.75">
      <c r="A26" s="463"/>
      <c r="B26" s="549" t="s">
        <v>324</v>
      </c>
      <c r="C26" s="550">
        <v>752</v>
      </c>
      <c r="D26" s="557"/>
      <c r="E26" s="558"/>
      <c r="G26" s="465"/>
    </row>
    <row r="27" spans="1:5" ht="12.75">
      <c r="A27" s="463"/>
      <c r="B27" s="549" t="s">
        <v>325</v>
      </c>
      <c r="C27" s="550">
        <v>754</v>
      </c>
      <c r="D27" s="557"/>
      <c r="E27" s="558"/>
    </row>
    <row r="28" spans="1:5" ht="12.75">
      <c r="A28" s="463"/>
      <c r="B28" s="549" t="s">
        <v>327</v>
      </c>
      <c r="C28" s="550">
        <v>756</v>
      </c>
      <c r="D28" s="557"/>
      <c r="E28" s="558"/>
    </row>
    <row r="29" spans="1:5" ht="12.75">
      <c r="A29" s="463"/>
      <c r="B29" s="549" t="s">
        <v>328</v>
      </c>
      <c r="C29" s="550">
        <v>757</v>
      </c>
      <c r="D29" s="557"/>
      <c r="E29" s="558"/>
    </row>
    <row r="30" spans="1:5" ht="13.5" thickBot="1">
      <c r="A30" s="463"/>
      <c r="B30" s="549" t="s">
        <v>144</v>
      </c>
      <c r="C30" s="550">
        <v>758</v>
      </c>
      <c r="D30" s="557"/>
      <c r="E30" s="558"/>
    </row>
    <row r="31" spans="1:7" ht="13.5" thickBot="1">
      <c r="A31" s="456">
        <v>7</v>
      </c>
      <c r="B31" s="448" t="s">
        <v>329</v>
      </c>
      <c r="C31" s="551">
        <v>60</v>
      </c>
      <c r="D31" s="449">
        <f>+D24+D6+D3</f>
        <v>99998095</v>
      </c>
      <c r="E31" s="449">
        <v>95703396</v>
      </c>
      <c r="G31" s="465"/>
    </row>
    <row r="32" spans="1:7" ht="13.5" thickBot="1">
      <c r="A32" s="456">
        <v>8</v>
      </c>
      <c r="B32" s="448" t="s">
        <v>330</v>
      </c>
      <c r="C32" s="551">
        <v>60</v>
      </c>
      <c r="D32" s="449">
        <f>+D33+D34+D35+D36+D37++D39+D40+D41+D42+D38</f>
        <v>30244424</v>
      </c>
      <c r="E32" s="449">
        <v>22684317</v>
      </c>
      <c r="G32" s="465"/>
    </row>
    <row r="33" spans="1:5" ht="12.75">
      <c r="A33" s="457"/>
      <c r="B33" s="547" t="s">
        <v>331</v>
      </c>
      <c r="C33" s="548">
        <v>601</v>
      </c>
      <c r="D33" s="559"/>
      <c r="E33" s="560"/>
    </row>
    <row r="34" spans="1:7" ht="12.75">
      <c r="A34" s="460"/>
      <c r="B34" s="552" t="s">
        <v>1031</v>
      </c>
      <c r="C34" s="553">
        <v>602</v>
      </c>
      <c r="D34" s="730">
        <v>29112435</v>
      </c>
      <c r="E34" s="560">
        <v>19468857</v>
      </c>
      <c r="G34" s="465"/>
    </row>
    <row r="35" spans="1:5" ht="12.75">
      <c r="A35" s="467"/>
      <c r="B35" s="552" t="s">
        <v>332</v>
      </c>
      <c r="C35" s="553">
        <v>603</v>
      </c>
      <c r="D35" s="730"/>
      <c r="E35" s="560"/>
    </row>
    <row r="36" spans="1:7" ht="12.75">
      <c r="A36" s="468"/>
      <c r="B36" s="547" t="s">
        <v>333</v>
      </c>
      <c r="C36" s="553">
        <v>6031</v>
      </c>
      <c r="D36" s="730"/>
      <c r="E36" s="560"/>
      <c r="G36" s="465"/>
    </row>
    <row r="37" spans="1:7" ht="12.75">
      <c r="A37" s="468"/>
      <c r="B37" s="547" t="s">
        <v>334</v>
      </c>
      <c r="C37" s="553">
        <v>6035</v>
      </c>
      <c r="D37" s="730"/>
      <c r="E37" s="560">
        <v>33106</v>
      </c>
      <c r="G37" s="465"/>
    </row>
    <row r="38" spans="1:5" ht="12.75">
      <c r="A38" s="468"/>
      <c r="B38" s="547" t="s">
        <v>335</v>
      </c>
      <c r="C38" s="553">
        <v>604</v>
      </c>
      <c r="D38" s="730">
        <v>557992</v>
      </c>
      <c r="E38" s="560">
        <v>1278838</v>
      </c>
    </row>
    <row r="39" spans="1:7" ht="12.75">
      <c r="A39" s="468"/>
      <c r="B39" s="547" t="s">
        <v>336</v>
      </c>
      <c r="C39" s="553">
        <v>605</v>
      </c>
      <c r="D39" s="730"/>
      <c r="E39" s="560">
        <v>1227580</v>
      </c>
      <c r="G39" s="465"/>
    </row>
    <row r="40" spans="1:5" ht="12.75">
      <c r="A40" s="468"/>
      <c r="B40" s="547" t="s">
        <v>337</v>
      </c>
      <c r="C40" s="553">
        <v>606</v>
      </c>
      <c r="D40" s="559"/>
      <c r="E40" s="560"/>
    </row>
    <row r="41" spans="1:5" ht="25.5">
      <c r="A41" s="468"/>
      <c r="B41" s="561" t="s">
        <v>338</v>
      </c>
      <c r="C41" s="553">
        <v>607</v>
      </c>
      <c r="D41" s="559"/>
      <c r="E41" s="560"/>
    </row>
    <row r="42" spans="1:5" ht="13.5" thickBot="1">
      <c r="A42" s="469"/>
      <c r="B42" s="555" t="s">
        <v>1034</v>
      </c>
      <c r="C42" s="550">
        <v>608</v>
      </c>
      <c r="D42" s="730">
        <v>573997</v>
      </c>
      <c r="E42" s="560">
        <v>675936</v>
      </c>
    </row>
    <row r="43" spans="1:5" ht="13.5" thickBot="1">
      <c r="A43" s="456">
        <v>9</v>
      </c>
      <c r="B43" s="448" t="s">
        <v>339</v>
      </c>
      <c r="C43" s="551">
        <v>64</v>
      </c>
      <c r="D43" s="489">
        <f>+D44+D45</f>
        <v>6641798</v>
      </c>
      <c r="E43" s="489">
        <v>6372816</v>
      </c>
    </row>
    <row r="44" spans="1:5" ht="12.75">
      <c r="A44" s="457"/>
      <c r="B44" s="547" t="s">
        <v>875</v>
      </c>
      <c r="C44" s="548">
        <v>641</v>
      </c>
      <c r="D44" s="730">
        <v>5691345</v>
      </c>
      <c r="E44" s="560">
        <v>5460858</v>
      </c>
    </row>
    <row r="45" spans="1:5" ht="12.75">
      <c r="A45" s="470"/>
      <c r="B45" s="552" t="s">
        <v>340</v>
      </c>
      <c r="C45" s="553">
        <v>644</v>
      </c>
      <c r="D45" s="730">
        <v>950453</v>
      </c>
      <c r="E45" s="560">
        <v>911958</v>
      </c>
    </row>
    <row r="46" spans="1:5" ht="12.75">
      <c r="A46" s="470"/>
      <c r="B46" s="552" t="s">
        <v>341</v>
      </c>
      <c r="C46" s="553">
        <v>645</v>
      </c>
      <c r="D46" s="559"/>
      <c r="E46" s="560"/>
    </row>
    <row r="47" spans="1:5" ht="13.5" thickBot="1">
      <c r="A47" s="463"/>
      <c r="B47" s="549" t="s">
        <v>342</v>
      </c>
      <c r="C47" s="550">
        <v>648</v>
      </c>
      <c r="D47" s="559"/>
      <c r="E47" s="560"/>
    </row>
    <row r="48" spans="1:5" ht="13.5" thickBot="1">
      <c r="A48" s="456">
        <v>10</v>
      </c>
      <c r="B48" s="448" t="s">
        <v>343</v>
      </c>
      <c r="C48" s="551">
        <v>68</v>
      </c>
      <c r="D48" s="489">
        <f>+D50</f>
        <v>9258272</v>
      </c>
      <c r="E48" s="489">
        <v>10498583</v>
      </c>
    </row>
    <row r="49" spans="1:5" ht="12.75">
      <c r="A49" s="471"/>
      <c r="B49" s="547" t="s">
        <v>347</v>
      </c>
      <c r="C49" s="548">
        <v>681</v>
      </c>
      <c r="D49" s="562"/>
      <c r="E49" s="563"/>
    </row>
    <row r="50" spans="1:5" ht="12.75">
      <c r="A50" s="460"/>
      <c r="B50" s="552" t="s">
        <v>348</v>
      </c>
      <c r="C50" s="553">
        <v>6811</v>
      </c>
      <c r="D50" s="759">
        <v>9258272</v>
      </c>
      <c r="E50" s="563">
        <v>10498583</v>
      </c>
    </row>
    <row r="51" spans="1:5" ht="12.75">
      <c r="A51" s="470"/>
      <c r="B51" s="564" t="s">
        <v>349</v>
      </c>
      <c r="C51" s="553">
        <v>6812</v>
      </c>
      <c r="D51" s="562"/>
      <c r="E51" s="563"/>
    </row>
    <row r="52" spans="1:5" ht="12.75">
      <c r="A52" s="460"/>
      <c r="B52" s="564" t="s">
        <v>350</v>
      </c>
      <c r="C52" s="553">
        <v>6813</v>
      </c>
      <c r="D52" s="562"/>
      <c r="E52" s="563"/>
    </row>
    <row r="53" spans="1:5" ht="12.75">
      <c r="A53" s="472"/>
      <c r="B53" s="552" t="s">
        <v>351</v>
      </c>
      <c r="C53" s="553">
        <v>6815</v>
      </c>
      <c r="D53" s="562"/>
      <c r="E53" s="563"/>
    </row>
    <row r="54" spans="1:5" ht="12.75">
      <c r="A54" s="460"/>
      <c r="B54" s="564" t="s">
        <v>352</v>
      </c>
      <c r="C54" s="553">
        <v>6816</v>
      </c>
      <c r="D54" s="562"/>
      <c r="E54" s="563"/>
    </row>
    <row r="55" spans="1:5" ht="12.75">
      <c r="A55" s="463"/>
      <c r="B55" s="552" t="s">
        <v>353</v>
      </c>
      <c r="C55" s="553">
        <v>686</v>
      </c>
      <c r="D55" s="562"/>
      <c r="E55" s="563"/>
    </row>
    <row r="56" spans="1:5" ht="25.5">
      <c r="A56" s="470"/>
      <c r="B56" s="564" t="s">
        <v>354</v>
      </c>
      <c r="C56" s="553">
        <v>6862</v>
      </c>
      <c r="D56" s="562"/>
      <c r="E56" s="563"/>
    </row>
    <row r="57" spans="1:5" ht="12.75">
      <c r="A57" s="470"/>
      <c r="B57" s="552" t="s">
        <v>351</v>
      </c>
      <c r="C57" s="553">
        <v>6864</v>
      </c>
      <c r="D57" s="562"/>
      <c r="E57" s="563"/>
    </row>
    <row r="58" spans="1:5" ht="25.5">
      <c r="A58" s="470"/>
      <c r="B58" s="564" t="s">
        <v>355</v>
      </c>
      <c r="C58" s="553">
        <v>6865</v>
      </c>
      <c r="D58" s="562"/>
      <c r="E58" s="563"/>
    </row>
    <row r="59" spans="1:5" ht="13.5" thickBot="1">
      <c r="A59" s="473"/>
      <c r="B59" s="565" t="s">
        <v>356</v>
      </c>
      <c r="C59" s="566">
        <v>687</v>
      </c>
      <c r="D59" s="562"/>
      <c r="E59" s="563"/>
    </row>
    <row r="60" spans="1:5" ht="13.5" thickBot="1">
      <c r="A60" s="474">
        <v>11</v>
      </c>
      <c r="B60" s="448" t="s">
        <v>878</v>
      </c>
      <c r="C60" s="567"/>
      <c r="D60" s="489">
        <f>+D61+D62+D63+D64+D65+D72+D73+D74+D77+D79+D80+D81+D82+D83+D84+D86+D87+D88+D67+D68+D76</f>
        <v>36291170</v>
      </c>
      <c r="E60" s="489">
        <v>40181654</v>
      </c>
    </row>
    <row r="61" spans="1:5" ht="12.75">
      <c r="A61" s="475"/>
      <c r="B61" s="568" t="s">
        <v>788</v>
      </c>
      <c r="C61" s="569">
        <v>61</v>
      </c>
      <c r="D61" s="759">
        <v>2267960</v>
      </c>
      <c r="E61" s="563">
        <v>6613794</v>
      </c>
    </row>
    <row r="62" spans="1:5" ht="12.75">
      <c r="A62" s="476"/>
      <c r="B62" s="570" t="s">
        <v>116</v>
      </c>
      <c r="C62" s="571">
        <v>611</v>
      </c>
      <c r="D62" s="759">
        <v>951903</v>
      </c>
      <c r="E62" s="563">
        <v>4840793</v>
      </c>
    </row>
    <row r="63" spans="1:5" ht="12.75">
      <c r="A63" s="467"/>
      <c r="B63" s="552" t="s">
        <v>313</v>
      </c>
      <c r="C63" s="571">
        <v>613</v>
      </c>
      <c r="D63" s="759">
        <v>2040000</v>
      </c>
      <c r="E63" s="563">
        <v>2040000</v>
      </c>
    </row>
    <row r="64" spans="1:5" ht="12.75">
      <c r="A64" s="467"/>
      <c r="B64" s="552" t="s">
        <v>357</v>
      </c>
      <c r="C64" s="571">
        <v>615</v>
      </c>
      <c r="D64" s="759">
        <v>5514597</v>
      </c>
      <c r="E64" s="563">
        <v>4179235</v>
      </c>
    </row>
    <row r="65" spans="1:6" ht="12.75">
      <c r="A65" s="467"/>
      <c r="B65" s="552" t="s">
        <v>358</v>
      </c>
      <c r="C65" s="571">
        <v>616</v>
      </c>
      <c r="D65" s="759">
        <v>2565397</v>
      </c>
      <c r="E65" s="563">
        <v>3253729</v>
      </c>
      <c r="F65" s="465"/>
    </row>
    <row r="66" spans="1:5" ht="12.75">
      <c r="A66" s="467"/>
      <c r="B66" s="552" t="s">
        <v>359</v>
      </c>
      <c r="C66" s="571">
        <v>617</v>
      </c>
      <c r="D66" s="759"/>
      <c r="E66" s="563"/>
    </row>
    <row r="67" spans="1:5" ht="12.75">
      <c r="A67" s="467"/>
      <c r="B67" s="552" t="s">
        <v>1037</v>
      </c>
      <c r="C67" s="571">
        <v>618</v>
      </c>
      <c r="D67" s="759">
        <v>530250</v>
      </c>
      <c r="E67" s="563"/>
    </row>
    <row r="68" spans="1:5" ht="12.75">
      <c r="A68" s="467"/>
      <c r="B68" s="552" t="s">
        <v>360</v>
      </c>
      <c r="C68" s="571">
        <v>62</v>
      </c>
      <c r="D68" s="759">
        <v>1748363</v>
      </c>
      <c r="E68" s="563"/>
    </row>
    <row r="69" spans="1:5" ht="12.75">
      <c r="A69" s="467"/>
      <c r="B69" s="552" t="s">
        <v>361</v>
      </c>
      <c r="C69" s="571">
        <v>621</v>
      </c>
      <c r="D69" s="562"/>
      <c r="E69" s="563"/>
    </row>
    <row r="70" spans="1:5" ht="12.75">
      <c r="A70" s="467"/>
      <c r="B70" s="552" t="s">
        <v>362</v>
      </c>
      <c r="C70" s="571">
        <v>622</v>
      </c>
      <c r="D70" s="562"/>
      <c r="E70" s="563"/>
    </row>
    <row r="71" spans="1:5" ht="25.5">
      <c r="A71" s="467"/>
      <c r="B71" s="564" t="s">
        <v>363</v>
      </c>
      <c r="C71" s="571">
        <v>623</v>
      </c>
      <c r="D71" s="562"/>
      <c r="E71" s="563"/>
    </row>
    <row r="72" spans="1:5" ht="12.75">
      <c r="A72" s="467"/>
      <c r="B72" s="552" t="s">
        <v>364</v>
      </c>
      <c r="C72" s="571">
        <v>624</v>
      </c>
      <c r="D72" s="562"/>
      <c r="E72" s="563">
        <v>648000</v>
      </c>
    </row>
    <row r="73" spans="1:5" ht="12.75">
      <c r="A73" s="467"/>
      <c r="B73" s="552" t="s">
        <v>365</v>
      </c>
      <c r="C73" s="571">
        <v>625</v>
      </c>
      <c r="D73" s="759">
        <v>7094488</v>
      </c>
      <c r="E73" s="563">
        <v>6184117</v>
      </c>
    </row>
    <row r="74" spans="1:5" ht="12.75">
      <c r="A74" s="467"/>
      <c r="B74" s="552" t="s">
        <v>366</v>
      </c>
      <c r="C74" s="571">
        <v>626</v>
      </c>
      <c r="D74" s="759">
        <v>1581667</v>
      </c>
      <c r="E74" s="563">
        <v>1752832</v>
      </c>
    </row>
    <row r="75" spans="1:5" ht="12.75">
      <c r="A75" s="467"/>
      <c r="B75" s="552" t="s">
        <v>1035</v>
      </c>
      <c r="C75" s="571" t="s">
        <v>367</v>
      </c>
      <c r="D75" s="759"/>
      <c r="E75" s="563"/>
    </row>
    <row r="76" spans="1:5" ht="12.75">
      <c r="A76" s="467"/>
      <c r="B76" s="552" t="s">
        <v>368</v>
      </c>
      <c r="C76" s="571">
        <v>627</v>
      </c>
      <c r="D76" s="759">
        <v>423510</v>
      </c>
      <c r="E76" s="563"/>
    </row>
    <row r="77" spans="1:5" ht="12.75">
      <c r="A77" s="467"/>
      <c r="B77" s="552" t="s">
        <v>369</v>
      </c>
      <c r="C77" s="571">
        <v>628</v>
      </c>
      <c r="D77" s="759">
        <v>184839</v>
      </c>
      <c r="E77" s="563">
        <v>174837</v>
      </c>
    </row>
    <row r="78" spans="1:6" ht="12.75">
      <c r="A78" s="467"/>
      <c r="B78" s="552" t="s">
        <v>370</v>
      </c>
      <c r="C78" s="571">
        <v>63</v>
      </c>
      <c r="D78" s="759"/>
      <c r="E78" s="563"/>
      <c r="F78" s="465"/>
    </row>
    <row r="79" spans="1:5" ht="12.75">
      <c r="A79" s="467"/>
      <c r="B79" s="552" t="s">
        <v>1032</v>
      </c>
      <c r="C79" s="571">
        <v>631</v>
      </c>
      <c r="D79" s="759">
        <v>494062</v>
      </c>
      <c r="E79" s="563">
        <v>516200</v>
      </c>
    </row>
    <row r="80" spans="1:6" ht="12.75">
      <c r="A80" s="467"/>
      <c r="B80" s="552" t="s">
        <v>1033</v>
      </c>
      <c r="C80" s="571">
        <v>632</v>
      </c>
      <c r="D80" s="759">
        <v>94237</v>
      </c>
      <c r="E80" s="563">
        <v>95509</v>
      </c>
      <c r="F80" s="465"/>
    </row>
    <row r="81" spans="1:5" ht="12.75">
      <c r="A81" s="467"/>
      <c r="B81" s="552" t="s">
        <v>371</v>
      </c>
      <c r="C81" s="571">
        <v>633</v>
      </c>
      <c r="D81" s="759">
        <v>184200</v>
      </c>
      <c r="E81" s="563">
        <v>683905</v>
      </c>
    </row>
    <row r="82" spans="1:7" ht="12.75">
      <c r="A82" s="467"/>
      <c r="B82" s="552" t="s">
        <v>1036</v>
      </c>
      <c r="C82" s="571">
        <v>638</v>
      </c>
      <c r="D82" s="759">
        <v>10347038</v>
      </c>
      <c r="E82" s="563">
        <v>8381526</v>
      </c>
      <c r="G82" s="465"/>
    </row>
    <row r="83" spans="1:5" ht="12.75">
      <c r="A83" s="467"/>
      <c r="B83" s="552" t="s">
        <v>1038</v>
      </c>
      <c r="C83" s="571">
        <v>65</v>
      </c>
      <c r="D83" s="562"/>
      <c r="E83" s="563">
        <v>665006</v>
      </c>
    </row>
    <row r="84" spans="1:5" ht="12.75">
      <c r="A84" s="467"/>
      <c r="B84" s="552" t="s">
        <v>372</v>
      </c>
      <c r="C84" s="571">
        <v>652</v>
      </c>
      <c r="D84" s="562"/>
      <c r="E84" s="563"/>
    </row>
    <row r="85" spans="1:5" ht="12.75">
      <c r="A85" s="467"/>
      <c r="B85" s="552" t="s">
        <v>373</v>
      </c>
      <c r="C85" s="571">
        <v>653</v>
      </c>
      <c r="D85" s="562"/>
      <c r="E85" s="563"/>
    </row>
    <row r="86" spans="1:5" ht="12.75">
      <c r="A86" s="467"/>
      <c r="B86" s="552" t="s">
        <v>374</v>
      </c>
      <c r="C86" s="571">
        <v>654</v>
      </c>
      <c r="D86" s="759"/>
      <c r="E86" s="563"/>
    </row>
    <row r="87" spans="1:5" ht="12.75">
      <c r="A87" s="467"/>
      <c r="B87" s="552" t="s">
        <v>375</v>
      </c>
      <c r="C87" s="571">
        <v>656</v>
      </c>
      <c r="D87" s="759">
        <v>27443</v>
      </c>
      <c r="E87" s="563"/>
    </row>
    <row r="88" spans="1:5" ht="12.75">
      <c r="A88" s="467"/>
      <c r="B88" s="552" t="s">
        <v>376</v>
      </c>
      <c r="C88" s="571">
        <v>657</v>
      </c>
      <c r="D88" s="759">
        <v>241216</v>
      </c>
      <c r="E88" s="563">
        <v>152171</v>
      </c>
    </row>
    <row r="89" spans="1:5" ht="13.5" thickBot="1">
      <c r="A89" s="477"/>
      <c r="B89" s="549" t="s">
        <v>377</v>
      </c>
      <c r="C89" s="571">
        <v>658</v>
      </c>
      <c r="D89" s="562"/>
      <c r="E89" s="563"/>
    </row>
    <row r="90" spans="1:7" ht="13.5" thickBot="1">
      <c r="A90" s="478">
        <v>12</v>
      </c>
      <c r="B90" s="572" t="s">
        <v>378</v>
      </c>
      <c r="C90" s="573"/>
      <c r="D90" s="479">
        <f>+D32+D43+D48+D60</f>
        <v>82435664</v>
      </c>
      <c r="E90" s="479">
        <v>79737370</v>
      </c>
      <c r="G90" s="465"/>
    </row>
    <row r="91" spans="1:5" ht="13.5" thickBot="1">
      <c r="A91" s="480">
        <v>13</v>
      </c>
      <c r="B91" s="574" t="s">
        <v>379</v>
      </c>
      <c r="C91" s="551"/>
      <c r="D91" s="489">
        <f>+D31-D90</f>
        <v>17562431</v>
      </c>
      <c r="E91" s="489">
        <v>15966026</v>
      </c>
    </row>
    <row r="92" spans="1:5" ht="12.75">
      <c r="A92" s="481">
        <v>14</v>
      </c>
      <c r="B92" s="561" t="s">
        <v>380</v>
      </c>
      <c r="C92" s="548"/>
      <c r="D92" s="559"/>
      <c r="E92" s="563"/>
    </row>
    <row r="93" spans="1:5" ht="12.75">
      <c r="A93" s="467"/>
      <c r="B93" s="552" t="s">
        <v>381</v>
      </c>
      <c r="C93" s="553">
        <v>761</v>
      </c>
      <c r="D93" s="562"/>
      <c r="E93" s="563"/>
    </row>
    <row r="94" spans="1:5" ht="12.75">
      <c r="A94" s="467"/>
      <c r="B94" s="552" t="s">
        <v>382</v>
      </c>
      <c r="C94" s="553">
        <v>661</v>
      </c>
      <c r="D94" s="562"/>
      <c r="E94" s="563"/>
    </row>
    <row r="95" spans="1:5" ht="12.75">
      <c r="A95" s="467">
        <v>15</v>
      </c>
      <c r="B95" s="552" t="s">
        <v>383</v>
      </c>
      <c r="C95" s="553"/>
      <c r="D95" s="562"/>
      <c r="E95" s="563"/>
    </row>
    <row r="96" spans="1:5" ht="12.75">
      <c r="A96" s="467"/>
      <c r="B96" s="552" t="s">
        <v>384</v>
      </c>
      <c r="C96" s="553">
        <v>762</v>
      </c>
      <c r="D96" s="562"/>
      <c r="E96" s="563"/>
    </row>
    <row r="97" spans="1:5" ht="12.75">
      <c r="A97" s="467"/>
      <c r="B97" s="564" t="s">
        <v>385</v>
      </c>
      <c r="C97" s="553">
        <v>662</v>
      </c>
      <c r="D97" s="562"/>
      <c r="E97" s="563"/>
    </row>
    <row r="98" spans="1:7" ht="12.75">
      <c r="A98" s="467">
        <v>16</v>
      </c>
      <c r="B98" s="552" t="s">
        <v>386</v>
      </c>
      <c r="C98" s="553"/>
      <c r="D98" s="562"/>
      <c r="E98" s="563"/>
      <c r="G98" s="465"/>
    </row>
    <row r="99" spans="1:7" ht="25.5">
      <c r="A99" s="482">
        <v>16.1</v>
      </c>
      <c r="B99" s="564" t="s">
        <v>387</v>
      </c>
      <c r="C99" s="553"/>
      <c r="D99" s="562"/>
      <c r="E99" s="563"/>
      <c r="G99" s="465"/>
    </row>
    <row r="100" spans="1:5" ht="25.5">
      <c r="A100" s="482"/>
      <c r="B100" s="564" t="s">
        <v>388</v>
      </c>
      <c r="C100" s="553">
        <v>763</v>
      </c>
      <c r="D100" s="562"/>
      <c r="E100" s="563"/>
    </row>
    <row r="101" spans="1:7" ht="12.75">
      <c r="A101" s="467"/>
      <c r="B101" s="552" t="s">
        <v>389</v>
      </c>
      <c r="C101" s="553">
        <v>764</v>
      </c>
      <c r="D101" s="562"/>
      <c r="E101" s="563"/>
      <c r="G101" s="465"/>
    </row>
    <row r="102" spans="1:5" ht="12.75">
      <c r="A102" s="467"/>
      <c r="B102" s="552" t="s">
        <v>390</v>
      </c>
      <c r="C102" s="553">
        <v>765</v>
      </c>
      <c r="D102" s="562"/>
      <c r="E102" s="563"/>
    </row>
    <row r="103" spans="1:5" ht="12.75">
      <c r="A103" s="467"/>
      <c r="B103" s="552" t="s">
        <v>391</v>
      </c>
      <c r="C103" s="553">
        <v>665</v>
      </c>
      <c r="D103" s="562"/>
      <c r="E103" s="563"/>
    </row>
    <row r="104" spans="1:7" ht="12.75">
      <c r="A104" s="482">
        <v>16.2</v>
      </c>
      <c r="B104" s="552" t="s">
        <v>392</v>
      </c>
      <c r="C104" s="553"/>
      <c r="D104" s="759">
        <v>1283322</v>
      </c>
      <c r="E104" s="563">
        <v>504667</v>
      </c>
      <c r="F104" s="562"/>
      <c r="G104" s="465"/>
    </row>
    <row r="105" spans="1:6" ht="12.75">
      <c r="A105" s="482"/>
      <c r="B105" s="552" t="s">
        <v>393</v>
      </c>
      <c r="C105" s="553">
        <v>767</v>
      </c>
      <c r="D105" s="760"/>
      <c r="E105" s="563"/>
      <c r="F105" s="575"/>
    </row>
    <row r="106" spans="1:6" ht="12.75">
      <c r="A106" s="482">
        <v>16.3</v>
      </c>
      <c r="B106" s="552" t="s">
        <v>394</v>
      </c>
      <c r="C106" s="553"/>
      <c r="D106" s="759"/>
      <c r="E106" s="563"/>
      <c r="F106" s="562"/>
    </row>
    <row r="107" spans="1:6" ht="12.75">
      <c r="A107" s="482"/>
      <c r="B107" s="552" t="s">
        <v>395</v>
      </c>
      <c r="C107" s="553">
        <v>766</v>
      </c>
      <c r="D107" s="759">
        <v>781137</v>
      </c>
      <c r="E107" s="563">
        <v>763130</v>
      </c>
      <c r="F107" s="562"/>
    </row>
    <row r="108" spans="1:6" ht="12.75">
      <c r="A108" s="482"/>
      <c r="B108" s="552" t="s">
        <v>396</v>
      </c>
      <c r="C108" s="553">
        <v>666</v>
      </c>
      <c r="D108" s="761">
        <v>-688623</v>
      </c>
      <c r="E108" s="563">
        <v>-213118</v>
      </c>
      <c r="F108" s="562"/>
    </row>
    <row r="109" spans="1:5" ht="12.75">
      <c r="A109" s="482">
        <v>16.4</v>
      </c>
      <c r="B109" s="552" t="s">
        <v>397</v>
      </c>
      <c r="C109" s="553"/>
      <c r="D109" s="562"/>
      <c r="E109" s="563"/>
    </row>
    <row r="110" spans="1:5" ht="12.75">
      <c r="A110" s="482"/>
      <c r="B110" s="552" t="s">
        <v>1039</v>
      </c>
      <c r="C110" s="553">
        <v>768</v>
      </c>
      <c r="D110" s="562"/>
      <c r="E110" s="563"/>
    </row>
    <row r="111" spans="1:5" ht="13.5" thickBot="1">
      <c r="A111" s="483"/>
      <c r="B111" s="549" t="s">
        <v>398</v>
      </c>
      <c r="C111" s="550">
        <v>668</v>
      </c>
      <c r="D111" s="576"/>
      <c r="E111" s="563"/>
    </row>
    <row r="112" spans="1:6" ht="13.5" thickBot="1">
      <c r="A112" s="484">
        <v>17</v>
      </c>
      <c r="B112" s="577" t="s">
        <v>399</v>
      </c>
      <c r="C112" s="551"/>
      <c r="D112" s="489">
        <f>SUM(D92:D111)</f>
        <v>1375836</v>
      </c>
      <c r="E112" s="489">
        <v>1054679</v>
      </c>
      <c r="F112" s="465"/>
    </row>
    <row r="113" spans="1:5" ht="13.5" thickBot="1">
      <c r="A113" s="484">
        <v>18</v>
      </c>
      <c r="B113" s="578" t="s">
        <v>400</v>
      </c>
      <c r="C113" s="551" t="s">
        <v>401</v>
      </c>
      <c r="D113" s="489"/>
      <c r="E113" s="579"/>
    </row>
    <row r="114" spans="1:5" ht="12.75">
      <c r="A114" s="485"/>
      <c r="B114" s="561" t="s">
        <v>402</v>
      </c>
      <c r="C114" s="548">
        <v>771</v>
      </c>
      <c r="D114" s="559"/>
      <c r="E114" s="580"/>
    </row>
    <row r="115" spans="1:5" ht="12.75">
      <c r="A115" s="482"/>
      <c r="B115" s="552" t="s">
        <v>403</v>
      </c>
      <c r="C115" s="553">
        <v>772</v>
      </c>
      <c r="D115" s="562"/>
      <c r="E115" s="581"/>
    </row>
    <row r="116" spans="1:5" ht="25.5">
      <c r="A116" s="482"/>
      <c r="B116" s="564" t="s">
        <v>404</v>
      </c>
      <c r="C116" s="553">
        <v>773</v>
      </c>
      <c r="D116" s="562"/>
      <c r="E116" s="581"/>
    </row>
    <row r="117" spans="1:5" ht="12.75">
      <c r="A117" s="482"/>
      <c r="B117" s="552" t="s">
        <v>405</v>
      </c>
      <c r="C117" s="553">
        <v>777</v>
      </c>
      <c r="D117" s="562"/>
      <c r="E117" s="581"/>
    </row>
    <row r="118" spans="1:5" ht="12.75">
      <c r="A118" s="482"/>
      <c r="B118" s="552" t="s">
        <v>406</v>
      </c>
      <c r="C118" s="553">
        <v>778</v>
      </c>
      <c r="D118" s="562"/>
      <c r="E118" s="581"/>
    </row>
    <row r="119" spans="1:5" ht="12.75">
      <c r="A119" s="482"/>
      <c r="B119" s="552" t="s">
        <v>407</v>
      </c>
      <c r="C119" s="553">
        <v>671</v>
      </c>
      <c r="D119" s="562"/>
      <c r="E119" s="581"/>
    </row>
    <row r="120" spans="1:5" ht="25.5">
      <c r="A120" s="482"/>
      <c r="B120" s="564" t="s">
        <v>408</v>
      </c>
      <c r="C120" s="553">
        <v>672</v>
      </c>
      <c r="D120" s="562"/>
      <c r="E120" s="581"/>
    </row>
    <row r="121" spans="1:5" ht="12.75">
      <c r="A121" s="482"/>
      <c r="B121" s="564" t="s">
        <v>409</v>
      </c>
      <c r="C121" s="553">
        <v>673</v>
      </c>
      <c r="D121" s="562"/>
      <c r="E121" s="581"/>
    </row>
    <row r="122" spans="1:5" ht="12.75">
      <c r="A122" s="482"/>
      <c r="B122" s="552" t="s">
        <v>410</v>
      </c>
      <c r="C122" s="553">
        <v>677</v>
      </c>
      <c r="D122" s="562"/>
      <c r="E122" s="581"/>
    </row>
    <row r="123" spans="1:5" ht="13.5" thickBot="1">
      <c r="A123" s="483"/>
      <c r="B123" s="549" t="s">
        <v>316</v>
      </c>
      <c r="C123" s="550">
        <v>678</v>
      </c>
      <c r="D123" s="576"/>
      <c r="E123" s="563"/>
    </row>
    <row r="124" spans="1:6" ht="13.5" thickBot="1">
      <c r="A124" s="486">
        <v>19</v>
      </c>
      <c r="B124" s="487" t="s">
        <v>411</v>
      </c>
      <c r="C124" s="488"/>
      <c r="D124" s="489">
        <f>+D91+D112</f>
        <v>18938267</v>
      </c>
      <c r="E124" s="489">
        <v>17020705</v>
      </c>
      <c r="F124" s="465"/>
    </row>
    <row r="125" spans="1:7" ht="12.75">
      <c r="A125" s="485"/>
      <c r="B125" s="547" t="s">
        <v>412</v>
      </c>
      <c r="C125" s="548">
        <v>694</v>
      </c>
      <c r="D125" s="734">
        <v>1920693</v>
      </c>
      <c r="E125" s="546">
        <v>1717288</v>
      </c>
      <c r="G125" s="118"/>
    </row>
    <row r="126" spans="1:5" ht="13.5" thickBot="1">
      <c r="A126" s="490"/>
      <c r="B126" s="582" t="s">
        <v>413</v>
      </c>
      <c r="C126" s="566">
        <v>121</v>
      </c>
      <c r="D126" s="583"/>
      <c r="E126" s="584"/>
    </row>
    <row r="127" spans="1:5" ht="16.5" thickBot="1">
      <c r="A127" s="491"/>
      <c r="B127" s="585" t="s">
        <v>414</v>
      </c>
      <c r="C127" s="586">
        <v>121</v>
      </c>
      <c r="D127" s="587">
        <f>+D124-D125</f>
        <v>17017574</v>
      </c>
      <c r="E127" s="587">
        <v>15303417</v>
      </c>
    </row>
    <row r="128" spans="2:5" ht="13.5" thickTop="1">
      <c r="B128" s="105"/>
      <c r="C128" s="105"/>
      <c r="D128" s="105"/>
      <c r="E128" s="105"/>
    </row>
    <row r="129" spans="2:8" ht="12.75">
      <c r="B129" s="105"/>
      <c r="C129" s="105"/>
      <c r="D129" s="105"/>
      <c r="E129" s="588"/>
      <c r="F129" s="465"/>
      <c r="H129" s="465"/>
    </row>
    <row r="130" spans="2:5" ht="12.75">
      <c r="B130" s="105"/>
      <c r="C130" s="105"/>
      <c r="D130" s="588"/>
      <c r="E130" s="588"/>
    </row>
    <row r="131" spans="2:9" ht="12.75">
      <c r="B131" s="105"/>
      <c r="C131" s="105"/>
      <c r="D131" s="105"/>
      <c r="E131" s="105"/>
      <c r="G131" s="465"/>
      <c r="I131" s="465"/>
    </row>
    <row r="132" spans="1:7" s="105" customFormat="1" ht="18.75" customHeight="1">
      <c r="A132" s="401"/>
      <c r="B132" s="883" t="s">
        <v>460</v>
      </c>
      <c r="C132" s="883"/>
      <c r="D132" s="884" t="s">
        <v>1344</v>
      </c>
      <c r="E132" s="884"/>
      <c r="F132" s="401"/>
      <c r="G132" s="127"/>
    </row>
    <row r="133" spans="1:7" s="105" customFormat="1" ht="18" customHeight="1">
      <c r="A133" s="401"/>
      <c r="B133" s="544" t="s">
        <v>457</v>
      </c>
      <c r="C133" s="544"/>
      <c r="D133" s="884" t="s">
        <v>1343</v>
      </c>
      <c r="E133" s="884"/>
      <c r="F133" s="401"/>
      <c r="G133" s="127"/>
    </row>
    <row r="134" spans="1:8" ht="12.75">
      <c r="A134" s="214"/>
      <c r="B134" s="214"/>
      <c r="C134" s="402"/>
      <c r="D134" s="214"/>
      <c r="E134" s="402"/>
      <c r="F134" s="214"/>
      <c r="G134" s="118"/>
      <c r="H134" s="465"/>
    </row>
    <row r="135" spans="1:6" ht="18">
      <c r="A135" s="401"/>
      <c r="B135" s="896"/>
      <c r="C135" s="896"/>
      <c r="D135" s="896"/>
      <c r="E135" s="896"/>
      <c r="F135" s="401"/>
    </row>
    <row r="137" spans="4:5" ht="12.75">
      <c r="D137" s="465"/>
      <c r="E137" s="465"/>
    </row>
    <row r="140" ht="12.75">
      <c r="C140" s="178"/>
    </row>
  </sheetData>
  <sheetProtection/>
  <mergeCells count="9">
    <mergeCell ref="B135:C135"/>
    <mergeCell ref="D135:E135"/>
    <mergeCell ref="B132:C132"/>
    <mergeCell ref="D132:E132"/>
    <mergeCell ref="D133:E133"/>
    <mergeCell ref="A1:A2"/>
    <mergeCell ref="B1:B2"/>
    <mergeCell ref="D1:D2"/>
    <mergeCell ref="E1:E2"/>
  </mergeCells>
  <printOptions/>
  <pageMargins left="0.8" right="0.24" top="0.23" bottom="0.3" header="0.5" footer="0.24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C2" sqref="C2:L2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4" width="9.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8.2812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9.421875" style="0" customWidth="1"/>
    <col min="13" max="13" width="10.00390625" style="0" customWidth="1"/>
    <col min="15" max="15" width="11.140625" style="0" bestFit="1" customWidth="1"/>
    <col min="16" max="16" width="10.140625" style="0" bestFit="1" customWidth="1"/>
  </cols>
  <sheetData>
    <row r="2" spans="2:12" s="65" customFormat="1" ht="15.75" customHeight="1">
      <c r="B2" s="881" t="s">
        <v>432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</row>
    <row r="4" spans="1:13" s="54" customFormat="1" ht="16.5" customHeight="1">
      <c r="A4" s="55"/>
      <c r="B4" s="55" t="s">
        <v>433</v>
      </c>
      <c r="C4" s="69" t="s">
        <v>484</v>
      </c>
      <c r="D4" s="58"/>
      <c r="E4" s="58"/>
      <c r="F4" s="58"/>
      <c r="G4" s="59"/>
      <c r="H4" s="69" t="s">
        <v>485</v>
      </c>
      <c r="I4" s="58"/>
      <c r="J4" s="58"/>
      <c r="K4" s="58"/>
      <c r="L4" s="59"/>
      <c r="M4" s="55" t="s">
        <v>451</v>
      </c>
    </row>
    <row r="5" spans="1:13" s="54" customFormat="1" ht="17.25" customHeight="1">
      <c r="A5" s="70" t="s">
        <v>486</v>
      </c>
      <c r="B5" s="56" t="s">
        <v>434</v>
      </c>
      <c r="C5" s="55" t="s">
        <v>436</v>
      </c>
      <c r="D5" s="55" t="s">
        <v>438</v>
      </c>
      <c r="E5" s="55" t="s">
        <v>440</v>
      </c>
      <c r="F5" s="55" t="s">
        <v>442</v>
      </c>
      <c r="G5" s="55"/>
      <c r="H5" s="55" t="s">
        <v>443</v>
      </c>
      <c r="I5" s="55" t="s">
        <v>444</v>
      </c>
      <c r="J5" s="55" t="s">
        <v>446</v>
      </c>
      <c r="K5" s="55" t="s">
        <v>448</v>
      </c>
      <c r="L5" s="60"/>
      <c r="M5" s="56" t="s">
        <v>452</v>
      </c>
    </row>
    <row r="6" spans="1:13" s="54" customFormat="1" ht="17.25" customHeight="1">
      <c r="A6" s="56"/>
      <c r="B6" s="56" t="s">
        <v>435</v>
      </c>
      <c r="C6" s="56" t="s">
        <v>437</v>
      </c>
      <c r="D6" s="56" t="s">
        <v>439</v>
      </c>
      <c r="E6" s="56" t="s">
        <v>441</v>
      </c>
      <c r="F6" s="129"/>
      <c r="G6" s="56" t="s">
        <v>450</v>
      </c>
      <c r="H6" s="56"/>
      <c r="I6" s="56" t="s">
        <v>445</v>
      </c>
      <c r="J6" s="56" t="s">
        <v>447</v>
      </c>
      <c r="K6" s="56" t="s">
        <v>449</v>
      </c>
      <c r="L6" s="61" t="s">
        <v>450</v>
      </c>
      <c r="M6" s="56" t="s">
        <v>435</v>
      </c>
    </row>
    <row r="7" spans="1:13" ht="28.5" customHeight="1">
      <c r="A7" s="67" t="s">
        <v>483</v>
      </c>
      <c r="B7" s="146">
        <v>0</v>
      </c>
      <c r="C7" s="146">
        <f>SUM(C8:C13)</f>
        <v>0</v>
      </c>
      <c r="D7" s="146">
        <f>SUM(D8:D13)</f>
        <v>0</v>
      </c>
      <c r="E7" s="146">
        <f>SUM(E8:E13)</f>
        <v>0</v>
      </c>
      <c r="F7" s="146">
        <f>SUM(F8:F13)</f>
        <v>0</v>
      </c>
      <c r="G7" s="146">
        <f>C7+D7+E7+F7</f>
        <v>0</v>
      </c>
      <c r="H7" s="146">
        <f>SUM(H8:H13)</f>
        <v>0</v>
      </c>
      <c r="I7" s="146">
        <f>SUM(I8:I13)</f>
        <v>0</v>
      </c>
      <c r="J7" s="146">
        <f>SUM(J8:J13)</f>
        <v>0</v>
      </c>
      <c r="K7" s="146">
        <f>SUM(K8:K13)</f>
        <v>0</v>
      </c>
      <c r="L7" s="146">
        <f>H7+I7+J7+K7</f>
        <v>0</v>
      </c>
      <c r="M7" s="146">
        <f>B7+G7-L7</f>
        <v>0</v>
      </c>
    </row>
    <row r="8" spans="1:13" ht="18" customHeight="1">
      <c r="A8" s="63" t="s">
        <v>453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f aca="true" t="shared" si="0" ref="G8:G13">SUM(B8:F8)</f>
        <v>0</v>
      </c>
      <c r="H8" s="146">
        <v>0</v>
      </c>
      <c r="I8" s="146">
        <v>0</v>
      </c>
      <c r="J8" s="146">
        <v>0</v>
      </c>
      <c r="K8" s="146">
        <v>0</v>
      </c>
      <c r="L8" s="146">
        <f aca="true" t="shared" si="1" ref="L8:L13">SUM(H8:K8)</f>
        <v>0</v>
      </c>
      <c r="M8" s="146">
        <f aca="true" t="shared" si="2" ref="M8:M13">B8+G8-L8</f>
        <v>0</v>
      </c>
    </row>
    <row r="9" spans="1:13" ht="18" customHeight="1">
      <c r="A9" s="63" t="s">
        <v>782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f t="shared" si="0"/>
        <v>0</v>
      </c>
      <c r="H9" s="146">
        <v>0</v>
      </c>
      <c r="I9" s="146">
        <v>0</v>
      </c>
      <c r="J9" s="146">
        <v>0</v>
      </c>
      <c r="K9" s="146">
        <v>0</v>
      </c>
      <c r="L9" s="146">
        <f t="shared" si="1"/>
        <v>0</v>
      </c>
      <c r="M9" s="146">
        <f t="shared" si="2"/>
        <v>0</v>
      </c>
    </row>
    <row r="10" spans="1:13" ht="18" customHeight="1">
      <c r="A10" s="63" t="s">
        <v>526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f t="shared" si="0"/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f t="shared" si="1"/>
        <v>0</v>
      </c>
      <c r="M10" s="146">
        <f t="shared" si="2"/>
        <v>0</v>
      </c>
    </row>
    <row r="11" spans="1:13" ht="18" customHeight="1">
      <c r="A11" s="63" t="s">
        <v>470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f t="shared" si="0"/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f t="shared" si="1"/>
        <v>0</v>
      </c>
      <c r="M11" s="146">
        <f t="shared" si="2"/>
        <v>0</v>
      </c>
    </row>
    <row r="12" spans="1:13" ht="18" customHeight="1">
      <c r="A12" s="63" t="s">
        <v>471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f t="shared" si="0"/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f t="shared" si="1"/>
        <v>0</v>
      </c>
      <c r="M12" s="146">
        <f t="shared" si="2"/>
        <v>0</v>
      </c>
    </row>
    <row r="13" spans="1:13" ht="18" customHeight="1">
      <c r="A13" s="63" t="s">
        <v>472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f t="shared" si="0"/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f t="shared" si="1"/>
        <v>0</v>
      </c>
      <c r="M13" s="146">
        <f t="shared" si="2"/>
        <v>0</v>
      </c>
    </row>
    <row r="14" spans="1:13" ht="28.5" customHeight="1">
      <c r="A14" s="68" t="s">
        <v>473</v>
      </c>
      <c r="B14" s="228">
        <f>+B16++B19+B20+B23</f>
        <v>136811826</v>
      </c>
      <c r="C14" s="228"/>
      <c r="D14" s="228">
        <f>+D19+D20+D23</f>
        <v>19132874</v>
      </c>
      <c r="E14" s="228"/>
      <c r="F14" s="228"/>
      <c r="G14" s="228">
        <f>+B14+D14</f>
        <v>155944700</v>
      </c>
      <c r="H14" s="228"/>
      <c r="I14" s="228"/>
      <c r="J14" s="228"/>
      <c r="K14" s="228"/>
      <c r="L14" s="228"/>
      <c r="M14" s="231">
        <f>+G14-L14</f>
        <v>155944700</v>
      </c>
    </row>
    <row r="15" spans="1:13" ht="18" customHeight="1">
      <c r="A15" s="63" t="s">
        <v>474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32"/>
    </row>
    <row r="16" spans="1:16" ht="18" customHeight="1">
      <c r="A16" s="63" t="s">
        <v>475</v>
      </c>
      <c r="B16" s="146">
        <v>34377305</v>
      </c>
      <c r="C16" s="146"/>
      <c r="D16" s="604"/>
      <c r="E16" s="146"/>
      <c r="F16" s="146"/>
      <c r="G16" s="146"/>
      <c r="H16" s="146"/>
      <c r="I16" s="146"/>
      <c r="J16" s="146"/>
      <c r="K16" s="146"/>
      <c r="L16" s="146">
        <f aca="true" t="shared" si="3" ref="L16:L24">SUM(H16:K16)</f>
        <v>0</v>
      </c>
      <c r="M16" s="232">
        <f>+B16</f>
        <v>34377305</v>
      </c>
      <c r="P16" s="118"/>
    </row>
    <row r="17" spans="1:13" ht="18" customHeight="1">
      <c r="A17" s="63" t="s">
        <v>510</v>
      </c>
      <c r="B17" s="146">
        <v>0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>
        <f t="shared" si="3"/>
        <v>0</v>
      </c>
      <c r="M17" s="232">
        <f>B17+G17-L17</f>
        <v>0</v>
      </c>
    </row>
    <row r="18" spans="1:13" ht="18" customHeight="1">
      <c r="A18" s="63" t="s">
        <v>509</v>
      </c>
      <c r="B18" s="146">
        <v>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>
        <f t="shared" si="3"/>
        <v>0</v>
      </c>
      <c r="M18" s="232">
        <f>B18+G18-L18</f>
        <v>0</v>
      </c>
    </row>
    <row r="19" spans="1:13" ht="18" customHeight="1">
      <c r="A19" s="63" t="s">
        <v>476</v>
      </c>
      <c r="B19" s="146">
        <v>95393189</v>
      </c>
      <c r="C19" s="146"/>
      <c r="D19" s="146">
        <v>17644456</v>
      </c>
      <c r="E19" s="146"/>
      <c r="F19" s="146"/>
      <c r="G19" s="146">
        <f>+B19+D19</f>
        <v>113037645</v>
      </c>
      <c r="H19" s="146"/>
      <c r="I19" s="146"/>
      <c r="J19" s="146"/>
      <c r="K19" s="146"/>
      <c r="L19" s="146">
        <f t="shared" si="3"/>
        <v>0</v>
      </c>
      <c r="M19" s="232">
        <f>+G19-L19</f>
        <v>113037645</v>
      </c>
    </row>
    <row r="20" spans="1:13" ht="18" customHeight="1">
      <c r="A20" s="63" t="s">
        <v>477</v>
      </c>
      <c r="B20" s="146">
        <v>6938017</v>
      </c>
      <c r="C20" s="146"/>
      <c r="D20" s="146">
        <v>1179597</v>
      </c>
      <c r="E20" s="146"/>
      <c r="F20" s="146"/>
      <c r="G20" s="146">
        <f>+B20+D20</f>
        <v>8117614</v>
      </c>
      <c r="H20" s="146"/>
      <c r="I20" s="146"/>
      <c r="J20" s="146"/>
      <c r="K20" s="146"/>
      <c r="L20" s="146">
        <f t="shared" si="3"/>
        <v>0</v>
      </c>
      <c r="M20" s="232">
        <f>+G20-L20</f>
        <v>8117614</v>
      </c>
    </row>
    <row r="21" spans="1:13" ht="18" customHeight="1">
      <c r="A21" s="63" t="s">
        <v>478</v>
      </c>
      <c r="B21" s="146">
        <v>0</v>
      </c>
      <c r="C21" s="146"/>
      <c r="D21" s="146"/>
      <c r="E21" s="146"/>
      <c r="F21" s="146"/>
      <c r="G21" s="146">
        <f>+B21+D21</f>
        <v>0</v>
      </c>
      <c r="H21" s="146"/>
      <c r="I21" s="146"/>
      <c r="J21" s="146"/>
      <c r="K21" s="146"/>
      <c r="L21" s="146">
        <f t="shared" si="3"/>
        <v>0</v>
      </c>
      <c r="M21" s="232">
        <f>+G21-L21</f>
        <v>0</v>
      </c>
    </row>
    <row r="22" spans="1:13" ht="18" customHeight="1">
      <c r="A22" s="63" t="s">
        <v>1017</v>
      </c>
      <c r="B22" s="146">
        <v>0</v>
      </c>
      <c r="C22" s="146"/>
      <c r="D22" s="146"/>
      <c r="E22" s="146"/>
      <c r="F22" s="146"/>
      <c r="G22" s="146">
        <f>+B22+D22</f>
        <v>0</v>
      </c>
      <c r="H22" s="146"/>
      <c r="I22" s="146"/>
      <c r="J22" s="146"/>
      <c r="K22" s="146"/>
      <c r="L22" s="146">
        <f t="shared" si="3"/>
        <v>0</v>
      </c>
      <c r="M22" s="232">
        <f>+G22-L22</f>
        <v>0</v>
      </c>
    </row>
    <row r="23" spans="1:13" ht="18" customHeight="1">
      <c r="A23" s="63" t="s">
        <v>479</v>
      </c>
      <c r="B23" s="146">
        <v>103315</v>
      </c>
      <c r="C23" s="146"/>
      <c r="D23" s="146">
        <v>308821</v>
      </c>
      <c r="E23" s="146"/>
      <c r="F23" s="146"/>
      <c r="G23" s="146">
        <f>+B23+D23</f>
        <v>412136</v>
      </c>
      <c r="H23" s="146"/>
      <c r="I23" s="146"/>
      <c r="J23" s="146"/>
      <c r="K23" s="146"/>
      <c r="L23" s="146">
        <f t="shared" si="3"/>
        <v>0</v>
      </c>
      <c r="M23" s="232">
        <f>+G23-L23</f>
        <v>412136</v>
      </c>
    </row>
    <row r="24" spans="1:13" ht="18" customHeight="1">
      <c r="A24" s="63" t="s">
        <v>480</v>
      </c>
      <c r="B24" s="146">
        <v>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>
        <f t="shared" si="3"/>
        <v>0</v>
      </c>
      <c r="M24" s="232">
        <f>B24+G24-L24</f>
        <v>0</v>
      </c>
    </row>
    <row r="25" spans="1:13" ht="33.75" customHeight="1">
      <c r="A25" s="50" t="s">
        <v>481</v>
      </c>
      <c r="B25" s="228">
        <f>+B14+B7</f>
        <v>136811826</v>
      </c>
      <c r="C25" s="228">
        <f>+C14+C7</f>
        <v>0</v>
      </c>
      <c r="D25" s="228">
        <f>+D14+D7</f>
        <v>19132874</v>
      </c>
      <c r="E25" s="228">
        <f>+E14+E7</f>
        <v>0</v>
      </c>
      <c r="F25" s="228">
        <f>+F14+F7</f>
        <v>0</v>
      </c>
      <c r="G25" s="228">
        <f>SUM(B25:F25)</f>
        <v>155944700</v>
      </c>
      <c r="H25" s="228"/>
      <c r="I25" s="228">
        <f>I7+I14</f>
        <v>0</v>
      </c>
      <c r="J25" s="228">
        <f>J7+J14</f>
        <v>0</v>
      </c>
      <c r="K25" s="228">
        <f>K7+K14</f>
        <v>0</v>
      </c>
      <c r="L25" s="228">
        <f>H25+I25+J25+K25</f>
        <v>0</v>
      </c>
      <c r="M25" s="231">
        <f>+G25-L25</f>
        <v>155944700</v>
      </c>
    </row>
    <row r="26" spans="2:15" ht="12.75">
      <c r="B26" s="105"/>
      <c r="C26" s="105"/>
      <c r="D26" s="105"/>
      <c r="E26" s="105"/>
      <c r="F26" s="105"/>
      <c r="G26" s="105"/>
      <c r="H26" s="517"/>
      <c r="I26" s="105"/>
      <c r="J26" s="105"/>
      <c r="K26" s="105"/>
      <c r="L26" s="105"/>
      <c r="M26" s="105"/>
      <c r="O26" s="118"/>
    </row>
    <row r="27" ht="12.75">
      <c r="B27" s="118"/>
    </row>
    <row r="28" spans="2:9" ht="12.75">
      <c r="B28" s="905" t="s">
        <v>465</v>
      </c>
      <c r="C28" s="905"/>
      <c r="I28" s="512" t="s">
        <v>1163</v>
      </c>
    </row>
    <row r="29" spans="2:9" ht="12.75">
      <c r="B29" s="905" t="s">
        <v>454</v>
      </c>
      <c r="C29" s="906"/>
      <c r="I29" s="512" t="s">
        <v>1164</v>
      </c>
    </row>
    <row r="33" ht="12.75">
      <c r="M33" s="118"/>
    </row>
  </sheetData>
  <sheetProtection/>
  <mergeCells count="2">
    <mergeCell ref="B28:C28"/>
    <mergeCell ref="B29:C29"/>
  </mergeCells>
  <printOptions/>
  <pageMargins left="0.53" right="0.58" top="0.29" bottom="0.18" header="0.29" footer="0.37"/>
  <pageSetup horizontalDpi="600" verticalDpi="600" orientation="landscape" paperSize="9" r:id="rId1"/>
  <headerFooter alignWithMargins="0">
    <oddFooter>&amp;CFaqe   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2" sqref="H2"/>
    </sheetView>
  </sheetViews>
  <sheetFormatPr defaultColWidth="9.140625" defaultRowHeight="12.75"/>
  <cols>
    <col min="1" max="1" width="4.28125" style="0" customWidth="1"/>
    <col min="2" max="2" width="29.28125" style="0" customWidth="1"/>
    <col min="3" max="3" width="12.28125" style="0" customWidth="1"/>
    <col min="4" max="4" width="9.28125" style="0" customWidth="1"/>
    <col min="5" max="5" width="10.140625" style="0" bestFit="1" customWidth="1"/>
    <col min="6" max="6" width="7.8515625" style="0" customWidth="1"/>
    <col min="7" max="7" width="10.28125" style="0" customWidth="1"/>
    <col min="8" max="8" width="10.421875" style="0" customWidth="1"/>
    <col min="11" max="11" width="10.8515625" style="0" customWidth="1"/>
    <col min="12" max="12" width="11.7109375" style="0" customWidth="1"/>
    <col min="13" max="13" width="10.140625" style="0" bestFit="1" customWidth="1"/>
  </cols>
  <sheetData>
    <row r="2" spans="2:12" ht="15">
      <c r="B2" s="65"/>
      <c r="C2" s="65"/>
      <c r="D2" s="880" t="s">
        <v>489</v>
      </c>
      <c r="E2" s="880"/>
      <c r="F2" s="880"/>
      <c r="G2" s="880"/>
      <c r="H2" s="880"/>
      <c r="I2" s="65"/>
      <c r="J2" s="65"/>
      <c r="K2" s="65"/>
      <c r="L2" s="65"/>
    </row>
    <row r="4" spans="1:12" ht="12.75">
      <c r="A4" s="74"/>
      <c r="B4" s="55"/>
      <c r="C4" s="55" t="s">
        <v>490</v>
      </c>
      <c r="D4" s="69" t="s">
        <v>484</v>
      </c>
      <c r="E4" s="58"/>
      <c r="F4" s="58"/>
      <c r="G4" s="59"/>
      <c r="H4" s="69" t="s">
        <v>485</v>
      </c>
      <c r="I4" s="58"/>
      <c r="J4" s="58"/>
      <c r="K4" s="59"/>
      <c r="L4" s="55" t="s">
        <v>490</v>
      </c>
    </row>
    <row r="5" spans="1:12" ht="12.75">
      <c r="A5" s="75" t="s">
        <v>420</v>
      </c>
      <c r="B5" s="71" t="s">
        <v>487</v>
      </c>
      <c r="C5" s="56" t="s">
        <v>491</v>
      </c>
      <c r="D5" s="55" t="s">
        <v>493</v>
      </c>
      <c r="E5" s="55" t="s">
        <v>496</v>
      </c>
      <c r="F5" s="55"/>
      <c r="G5" s="55"/>
      <c r="H5" s="55" t="s">
        <v>498</v>
      </c>
      <c r="I5" s="55" t="s">
        <v>501</v>
      </c>
      <c r="J5" s="55" t="s">
        <v>498</v>
      </c>
      <c r="K5" s="60"/>
      <c r="L5" s="56" t="s">
        <v>506</v>
      </c>
    </row>
    <row r="6" spans="1:12" ht="12.75">
      <c r="A6" s="75" t="s">
        <v>421</v>
      </c>
      <c r="B6" s="71" t="s">
        <v>488</v>
      </c>
      <c r="C6" s="56" t="s">
        <v>492</v>
      </c>
      <c r="D6" s="56" t="s">
        <v>495</v>
      </c>
      <c r="E6" s="56" t="s">
        <v>497</v>
      </c>
      <c r="F6" s="56"/>
      <c r="G6" s="56" t="s">
        <v>450</v>
      </c>
      <c r="H6" s="56" t="s">
        <v>499</v>
      </c>
      <c r="I6" s="56" t="s">
        <v>502</v>
      </c>
      <c r="J6" s="56" t="s">
        <v>504</v>
      </c>
      <c r="K6" s="61" t="s">
        <v>450</v>
      </c>
      <c r="L6" s="56" t="s">
        <v>507</v>
      </c>
    </row>
    <row r="7" spans="1:12" ht="12.75">
      <c r="A7" s="76"/>
      <c r="B7" s="57"/>
      <c r="C7" s="57" t="s">
        <v>435</v>
      </c>
      <c r="D7" s="57" t="s">
        <v>494</v>
      </c>
      <c r="E7" s="57"/>
      <c r="F7" s="57"/>
      <c r="G7" s="57"/>
      <c r="H7" s="57" t="s">
        <v>500</v>
      </c>
      <c r="I7" s="57" t="s">
        <v>503</v>
      </c>
      <c r="J7" s="57" t="s">
        <v>505</v>
      </c>
      <c r="K7" s="62"/>
      <c r="L7" s="57" t="s">
        <v>435</v>
      </c>
    </row>
    <row r="8" spans="1:12" ht="18" customHeight="1">
      <c r="A8" s="77">
        <v>1</v>
      </c>
      <c r="B8" s="63" t="s">
        <v>1018</v>
      </c>
      <c r="C8" s="72">
        <v>0</v>
      </c>
      <c r="D8" s="72"/>
      <c r="E8" s="72"/>
      <c r="F8" s="72"/>
      <c r="G8" s="72">
        <f>D8+E8+F8</f>
        <v>0</v>
      </c>
      <c r="H8" s="72"/>
      <c r="I8" s="72"/>
      <c r="J8" s="72"/>
      <c r="K8" s="72">
        <f>H8+I8+J8</f>
        <v>0</v>
      </c>
      <c r="L8" s="78">
        <f>C8+G8-K8</f>
        <v>0</v>
      </c>
    </row>
    <row r="9" spans="1:12" ht="18" customHeight="1">
      <c r="A9" s="22">
        <f>A8+1</f>
        <v>2</v>
      </c>
      <c r="B9" s="63" t="s">
        <v>1019</v>
      </c>
      <c r="C9" s="73">
        <v>4619962</v>
      </c>
      <c r="D9" s="73"/>
      <c r="E9" s="73">
        <v>1487867</v>
      </c>
      <c r="F9" s="73"/>
      <c r="G9" s="73">
        <f>+E9</f>
        <v>1487867</v>
      </c>
      <c r="H9" s="73"/>
      <c r="I9" s="73"/>
      <c r="J9" s="73"/>
      <c r="K9" s="73">
        <f>H9+I9+J9</f>
        <v>0</v>
      </c>
      <c r="L9" s="80">
        <f>+C9+G9</f>
        <v>6107829</v>
      </c>
    </row>
    <row r="10" spans="1:12" ht="18" customHeight="1">
      <c r="A10" s="22">
        <f aca="true" t="shared" si="0" ref="A10:A25">A9+1</f>
        <v>3</v>
      </c>
      <c r="B10" s="63" t="s">
        <v>1020</v>
      </c>
      <c r="C10" s="73">
        <v>0</v>
      </c>
      <c r="D10" s="73"/>
      <c r="E10" s="73"/>
      <c r="F10" s="73"/>
      <c r="G10" s="73">
        <f aca="true" t="shared" si="1" ref="G10:G16">+E10</f>
        <v>0</v>
      </c>
      <c r="H10" s="73"/>
      <c r="I10" s="73"/>
      <c r="J10" s="73"/>
      <c r="K10" s="73"/>
      <c r="L10" s="80">
        <f aca="true" t="shared" si="2" ref="L10:L16">+C10+G10</f>
        <v>0</v>
      </c>
    </row>
    <row r="11" spans="1:12" ht="18" customHeight="1">
      <c r="A11" s="22">
        <f t="shared" si="0"/>
        <v>4</v>
      </c>
      <c r="B11" s="63" t="s">
        <v>1023</v>
      </c>
      <c r="C11" s="73">
        <v>0</v>
      </c>
      <c r="D11" s="73"/>
      <c r="E11" s="73"/>
      <c r="F11" s="73"/>
      <c r="G11" s="73">
        <f t="shared" si="1"/>
        <v>0</v>
      </c>
      <c r="H11" s="73"/>
      <c r="I11" s="73"/>
      <c r="J11" s="73"/>
      <c r="K11" s="73">
        <f aca="true" t="shared" si="3" ref="K11:K16">SUM(H11:J11)</f>
        <v>0</v>
      </c>
      <c r="L11" s="80">
        <f t="shared" si="2"/>
        <v>0</v>
      </c>
    </row>
    <row r="12" spans="1:12" ht="18" customHeight="1">
      <c r="A12" s="22">
        <f t="shared" si="0"/>
        <v>5</v>
      </c>
      <c r="B12" s="63" t="s">
        <v>1022</v>
      </c>
      <c r="C12" s="73">
        <v>61638207</v>
      </c>
      <c r="D12" s="73"/>
      <c r="E12" s="73">
        <v>7266538</v>
      </c>
      <c r="F12" s="73"/>
      <c r="G12" s="73">
        <f t="shared" si="1"/>
        <v>7266538</v>
      </c>
      <c r="H12" s="73"/>
      <c r="I12" s="73"/>
      <c r="J12" s="73"/>
      <c r="K12" s="73">
        <f t="shared" si="3"/>
        <v>0</v>
      </c>
      <c r="L12" s="80">
        <f t="shared" si="2"/>
        <v>68904745</v>
      </c>
    </row>
    <row r="13" spans="1:12" ht="18" customHeight="1">
      <c r="A13" s="22">
        <f t="shared" si="0"/>
        <v>6</v>
      </c>
      <c r="B13" s="63" t="s">
        <v>1021</v>
      </c>
      <c r="C13" s="73">
        <v>5066684</v>
      </c>
      <c r="D13" s="73"/>
      <c r="E13" s="73">
        <v>472807</v>
      </c>
      <c r="F13" s="73"/>
      <c r="G13" s="73">
        <f t="shared" si="1"/>
        <v>472807</v>
      </c>
      <c r="H13" s="73"/>
      <c r="I13" s="73"/>
      <c r="J13" s="73"/>
      <c r="K13" s="73">
        <f t="shared" si="3"/>
        <v>0</v>
      </c>
      <c r="L13" s="80">
        <f t="shared" si="2"/>
        <v>5539491</v>
      </c>
    </row>
    <row r="14" spans="1:12" ht="18" customHeight="1">
      <c r="A14" s="22">
        <f t="shared" si="0"/>
        <v>7</v>
      </c>
      <c r="B14" s="63" t="s">
        <v>1024</v>
      </c>
      <c r="C14" s="73">
        <v>0</v>
      </c>
      <c r="D14" s="73"/>
      <c r="E14" s="73"/>
      <c r="F14" s="73"/>
      <c r="G14" s="73">
        <f t="shared" si="1"/>
        <v>0</v>
      </c>
      <c r="H14" s="73"/>
      <c r="I14" s="73"/>
      <c r="J14" s="73"/>
      <c r="K14" s="73">
        <f t="shared" si="3"/>
        <v>0</v>
      </c>
      <c r="L14" s="80">
        <f t="shared" si="2"/>
        <v>0</v>
      </c>
    </row>
    <row r="15" spans="1:12" ht="18" customHeight="1">
      <c r="A15" s="22">
        <f t="shared" si="0"/>
        <v>8</v>
      </c>
      <c r="B15" s="63" t="s">
        <v>1025</v>
      </c>
      <c r="C15" s="73">
        <v>0</v>
      </c>
      <c r="D15" s="73"/>
      <c r="E15" s="73"/>
      <c r="F15" s="73"/>
      <c r="G15" s="73">
        <f t="shared" si="1"/>
        <v>0</v>
      </c>
      <c r="H15" s="73"/>
      <c r="I15" s="73"/>
      <c r="J15" s="73"/>
      <c r="K15" s="73">
        <f t="shared" si="3"/>
        <v>0</v>
      </c>
      <c r="L15" s="80">
        <f t="shared" si="2"/>
        <v>0</v>
      </c>
    </row>
    <row r="16" spans="1:12" ht="18" customHeight="1">
      <c r="A16" s="22">
        <f t="shared" si="0"/>
        <v>9</v>
      </c>
      <c r="B16" s="63" t="s">
        <v>1026</v>
      </c>
      <c r="C16" s="73">
        <v>25829</v>
      </c>
      <c r="D16" s="73"/>
      <c r="E16" s="73">
        <v>31060</v>
      </c>
      <c r="F16" s="73"/>
      <c r="G16" s="73">
        <f t="shared" si="1"/>
        <v>31060</v>
      </c>
      <c r="H16" s="73"/>
      <c r="I16" s="73"/>
      <c r="J16" s="73"/>
      <c r="K16" s="73">
        <f t="shared" si="3"/>
        <v>0</v>
      </c>
      <c r="L16" s="80">
        <f t="shared" si="2"/>
        <v>56889</v>
      </c>
    </row>
    <row r="17" spans="1:13" ht="18" customHeight="1">
      <c r="A17" s="22">
        <f t="shared" si="0"/>
        <v>10</v>
      </c>
      <c r="B17" s="79"/>
      <c r="C17" s="73"/>
      <c r="D17" s="73"/>
      <c r="E17" s="73"/>
      <c r="F17" s="73"/>
      <c r="G17" s="73"/>
      <c r="H17" s="73"/>
      <c r="I17" s="73"/>
      <c r="J17" s="73"/>
      <c r="K17" s="73"/>
      <c r="L17" s="80"/>
      <c r="M17" s="118"/>
    </row>
    <row r="18" spans="1:12" ht="18" customHeight="1">
      <c r="A18" s="22">
        <f t="shared" si="0"/>
        <v>11</v>
      </c>
      <c r="B18" s="79"/>
      <c r="C18" s="73"/>
      <c r="D18" s="73"/>
      <c r="E18" s="73"/>
      <c r="F18" s="73"/>
      <c r="G18" s="73"/>
      <c r="H18" s="73"/>
      <c r="I18" s="73"/>
      <c r="J18" s="73"/>
      <c r="K18" s="73"/>
      <c r="L18" s="80"/>
    </row>
    <row r="19" spans="1:12" ht="18" customHeight="1">
      <c r="A19" s="22">
        <f t="shared" si="0"/>
        <v>12</v>
      </c>
      <c r="B19" s="79"/>
      <c r="C19" s="73"/>
      <c r="D19" s="73"/>
      <c r="E19" s="73"/>
      <c r="F19" s="73"/>
      <c r="G19" s="73"/>
      <c r="H19" s="73"/>
      <c r="I19" s="73"/>
      <c r="J19" s="73"/>
      <c r="K19" s="73"/>
      <c r="L19" s="80"/>
    </row>
    <row r="20" spans="1:13" ht="18" customHeight="1">
      <c r="A20" s="22">
        <f t="shared" si="0"/>
        <v>13</v>
      </c>
      <c r="B20" s="79"/>
      <c r="C20" s="73"/>
      <c r="D20" s="73"/>
      <c r="E20" s="73"/>
      <c r="F20" s="73"/>
      <c r="G20" s="73"/>
      <c r="H20" s="73"/>
      <c r="I20" s="73"/>
      <c r="J20" s="73"/>
      <c r="K20" s="73"/>
      <c r="L20" s="80"/>
      <c r="M20" s="118"/>
    </row>
    <row r="21" spans="1:12" ht="18" customHeight="1">
      <c r="A21" s="22">
        <f t="shared" si="0"/>
        <v>14</v>
      </c>
      <c r="B21" s="79"/>
      <c r="C21" s="73"/>
      <c r="D21" s="73"/>
      <c r="E21" s="73"/>
      <c r="F21" s="73"/>
      <c r="G21" s="73"/>
      <c r="H21" s="73"/>
      <c r="I21" s="73"/>
      <c r="J21" s="73"/>
      <c r="K21" s="73"/>
      <c r="L21" s="80"/>
    </row>
    <row r="22" spans="1:12" ht="18" customHeight="1">
      <c r="A22" s="22">
        <f t="shared" si="0"/>
        <v>15</v>
      </c>
      <c r="B22" s="79"/>
      <c r="C22" s="73"/>
      <c r="D22" s="73"/>
      <c r="E22" s="73"/>
      <c r="F22" s="73"/>
      <c r="G22" s="73"/>
      <c r="H22" s="73"/>
      <c r="I22" s="73"/>
      <c r="J22" s="73"/>
      <c r="K22" s="73"/>
      <c r="L22" s="80"/>
    </row>
    <row r="23" spans="1:12" ht="18" customHeight="1">
      <c r="A23" s="22">
        <f t="shared" si="0"/>
        <v>16</v>
      </c>
      <c r="B23" s="79"/>
      <c r="C23" s="73"/>
      <c r="D23" s="73"/>
      <c r="E23" s="73"/>
      <c r="F23" s="73"/>
      <c r="G23" s="73"/>
      <c r="H23" s="73"/>
      <c r="I23" s="73"/>
      <c r="J23" s="73"/>
      <c r="K23" s="73"/>
      <c r="L23" s="80"/>
    </row>
    <row r="24" spans="1:12" ht="18" customHeight="1">
      <c r="A24" s="22">
        <f t="shared" si="0"/>
        <v>17</v>
      </c>
      <c r="B24" s="79"/>
      <c r="C24" s="73"/>
      <c r="D24" s="73"/>
      <c r="E24" s="73"/>
      <c r="F24" s="73"/>
      <c r="G24" s="73"/>
      <c r="H24" s="73"/>
      <c r="I24" s="73"/>
      <c r="J24" s="73"/>
      <c r="K24" s="73"/>
      <c r="L24" s="80"/>
    </row>
    <row r="25" spans="1:12" ht="18" customHeight="1">
      <c r="A25" s="22">
        <f t="shared" si="0"/>
        <v>18</v>
      </c>
      <c r="B25" s="81"/>
      <c r="C25" s="73"/>
      <c r="D25" s="73"/>
      <c r="E25" s="73"/>
      <c r="F25" s="73"/>
      <c r="G25" s="73"/>
      <c r="H25" s="73"/>
      <c r="I25" s="73"/>
      <c r="J25" s="73"/>
      <c r="K25" s="73"/>
      <c r="L25" s="80"/>
    </row>
    <row r="26" spans="1:12" ht="33.75" customHeight="1">
      <c r="A26" s="64"/>
      <c r="B26" s="143" t="s">
        <v>508</v>
      </c>
      <c r="C26" s="625">
        <f>SUM(C8:C25)</f>
        <v>71350682</v>
      </c>
      <c r="D26" s="625"/>
      <c r="E26" s="625">
        <f>SUM(E8:E25)</f>
        <v>9258272</v>
      </c>
      <c r="F26" s="625"/>
      <c r="G26" s="625">
        <f>SUM(G9:G25)</f>
        <v>9258272</v>
      </c>
      <c r="H26" s="625">
        <f>SUM(H8:H25)</f>
        <v>0</v>
      </c>
      <c r="I26" s="625">
        <f>SUM(I8:I25)</f>
        <v>0</v>
      </c>
      <c r="J26" s="625">
        <f>SUM(J8:J25)</f>
        <v>0</v>
      </c>
      <c r="K26" s="625">
        <f>SUM(K8:K25)</f>
        <v>0</v>
      </c>
      <c r="L26" s="625">
        <f>SUM(L8:L25)</f>
        <v>80608954</v>
      </c>
    </row>
    <row r="29" spans="3:9" ht="12.75">
      <c r="C29" s="883" t="s">
        <v>466</v>
      </c>
      <c r="D29" s="883"/>
      <c r="I29" s="512" t="s">
        <v>1163</v>
      </c>
    </row>
    <row r="30" spans="3:9" ht="12.75">
      <c r="C30" s="544" t="s">
        <v>457</v>
      </c>
      <c r="D30" s="544"/>
      <c r="I30" s="512" t="s">
        <v>1164</v>
      </c>
    </row>
    <row r="31" spans="2:4" ht="12.75">
      <c r="B31" s="544"/>
      <c r="C31" s="214"/>
      <c r="D31" s="402"/>
    </row>
  </sheetData>
  <sheetProtection/>
  <mergeCells count="1">
    <mergeCell ref="C29:D29"/>
  </mergeCells>
  <printOptions/>
  <pageMargins left="0.64" right="0.58" top="0.53" bottom="0.27" header="0.52" footer="0.17"/>
  <pageSetup horizontalDpi="600" verticalDpi="600" orientation="landscape" paperSize="9" r:id="rId1"/>
  <headerFooter alignWithMargins="0">
    <oddFooter>&amp;CFaqe   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23" sqref="G23"/>
    </sheetView>
  </sheetViews>
  <sheetFormatPr defaultColWidth="9.140625" defaultRowHeight="12.75"/>
  <cols>
    <col min="1" max="1" width="4.57421875" style="0" customWidth="1"/>
    <col min="2" max="2" width="45.28125" style="0" customWidth="1"/>
    <col min="3" max="3" width="12.8515625" style="0" customWidth="1"/>
    <col min="4" max="4" width="4.28125" style="0" customWidth="1"/>
    <col min="5" max="5" width="5.421875" style="0" customWidth="1"/>
    <col min="6" max="6" width="34.00390625" style="0" customWidth="1"/>
    <col min="7" max="7" width="14.57421875" style="0" customWidth="1"/>
    <col min="8" max="8" width="10.7109375" style="0" customWidth="1"/>
  </cols>
  <sheetData>
    <row r="2" spans="2:6" s="88" customFormat="1" ht="17.25" customHeight="1">
      <c r="B2" s="89" t="s">
        <v>762</v>
      </c>
      <c r="F2" s="101" t="s">
        <v>740</v>
      </c>
    </row>
    <row r="3" ht="15">
      <c r="C3" s="66" t="s">
        <v>741</v>
      </c>
    </row>
    <row r="5" spans="1:8" ht="15.75" customHeight="1">
      <c r="A5" s="90" t="s">
        <v>420</v>
      </c>
      <c r="B5" s="74" t="s">
        <v>721</v>
      </c>
      <c r="C5" s="92" t="s">
        <v>722</v>
      </c>
      <c r="E5" s="74" t="s">
        <v>420</v>
      </c>
      <c r="F5" s="82" t="s">
        <v>742</v>
      </c>
      <c r="G5" s="74" t="s">
        <v>719</v>
      </c>
      <c r="H5" s="74" t="s">
        <v>719</v>
      </c>
    </row>
    <row r="6" spans="1:8" ht="12.75">
      <c r="A6" s="91" t="s">
        <v>421</v>
      </c>
      <c r="B6" s="76"/>
      <c r="C6" s="93"/>
      <c r="E6" s="76" t="s">
        <v>421</v>
      </c>
      <c r="F6" s="76"/>
      <c r="G6" s="76"/>
      <c r="H6" s="76"/>
    </row>
    <row r="7" spans="1:8" ht="15.75" customHeight="1">
      <c r="A7" s="77">
        <v>1</v>
      </c>
      <c r="B7" s="20" t="s">
        <v>723</v>
      </c>
      <c r="C7" s="119"/>
      <c r="E7" s="98"/>
      <c r="F7" s="20" t="s">
        <v>743</v>
      </c>
      <c r="G7" s="28"/>
      <c r="H7" s="94"/>
    </row>
    <row r="8" spans="1:8" ht="15.75" customHeight="1">
      <c r="A8" s="22"/>
      <c r="B8" s="21" t="s">
        <v>725</v>
      </c>
      <c r="C8" s="29"/>
      <c r="E8" s="22">
        <v>1</v>
      </c>
      <c r="F8" s="21" t="s">
        <v>744</v>
      </c>
      <c r="G8" s="21"/>
      <c r="H8" s="100" t="s">
        <v>761</v>
      </c>
    </row>
    <row r="9" spans="1:8" ht="15.75" customHeight="1">
      <c r="A9" s="22"/>
      <c r="B9" s="21" t="s">
        <v>724</v>
      </c>
      <c r="C9" s="29"/>
      <c r="E9" s="22">
        <v>2</v>
      </c>
      <c r="F9" s="21" t="s">
        <v>745</v>
      </c>
      <c r="G9" s="28">
        <f>C10-C25</f>
        <v>17017574.4</v>
      </c>
      <c r="H9" s="100" t="s">
        <v>761</v>
      </c>
    </row>
    <row r="10" spans="1:8" ht="15.75" customHeight="1">
      <c r="A10" s="22">
        <v>2</v>
      </c>
      <c r="B10" s="21" t="s">
        <v>726</v>
      </c>
      <c r="C10" s="141">
        <f>'ardh shpenz analitike'!D124</f>
        <v>18938267</v>
      </c>
      <c r="E10" s="22">
        <v>3</v>
      </c>
      <c r="F10" s="21" t="s">
        <v>746</v>
      </c>
      <c r="G10" s="21"/>
      <c r="H10" s="100" t="s">
        <v>761</v>
      </c>
    </row>
    <row r="11" spans="1:8" ht="15.75" customHeight="1">
      <c r="A11" s="22">
        <f>A10+1</f>
        <v>3</v>
      </c>
      <c r="B11" s="21" t="s">
        <v>727</v>
      </c>
      <c r="C11" s="44">
        <f>+C14+C16</f>
        <v>268659</v>
      </c>
      <c r="E11" s="96"/>
      <c r="F11" s="21" t="s">
        <v>747</v>
      </c>
      <c r="G11" s="21"/>
      <c r="H11" s="95"/>
    </row>
    <row r="12" spans="1:8" ht="15.75" customHeight="1">
      <c r="A12" s="22"/>
      <c r="B12" s="79" t="s">
        <v>728</v>
      </c>
      <c r="C12" s="29"/>
      <c r="E12" s="96"/>
      <c r="F12" s="21" t="s">
        <v>748</v>
      </c>
      <c r="G12" s="21"/>
      <c r="H12" s="95"/>
    </row>
    <row r="13" spans="1:8" ht="15.75" customHeight="1">
      <c r="A13" s="22"/>
      <c r="B13" s="79" t="s">
        <v>729</v>
      </c>
      <c r="C13" s="29"/>
      <c r="E13" s="96"/>
      <c r="F13" s="21" t="s">
        <v>749</v>
      </c>
      <c r="G13" s="21"/>
      <c r="H13" s="95"/>
    </row>
    <row r="14" spans="1:8" ht="15.75" customHeight="1">
      <c r="A14" s="22"/>
      <c r="B14" s="79" t="s">
        <v>730</v>
      </c>
      <c r="C14" s="29">
        <v>241216</v>
      </c>
      <c r="E14" s="96"/>
      <c r="F14" s="21" t="s">
        <v>750</v>
      </c>
      <c r="G14" s="21"/>
      <c r="H14" s="95"/>
    </row>
    <row r="15" spans="1:8" ht="15.75" customHeight="1">
      <c r="A15" s="22"/>
      <c r="B15" s="79" t="s">
        <v>731</v>
      </c>
      <c r="C15" s="29"/>
      <c r="E15" s="96"/>
      <c r="F15" s="21" t="s">
        <v>751</v>
      </c>
      <c r="G15" s="233">
        <f>G9</f>
        <v>17017574.4</v>
      </c>
      <c r="H15" s="95"/>
    </row>
    <row r="16" spans="1:8" ht="15.75" customHeight="1">
      <c r="A16" s="22"/>
      <c r="B16" s="79" t="s">
        <v>732</v>
      </c>
      <c r="C16" s="29">
        <v>27443</v>
      </c>
      <c r="E16" s="22">
        <v>4</v>
      </c>
      <c r="F16" s="21" t="s">
        <v>752</v>
      </c>
      <c r="G16" s="21">
        <f>G17+G18+G19+G20+G21+G22</f>
        <v>0</v>
      </c>
      <c r="H16" s="95"/>
    </row>
    <row r="17" spans="1:8" ht="15.75" customHeight="1">
      <c r="A17" s="22"/>
      <c r="B17" s="79"/>
      <c r="C17" s="29"/>
      <c r="E17" s="96"/>
      <c r="F17" s="79" t="s">
        <v>757</v>
      </c>
      <c r="G17" s="21"/>
      <c r="H17" s="95"/>
    </row>
    <row r="18" spans="1:8" ht="15.75" customHeight="1">
      <c r="A18" s="22">
        <v>4</v>
      </c>
      <c r="B18" s="39" t="s">
        <v>733</v>
      </c>
      <c r="C18" s="44">
        <f>C10+C11</f>
        <v>19206926</v>
      </c>
      <c r="E18" s="96"/>
      <c r="F18" s="79" t="s">
        <v>753</v>
      </c>
      <c r="G18" s="21"/>
      <c r="H18" s="95"/>
    </row>
    <row r="19" spans="1:8" ht="15.75" customHeight="1">
      <c r="A19" s="22">
        <f>A18+1</f>
        <v>5</v>
      </c>
      <c r="B19" s="21" t="s">
        <v>737</v>
      </c>
      <c r="C19" s="29"/>
      <c r="E19" s="96"/>
      <c r="F19" s="79" t="s">
        <v>758</v>
      </c>
      <c r="G19" s="21"/>
      <c r="H19" s="95"/>
    </row>
    <row r="20" spans="1:8" ht="15.75" customHeight="1">
      <c r="A20" s="22">
        <f>A19+1</f>
        <v>6</v>
      </c>
      <c r="B20" s="21" t="s">
        <v>738</v>
      </c>
      <c r="C20" s="44">
        <f>C18-C19</f>
        <v>19206926</v>
      </c>
      <c r="E20" s="96"/>
      <c r="F20" s="99" t="s">
        <v>760</v>
      </c>
      <c r="G20" s="21"/>
      <c r="H20" s="95"/>
    </row>
    <row r="21" spans="1:8" ht="15.75" customHeight="1">
      <c r="A21" s="22"/>
      <c r="B21" s="52" t="s">
        <v>785</v>
      </c>
      <c r="C21" s="29">
        <f>C20*10%</f>
        <v>1920692.6</v>
      </c>
      <c r="E21" s="96"/>
      <c r="F21" s="79" t="s">
        <v>759</v>
      </c>
      <c r="G21" s="21"/>
      <c r="H21" s="95"/>
    </row>
    <row r="22" spans="1:8" ht="15.75" customHeight="1">
      <c r="A22" s="22"/>
      <c r="B22" s="39" t="s">
        <v>1027</v>
      </c>
      <c r="C22" s="120"/>
      <c r="E22" s="96"/>
      <c r="F22" s="79" t="s">
        <v>754</v>
      </c>
      <c r="G22" s="21"/>
      <c r="H22" s="95"/>
    </row>
    <row r="23" spans="1:8" ht="15.75" customHeight="1">
      <c r="A23" s="96"/>
      <c r="B23" s="21" t="s">
        <v>786</v>
      </c>
      <c r="C23" s="29"/>
      <c r="E23" s="22">
        <v>5</v>
      </c>
      <c r="F23" s="21" t="s">
        <v>755</v>
      </c>
      <c r="G23" s="21"/>
      <c r="H23" s="95"/>
    </row>
    <row r="24" spans="1:8" ht="15.75" customHeight="1">
      <c r="A24" s="96"/>
      <c r="B24" s="21"/>
      <c r="C24" s="29"/>
      <c r="E24" s="22"/>
      <c r="F24" s="21"/>
      <c r="G24" s="21"/>
      <c r="H24" s="95"/>
    </row>
    <row r="25" spans="1:8" ht="15.75" customHeight="1">
      <c r="A25" s="96">
        <v>7</v>
      </c>
      <c r="B25" s="21" t="s">
        <v>739</v>
      </c>
      <c r="C25" s="44">
        <f>C21+C23</f>
        <v>1920692.6</v>
      </c>
      <c r="E25" s="22">
        <v>6</v>
      </c>
      <c r="F25" s="21" t="s">
        <v>756</v>
      </c>
      <c r="G25" s="233">
        <f>G15-G16-G23</f>
        <v>17017574.4</v>
      </c>
      <c r="H25" s="95"/>
    </row>
    <row r="26" spans="1:8" ht="15.75" customHeight="1">
      <c r="A26" s="96"/>
      <c r="B26" s="21"/>
      <c r="C26" s="29"/>
      <c r="E26" s="96"/>
      <c r="F26" s="21"/>
      <c r="G26" s="21"/>
      <c r="H26" s="95"/>
    </row>
    <row r="27" spans="1:8" ht="15.75" customHeight="1">
      <c r="A27" s="64"/>
      <c r="B27" s="87"/>
      <c r="C27" s="30"/>
      <c r="E27" s="64"/>
      <c r="F27" s="87"/>
      <c r="G27" s="87"/>
      <c r="H27" s="97"/>
    </row>
    <row r="29" ht="12.75">
      <c r="C29" s="118"/>
    </row>
    <row r="30" ht="12.75">
      <c r="C30" s="118"/>
    </row>
    <row r="31" ht="12.75">
      <c r="C31" s="118"/>
    </row>
    <row r="32" ht="12.75">
      <c r="C32" s="118"/>
    </row>
    <row r="33" ht="12.75">
      <c r="C33" s="118"/>
    </row>
    <row r="34" ht="12.75">
      <c r="C34" s="118"/>
    </row>
    <row r="35" ht="12.75">
      <c r="C35" s="118"/>
    </row>
    <row r="36" ht="12.75">
      <c r="C36" s="118"/>
    </row>
    <row r="37" ht="12.75">
      <c r="C37" s="118"/>
    </row>
    <row r="38" ht="12.75">
      <c r="C38" s="118"/>
    </row>
    <row r="39" ht="12.75">
      <c r="C39" s="118"/>
    </row>
    <row r="40" ht="12.75">
      <c r="C40" s="118"/>
    </row>
    <row r="41" ht="12.75">
      <c r="C41" s="118"/>
    </row>
    <row r="42" ht="12.75">
      <c r="C42" s="118"/>
    </row>
    <row r="43" ht="12.75">
      <c r="C43" s="118"/>
    </row>
  </sheetData>
  <sheetProtection/>
  <printOptions/>
  <pageMargins left="0.75" right="0.6" top="1" bottom="1" header="0.5" footer="0.5"/>
  <pageSetup horizontalDpi="600" verticalDpi="600" orientation="landscape" paperSize="9" r:id="rId1"/>
  <headerFooter alignWithMargins="0">
    <oddFooter>&amp;CFaqe   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13" ySplit="13" topLeftCell="N2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E16" sqref="E16"/>
    </sheetView>
  </sheetViews>
  <sheetFormatPr defaultColWidth="9.140625" defaultRowHeight="12.75"/>
  <cols>
    <col min="1" max="1" width="3.7109375" style="105" customWidth="1"/>
    <col min="2" max="2" width="15.57421875" style="105" customWidth="1"/>
    <col min="3" max="3" width="9.8515625" style="105" customWidth="1"/>
    <col min="4" max="4" width="9.140625" style="105" customWidth="1"/>
    <col min="5" max="5" width="8.140625" style="105" customWidth="1"/>
    <col min="6" max="6" width="9.421875" style="105" customWidth="1"/>
    <col min="7" max="7" width="10.57421875" style="105" customWidth="1"/>
    <col min="8" max="15" width="8.140625" style="105" customWidth="1"/>
    <col min="16" max="16" width="9.00390625" style="105" customWidth="1"/>
    <col min="17" max="19" width="8.140625" style="105" customWidth="1"/>
    <col min="20" max="16384" width="9.140625" style="105" customWidth="1"/>
  </cols>
  <sheetData>
    <row r="1" ht="12.75">
      <c r="B1" s="145" t="s">
        <v>1338</v>
      </c>
    </row>
    <row r="3" spans="2:18" s="1" customFormat="1" ht="14.25">
      <c r="B3" s="1" t="s">
        <v>1342</v>
      </c>
      <c r="R3" s="236"/>
    </row>
    <row r="4" s="1" customFormat="1" ht="14.25"/>
    <row r="5" s="1" customFormat="1" ht="14.25">
      <c r="B5" s="1" t="s">
        <v>969</v>
      </c>
    </row>
    <row r="7" spans="7:11" ht="12.75">
      <c r="G7" s="15" t="s">
        <v>763</v>
      </c>
      <c r="H7" s="15"/>
      <c r="I7" s="15"/>
      <c r="J7" s="15"/>
      <c r="K7" s="15"/>
    </row>
    <row r="8" s="1" customFormat="1" ht="14.25">
      <c r="D8" s="1" t="s">
        <v>284</v>
      </c>
    </row>
    <row r="10" spans="1:19" ht="15.75" customHeight="1">
      <c r="A10" s="130" t="s">
        <v>420</v>
      </c>
      <c r="B10" s="130" t="s">
        <v>764</v>
      </c>
      <c r="C10" s="132"/>
      <c r="D10" s="909" t="s">
        <v>1028</v>
      </c>
      <c r="E10" s="910"/>
      <c r="F10" s="911" t="s">
        <v>787</v>
      </c>
      <c r="G10" s="912"/>
      <c r="H10" s="909" t="s">
        <v>1029</v>
      </c>
      <c r="I10" s="910"/>
      <c r="J10" s="909" t="s">
        <v>985</v>
      </c>
      <c r="K10" s="910"/>
      <c r="L10" s="909" t="s">
        <v>765</v>
      </c>
      <c r="M10" s="910"/>
      <c r="N10" s="909" t="s">
        <v>1042</v>
      </c>
      <c r="O10" s="910"/>
      <c r="P10" s="909" t="s">
        <v>1048</v>
      </c>
      <c r="Q10" s="910"/>
      <c r="R10" s="911" t="s">
        <v>766</v>
      </c>
      <c r="S10" s="912"/>
    </row>
    <row r="11" spans="1:19" ht="15.75" customHeight="1">
      <c r="A11" s="131"/>
      <c r="B11" s="130" t="s">
        <v>789</v>
      </c>
      <c r="C11" s="132"/>
      <c r="D11" s="907">
        <v>444</v>
      </c>
      <c r="E11" s="908"/>
      <c r="F11" s="907">
        <v>445</v>
      </c>
      <c r="G11" s="908"/>
      <c r="H11" s="907">
        <v>442</v>
      </c>
      <c r="I11" s="908"/>
      <c r="J11" s="750" t="s">
        <v>984</v>
      </c>
      <c r="K11" s="750"/>
      <c r="L11" s="907" t="s">
        <v>1040</v>
      </c>
      <c r="M11" s="908"/>
      <c r="N11" s="907" t="s">
        <v>1041</v>
      </c>
      <c r="O11" s="908"/>
      <c r="P11" s="907">
        <v>431</v>
      </c>
      <c r="Q11" s="908"/>
      <c r="R11" s="907">
        <v>657</v>
      </c>
      <c r="S11" s="908"/>
    </row>
    <row r="12" spans="1:19" s="110" customFormat="1" ht="15.75" customHeight="1">
      <c r="A12" s="113" t="s">
        <v>424</v>
      </c>
      <c r="B12" s="111" t="s">
        <v>423</v>
      </c>
      <c r="C12" s="112"/>
      <c r="D12" s="114">
        <v>1</v>
      </c>
      <c r="E12" s="139">
        <v>2</v>
      </c>
      <c r="F12" s="114">
        <v>3</v>
      </c>
      <c r="G12" s="114">
        <v>4</v>
      </c>
      <c r="H12" s="114">
        <v>5</v>
      </c>
      <c r="I12" s="114">
        <v>6</v>
      </c>
      <c r="J12" s="114">
        <v>7</v>
      </c>
      <c r="K12" s="114">
        <v>8</v>
      </c>
      <c r="L12" s="114">
        <v>9</v>
      </c>
      <c r="M12" s="114">
        <v>10</v>
      </c>
      <c r="N12" s="114">
        <v>11</v>
      </c>
      <c r="O12" s="114">
        <v>12</v>
      </c>
      <c r="P12" s="114">
        <v>13</v>
      </c>
      <c r="Q12" s="114">
        <v>14</v>
      </c>
      <c r="R12" s="114">
        <v>15</v>
      </c>
      <c r="S12" s="114">
        <v>16</v>
      </c>
    </row>
    <row r="13" spans="1:19" ht="15.75" customHeight="1">
      <c r="A13" s="133"/>
      <c r="B13" s="134"/>
      <c r="C13" s="135"/>
      <c r="D13" s="152" t="s">
        <v>790</v>
      </c>
      <c r="E13" s="152" t="s">
        <v>791</v>
      </c>
      <c r="F13" s="152" t="s">
        <v>790</v>
      </c>
      <c r="G13" s="152" t="s">
        <v>791</v>
      </c>
      <c r="H13" s="152" t="s">
        <v>790</v>
      </c>
      <c r="I13" s="152" t="s">
        <v>791</v>
      </c>
      <c r="J13" s="152" t="s">
        <v>790</v>
      </c>
      <c r="K13" s="152" t="s">
        <v>791</v>
      </c>
      <c r="L13" s="152" t="s">
        <v>790</v>
      </c>
      <c r="M13" s="152" t="s">
        <v>791</v>
      </c>
      <c r="N13" s="152" t="s">
        <v>790</v>
      </c>
      <c r="O13" s="152" t="s">
        <v>791</v>
      </c>
      <c r="P13" s="152" t="s">
        <v>790</v>
      </c>
      <c r="Q13" s="152" t="s">
        <v>791</v>
      </c>
      <c r="R13" s="152" t="s">
        <v>790</v>
      </c>
      <c r="S13" s="152" t="s">
        <v>791</v>
      </c>
    </row>
    <row r="14" spans="1:19" ht="15" customHeight="1">
      <c r="A14" s="49" t="s">
        <v>429</v>
      </c>
      <c r="B14" s="144" t="s">
        <v>326</v>
      </c>
      <c r="C14" s="144"/>
      <c r="D14" s="234">
        <v>0</v>
      </c>
      <c r="F14" s="234"/>
      <c r="G14" s="234"/>
      <c r="H14" s="234"/>
      <c r="I14" s="235">
        <v>33440</v>
      </c>
      <c r="J14" s="496"/>
      <c r="K14" s="496"/>
      <c r="L14" s="234"/>
      <c r="M14" s="234">
        <v>0</v>
      </c>
      <c r="N14" s="234"/>
      <c r="O14" s="234"/>
      <c r="P14" s="234"/>
      <c r="Q14" s="234">
        <v>121295</v>
      </c>
      <c r="R14" s="234"/>
      <c r="S14" s="234"/>
    </row>
    <row r="15" spans="1:19" ht="15" customHeight="1">
      <c r="A15" s="50" t="s">
        <v>430</v>
      </c>
      <c r="B15" s="39" t="s">
        <v>1381</v>
      </c>
      <c r="C15" s="39"/>
      <c r="D15" s="234">
        <f>+D31</f>
        <v>410466</v>
      </c>
      <c r="E15" s="234">
        <v>1920693</v>
      </c>
      <c r="F15" s="234">
        <f>F31</f>
        <v>0</v>
      </c>
      <c r="G15" s="234">
        <f>G31</f>
        <v>0</v>
      </c>
      <c r="H15" s="234">
        <f>+H31</f>
        <v>405460</v>
      </c>
      <c r="I15" s="234">
        <f>+I31</f>
        <v>406911</v>
      </c>
      <c r="J15" s="234">
        <f>+J31</f>
        <v>0</v>
      </c>
      <c r="K15" s="234">
        <f>+K31</f>
        <v>0</v>
      </c>
      <c r="L15" s="234">
        <f aca="true" t="shared" si="0" ref="L15:S15">L31</f>
        <v>0</v>
      </c>
      <c r="M15" s="234">
        <f t="shared" si="0"/>
        <v>0</v>
      </c>
      <c r="N15" s="234">
        <f>N31</f>
        <v>0</v>
      </c>
      <c r="O15" s="234">
        <f>O31</f>
        <v>0</v>
      </c>
      <c r="P15" s="234">
        <f>+P31</f>
        <v>1565038</v>
      </c>
      <c r="Q15" s="234">
        <f>+Q31</f>
        <v>1596895</v>
      </c>
      <c r="R15" s="234">
        <f t="shared" si="0"/>
        <v>0</v>
      </c>
      <c r="S15" s="234">
        <f t="shared" si="0"/>
        <v>0</v>
      </c>
    </row>
    <row r="16" spans="1:19" ht="15" customHeight="1">
      <c r="A16" s="50" t="s">
        <v>431</v>
      </c>
      <c r="B16" s="39" t="s">
        <v>1382</v>
      </c>
      <c r="C16" s="39"/>
      <c r="D16" s="606"/>
      <c r="E16" s="606">
        <f>+E15-D15</f>
        <v>1510227</v>
      </c>
      <c r="F16" s="234">
        <f>F15+F14-G15</f>
        <v>0</v>
      </c>
      <c r="G16" s="516"/>
      <c r="H16" s="607"/>
      <c r="I16" s="606">
        <f>I14+I15-H15</f>
        <v>34891</v>
      </c>
      <c r="J16" s="606"/>
      <c r="K16" s="606">
        <f>+K15-J15</f>
        <v>0</v>
      </c>
      <c r="L16" s="234"/>
      <c r="M16" s="234">
        <f>M14+M15-L15</f>
        <v>0</v>
      </c>
      <c r="N16" s="234"/>
      <c r="O16" s="234">
        <f>O14+O15-N15</f>
        <v>0</v>
      </c>
      <c r="P16" s="607"/>
      <c r="Q16" s="606">
        <f>Q14+Q15-P15</f>
        <v>153152</v>
      </c>
      <c r="R16" s="234"/>
      <c r="S16" s="234">
        <f>S14+S15-R15</f>
        <v>0</v>
      </c>
    </row>
    <row r="17" spans="1:19" ht="15" customHeight="1">
      <c r="A17" s="136"/>
      <c r="B17" s="81" t="s">
        <v>767</v>
      </c>
      <c r="C17" s="81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19" ht="15" customHeight="1">
      <c r="A18" s="125">
        <v>1</v>
      </c>
      <c r="B18" s="137" t="s">
        <v>768</v>
      </c>
      <c r="C18" s="81">
        <v>2011</v>
      </c>
      <c r="D18" s="235"/>
      <c r="E18" s="235"/>
      <c r="F18" s="235"/>
      <c r="G18" s="235"/>
      <c r="H18" s="235">
        <v>33440</v>
      </c>
      <c r="I18" s="235">
        <v>34340</v>
      </c>
      <c r="J18" s="235"/>
      <c r="K18" s="235"/>
      <c r="L18" s="235"/>
      <c r="M18" s="235"/>
      <c r="N18" s="496"/>
      <c r="O18" s="496"/>
      <c r="P18" s="235">
        <v>130311</v>
      </c>
      <c r="Q18" s="235">
        <v>132077</v>
      </c>
      <c r="R18" s="235"/>
      <c r="S18" s="235"/>
    </row>
    <row r="19" spans="1:19" ht="15" customHeight="1">
      <c r="A19" s="125">
        <f>A18+1</f>
        <v>2</v>
      </c>
      <c r="B19" s="138" t="s">
        <v>769</v>
      </c>
      <c r="C19" s="81">
        <v>2011</v>
      </c>
      <c r="D19" s="235"/>
      <c r="E19" s="237"/>
      <c r="F19" s="235"/>
      <c r="G19" s="235"/>
      <c r="H19" s="235">
        <v>34340</v>
      </c>
      <c r="I19" s="235">
        <v>34340</v>
      </c>
      <c r="J19" s="235"/>
      <c r="K19" s="235"/>
      <c r="L19" s="235"/>
      <c r="M19" s="235"/>
      <c r="N19" s="235"/>
      <c r="O19" s="235"/>
      <c r="P19" s="235">
        <v>132078</v>
      </c>
      <c r="Q19" s="235">
        <v>132079</v>
      </c>
      <c r="R19" s="235"/>
      <c r="S19" s="235"/>
    </row>
    <row r="20" spans="1:19" ht="15" customHeight="1">
      <c r="A20" s="125">
        <f aca="true" t="shared" si="1" ref="A20:A29">A19+1</f>
        <v>3</v>
      </c>
      <c r="B20" s="138" t="s">
        <v>770</v>
      </c>
      <c r="C20" s="81">
        <v>2011</v>
      </c>
      <c r="D20" s="235"/>
      <c r="E20" s="235"/>
      <c r="F20" s="237"/>
      <c r="G20" s="235"/>
      <c r="H20" s="235">
        <v>34340</v>
      </c>
      <c r="I20" s="235">
        <v>33440</v>
      </c>
      <c r="J20" s="235"/>
      <c r="K20" s="235"/>
      <c r="L20" s="235"/>
      <c r="M20" s="235"/>
      <c r="N20" s="235"/>
      <c r="O20" s="235"/>
      <c r="P20" s="235">
        <v>132078</v>
      </c>
      <c r="Q20" s="235">
        <v>130186</v>
      </c>
      <c r="R20" s="235"/>
      <c r="S20" s="235"/>
    </row>
    <row r="21" spans="1:19" ht="15" customHeight="1">
      <c r="A21" s="125">
        <f t="shared" si="1"/>
        <v>4</v>
      </c>
      <c r="B21" s="138" t="s">
        <v>771</v>
      </c>
      <c r="C21" s="81">
        <v>2011</v>
      </c>
      <c r="D21" s="235"/>
      <c r="E21" s="237"/>
      <c r="F21" s="235"/>
      <c r="G21" s="237"/>
      <c r="H21" s="235">
        <v>33440</v>
      </c>
      <c r="I21" s="235">
        <v>34340</v>
      </c>
      <c r="J21" s="235"/>
      <c r="K21" s="235"/>
      <c r="L21" s="235"/>
      <c r="M21" s="235"/>
      <c r="N21" s="235"/>
      <c r="O21" s="235"/>
      <c r="P21" s="235">
        <v>130184</v>
      </c>
      <c r="Q21" s="235">
        <v>132079</v>
      </c>
      <c r="R21" s="235"/>
      <c r="S21" s="235"/>
    </row>
    <row r="22" spans="1:19" ht="15" customHeight="1">
      <c r="A22" s="125">
        <f t="shared" si="1"/>
        <v>5</v>
      </c>
      <c r="B22" s="138" t="s">
        <v>772</v>
      </c>
      <c r="C22" s="81">
        <v>2011</v>
      </c>
      <c r="D22" s="235"/>
      <c r="E22" s="235"/>
      <c r="F22" s="235"/>
      <c r="G22" s="237"/>
      <c r="H22" s="235">
        <v>34340</v>
      </c>
      <c r="I22" s="235">
        <v>34340</v>
      </c>
      <c r="J22" s="235"/>
      <c r="K22" s="235"/>
      <c r="L22" s="235"/>
      <c r="M22" s="235"/>
      <c r="N22" s="235"/>
      <c r="O22" s="235"/>
      <c r="P22" s="235">
        <v>132078</v>
      </c>
      <c r="Q22" s="235">
        <v>132079</v>
      </c>
      <c r="R22" s="235"/>
      <c r="S22" s="235"/>
    </row>
    <row r="23" spans="1:19" ht="15" customHeight="1">
      <c r="A23" s="125">
        <f>A22+1</f>
        <v>6</v>
      </c>
      <c r="B23" s="138" t="s">
        <v>773</v>
      </c>
      <c r="C23" s="81">
        <v>2011</v>
      </c>
      <c r="D23" s="235"/>
      <c r="E23" s="235"/>
      <c r="F23" s="235"/>
      <c r="G23" s="237"/>
      <c r="H23" s="235">
        <v>34340</v>
      </c>
      <c r="I23" s="235">
        <v>34340</v>
      </c>
      <c r="J23" s="235"/>
      <c r="K23" s="235"/>
      <c r="L23" s="235"/>
      <c r="M23" s="235"/>
      <c r="N23" s="235"/>
      <c r="O23" s="235"/>
      <c r="P23" s="235">
        <v>132078</v>
      </c>
      <c r="Q23" s="235">
        <v>132079</v>
      </c>
      <c r="R23" s="235"/>
      <c r="S23" s="235"/>
    </row>
    <row r="24" spans="1:19" ht="15" customHeight="1">
      <c r="A24" s="125">
        <f t="shared" si="1"/>
        <v>7</v>
      </c>
      <c r="B24" s="138" t="s">
        <v>774</v>
      </c>
      <c r="C24" s="81">
        <v>2011</v>
      </c>
      <c r="D24" s="235"/>
      <c r="E24" s="235"/>
      <c r="F24" s="235"/>
      <c r="G24" s="237"/>
      <c r="H24" s="235">
        <v>34340</v>
      </c>
      <c r="I24" s="235">
        <v>35640</v>
      </c>
      <c r="J24" s="235"/>
      <c r="K24" s="235"/>
      <c r="L24" s="235"/>
      <c r="M24" s="235"/>
      <c r="N24" s="235"/>
      <c r="O24" s="235"/>
      <c r="P24" s="235">
        <v>132078</v>
      </c>
      <c r="Q24" s="235">
        <v>135705</v>
      </c>
      <c r="R24" s="235"/>
      <c r="S24" s="235"/>
    </row>
    <row r="25" spans="1:19" ht="15" customHeight="1">
      <c r="A25" s="125">
        <f t="shared" si="1"/>
        <v>8</v>
      </c>
      <c r="B25" s="138" t="s">
        <v>775</v>
      </c>
      <c r="C25" s="81">
        <v>2011</v>
      </c>
      <c r="D25" s="235"/>
      <c r="E25" s="235"/>
      <c r="F25" s="235"/>
      <c r="G25" s="235"/>
      <c r="H25" s="235">
        <v>35640</v>
      </c>
      <c r="I25" s="235">
        <v>32560</v>
      </c>
      <c r="J25" s="235"/>
      <c r="K25" s="235"/>
      <c r="L25" s="235"/>
      <c r="M25" s="235"/>
      <c r="N25" s="235"/>
      <c r="O25" s="235"/>
      <c r="P25" s="235">
        <v>135705</v>
      </c>
      <c r="Q25" s="235">
        <v>127112</v>
      </c>
      <c r="R25" s="235"/>
      <c r="S25" s="235"/>
    </row>
    <row r="26" spans="1:19" ht="15" customHeight="1">
      <c r="A26" s="125">
        <f t="shared" si="1"/>
        <v>9</v>
      </c>
      <c r="B26" s="138" t="s">
        <v>776</v>
      </c>
      <c r="C26" s="81">
        <v>2011</v>
      </c>
      <c r="D26" s="235"/>
      <c r="E26" s="235"/>
      <c r="F26" s="235"/>
      <c r="G26" s="235"/>
      <c r="H26" s="235">
        <v>32560</v>
      </c>
      <c r="I26" s="235">
        <v>32560</v>
      </c>
      <c r="J26" s="235"/>
      <c r="K26" s="235"/>
      <c r="L26" s="235"/>
      <c r="M26" s="235"/>
      <c r="N26" s="235"/>
      <c r="O26" s="235"/>
      <c r="P26" s="235">
        <v>127112</v>
      </c>
      <c r="Q26" s="235">
        <v>127112</v>
      </c>
      <c r="R26" s="235"/>
      <c r="S26" s="235"/>
    </row>
    <row r="27" spans="1:19" ht="15" customHeight="1">
      <c r="A27" s="125">
        <f>A26+1</f>
        <v>10</v>
      </c>
      <c r="B27" s="138" t="s">
        <v>777</v>
      </c>
      <c r="C27" s="81">
        <v>2011</v>
      </c>
      <c r="D27" s="235"/>
      <c r="E27" s="235"/>
      <c r="F27" s="235"/>
      <c r="G27" s="235"/>
      <c r="H27" s="235">
        <v>32560</v>
      </c>
      <c r="I27" s="235">
        <v>33560</v>
      </c>
      <c r="J27" s="235"/>
      <c r="K27" s="235"/>
      <c r="L27" s="235"/>
      <c r="M27" s="235"/>
      <c r="N27" s="235"/>
      <c r="O27" s="235"/>
      <c r="P27" s="235">
        <v>127112</v>
      </c>
      <c r="Q27" s="235">
        <v>127112</v>
      </c>
      <c r="R27" s="235"/>
      <c r="S27" s="235"/>
    </row>
    <row r="28" spans="1:19" ht="15" customHeight="1">
      <c r="A28" s="125">
        <f t="shared" si="1"/>
        <v>11</v>
      </c>
      <c r="B28" s="138" t="s">
        <v>778</v>
      </c>
      <c r="C28" s="81">
        <v>2011</v>
      </c>
      <c r="D28" s="235"/>
      <c r="E28" s="235"/>
      <c r="F28" s="235"/>
      <c r="G28" s="235"/>
      <c r="H28" s="235">
        <v>33560</v>
      </c>
      <c r="I28" s="235">
        <v>32560</v>
      </c>
      <c r="J28" s="235"/>
      <c r="K28" s="235"/>
      <c r="L28" s="235"/>
      <c r="M28" s="235"/>
      <c r="N28" s="235"/>
      <c r="O28" s="235"/>
      <c r="P28" s="235">
        <v>127112</v>
      </c>
      <c r="Q28" s="235">
        <v>127112</v>
      </c>
      <c r="R28" s="235"/>
      <c r="S28" s="235"/>
    </row>
    <row r="29" spans="1:19" ht="15" customHeight="1">
      <c r="A29" s="708">
        <f t="shared" si="1"/>
        <v>12</v>
      </c>
      <c r="B29" s="138" t="s">
        <v>780</v>
      </c>
      <c r="C29" s="81">
        <v>2011</v>
      </c>
      <c r="D29" s="235"/>
      <c r="E29" s="237"/>
      <c r="F29" s="235"/>
      <c r="G29" s="235"/>
      <c r="H29" s="54">
        <v>32560</v>
      </c>
      <c r="I29" s="235">
        <v>34891</v>
      </c>
      <c r="J29" s="235"/>
      <c r="K29" s="235"/>
      <c r="L29" s="235"/>
      <c r="M29" s="235"/>
      <c r="N29" s="235"/>
      <c r="O29" s="235"/>
      <c r="P29" s="235">
        <v>127112</v>
      </c>
      <c r="Q29" s="235">
        <v>162163</v>
      </c>
      <c r="R29" s="235"/>
      <c r="S29" s="235"/>
    </row>
    <row r="30" spans="1:19" ht="15" customHeight="1">
      <c r="A30" s="708"/>
      <c r="B30" s="518" t="s">
        <v>523</v>
      </c>
      <c r="C30" s="81"/>
      <c r="D30" s="519">
        <v>410466</v>
      </c>
      <c r="E30" s="735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235"/>
      <c r="S30" s="235"/>
    </row>
    <row r="31" spans="1:19" ht="15" customHeight="1">
      <c r="A31" s="709"/>
      <c r="B31" s="608" t="s">
        <v>719</v>
      </c>
      <c r="C31" s="609"/>
      <c r="D31" s="610">
        <f aca="true" t="shared" si="2" ref="D31:S31">SUM(D18:D30)</f>
        <v>410466</v>
      </c>
      <c r="E31" s="610">
        <f t="shared" si="2"/>
        <v>0</v>
      </c>
      <c r="F31" s="610">
        <f t="shared" si="2"/>
        <v>0</v>
      </c>
      <c r="G31" s="610">
        <f t="shared" si="2"/>
        <v>0</v>
      </c>
      <c r="H31" s="610">
        <f t="shared" si="2"/>
        <v>405460</v>
      </c>
      <c r="I31" s="610">
        <f t="shared" si="2"/>
        <v>406911</v>
      </c>
      <c r="J31" s="610">
        <f t="shared" si="2"/>
        <v>0</v>
      </c>
      <c r="K31" s="610">
        <f t="shared" si="2"/>
        <v>0</v>
      </c>
      <c r="L31" s="610">
        <f t="shared" si="2"/>
        <v>0</v>
      </c>
      <c r="M31" s="610">
        <f t="shared" si="2"/>
        <v>0</v>
      </c>
      <c r="N31" s="610">
        <f t="shared" si="2"/>
        <v>0</v>
      </c>
      <c r="O31" s="610">
        <f t="shared" si="2"/>
        <v>0</v>
      </c>
      <c r="P31" s="610">
        <f t="shared" si="2"/>
        <v>1565038</v>
      </c>
      <c r="Q31" s="610">
        <f t="shared" si="2"/>
        <v>1596895</v>
      </c>
      <c r="R31" s="610">
        <f t="shared" si="2"/>
        <v>0</v>
      </c>
      <c r="S31" s="610">
        <f t="shared" si="2"/>
        <v>0</v>
      </c>
    </row>
    <row r="32" spans="7:17" ht="15" customHeight="1">
      <c r="G32" s="517"/>
      <c r="Q32" s="517"/>
    </row>
    <row r="33" spans="4:17" ht="15" customHeight="1">
      <c r="D33" s="913" t="s">
        <v>467</v>
      </c>
      <c r="E33" s="913"/>
      <c r="F33" s="241"/>
      <c r="G33" s="245"/>
      <c r="I33" s="517"/>
      <c r="J33" s="517"/>
      <c r="K33" s="517"/>
      <c r="M33" s="246" t="s">
        <v>1344</v>
      </c>
      <c r="N33" s="246"/>
      <c r="O33" s="246"/>
      <c r="P33" s="246"/>
      <c r="Q33" s="517"/>
    </row>
    <row r="34" spans="4:16" ht="15" customHeight="1">
      <c r="D34" s="605" t="s">
        <v>457</v>
      </c>
      <c r="E34" s="605"/>
      <c r="F34" s="241"/>
      <c r="G34" s="245"/>
      <c r="H34" s="517"/>
      <c r="M34" s="246" t="s">
        <v>1343</v>
      </c>
      <c r="N34" s="246"/>
      <c r="O34" s="246"/>
      <c r="P34" s="246"/>
    </row>
    <row r="35" ht="15" customHeight="1">
      <c r="F35" s="517"/>
    </row>
    <row r="36" spans="4:16" ht="15" customHeight="1">
      <c r="D36" s="517"/>
      <c r="P36" s="517"/>
    </row>
  </sheetData>
  <sheetProtection/>
  <mergeCells count="16">
    <mergeCell ref="D33:E33"/>
    <mergeCell ref="P10:Q10"/>
    <mergeCell ref="R10:S10"/>
    <mergeCell ref="D11:E11"/>
    <mergeCell ref="F11:G11"/>
    <mergeCell ref="H11:I11"/>
    <mergeCell ref="L11:M11"/>
    <mergeCell ref="P11:Q11"/>
    <mergeCell ref="R11:S11"/>
    <mergeCell ref="N10:O10"/>
    <mergeCell ref="N11:O11"/>
    <mergeCell ref="D10:E10"/>
    <mergeCell ref="F10:G10"/>
    <mergeCell ref="H10:I10"/>
    <mergeCell ref="L10:M10"/>
    <mergeCell ref="J10:K10"/>
  </mergeCells>
  <printOptions/>
  <pageMargins left="0.44" right="0.27" top="0.57" bottom="0.47" header="0.5" footer="0.5"/>
  <pageSetup horizontalDpi="600" verticalDpi="600" orientation="landscape" paperSize="9" scale="95" r:id="rId1"/>
  <headerFooter alignWithMargins="0">
    <oddFooter>&amp;CFaqe 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D1">
      <selection activeCell="N14" sqref="N14"/>
    </sheetView>
  </sheetViews>
  <sheetFormatPr defaultColWidth="9.140625" defaultRowHeight="12.75"/>
  <cols>
    <col min="1" max="1" width="47.421875" style="0" customWidth="1"/>
    <col min="2" max="2" width="3.8515625" style="0" customWidth="1"/>
    <col min="3" max="3" width="26.7109375" style="0" customWidth="1"/>
    <col min="4" max="4" width="3.8515625" style="0" customWidth="1"/>
    <col min="5" max="5" width="28.7109375" style="0" customWidth="1"/>
    <col min="6" max="6" width="10.140625" style="0" hidden="1" customWidth="1"/>
    <col min="8" max="8" width="11.7109375" style="0" bestFit="1" customWidth="1"/>
    <col min="9" max="9" width="9.8515625" style="0" customWidth="1"/>
    <col min="11" max="11" width="14.421875" style="0" bestFit="1" customWidth="1"/>
  </cols>
  <sheetData>
    <row r="1" spans="1:6" ht="15.75">
      <c r="A1" s="102" t="s">
        <v>1165</v>
      </c>
      <c r="B1" s="254"/>
      <c r="C1" s="253" t="s">
        <v>1166</v>
      </c>
      <c r="D1" s="254"/>
      <c r="E1" s="255"/>
      <c r="F1" s="256"/>
    </row>
    <row r="2" spans="1:6" ht="16.5" thickBot="1">
      <c r="A2" s="102" t="s">
        <v>1167</v>
      </c>
      <c r="B2" s="258"/>
      <c r="C2" s="257" t="s">
        <v>1168</v>
      </c>
      <c r="D2" s="258"/>
      <c r="E2" s="259"/>
      <c r="F2" s="259"/>
    </row>
    <row r="3" spans="5:6" ht="13.5" thickBot="1">
      <c r="E3" s="16"/>
      <c r="F3" s="254"/>
    </row>
    <row r="4" spans="1:6" ht="16.5" thickBot="1">
      <c r="A4" s="260" t="s">
        <v>1065</v>
      </c>
      <c r="B4" s="262"/>
      <c r="C4" s="261" t="s">
        <v>1169</v>
      </c>
      <c r="D4" s="262"/>
      <c r="E4" s="14"/>
      <c r="F4" s="258"/>
    </row>
    <row r="5" spans="1:5" ht="16.5" thickBot="1">
      <c r="A5" s="263" t="s">
        <v>1063</v>
      </c>
      <c r="B5" s="265"/>
      <c r="C5" s="264" t="s">
        <v>312</v>
      </c>
      <c r="D5" s="265"/>
      <c r="E5" s="14"/>
    </row>
    <row r="6" spans="1:5" ht="17.25" thickBot="1" thickTop="1">
      <c r="A6" s="266" t="s">
        <v>1064</v>
      </c>
      <c r="B6" s="259"/>
      <c r="C6" s="257"/>
      <c r="D6" s="259"/>
      <c r="E6" s="14"/>
    </row>
    <row r="7" spans="1:5" ht="15.75">
      <c r="A7" s="267"/>
      <c r="B7" s="14"/>
      <c r="C7" s="14"/>
      <c r="D7" s="14"/>
      <c r="E7" s="14"/>
    </row>
    <row r="8" ht="13.5" thickBot="1">
      <c r="E8" s="14"/>
    </row>
    <row r="9" spans="1:5" ht="15.75">
      <c r="A9" s="102" t="s">
        <v>1170</v>
      </c>
      <c r="B9" s="530"/>
      <c r="C9" s="536" t="s">
        <v>1171</v>
      </c>
      <c r="D9" s="537"/>
      <c r="E9" s="538" t="s">
        <v>1172</v>
      </c>
    </row>
    <row r="10" spans="1:11" ht="16.5" thickBot="1">
      <c r="A10" s="102" t="s">
        <v>1173</v>
      </c>
      <c r="B10" s="532" t="s">
        <v>1052</v>
      </c>
      <c r="C10" s="534">
        <v>102062554</v>
      </c>
      <c r="D10" s="532" t="s">
        <v>1053</v>
      </c>
      <c r="E10" s="533">
        <f>+C10</f>
        <v>102062554</v>
      </c>
      <c r="K10" s="626"/>
    </row>
    <row r="11" spans="1:6" ht="16.5" thickBot="1">
      <c r="A11" s="102" t="s">
        <v>1174</v>
      </c>
      <c r="B11" s="532" t="s">
        <v>1060</v>
      </c>
      <c r="C11" s="534">
        <v>83124287</v>
      </c>
      <c r="D11" s="532" t="s">
        <v>1061</v>
      </c>
      <c r="E11" s="533">
        <f>+C11</f>
        <v>83124287</v>
      </c>
      <c r="F11" s="268" t="s">
        <v>1172</v>
      </c>
    </row>
    <row r="12" spans="1:6" ht="12.75">
      <c r="A12" s="269" t="s">
        <v>1175</v>
      </c>
      <c r="B12" s="19"/>
      <c r="C12" s="525"/>
      <c r="D12" s="532" t="s">
        <v>1062</v>
      </c>
      <c r="E12" s="535">
        <f>+'R Tatimor'!C11</f>
        <v>268659</v>
      </c>
      <c r="F12" s="271"/>
    </row>
    <row r="13" spans="1:6" ht="12.75">
      <c r="A13" s="272" t="s">
        <v>1176</v>
      </c>
      <c r="B13" s="19"/>
      <c r="C13" s="526"/>
      <c r="D13" s="532" t="s">
        <v>1177</v>
      </c>
      <c r="E13" s="104"/>
      <c r="F13" s="103"/>
    </row>
    <row r="14" spans="1:6" ht="12.75">
      <c r="A14" s="273" t="s">
        <v>1178</v>
      </c>
      <c r="B14" s="19"/>
      <c r="C14" s="525"/>
      <c r="D14" s="532" t="s">
        <v>1179</v>
      </c>
      <c r="E14" s="86"/>
      <c r="F14" s="85"/>
    </row>
    <row r="15" spans="1:6" ht="12.75">
      <c r="A15" s="273" t="s">
        <v>1180</v>
      </c>
      <c r="B15" s="19"/>
      <c r="C15" s="274"/>
      <c r="D15" s="532" t="s">
        <v>1181</v>
      </c>
      <c r="E15" s="107"/>
      <c r="F15" s="14"/>
    </row>
    <row r="16" spans="1:6" ht="12.75">
      <c r="A16" s="273" t="s">
        <v>1182</v>
      </c>
      <c r="B16" s="19"/>
      <c r="C16" s="525"/>
      <c r="D16" s="532" t="s">
        <v>1183</v>
      </c>
      <c r="E16" s="86"/>
      <c r="F16" s="85"/>
    </row>
    <row r="17" spans="1:6" ht="12.75">
      <c r="A17" s="273" t="s">
        <v>1184</v>
      </c>
      <c r="B17" s="19"/>
      <c r="C17" s="274"/>
      <c r="D17" s="532" t="s">
        <v>1185</v>
      </c>
      <c r="E17" s="107"/>
      <c r="F17" s="14"/>
    </row>
    <row r="18" spans="1:6" ht="12.75">
      <c r="A18" s="273" t="s">
        <v>1186</v>
      </c>
      <c r="B18" s="19"/>
      <c r="C18" s="525"/>
      <c r="D18" s="532" t="s">
        <v>1187</v>
      </c>
      <c r="E18" s="86"/>
      <c r="F18" s="85"/>
    </row>
    <row r="19" spans="1:6" ht="12.75">
      <c r="A19" s="273" t="s">
        <v>1188</v>
      </c>
      <c r="B19" s="19"/>
      <c r="C19" s="525"/>
      <c r="D19" s="532" t="s">
        <v>1189</v>
      </c>
      <c r="E19" s="107"/>
      <c r="F19" s="14"/>
    </row>
    <row r="20" spans="1:6" ht="12.75">
      <c r="A20" s="273" t="s">
        <v>1190</v>
      </c>
      <c r="B20" s="19"/>
      <c r="C20" s="627"/>
      <c r="D20" s="532" t="s">
        <v>1191</v>
      </c>
      <c r="E20" s="282">
        <f>+E12</f>
        <v>268659</v>
      </c>
      <c r="F20" s="85"/>
    </row>
    <row r="21" spans="1:6" ht="12.75">
      <c r="A21" s="273" t="s">
        <v>1192</v>
      </c>
      <c r="B21" s="19"/>
      <c r="C21" s="525"/>
      <c r="D21" s="532" t="s">
        <v>1193</v>
      </c>
      <c r="E21" s="107"/>
      <c r="F21" s="14"/>
    </row>
    <row r="22" spans="1:6" ht="12.75">
      <c r="A22" s="273" t="s">
        <v>1194</v>
      </c>
      <c r="B22" s="19"/>
      <c r="C22" s="274"/>
      <c r="D22" s="532" t="s">
        <v>1195</v>
      </c>
      <c r="E22" s="86"/>
      <c r="F22" s="85"/>
    </row>
    <row r="23" spans="1:6" ht="12.75">
      <c r="A23" s="273" t="s">
        <v>1196</v>
      </c>
      <c r="B23" s="19"/>
      <c r="C23" s="525"/>
      <c r="D23" s="532" t="s">
        <v>1197</v>
      </c>
      <c r="E23" s="107"/>
      <c r="F23" s="14"/>
    </row>
    <row r="24" spans="1:6" ht="12.75">
      <c r="A24" s="273" t="s">
        <v>1198</v>
      </c>
      <c r="B24" s="19"/>
      <c r="C24" s="526"/>
      <c r="D24" s="532" t="s">
        <v>1199</v>
      </c>
      <c r="E24" s="86"/>
      <c r="F24" s="85"/>
    </row>
    <row r="25" spans="1:6" ht="12.75">
      <c r="A25" s="273" t="s">
        <v>1200</v>
      </c>
      <c r="B25" s="19"/>
      <c r="C25" s="525"/>
      <c r="D25" s="532" t="s">
        <v>1201</v>
      </c>
      <c r="E25" s="107"/>
      <c r="F25" s="14"/>
    </row>
    <row r="26" spans="1:6" ht="12.75">
      <c r="A26" s="273" t="s">
        <v>1202</v>
      </c>
      <c r="B26" s="19"/>
      <c r="C26" s="274"/>
      <c r="D26" s="532" t="s">
        <v>1203</v>
      </c>
      <c r="E26" s="86"/>
      <c r="F26" s="85"/>
    </row>
    <row r="27" spans="1:6" ht="12.75">
      <c r="A27" s="273" t="s">
        <v>1204</v>
      </c>
      <c r="B27" s="19"/>
      <c r="C27" s="525"/>
      <c r="D27" s="532" t="s">
        <v>1205</v>
      </c>
      <c r="E27" s="282"/>
      <c r="F27" s="85"/>
    </row>
    <row r="28" spans="1:6" ht="12.75">
      <c r="A28" s="273" t="s">
        <v>1207</v>
      </c>
      <c r="B28" s="19"/>
      <c r="C28" s="274"/>
      <c r="D28" s="532" t="s">
        <v>1208</v>
      </c>
      <c r="E28" s="86"/>
      <c r="F28" s="85"/>
    </row>
    <row r="29" spans="1:6" ht="12.75">
      <c r="A29" s="273" t="s">
        <v>1209</v>
      </c>
      <c r="B29" s="19"/>
      <c r="C29" s="525"/>
      <c r="D29" s="532" t="s">
        <v>1210</v>
      </c>
      <c r="E29" s="107"/>
      <c r="F29" s="14"/>
    </row>
    <row r="30" spans="1:6" ht="12.75">
      <c r="A30" s="273" t="s">
        <v>1211</v>
      </c>
      <c r="B30" s="19"/>
      <c r="C30" s="274"/>
      <c r="D30" s="532"/>
      <c r="E30" s="86"/>
      <c r="F30" s="85"/>
    </row>
    <row r="31" spans="1:6" ht="12.75">
      <c r="A31" s="273" t="s">
        <v>1212</v>
      </c>
      <c r="B31" s="19"/>
      <c r="C31" s="525"/>
      <c r="D31" s="532" t="s">
        <v>1213</v>
      </c>
      <c r="E31" s="107"/>
      <c r="F31" s="14"/>
    </row>
    <row r="32" spans="1:6" ht="12.75">
      <c r="A32" s="273" t="s">
        <v>1215</v>
      </c>
      <c r="B32" s="19"/>
      <c r="C32" s="274"/>
      <c r="D32" s="532" t="s">
        <v>1216</v>
      </c>
      <c r="E32" s="86"/>
      <c r="F32" s="85"/>
    </row>
    <row r="33" spans="1:6" ht="12.75">
      <c r="A33" s="273"/>
      <c r="B33" s="19"/>
      <c r="C33" s="527"/>
      <c r="D33" s="532"/>
      <c r="E33" s="275"/>
      <c r="F33" s="14"/>
    </row>
    <row r="34" spans="1:6" ht="12.75">
      <c r="A34" s="15" t="s">
        <v>1217</v>
      </c>
      <c r="B34" s="19"/>
      <c r="D34" s="175"/>
      <c r="E34" s="86"/>
      <c r="F34" s="85"/>
    </row>
    <row r="35" spans="1:6" ht="12.75">
      <c r="A35" s="15"/>
      <c r="B35" s="19"/>
      <c r="D35" s="175"/>
      <c r="E35" s="275"/>
      <c r="F35" s="275"/>
    </row>
    <row r="36" spans="1:5" ht="15.75">
      <c r="A36" s="102" t="s">
        <v>1218</v>
      </c>
      <c r="B36" s="19" t="s">
        <v>1054</v>
      </c>
      <c r="C36" s="528">
        <v>0</v>
      </c>
      <c r="D36" s="175" t="s">
        <v>1219</v>
      </c>
      <c r="E36" s="86">
        <v>0</v>
      </c>
    </row>
    <row r="37" spans="1:5" ht="15.75">
      <c r="A37" s="102" t="s">
        <v>1220</v>
      </c>
      <c r="B37" s="19" t="s">
        <v>736</v>
      </c>
      <c r="C37" s="283">
        <f>C10-C11</f>
        <v>18938267</v>
      </c>
      <c r="D37" s="175" t="s">
        <v>1221</v>
      </c>
      <c r="E37" s="276">
        <f>E10-E11+E12</f>
        <v>19206926</v>
      </c>
    </row>
    <row r="38" spans="1:8" ht="12.75">
      <c r="A38" s="273" t="s">
        <v>1222</v>
      </c>
      <c r="B38" s="19"/>
      <c r="C38" s="527"/>
      <c r="D38" s="175" t="s">
        <v>1223</v>
      </c>
      <c r="E38" s="276">
        <v>0</v>
      </c>
      <c r="F38" s="103"/>
      <c r="H38" s="628"/>
    </row>
    <row r="39" spans="1:6" ht="12.75">
      <c r="A39" s="273" t="s">
        <v>1224</v>
      </c>
      <c r="B39" s="19"/>
      <c r="C39" s="527"/>
      <c r="D39" s="175" t="s">
        <v>1225</v>
      </c>
      <c r="E39" s="276">
        <v>0</v>
      </c>
      <c r="F39" s="85"/>
    </row>
    <row r="40" spans="1:6" ht="12.75">
      <c r="A40" s="273" t="s">
        <v>1226</v>
      </c>
      <c r="B40" s="19"/>
      <c r="C40" s="527"/>
      <c r="D40" s="175" t="s">
        <v>1227</v>
      </c>
      <c r="E40" s="276">
        <v>0</v>
      </c>
      <c r="F40" s="85"/>
    </row>
    <row r="41" spans="1:6" ht="12.75">
      <c r="A41" s="269" t="s">
        <v>1228</v>
      </c>
      <c r="B41" s="19" t="s">
        <v>1229</v>
      </c>
      <c r="C41" s="528"/>
      <c r="D41" s="175" t="s">
        <v>1230</v>
      </c>
      <c r="E41" s="276">
        <v>0</v>
      </c>
      <c r="F41" s="14"/>
    </row>
    <row r="42" spans="1:6" ht="12.75">
      <c r="A42" s="269" t="s">
        <v>1231</v>
      </c>
      <c r="B42" s="19"/>
      <c r="C42" s="527"/>
      <c r="D42" s="175" t="s">
        <v>1232</v>
      </c>
      <c r="E42" s="276">
        <v>0</v>
      </c>
      <c r="F42" s="85"/>
    </row>
    <row r="43" spans="1:6" ht="15.75">
      <c r="A43" s="102" t="s">
        <v>1233</v>
      </c>
      <c r="B43" s="19"/>
      <c r="C43" s="527"/>
      <c r="D43" s="175" t="s">
        <v>1234</v>
      </c>
      <c r="E43" s="276">
        <f>E37+E38+E39+E40</f>
        <v>19206926</v>
      </c>
      <c r="F43" s="14"/>
    </row>
    <row r="44" spans="1:6" ht="15.75">
      <c r="A44" s="102" t="s">
        <v>1235</v>
      </c>
      <c r="B44" s="19"/>
      <c r="C44" s="527"/>
      <c r="D44" s="175" t="s">
        <v>1236</v>
      </c>
      <c r="E44" s="276">
        <f>+E43*10%</f>
        <v>1920692.6</v>
      </c>
      <c r="F44" s="85"/>
    </row>
    <row r="45" spans="1:6" ht="12.75">
      <c r="A45" s="15" t="s">
        <v>1237</v>
      </c>
      <c r="B45" s="19" t="s">
        <v>1238</v>
      </c>
      <c r="C45" s="528"/>
      <c r="D45" s="175" t="s">
        <v>1239</v>
      </c>
      <c r="E45" s="276">
        <v>0</v>
      </c>
      <c r="F45" s="14"/>
    </row>
    <row r="46" spans="1:6" ht="12.75">
      <c r="A46" s="277" t="s">
        <v>1240</v>
      </c>
      <c r="B46" s="19"/>
      <c r="C46" s="527"/>
      <c r="D46" s="175" t="s">
        <v>1241</v>
      </c>
      <c r="E46" s="276">
        <f>E44</f>
        <v>1920692.6</v>
      </c>
      <c r="F46" s="85"/>
    </row>
    <row r="47" spans="1:6" ht="12.75">
      <c r="A47" s="15" t="s">
        <v>1242</v>
      </c>
      <c r="B47" s="19"/>
      <c r="C47" s="527"/>
      <c r="D47" s="175" t="s">
        <v>1243</v>
      </c>
      <c r="E47" s="276">
        <v>0</v>
      </c>
      <c r="F47" s="14"/>
    </row>
    <row r="48" spans="1:6" ht="12.75">
      <c r="A48" s="15" t="s">
        <v>1244</v>
      </c>
      <c r="B48" s="19"/>
      <c r="C48" s="527"/>
      <c r="D48" s="175" t="s">
        <v>1245</v>
      </c>
      <c r="E48" s="276">
        <v>0</v>
      </c>
      <c r="F48" s="85"/>
    </row>
    <row r="49" spans="1:6" ht="12.75">
      <c r="A49" s="15" t="s">
        <v>1246</v>
      </c>
      <c r="B49" s="19"/>
      <c r="C49" s="527"/>
      <c r="D49" s="175" t="s">
        <v>1247</v>
      </c>
      <c r="E49" s="276">
        <v>0</v>
      </c>
      <c r="F49" s="85"/>
    </row>
    <row r="50" spans="1:6" ht="12.75">
      <c r="A50" s="15" t="s">
        <v>1248</v>
      </c>
      <c r="B50" s="19"/>
      <c r="C50" s="527"/>
      <c r="D50" s="175" t="s">
        <v>1249</v>
      </c>
      <c r="E50" s="276">
        <v>0</v>
      </c>
      <c r="F50" s="14"/>
    </row>
    <row r="51" spans="1:6" ht="12.75">
      <c r="A51" s="15"/>
      <c r="B51" s="539"/>
      <c r="C51" s="527"/>
      <c r="D51" s="531" t="s">
        <v>1250</v>
      </c>
      <c r="E51" s="86"/>
      <c r="F51" s="85"/>
    </row>
    <row r="52" spans="1:6" ht="12.75">
      <c r="A52" s="15"/>
      <c r="B52" s="540"/>
      <c r="C52" s="279"/>
      <c r="D52" s="531"/>
      <c r="E52" s="104"/>
      <c r="F52" s="85"/>
    </row>
    <row r="53" spans="1:6" ht="12.75">
      <c r="A53" s="15"/>
      <c r="B53" s="540"/>
      <c r="C53" s="279"/>
      <c r="D53" s="531"/>
      <c r="E53" s="270" t="s">
        <v>1251</v>
      </c>
      <c r="F53" s="85"/>
    </row>
    <row r="54" spans="1:6" ht="15.75">
      <c r="A54" s="102" t="s">
        <v>1252</v>
      </c>
      <c r="B54" s="17"/>
      <c r="C54" s="108"/>
      <c r="D54" s="175"/>
      <c r="E54" s="280"/>
      <c r="F54" s="278"/>
    </row>
    <row r="55" spans="1:6" ht="12.75">
      <c r="A55" s="15" t="s">
        <v>1253</v>
      </c>
      <c r="B55" s="532" t="s">
        <v>1055</v>
      </c>
      <c r="C55" s="528">
        <f>+C56+C57+C58+C59</f>
        <v>9258272</v>
      </c>
      <c r="D55" s="175" t="s">
        <v>1254</v>
      </c>
      <c r="E55" s="524"/>
      <c r="F55" s="280"/>
    </row>
    <row r="56" spans="1:6" ht="12.75">
      <c r="A56" s="273" t="s">
        <v>1255</v>
      </c>
      <c r="B56" s="532" t="s">
        <v>1056</v>
      </c>
      <c r="C56" s="528">
        <f>+Amortiz!E9</f>
        <v>1487867</v>
      </c>
      <c r="D56" s="175" t="s">
        <v>1256</v>
      </c>
      <c r="E56" s="276">
        <f>+C56</f>
        <v>1487867</v>
      </c>
      <c r="F56" s="14"/>
    </row>
    <row r="57" spans="1:6" ht="12.75">
      <c r="A57" s="273" t="s">
        <v>1257</v>
      </c>
      <c r="B57" s="532" t="s">
        <v>1057</v>
      </c>
      <c r="C57" s="528"/>
      <c r="D57" s="175" t="s">
        <v>1258</v>
      </c>
      <c r="E57" s="276">
        <f>+C57</f>
        <v>0</v>
      </c>
      <c r="F57" s="85"/>
    </row>
    <row r="58" spans="1:6" ht="12.75">
      <c r="A58" s="273" t="s">
        <v>1259</v>
      </c>
      <c r="B58" s="541" t="s">
        <v>1058</v>
      </c>
      <c r="C58" s="528">
        <f>+Amortiz!E13</f>
        <v>472807</v>
      </c>
      <c r="D58" s="175" t="s">
        <v>1260</v>
      </c>
      <c r="E58" s="276">
        <f>+C58</f>
        <v>472807</v>
      </c>
      <c r="F58" s="108"/>
    </row>
    <row r="59" spans="1:6" ht="12.75">
      <c r="A59" s="273" t="s">
        <v>1261</v>
      </c>
      <c r="B59" s="541" t="s">
        <v>1059</v>
      </c>
      <c r="C59" s="528">
        <f>+Amortiz!E12+Amortiz!E16</f>
        <v>7297598</v>
      </c>
      <c r="D59" s="175" t="s">
        <v>1262</v>
      </c>
      <c r="E59" s="276">
        <f>+C59</f>
        <v>7297598</v>
      </c>
      <c r="F59" s="14"/>
    </row>
    <row r="60" spans="1:6" ht="12.75">
      <c r="A60" s="15" t="s">
        <v>1263</v>
      </c>
      <c r="B60" s="201"/>
      <c r="C60" s="529"/>
      <c r="D60" s="175" t="s">
        <v>1264</v>
      </c>
      <c r="E60" s="177">
        <v>24000</v>
      </c>
      <c r="F60" s="85"/>
    </row>
    <row r="61" spans="5:6" ht="12.75">
      <c r="E61" s="14"/>
      <c r="F61" s="14"/>
    </row>
    <row r="62" spans="1:6" ht="14.25">
      <c r="A62" s="1" t="s">
        <v>1265</v>
      </c>
      <c r="C62" s="1"/>
      <c r="E62" s="14"/>
      <c r="F62" s="85"/>
    </row>
    <row r="63" spans="1:3" ht="12.75">
      <c r="A63" s="281" t="s">
        <v>1266</v>
      </c>
      <c r="C63" s="542">
        <v>40633</v>
      </c>
    </row>
    <row r="64" ht="12.75">
      <c r="A64" s="215"/>
    </row>
    <row r="65" spans="1:3" ht="12.75">
      <c r="A65" s="246" t="s">
        <v>1344</v>
      </c>
      <c r="C65" s="246"/>
    </row>
    <row r="66" spans="1:3" ht="12.75">
      <c r="A66" s="246" t="s">
        <v>1343</v>
      </c>
      <c r="C66" s="246"/>
    </row>
    <row r="67" ht="12.75">
      <c r="A67" s="15"/>
    </row>
    <row r="110" ht="12.75">
      <c r="F110" t="s">
        <v>1267</v>
      </c>
    </row>
  </sheetData>
  <sheetProtection/>
  <printOptions/>
  <pageMargins left="0.91" right="0.75" top="0.66" bottom="0.28" header="0.22" footer="0.26"/>
  <pageSetup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7109375" style="240" customWidth="1"/>
    <col min="2" max="2" width="36.00390625" style="240" customWidth="1"/>
    <col min="3" max="3" width="10.7109375" style="240" customWidth="1"/>
    <col min="4" max="6" width="9.140625" style="240" customWidth="1"/>
    <col min="7" max="7" width="10.140625" style="240" customWidth="1"/>
    <col min="8" max="16384" width="9.140625" style="240" customWidth="1"/>
  </cols>
  <sheetData>
    <row r="1" spans="1:7" ht="12.75">
      <c r="A1" s="745" t="s">
        <v>1336</v>
      </c>
      <c r="B1" s="746"/>
      <c r="C1" s="286"/>
      <c r="D1" s="290"/>
      <c r="E1" s="290"/>
      <c r="F1" s="252"/>
      <c r="G1" s="252"/>
    </row>
    <row r="2" spans="1:7" ht="12.75">
      <c r="A2" s="745" t="s">
        <v>1337</v>
      </c>
      <c r="B2" s="746"/>
      <c r="C2" s="286"/>
      <c r="D2" s="290"/>
      <c r="E2" s="290"/>
      <c r="F2" s="252"/>
      <c r="G2" s="252"/>
    </row>
    <row r="3" spans="1:7" ht="12.75">
      <c r="A3" s="745" t="s">
        <v>1014</v>
      </c>
      <c r="B3" s="746"/>
      <c r="C3" s="286"/>
      <c r="D3" s="286"/>
      <c r="E3" s="290"/>
      <c r="F3" s="252"/>
      <c r="G3" s="252"/>
    </row>
    <row r="4" spans="1:7" ht="12.75">
      <c r="A4" s="252"/>
      <c r="B4" s="252"/>
      <c r="C4" s="178"/>
      <c r="D4" s="736" t="s">
        <v>1291</v>
      </c>
      <c r="E4" s="252"/>
      <c r="F4" s="252"/>
      <c r="G4" s="252"/>
    </row>
    <row r="5" spans="1:7" ht="12.75">
      <c r="A5" s="252"/>
      <c r="B5" s="252"/>
      <c r="C5" s="178"/>
      <c r="D5" s="287"/>
      <c r="E5" s="252"/>
      <c r="F5" s="252"/>
      <c r="G5" s="252"/>
    </row>
    <row r="6" spans="1:7" ht="12.75">
      <c r="A6" s="736"/>
      <c r="B6" s="252"/>
      <c r="C6" s="252"/>
      <c r="D6" s="252"/>
      <c r="E6" s="252"/>
      <c r="F6" s="252"/>
      <c r="G6" s="252"/>
    </row>
    <row r="7" spans="1:7" ht="12.75">
      <c r="A7" s="252"/>
      <c r="B7" s="252"/>
      <c r="C7" s="252"/>
      <c r="D7" s="252"/>
      <c r="E7" s="252"/>
      <c r="F7" s="252"/>
      <c r="G7" s="252"/>
    </row>
    <row r="8" spans="1:7" ht="12.75">
      <c r="A8" s="916" t="s">
        <v>524</v>
      </c>
      <c r="B8" s="916"/>
      <c r="C8" s="916"/>
      <c r="D8" s="916"/>
      <c r="E8" s="916"/>
      <c r="F8" s="916"/>
      <c r="G8" s="916"/>
    </row>
    <row r="9" spans="1:7" ht="12.75">
      <c r="A9" s="252"/>
      <c r="B9" s="252"/>
      <c r="C9" s="252"/>
      <c r="D9" s="252"/>
      <c r="E9" s="252"/>
      <c r="F9" s="252"/>
      <c r="G9" s="252"/>
    </row>
    <row r="10" spans="1:7" s="252" customFormat="1" ht="12.75">
      <c r="A10" s="737" t="s">
        <v>1292</v>
      </c>
      <c r="B10" s="738" t="s">
        <v>1073</v>
      </c>
      <c r="C10" s="739" t="s">
        <v>1293</v>
      </c>
      <c r="D10" s="739" t="s">
        <v>1294</v>
      </c>
      <c r="E10" s="739" t="s">
        <v>1295</v>
      </c>
      <c r="F10" s="739" t="s">
        <v>1296</v>
      </c>
      <c r="G10" s="739" t="s">
        <v>1297</v>
      </c>
    </row>
    <row r="11" spans="1:7" s="252" customFormat="1" ht="51">
      <c r="A11" s="740" t="s">
        <v>1298</v>
      </c>
      <c r="B11" s="741" t="s">
        <v>1325</v>
      </c>
      <c r="C11" s="741" t="s">
        <v>1326</v>
      </c>
      <c r="D11" s="741" t="s">
        <v>525</v>
      </c>
      <c r="E11" s="741" t="s">
        <v>1327</v>
      </c>
      <c r="F11" s="741" t="s">
        <v>1328</v>
      </c>
      <c r="G11" s="741" t="s">
        <v>1329</v>
      </c>
    </row>
    <row r="12" spans="1:7" ht="12.75">
      <c r="A12" s="742">
        <v>1</v>
      </c>
      <c r="B12" s="742" t="s">
        <v>1331</v>
      </c>
      <c r="C12" s="743">
        <v>1</v>
      </c>
      <c r="D12" s="742">
        <v>15303417</v>
      </c>
      <c r="E12" s="742">
        <v>1530342</v>
      </c>
      <c r="F12" s="742">
        <v>0</v>
      </c>
      <c r="G12" s="749">
        <v>40755</v>
      </c>
    </row>
    <row r="13" spans="1:7" ht="12.75">
      <c r="A13" s="742"/>
      <c r="B13" s="742"/>
      <c r="C13" s="742"/>
      <c r="D13" s="742"/>
      <c r="E13" s="742"/>
      <c r="F13" s="742"/>
      <c r="G13" s="742"/>
    </row>
    <row r="14" spans="1:7" ht="12.75">
      <c r="A14" s="742"/>
      <c r="B14" s="742"/>
      <c r="C14" s="742"/>
      <c r="D14" s="742"/>
      <c r="E14" s="742"/>
      <c r="F14" s="742"/>
      <c r="G14" s="742"/>
    </row>
    <row r="15" spans="1:7" ht="12.75">
      <c r="A15" s="742"/>
      <c r="B15" s="742"/>
      <c r="C15" s="742"/>
      <c r="D15" s="742"/>
      <c r="E15" s="742"/>
      <c r="F15" s="742"/>
      <c r="G15" s="742"/>
    </row>
    <row r="16" spans="1:7" ht="12.75">
      <c r="A16" s="742"/>
      <c r="B16" s="742"/>
      <c r="C16" s="742"/>
      <c r="D16" s="742"/>
      <c r="E16" s="742"/>
      <c r="F16" s="742"/>
      <c r="G16" s="742"/>
    </row>
    <row r="17" spans="1:7" ht="12.75">
      <c r="A17" s="742"/>
      <c r="B17" s="742"/>
      <c r="C17" s="742"/>
      <c r="D17" s="742"/>
      <c r="E17" s="742"/>
      <c r="F17" s="742"/>
      <c r="G17" s="742"/>
    </row>
    <row r="18" spans="1:7" ht="12.75">
      <c r="A18" s="742"/>
      <c r="B18" s="742"/>
      <c r="C18" s="742"/>
      <c r="D18" s="742"/>
      <c r="E18" s="742"/>
      <c r="F18" s="742"/>
      <c r="G18" s="742"/>
    </row>
    <row r="19" spans="1:7" ht="12.75">
      <c r="A19" s="742"/>
      <c r="B19" s="742"/>
      <c r="C19" s="742"/>
      <c r="D19" s="742"/>
      <c r="E19" s="742"/>
      <c r="F19" s="742"/>
      <c r="G19" s="742"/>
    </row>
    <row r="20" spans="1:7" ht="12.75">
      <c r="A20" s="742"/>
      <c r="B20" s="742"/>
      <c r="C20" s="742"/>
      <c r="D20" s="742"/>
      <c r="E20" s="742"/>
      <c r="F20" s="742"/>
      <c r="G20" s="742"/>
    </row>
    <row r="21" spans="1:7" ht="12.75">
      <c r="A21" s="742"/>
      <c r="B21" s="742"/>
      <c r="C21" s="742"/>
      <c r="D21" s="742"/>
      <c r="E21" s="742"/>
      <c r="F21" s="742"/>
      <c r="G21" s="742"/>
    </row>
    <row r="22" spans="1:7" s="252" customFormat="1" ht="20.25" customHeight="1">
      <c r="A22" s="249"/>
      <c r="B22" s="249" t="s">
        <v>961</v>
      </c>
      <c r="C22" s="744"/>
      <c r="D22" s="249"/>
      <c r="E22" s="249"/>
      <c r="F22" s="249">
        <f>SUM(F12:F21)</f>
        <v>0</v>
      </c>
      <c r="G22" s="249">
        <v>0</v>
      </c>
    </row>
    <row r="23" spans="1:7" ht="12.75">
      <c r="A23" s="252"/>
      <c r="B23" s="252"/>
      <c r="C23" s="252"/>
      <c r="D23" s="252"/>
      <c r="E23" s="252"/>
      <c r="F23" s="252"/>
      <c r="G23" s="252"/>
    </row>
    <row r="24" spans="1:7" ht="18">
      <c r="A24" s="252"/>
      <c r="B24" s="914" t="s">
        <v>1330</v>
      </c>
      <c r="C24" s="914"/>
      <c r="D24" s="252"/>
      <c r="E24" s="252"/>
      <c r="F24" s="252"/>
      <c r="G24" s="252"/>
    </row>
    <row r="25" spans="1:7" ht="18">
      <c r="A25" s="252"/>
      <c r="B25" s="748" t="s">
        <v>1343</v>
      </c>
      <c r="C25" s="747"/>
      <c r="D25" s="252"/>
      <c r="E25" s="915"/>
      <c r="F25" s="915"/>
      <c r="G25" s="252"/>
    </row>
    <row r="26" spans="1:7" ht="18">
      <c r="A26" s="252"/>
      <c r="B26" s="252"/>
      <c r="C26" s="252"/>
      <c r="D26" s="252"/>
      <c r="E26" s="915"/>
      <c r="F26" s="915"/>
      <c r="G26" s="252"/>
    </row>
  </sheetData>
  <sheetProtection/>
  <mergeCells count="4">
    <mergeCell ref="B24:C24"/>
    <mergeCell ref="E25:F25"/>
    <mergeCell ref="E26:F26"/>
    <mergeCell ref="A8:G8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7109375" style="0" customWidth="1"/>
    <col min="2" max="2" width="11.140625" style="0" customWidth="1"/>
    <col min="3" max="3" width="22.00390625" style="0" customWidth="1"/>
    <col min="4" max="4" width="11.421875" style="0" customWidth="1"/>
    <col min="5" max="6" width="13.28125" style="0" customWidth="1"/>
  </cols>
  <sheetData>
    <row r="1" spans="1:7" s="178" customFormat="1" ht="12.75">
      <c r="A1" s="238" t="s">
        <v>1336</v>
      </c>
      <c r="B1" s="239"/>
      <c r="C1" s="286"/>
      <c r="D1" s="286"/>
      <c r="E1" s="290"/>
      <c r="F1" s="290"/>
      <c r="G1" s="252"/>
    </row>
    <row r="2" spans="1:7" s="178" customFormat="1" ht="12.75">
      <c r="A2" s="238" t="s">
        <v>1337</v>
      </c>
      <c r="B2" s="239"/>
      <c r="C2" s="286"/>
      <c r="D2" s="286"/>
      <c r="E2" s="290"/>
      <c r="F2" s="290"/>
      <c r="G2" s="252"/>
    </row>
    <row r="3" spans="1:7" s="178" customFormat="1" ht="12.75">
      <c r="A3" s="238" t="s">
        <v>1014</v>
      </c>
      <c r="B3" s="239"/>
      <c r="C3" s="286"/>
      <c r="D3" s="286"/>
      <c r="E3" s="286"/>
      <c r="F3" s="290"/>
      <c r="G3" s="252"/>
    </row>
    <row r="4" spans="3:7" s="178" customFormat="1" ht="12.75">
      <c r="C4" s="252"/>
      <c r="E4" s="252" t="s">
        <v>1049</v>
      </c>
      <c r="F4" s="252"/>
      <c r="G4" s="252"/>
    </row>
    <row r="5" spans="1:7" s="178" customFormat="1" ht="12.75">
      <c r="A5" s="252"/>
      <c r="B5" s="252"/>
      <c r="C5" s="252"/>
      <c r="E5" s="287"/>
      <c r="F5" s="252"/>
      <c r="G5" s="252"/>
    </row>
    <row r="6" spans="1:7" s="178" customFormat="1" ht="12.75">
      <c r="A6" s="252"/>
      <c r="B6" s="252"/>
      <c r="C6" s="252"/>
      <c r="E6" s="287"/>
      <c r="F6" s="252"/>
      <c r="G6" s="252"/>
    </row>
    <row r="7" spans="1:7" s="178" customFormat="1" ht="12.75">
      <c r="A7" s="917" t="s">
        <v>1274</v>
      </c>
      <c r="B7" s="917"/>
      <c r="C7" s="917"/>
      <c r="D7" s="917"/>
      <c r="E7" s="917"/>
      <c r="F7" s="917"/>
      <c r="G7" s="287"/>
    </row>
    <row r="8" spans="1:7" s="178" customFormat="1" ht="12.75">
      <c r="A8" s="918" t="s">
        <v>1380</v>
      </c>
      <c r="B8" s="918"/>
      <c r="C8" s="918"/>
      <c r="D8" s="918"/>
      <c r="E8" s="918"/>
      <c r="F8" s="918"/>
      <c r="G8" s="287"/>
    </row>
    <row r="9" spans="1:7" s="178" customFormat="1" ht="39.75" customHeight="1">
      <c r="A9" s="288" t="s">
        <v>1276</v>
      </c>
      <c r="B9" s="288" t="s">
        <v>1275</v>
      </c>
      <c r="C9" s="288" t="s">
        <v>913</v>
      </c>
      <c r="D9" s="291" t="s">
        <v>1272</v>
      </c>
      <c r="E9" s="291" t="s">
        <v>1277</v>
      </c>
      <c r="F9" s="291" t="s">
        <v>1278</v>
      </c>
      <c r="G9" s="289"/>
    </row>
    <row r="10" spans="1:7" ht="24" customHeight="1">
      <c r="A10" s="513" t="s">
        <v>957</v>
      </c>
      <c r="B10" s="295">
        <v>68283</v>
      </c>
      <c r="C10" s="242" t="s">
        <v>958</v>
      </c>
      <c r="D10" s="751">
        <f>+E10+F10</f>
        <v>8249842.8</v>
      </c>
      <c r="E10" s="751">
        <v>6874869</v>
      </c>
      <c r="F10" s="751">
        <f>+E10*0.2</f>
        <v>1374973.8</v>
      </c>
      <c r="G10" s="240"/>
    </row>
    <row r="11" spans="1:7" ht="24.75" customHeight="1">
      <c r="A11" s="513" t="s">
        <v>957</v>
      </c>
      <c r="B11" s="295">
        <v>68291</v>
      </c>
      <c r="C11" s="242" t="s">
        <v>958</v>
      </c>
      <c r="D11" s="751">
        <f>+E11+F11</f>
        <v>3350962.8</v>
      </c>
      <c r="E11" s="751">
        <v>2792469</v>
      </c>
      <c r="F11" s="751">
        <f>+E11*0.2</f>
        <v>558493.8</v>
      </c>
      <c r="G11" s="240"/>
    </row>
    <row r="12" spans="1:7" ht="21" customHeight="1">
      <c r="A12" s="513" t="s">
        <v>959</v>
      </c>
      <c r="B12" s="295">
        <v>69474</v>
      </c>
      <c r="C12" s="242" t="s">
        <v>958</v>
      </c>
      <c r="D12" s="751">
        <f>+E12+F12</f>
        <v>2942722.8</v>
      </c>
      <c r="E12" s="751">
        <v>2452269</v>
      </c>
      <c r="F12" s="751">
        <f>+E12*0.2</f>
        <v>490453.80000000005</v>
      </c>
      <c r="G12" s="240"/>
    </row>
    <row r="13" spans="1:7" ht="18" customHeight="1">
      <c r="A13" s="513" t="s">
        <v>959</v>
      </c>
      <c r="B13" s="296">
        <v>69467</v>
      </c>
      <c r="C13" s="242" t="s">
        <v>958</v>
      </c>
      <c r="D13" s="751">
        <f>+E13+F13</f>
        <v>2942722.8</v>
      </c>
      <c r="E13" s="751">
        <v>2452269</v>
      </c>
      <c r="F13" s="751">
        <f>+E13*0.2</f>
        <v>490453.80000000005</v>
      </c>
      <c r="G13" s="240"/>
    </row>
    <row r="14" spans="1:7" ht="15.75" customHeight="1">
      <c r="A14" s="242" t="s">
        <v>959</v>
      </c>
      <c r="B14" s="242">
        <v>69463</v>
      </c>
      <c r="C14" s="242" t="s">
        <v>958</v>
      </c>
      <c r="D14" s="751">
        <f>+E14+F14</f>
        <v>8249842.8</v>
      </c>
      <c r="E14" s="751">
        <v>6874869</v>
      </c>
      <c r="F14" s="752">
        <f>+E14*0.2</f>
        <v>1374973.8</v>
      </c>
      <c r="G14" s="240"/>
    </row>
    <row r="15" spans="1:7" ht="18.75" customHeight="1">
      <c r="A15" s="242"/>
      <c r="B15" s="242"/>
      <c r="C15" s="242"/>
      <c r="D15" s="292"/>
      <c r="E15" s="751"/>
      <c r="F15" s="752"/>
      <c r="G15" s="240"/>
    </row>
    <row r="16" spans="1:7" ht="21" customHeight="1">
      <c r="A16" s="242"/>
      <c r="B16" s="242"/>
      <c r="C16" s="242"/>
      <c r="D16" s="292"/>
      <c r="E16" s="751"/>
      <c r="F16" s="752"/>
      <c r="G16" s="240"/>
    </row>
    <row r="17" spans="1:8" s="178" customFormat="1" ht="27" customHeight="1">
      <c r="A17" s="248"/>
      <c r="B17" s="248"/>
      <c r="C17" s="249" t="s">
        <v>1287</v>
      </c>
      <c r="D17" s="285"/>
      <c r="E17" s="753">
        <f>SUM(E10:E16)</f>
        <v>21446745</v>
      </c>
      <c r="F17" s="753">
        <f>SUM(F10:F16)</f>
        <v>4289349</v>
      </c>
      <c r="G17" s="252"/>
      <c r="H17"/>
    </row>
    <row r="18" spans="1:7" ht="12.75">
      <c r="A18" s="240"/>
      <c r="B18" s="240"/>
      <c r="C18" s="240"/>
      <c r="D18" s="245"/>
      <c r="F18" s="240"/>
      <c r="G18" s="240"/>
    </row>
    <row r="19" spans="1:7" ht="12.75">
      <c r="A19" s="240"/>
      <c r="B19" s="240"/>
      <c r="C19" s="240"/>
      <c r="D19" s="245"/>
      <c r="F19" s="465"/>
      <c r="G19" s="240"/>
    </row>
    <row r="20" spans="1:8" ht="12.75">
      <c r="A20" s="240"/>
      <c r="B20" s="240"/>
      <c r="C20" s="240"/>
      <c r="D20" s="240"/>
      <c r="G20" s="240"/>
      <c r="H20" s="293"/>
    </row>
    <row r="21" spans="1:7" ht="12.75">
      <c r="A21" s="240"/>
      <c r="B21" s="240"/>
      <c r="C21" s="240"/>
      <c r="D21" s="240"/>
      <c r="E21" s="240"/>
      <c r="F21" s="240"/>
      <c r="G21" s="240"/>
    </row>
    <row r="22" spans="1:7" ht="12.75">
      <c r="A22" s="240"/>
      <c r="B22" s="240"/>
      <c r="C22" s="240"/>
      <c r="F22" s="240"/>
      <c r="G22" s="240"/>
    </row>
    <row r="23" spans="1:7" ht="12.75">
      <c r="A23" s="240"/>
      <c r="B23" s="240"/>
      <c r="C23" s="240"/>
      <c r="F23" s="240"/>
      <c r="G23" s="240"/>
    </row>
    <row r="24" spans="1:7" ht="12.75">
      <c r="A24" s="611"/>
      <c r="B24" s="611" t="s">
        <v>468</v>
      </c>
      <c r="C24" s="240"/>
      <c r="D24" s="246" t="s">
        <v>1344</v>
      </c>
      <c r="E24" s="246"/>
      <c r="F24" s="240"/>
      <c r="G24" s="240"/>
    </row>
    <row r="25" spans="1:7" ht="12.75">
      <c r="A25" s="240"/>
      <c r="B25" s="247" t="s">
        <v>454</v>
      </c>
      <c r="C25" s="240"/>
      <c r="D25" s="246" t="s">
        <v>1343</v>
      </c>
      <c r="E25" s="246"/>
      <c r="F25" s="240"/>
      <c r="G25" s="240"/>
    </row>
    <row r="26" spans="1:7" ht="12.75">
      <c r="A26" s="240"/>
      <c r="B26" s="240"/>
      <c r="C26" s="240"/>
      <c r="D26" s="240"/>
      <c r="E26" s="240"/>
      <c r="F26" s="240"/>
      <c r="G26" s="240"/>
    </row>
  </sheetData>
  <sheetProtection/>
  <mergeCells count="2">
    <mergeCell ref="A7:F7"/>
    <mergeCell ref="A8:F8"/>
  </mergeCells>
  <printOptions/>
  <pageMargins left="1.03" right="0.75" top="1.1" bottom="0.55" header="0.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9" max="9" width="3.140625" style="0" customWidth="1"/>
    <col min="10" max="10" width="1.8515625" style="0" customWidth="1"/>
    <col min="14" max="14" width="9.7109375" style="0" customWidth="1"/>
  </cols>
  <sheetData>
    <row r="1" spans="1:14" ht="15" thickBot="1" thickTop="1">
      <c r="A1" s="297" t="s">
        <v>1365</v>
      </c>
      <c r="B1" s="298" t="s">
        <v>1290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8.75" thickTop="1">
      <c r="A2" s="300" t="s">
        <v>1366</v>
      </c>
      <c r="B2" s="149" t="s">
        <v>1282</v>
      </c>
      <c r="C2" s="7"/>
      <c r="D2" s="7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3.5">
      <c r="A3" s="300" t="s">
        <v>1367</v>
      </c>
      <c r="B3" s="301" t="s">
        <v>345</v>
      </c>
      <c r="C3" s="299"/>
      <c r="D3" s="299"/>
      <c r="E3" s="299" t="s">
        <v>1368</v>
      </c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3.5">
      <c r="A4" s="300" t="s">
        <v>1369</v>
      </c>
      <c r="B4" s="301" t="s">
        <v>1370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4.25" thickBot="1">
      <c r="A5" s="302" t="s">
        <v>1371</v>
      </c>
      <c r="B5" s="298" t="s">
        <v>1066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5" thickBot="1" thickTop="1">
      <c r="A6" s="302" t="s">
        <v>1044</v>
      </c>
      <c r="B6" s="298" t="s">
        <v>1045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</row>
    <row r="7" spans="1:14" ht="15" thickBot="1" thickTop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</row>
    <row r="8" spans="1:16" ht="30" customHeight="1" thickBot="1" thickTop="1">
      <c r="A8" s="303" t="s">
        <v>1372</v>
      </c>
      <c r="B8" s="304"/>
      <c r="C8" s="305"/>
      <c r="D8" s="306" t="s">
        <v>1373</v>
      </c>
      <c r="E8" s="307"/>
      <c r="F8" s="307"/>
      <c r="G8" s="307"/>
      <c r="H8" s="307"/>
      <c r="I8" s="308"/>
      <c r="J8" s="309"/>
      <c r="K8" s="306" t="s">
        <v>1374</v>
      </c>
      <c r="L8" s="307"/>
      <c r="M8" s="307"/>
      <c r="N8" s="307"/>
      <c r="O8" s="307"/>
      <c r="P8" s="308"/>
    </row>
    <row r="9" spans="1:16" ht="30" customHeight="1" thickBot="1">
      <c r="A9" s="310" t="s">
        <v>1375</v>
      </c>
      <c r="B9" s="311"/>
      <c r="C9" s="312"/>
      <c r="D9" s="313" t="s">
        <v>1376</v>
      </c>
      <c r="E9" s="314"/>
      <c r="F9" s="314"/>
      <c r="G9" s="314"/>
      <c r="H9" s="314"/>
      <c r="I9" s="315"/>
      <c r="J9" s="316"/>
      <c r="K9" s="313" t="s">
        <v>1377</v>
      </c>
      <c r="L9" s="314"/>
      <c r="M9" s="314"/>
      <c r="N9" s="314"/>
      <c r="O9" s="314"/>
      <c r="P9" s="315"/>
    </row>
    <row r="10" spans="1:16" ht="30" customHeight="1" thickBot="1">
      <c r="A10" s="317" t="s">
        <v>45</v>
      </c>
      <c r="B10" s="311"/>
      <c r="C10" s="312"/>
      <c r="D10" s="313" t="s">
        <v>46</v>
      </c>
      <c r="E10" s="314"/>
      <c r="F10" s="314"/>
      <c r="G10" s="314"/>
      <c r="H10" s="314"/>
      <c r="I10" s="315"/>
      <c r="J10" s="316"/>
      <c r="K10" s="313" t="s">
        <v>47</v>
      </c>
      <c r="L10" s="314"/>
      <c r="M10" s="314"/>
      <c r="N10" s="314"/>
      <c r="O10" s="314"/>
      <c r="P10" s="315"/>
    </row>
    <row r="11" spans="1:16" ht="30" customHeight="1" thickBot="1">
      <c r="A11" s="318" t="s">
        <v>48</v>
      </c>
      <c r="B11" s="311"/>
      <c r="C11" s="312"/>
      <c r="D11" s="313" t="s">
        <v>49</v>
      </c>
      <c r="E11" s="314"/>
      <c r="F11" s="314"/>
      <c r="G11" s="314"/>
      <c r="H11" s="314"/>
      <c r="I11" s="315"/>
      <c r="J11" s="316"/>
      <c r="K11" s="313" t="s">
        <v>50</v>
      </c>
      <c r="L11" s="314"/>
      <c r="M11" s="314"/>
      <c r="N11" s="314"/>
      <c r="O11" s="314"/>
      <c r="P11" s="315"/>
    </row>
    <row r="12" spans="1:16" ht="30" customHeight="1" thickBot="1">
      <c r="A12" s="318" t="s">
        <v>52</v>
      </c>
      <c r="B12" s="319"/>
      <c r="C12" s="312"/>
      <c r="D12" s="313" t="s">
        <v>53</v>
      </c>
      <c r="E12" s="314"/>
      <c r="F12" s="314"/>
      <c r="G12" s="314"/>
      <c r="H12" s="314"/>
      <c r="I12" s="315"/>
      <c r="J12" s="316"/>
      <c r="K12" s="313" t="s">
        <v>54</v>
      </c>
      <c r="L12" s="314"/>
      <c r="M12" s="314"/>
      <c r="N12" s="314"/>
      <c r="O12" s="314"/>
      <c r="P12" s="315"/>
    </row>
    <row r="13" spans="1:16" ht="30" customHeight="1" thickBot="1">
      <c r="A13" s="320"/>
      <c r="B13" s="321"/>
      <c r="C13" s="312"/>
      <c r="D13" s="313" t="s">
        <v>55</v>
      </c>
      <c r="E13" s="314"/>
      <c r="F13" s="314"/>
      <c r="G13" s="314"/>
      <c r="H13" s="314"/>
      <c r="I13" s="315"/>
      <c r="J13" s="316"/>
      <c r="K13" s="313" t="s">
        <v>56</v>
      </c>
      <c r="L13" s="314"/>
      <c r="M13" s="314"/>
      <c r="N13" s="314"/>
      <c r="O13" s="314"/>
      <c r="P13" s="315"/>
    </row>
    <row r="14" spans="1:16" ht="30" customHeight="1" thickBot="1">
      <c r="A14" s="318" t="s">
        <v>58</v>
      </c>
      <c r="B14" s="311"/>
      <c r="C14" s="312"/>
      <c r="D14" s="313" t="s">
        <v>59</v>
      </c>
      <c r="E14" s="314"/>
      <c r="F14" s="314"/>
      <c r="G14" s="314"/>
      <c r="H14" s="314"/>
      <c r="I14" s="315"/>
      <c r="J14" s="316"/>
      <c r="K14" s="313" t="s">
        <v>60</v>
      </c>
      <c r="L14" s="314"/>
      <c r="M14" s="314"/>
      <c r="N14" s="314"/>
      <c r="O14" s="314"/>
      <c r="P14" s="315"/>
    </row>
    <row r="15" spans="1:16" ht="30" customHeight="1" thickBot="1">
      <c r="A15" s="318" t="s">
        <v>61</v>
      </c>
      <c r="B15" s="311"/>
      <c r="C15" s="312"/>
      <c r="D15" s="313" t="s">
        <v>62</v>
      </c>
      <c r="E15" s="314"/>
      <c r="F15" s="314"/>
      <c r="G15" s="314"/>
      <c r="H15" s="314"/>
      <c r="I15" s="315"/>
      <c r="J15" s="316"/>
      <c r="K15" s="313" t="s">
        <v>63</v>
      </c>
      <c r="L15" s="314"/>
      <c r="M15" s="314"/>
      <c r="N15" s="314"/>
      <c r="O15" s="314"/>
      <c r="P15" s="315"/>
    </row>
    <row r="16" spans="1:16" ht="30" customHeight="1" thickBot="1">
      <c r="A16" s="320"/>
      <c r="B16" s="321"/>
      <c r="C16" s="312"/>
      <c r="D16" s="313" t="s">
        <v>64</v>
      </c>
      <c r="E16" s="314"/>
      <c r="F16" s="314"/>
      <c r="G16" s="314"/>
      <c r="H16" s="314"/>
      <c r="I16" s="315"/>
      <c r="J16" s="316"/>
      <c r="K16" s="313"/>
      <c r="L16" s="314"/>
      <c r="M16" s="314"/>
      <c r="N16" s="314"/>
      <c r="O16" s="314"/>
      <c r="P16" s="315"/>
    </row>
    <row r="17" spans="1:16" ht="30" customHeight="1" thickBot="1">
      <c r="A17" s="317" t="s">
        <v>65</v>
      </c>
      <c r="B17" s="311"/>
      <c r="C17" s="312"/>
      <c r="D17" s="313" t="s">
        <v>66</v>
      </c>
      <c r="E17" s="314"/>
      <c r="F17" s="314"/>
      <c r="G17" s="314"/>
      <c r="H17" s="314"/>
      <c r="I17" s="315"/>
      <c r="J17" s="316"/>
      <c r="K17" s="313"/>
      <c r="L17" s="314"/>
      <c r="M17" s="314"/>
      <c r="N17" s="314"/>
      <c r="O17" s="314"/>
      <c r="P17" s="315"/>
    </row>
    <row r="18" spans="1:16" ht="30" customHeight="1" thickBot="1">
      <c r="A18" s="318" t="s">
        <v>67</v>
      </c>
      <c r="B18" s="311"/>
      <c r="C18" s="312"/>
      <c r="D18" s="313" t="s">
        <v>68</v>
      </c>
      <c r="E18" s="314"/>
      <c r="F18" s="314"/>
      <c r="G18" s="314"/>
      <c r="H18" s="314"/>
      <c r="I18" s="315"/>
      <c r="J18" s="316"/>
      <c r="K18" s="313"/>
      <c r="L18" s="314"/>
      <c r="M18" s="314"/>
      <c r="N18" s="314"/>
      <c r="O18" s="314"/>
      <c r="P18" s="315"/>
    </row>
    <row r="19" spans="1:16" ht="30" customHeight="1" thickBot="1">
      <c r="A19" s="322"/>
      <c r="B19" s="323"/>
      <c r="C19" s="312"/>
      <c r="D19" s="324" t="s">
        <v>69</v>
      </c>
      <c r="E19" s="325"/>
      <c r="F19" s="325"/>
      <c r="G19" s="325"/>
      <c r="H19" s="325"/>
      <c r="I19" s="326"/>
      <c r="J19" s="312"/>
      <c r="K19" s="324"/>
      <c r="L19" s="325"/>
      <c r="M19" s="325"/>
      <c r="N19" s="325"/>
      <c r="O19" s="325"/>
      <c r="P19" s="326"/>
    </row>
    <row r="20" spans="1:16" ht="14.25" thickTop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27"/>
      <c r="P20" s="327"/>
    </row>
    <row r="21" spans="1:14" ht="13.5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</row>
    <row r="22" spans="1:14" ht="13.5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</row>
    <row r="23" spans="1:14" ht="13.5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ht="13.5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</row>
    <row r="25" spans="1:14" ht="13.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</row>
    <row r="26" spans="1:14" ht="13.5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</row>
    <row r="27" spans="1:14" ht="13.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</row>
    <row r="28" spans="1:14" ht="13.5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 ht="13.5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</row>
    <row r="30" spans="1:14" ht="13.5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</row>
    <row r="31" spans="1:14" ht="13.5">
      <c r="A31" s="328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</row>
    <row r="32" spans="1:14" ht="13.5">
      <c r="A32" s="328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</row>
    <row r="33" spans="1:14" ht="13.5">
      <c r="A33" s="328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</row>
  </sheetData>
  <sheetProtection/>
  <printOptions/>
  <pageMargins left="0.2" right="0.2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5">
      <selection activeCell="G6" sqref="G6"/>
    </sheetView>
  </sheetViews>
  <sheetFormatPr defaultColWidth="9.140625" defaultRowHeight="12.75"/>
  <cols>
    <col min="1" max="1" width="3.8515625" style="0" customWidth="1"/>
    <col min="2" max="2" width="46.28125" style="0" customWidth="1"/>
    <col min="3" max="3" width="16.7109375" style="0" customWidth="1"/>
    <col min="4" max="4" width="10.00390625" style="0" customWidth="1"/>
    <col min="5" max="5" width="13.140625" style="0" customWidth="1"/>
  </cols>
  <sheetData>
    <row r="1" spans="1:6" ht="16.5">
      <c r="A1" s="664" t="s">
        <v>1336</v>
      </c>
      <c r="B1" s="682"/>
      <c r="C1" s="690"/>
      <c r="D1" s="640"/>
      <c r="E1" s="640"/>
      <c r="F1" s="629"/>
    </row>
    <row r="2" spans="1:6" ht="16.5">
      <c r="A2" s="664" t="s">
        <v>1337</v>
      </c>
      <c r="B2" s="682"/>
      <c r="C2" s="690"/>
      <c r="D2" s="640"/>
      <c r="E2" s="640"/>
      <c r="F2" s="629"/>
    </row>
    <row r="3" spans="1:6" ht="16.5">
      <c r="A3" s="664" t="s">
        <v>1014</v>
      </c>
      <c r="B3" s="682"/>
      <c r="C3" s="690"/>
      <c r="D3" s="629"/>
      <c r="E3" s="640"/>
      <c r="F3" s="629"/>
    </row>
    <row r="4" spans="1:6" ht="16.5">
      <c r="A4" s="682"/>
      <c r="B4" s="682"/>
      <c r="C4" s="629"/>
      <c r="D4" s="638"/>
      <c r="E4" s="629"/>
      <c r="F4" s="629"/>
    </row>
    <row r="5" spans="1:6" ht="15">
      <c r="A5" s="629"/>
      <c r="B5" s="629"/>
      <c r="C5" s="629"/>
      <c r="D5" s="638"/>
      <c r="E5" s="629"/>
      <c r="F5" s="629"/>
    </row>
    <row r="6" spans="1:6" ht="15">
      <c r="A6" s="919" t="s">
        <v>1281</v>
      </c>
      <c r="B6" s="919"/>
      <c r="C6" s="919"/>
      <c r="D6" s="919"/>
      <c r="E6" s="919"/>
      <c r="F6" s="629"/>
    </row>
    <row r="7" spans="1:6" ht="15">
      <c r="A7" s="920" t="s">
        <v>1380</v>
      </c>
      <c r="B7" s="920"/>
      <c r="C7" s="920"/>
      <c r="D7" s="920"/>
      <c r="E7" s="920"/>
      <c r="F7" s="629"/>
    </row>
    <row r="8" spans="1:6" ht="39.75" customHeight="1">
      <c r="A8" s="696" t="s">
        <v>420</v>
      </c>
      <c r="B8" s="696" t="s">
        <v>913</v>
      </c>
      <c r="C8" s="684" t="s">
        <v>1272</v>
      </c>
      <c r="D8" s="684" t="s">
        <v>1279</v>
      </c>
      <c r="E8" s="684" t="s">
        <v>1280</v>
      </c>
      <c r="F8" s="630"/>
    </row>
    <row r="9" spans="1:6" ht="18.75" customHeight="1">
      <c r="A9" s="633">
        <v>1</v>
      </c>
      <c r="B9" s="633" t="s">
        <v>482</v>
      </c>
      <c r="C9" s="697">
        <v>2267960</v>
      </c>
      <c r="D9" s="633">
        <v>0</v>
      </c>
      <c r="E9" s="633">
        <v>0</v>
      </c>
      <c r="F9" s="629"/>
    </row>
    <row r="10" spans="1:6" ht="16.5" customHeight="1">
      <c r="A10" s="633">
        <v>2</v>
      </c>
      <c r="B10" s="729" t="s">
        <v>117</v>
      </c>
      <c r="C10" s="697">
        <v>951903</v>
      </c>
      <c r="D10" s="633">
        <v>0</v>
      </c>
      <c r="E10" s="633">
        <v>0</v>
      </c>
      <c r="F10" s="629"/>
    </row>
    <row r="11" spans="1:6" ht="15">
      <c r="A11" s="633">
        <v>3</v>
      </c>
      <c r="B11" s="692" t="s">
        <v>313</v>
      </c>
      <c r="C11" s="697">
        <v>2040000</v>
      </c>
      <c r="D11" s="633">
        <v>0</v>
      </c>
      <c r="E11" s="633">
        <v>0</v>
      </c>
      <c r="F11" s="629"/>
    </row>
    <row r="12" spans="1:6" ht="15">
      <c r="A12" s="633">
        <v>4</v>
      </c>
      <c r="B12" s="693" t="s">
        <v>357</v>
      </c>
      <c r="C12" s="697">
        <v>5514597</v>
      </c>
      <c r="D12" s="633">
        <v>0</v>
      </c>
      <c r="E12" s="633">
        <v>0</v>
      </c>
      <c r="F12" s="629"/>
    </row>
    <row r="13" spans="1:6" ht="15">
      <c r="A13" s="633">
        <v>5</v>
      </c>
      <c r="B13" s="693" t="s">
        <v>358</v>
      </c>
      <c r="C13" s="697">
        <v>2565397</v>
      </c>
      <c r="D13" s="633">
        <v>0</v>
      </c>
      <c r="E13" s="633">
        <v>0</v>
      </c>
      <c r="F13" s="629"/>
    </row>
    <row r="14" spans="1:6" ht="15">
      <c r="A14" s="633">
        <v>6</v>
      </c>
      <c r="B14" s="693" t="s">
        <v>359</v>
      </c>
      <c r="C14" s="697"/>
      <c r="D14" s="633">
        <v>0</v>
      </c>
      <c r="E14" s="633">
        <v>0</v>
      </c>
      <c r="F14" s="629"/>
    </row>
    <row r="15" spans="1:6" ht="15">
      <c r="A15" s="633">
        <v>7</v>
      </c>
      <c r="B15" s="693" t="s">
        <v>1037</v>
      </c>
      <c r="C15" s="697">
        <v>530250</v>
      </c>
      <c r="D15" s="633">
        <v>0</v>
      </c>
      <c r="E15" s="633">
        <v>0</v>
      </c>
      <c r="F15" s="629"/>
    </row>
    <row r="16" spans="1:6" ht="15">
      <c r="A16" s="633">
        <v>8</v>
      </c>
      <c r="B16" s="693" t="s">
        <v>360</v>
      </c>
      <c r="C16" s="697">
        <v>1748363</v>
      </c>
      <c r="D16" s="633">
        <v>0</v>
      </c>
      <c r="E16" s="633">
        <v>0</v>
      </c>
      <c r="F16" s="629"/>
    </row>
    <row r="17" spans="1:6" ht="15">
      <c r="A17" s="633">
        <v>9</v>
      </c>
      <c r="B17" s="693" t="s">
        <v>361</v>
      </c>
      <c r="C17" s="697"/>
      <c r="D17" s="633">
        <v>0</v>
      </c>
      <c r="E17" s="633">
        <v>0</v>
      </c>
      <c r="F17" s="629"/>
    </row>
    <row r="18" spans="1:6" ht="15">
      <c r="A18" s="633">
        <v>10</v>
      </c>
      <c r="B18" s="693" t="s">
        <v>362</v>
      </c>
      <c r="C18" s="697"/>
      <c r="D18" s="633">
        <v>0</v>
      </c>
      <c r="E18" s="633">
        <v>0</v>
      </c>
      <c r="F18" s="629"/>
    </row>
    <row r="19" spans="1:6" ht="15" customHeight="1">
      <c r="A19" s="633">
        <v>11</v>
      </c>
      <c r="B19" s="694" t="s">
        <v>363</v>
      </c>
      <c r="C19" s="697"/>
      <c r="D19" s="633">
        <v>0</v>
      </c>
      <c r="E19" s="633">
        <v>0</v>
      </c>
      <c r="F19" s="629"/>
    </row>
    <row r="20" spans="1:6" ht="15">
      <c r="A20" s="633">
        <v>12</v>
      </c>
      <c r="B20" s="695" t="s">
        <v>364</v>
      </c>
      <c r="C20" s="697"/>
      <c r="D20" s="633">
        <v>0</v>
      </c>
      <c r="E20" s="633">
        <v>0</v>
      </c>
      <c r="F20" s="629"/>
    </row>
    <row r="21" spans="1:6" ht="15">
      <c r="A21" s="633">
        <v>13</v>
      </c>
      <c r="B21" s="693" t="s">
        <v>365</v>
      </c>
      <c r="C21" s="697">
        <v>7094488</v>
      </c>
      <c r="D21" s="633">
        <v>0</v>
      </c>
      <c r="E21" s="633">
        <v>0</v>
      </c>
      <c r="F21" s="629"/>
    </row>
    <row r="22" spans="1:6" ht="15">
      <c r="A22" s="633">
        <v>14</v>
      </c>
      <c r="B22" s="693" t="s">
        <v>366</v>
      </c>
      <c r="C22" s="697">
        <v>1581667</v>
      </c>
      <c r="D22" s="633">
        <v>0</v>
      </c>
      <c r="E22" s="633">
        <v>0</v>
      </c>
      <c r="F22" s="629"/>
    </row>
    <row r="23" spans="1:6" ht="15">
      <c r="A23" s="633">
        <v>15</v>
      </c>
      <c r="B23" s="695" t="s">
        <v>1035</v>
      </c>
      <c r="C23" s="697"/>
      <c r="D23" s="633">
        <v>0</v>
      </c>
      <c r="E23" s="633">
        <v>0</v>
      </c>
      <c r="F23" s="629"/>
    </row>
    <row r="24" spans="1:6" ht="15">
      <c r="A24" s="633">
        <v>16</v>
      </c>
      <c r="B24" s="693" t="s">
        <v>368</v>
      </c>
      <c r="C24" s="697">
        <v>423510</v>
      </c>
      <c r="D24" s="633">
        <v>0</v>
      </c>
      <c r="E24" s="633">
        <v>0</v>
      </c>
      <c r="F24" s="629"/>
    </row>
    <row r="25" spans="1:6" ht="15">
      <c r="A25" s="633">
        <v>17</v>
      </c>
      <c r="B25" s="693" t="s">
        <v>369</v>
      </c>
      <c r="C25" s="697">
        <v>184839</v>
      </c>
      <c r="D25" s="633">
        <v>0</v>
      </c>
      <c r="E25" s="633">
        <v>0</v>
      </c>
      <c r="F25" s="629"/>
    </row>
    <row r="26" spans="1:6" ht="15">
      <c r="A26" s="633">
        <v>18</v>
      </c>
      <c r="B26" s="693" t="s">
        <v>370</v>
      </c>
      <c r="C26" s="697"/>
      <c r="D26" s="633">
        <v>0</v>
      </c>
      <c r="E26" s="633">
        <v>0</v>
      </c>
      <c r="F26" s="629"/>
    </row>
    <row r="27" spans="1:6" ht="15">
      <c r="A27" s="633">
        <v>19</v>
      </c>
      <c r="B27" s="693" t="s">
        <v>1032</v>
      </c>
      <c r="C27" s="697">
        <v>494062</v>
      </c>
      <c r="D27" s="633">
        <v>0</v>
      </c>
      <c r="E27" s="633">
        <v>0</v>
      </c>
      <c r="F27" s="629"/>
    </row>
    <row r="28" spans="1:6" ht="15">
      <c r="A28" s="633">
        <v>20</v>
      </c>
      <c r="B28" s="693" t="s">
        <v>1033</v>
      </c>
      <c r="C28" s="697">
        <v>94237</v>
      </c>
      <c r="D28" s="633">
        <v>0</v>
      </c>
      <c r="E28" s="633">
        <v>0</v>
      </c>
      <c r="F28" s="629"/>
    </row>
    <row r="29" spans="1:6" ht="15">
      <c r="A29" s="633">
        <v>21</v>
      </c>
      <c r="B29" s="693" t="s">
        <v>371</v>
      </c>
      <c r="C29" s="697">
        <v>184200</v>
      </c>
      <c r="D29" s="633">
        <v>0</v>
      </c>
      <c r="E29" s="633">
        <v>0</v>
      </c>
      <c r="F29" s="629"/>
    </row>
    <row r="30" spans="1:6" ht="15">
      <c r="A30" s="633">
        <v>22</v>
      </c>
      <c r="B30" s="693" t="s">
        <v>1036</v>
      </c>
      <c r="C30" s="697">
        <v>10347038</v>
      </c>
      <c r="D30" s="633">
        <v>0</v>
      </c>
      <c r="E30" s="633">
        <v>0</v>
      </c>
      <c r="F30" s="629"/>
    </row>
    <row r="31" spans="1:6" ht="15">
      <c r="A31" s="633">
        <v>23</v>
      </c>
      <c r="B31" s="693" t="s">
        <v>1038</v>
      </c>
      <c r="C31" s="697"/>
      <c r="D31" s="633">
        <v>0</v>
      </c>
      <c r="E31" s="633">
        <v>0</v>
      </c>
      <c r="F31" s="629"/>
    </row>
    <row r="32" spans="1:6" ht="15">
      <c r="A32" s="633">
        <v>24</v>
      </c>
      <c r="B32" s="693" t="s">
        <v>372</v>
      </c>
      <c r="C32" s="698"/>
      <c r="D32" s="633">
        <v>0</v>
      </c>
      <c r="E32" s="633">
        <v>0</v>
      </c>
      <c r="F32" s="629"/>
    </row>
    <row r="33" spans="1:6" ht="15">
      <c r="A33" s="633">
        <v>25</v>
      </c>
      <c r="B33" s="695" t="s">
        <v>373</v>
      </c>
      <c r="C33" s="697"/>
      <c r="D33" s="633">
        <v>0</v>
      </c>
      <c r="E33" s="633">
        <v>0</v>
      </c>
      <c r="F33" s="629"/>
    </row>
    <row r="34" spans="1:6" ht="15">
      <c r="A34" s="633">
        <v>26</v>
      </c>
      <c r="B34" s="693" t="s">
        <v>374</v>
      </c>
      <c r="C34" s="697"/>
      <c r="D34" s="633">
        <v>0</v>
      </c>
      <c r="E34" s="633">
        <v>0</v>
      </c>
      <c r="F34" s="629"/>
    </row>
    <row r="35" spans="1:6" ht="15">
      <c r="A35" s="633">
        <v>27</v>
      </c>
      <c r="B35" s="693" t="s">
        <v>375</v>
      </c>
      <c r="C35" s="697">
        <v>27443</v>
      </c>
      <c r="D35" s="633">
        <v>0</v>
      </c>
      <c r="E35" s="633">
        <v>0</v>
      </c>
      <c r="F35" s="629"/>
    </row>
    <row r="36" spans="1:6" ht="15">
      <c r="A36" s="633">
        <v>28</v>
      </c>
      <c r="B36" s="693" t="s">
        <v>376</v>
      </c>
      <c r="C36" s="697">
        <v>241216</v>
      </c>
      <c r="D36" s="633">
        <v>0</v>
      </c>
      <c r="E36" s="633">
        <v>0</v>
      </c>
      <c r="F36" s="629"/>
    </row>
    <row r="37" spans="1:6" ht="15">
      <c r="A37" s="633">
        <v>29</v>
      </c>
      <c r="B37" s="693" t="s">
        <v>215</v>
      </c>
      <c r="C37" s="698"/>
      <c r="D37" s="633">
        <v>0</v>
      </c>
      <c r="E37" s="633">
        <v>0</v>
      </c>
      <c r="F37" s="629"/>
    </row>
    <row r="38" spans="1:6" ht="15">
      <c r="A38" s="633">
        <v>30</v>
      </c>
      <c r="B38" s="693" t="s">
        <v>216</v>
      </c>
      <c r="C38" s="698"/>
      <c r="D38" s="633">
        <v>0</v>
      </c>
      <c r="E38" s="633">
        <v>24000</v>
      </c>
      <c r="F38" s="629"/>
    </row>
    <row r="39" spans="1:6" ht="27" customHeight="1">
      <c r="A39" s="686"/>
      <c r="B39" s="691" t="s">
        <v>1273</v>
      </c>
      <c r="C39" s="731">
        <f>SUM(C9:C38)</f>
        <v>36291170</v>
      </c>
      <c r="D39" s="705">
        <f>SUM(D9:D38)</f>
        <v>0</v>
      </c>
      <c r="E39" s="732">
        <f>SUM(E9:E38)</f>
        <v>24000</v>
      </c>
      <c r="F39" s="629"/>
    </row>
    <row r="40" spans="1:6" ht="15">
      <c r="A40" s="629"/>
      <c r="B40" s="629"/>
      <c r="C40" s="663"/>
      <c r="D40" s="629"/>
      <c r="E40" s="629"/>
      <c r="F40" s="629"/>
    </row>
    <row r="41" spans="1:6" ht="15">
      <c r="A41" s="629"/>
      <c r="B41" s="629"/>
      <c r="C41" s="663"/>
      <c r="D41" s="629"/>
      <c r="E41" s="629"/>
      <c r="F41" s="629"/>
    </row>
    <row r="42" spans="1:6" ht="15">
      <c r="A42" s="629"/>
      <c r="B42" s="629"/>
      <c r="C42" s="663"/>
      <c r="D42" s="629"/>
      <c r="E42" s="629"/>
      <c r="F42" s="629"/>
    </row>
    <row r="43" spans="1:6" ht="15">
      <c r="A43" s="629"/>
      <c r="B43" s="636" t="s">
        <v>468</v>
      </c>
      <c r="C43" s="629"/>
      <c r="D43" s="637" t="s">
        <v>1344</v>
      </c>
      <c r="E43" s="637"/>
      <c r="F43" s="629"/>
    </row>
    <row r="44" spans="1:6" ht="15">
      <c r="A44" s="629"/>
      <c r="B44" s="639" t="s">
        <v>174</v>
      </c>
      <c r="C44" s="629"/>
      <c r="D44" s="637" t="s">
        <v>1343</v>
      </c>
      <c r="E44" s="637"/>
      <c r="F44" s="629"/>
    </row>
    <row r="45" spans="1:6" ht="15">
      <c r="A45" s="629"/>
      <c r="B45" s="629"/>
      <c r="C45" s="629"/>
      <c r="D45" s="629"/>
      <c r="E45" s="629"/>
      <c r="F45" s="629"/>
    </row>
    <row r="46" spans="1:5" ht="12.75">
      <c r="A46" s="240"/>
      <c r="B46" s="240"/>
      <c r="C46" s="240"/>
      <c r="D46" s="240"/>
      <c r="E46" s="240"/>
    </row>
    <row r="47" spans="1:5" ht="12.75">
      <c r="A47" s="240"/>
      <c r="B47" s="240"/>
      <c r="C47" s="240"/>
      <c r="D47" s="240"/>
      <c r="E47" s="240"/>
    </row>
    <row r="48" spans="1:5" ht="12.75">
      <c r="A48" s="240"/>
      <c r="B48" s="240"/>
      <c r="C48" s="240"/>
      <c r="D48" s="240"/>
      <c r="E48" s="240"/>
    </row>
    <row r="49" spans="1:5" ht="12.75">
      <c r="A49" s="240"/>
      <c r="B49" s="240"/>
      <c r="C49" s="240"/>
      <c r="D49" s="240"/>
      <c r="E49" s="240"/>
    </row>
  </sheetData>
  <sheetProtection/>
  <mergeCells count="2">
    <mergeCell ref="A6:E6"/>
    <mergeCell ref="A7:E7"/>
  </mergeCells>
  <printOptions/>
  <pageMargins left="0.54" right="0.75" top="0.75" bottom="0.62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1.8515625" style="0" customWidth="1"/>
    <col min="4" max="4" width="10.7109375" style="0" customWidth="1"/>
    <col min="5" max="5" width="11.421875" style="0" customWidth="1"/>
    <col min="6" max="6" width="17.7109375" style="0" customWidth="1"/>
    <col min="8" max="9" width="10.140625" style="0" bestFit="1" customWidth="1"/>
  </cols>
  <sheetData>
    <row r="1" spans="1:6" ht="16.5">
      <c r="A1" s="664" t="s">
        <v>1336</v>
      </c>
      <c r="B1" s="682"/>
      <c r="C1" s="629"/>
      <c r="D1" s="640"/>
      <c r="E1" s="640"/>
      <c r="F1" s="629"/>
    </row>
    <row r="2" spans="1:6" ht="16.5">
      <c r="A2" s="664" t="s">
        <v>1337</v>
      </c>
      <c r="B2" s="682"/>
      <c r="C2" s="629"/>
      <c r="D2" s="640"/>
      <c r="E2" s="640"/>
      <c r="F2" s="629"/>
    </row>
    <row r="3" spans="1:6" ht="16.5">
      <c r="A3" s="664" t="s">
        <v>1014</v>
      </c>
      <c r="B3" s="682"/>
      <c r="C3" s="629"/>
      <c r="D3" s="629"/>
      <c r="E3" s="640"/>
      <c r="F3" s="629"/>
    </row>
    <row r="4" spans="1:6" ht="16.5">
      <c r="A4" s="682"/>
      <c r="B4" s="682"/>
      <c r="C4" s="629"/>
      <c r="D4" s="638"/>
      <c r="E4" s="629"/>
      <c r="F4" s="629"/>
    </row>
    <row r="5" spans="1:6" ht="15">
      <c r="A5" s="629"/>
      <c r="B5" s="629"/>
      <c r="C5" s="629"/>
      <c r="D5" s="629"/>
      <c r="E5" s="629"/>
      <c r="F5" s="629"/>
    </row>
    <row r="6" spans="1:6" ht="15">
      <c r="A6" s="921" t="s">
        <v>862</v>
      </c>
      <c r="B6" s="921"/>
      <c r="C6" s="921"/>
      <c r="D6" s="921"/>
      <c r="E6" s="921"/>
      <c r="F6" s="921"/>
    </row>
    <row r="7" spans="1:6" ht="15">
      <c r="A7" s="629"/>
      <c r="B7" s="629"/>
      <c r="C7" s="629"/>
      <c r="D7" s="629"/>
      <c r="E7" s="629"/>
      <c r="F7" s="629"/>
    </row>
    <row r="8" spans="1:6" s="284" customFormat="1" ht="39" customHeight="1">
      <c r="A8" s="673" t="s">
        <v>1030</v>
      </c>
      <c r="B8" s="673" t="s">
        <v>1073</v>
      </c>
      <c r="C8" s="684" t="s">
        <v>1268</v>
      </c>
      <c r="D8" s="684" t="s">
        <v>30</v>
      </c>
      <c r="E8" s="684" t="s">
        <v>1269</v>
      </c>
      <c r="F8" s="684" t="s">
        <v>1270</v>
      </c>
    </row>
    <row r="9" spans="1:6" ht="30" customHeight="1">
      <c r="A9" s="633">
        <v>1</v>
      </c>
      <c r="B9" s="633" t="s">
        <v>1271</v>
      </c>
      <c r="C9" s="633" t="s">
        <v>1346</v>
      </c>
      <c r="D9" s="633"/>
      <c r="E9" s="707" t="s">
        <v>1347</v>
      </c>
      <c r="F9" s="685">
        <v>3333333</v>
      </c>
    </row>
    <row r="10" spans="1:6" ht="30" customHeight="1">
      <c r="A10" s="633">
        <v>2</v>
      </c>
      <c r="B10" s="633" t="s">
        <v>1271</v>
      </c>
      <c r="C10" s="633" t="s">
        <v>1353</v>
      </c>
      <c r="D10" s="633"/>
      <c r="E10" s="707" t="s">
        <v>1348</v>
      </c>
      <c r="F10" s="685">
        <v>7200000</v>
      </c>
    </row>
    <row r="11" spans="1:7" ht="30" customHeight="1">
      <c r="A11" s="633">
        <v>3</v>
      </c>
      <c r="B11" s="633" t="s">
        <v>1271</v>
      </c>
      <c r="C11" s="633" t="s">
        <v>1346</v>
      </c>
      <c r="D11" s="633"/>
      <c r="E11" s="707" t="s">
        <v>1349</v>
      </c>
      <c r="F11" s="685">
        <v>21199790</v>
      </c>
      <c r="G11" s="118"/>
    </row>
    <row r="12" spans="1:6" ht="30" customHeight="1">
      <c r="A12" s="633">
        <v>4</v>
      </c>
      <c r="B12" s="633" t="s">
        <v>1271</v>
      </c>
      <c r="C12" s="633" t="s">
        <v>1346</v>
      </c>
      <c r="D12" s="633"/>
      <c r="E12" s="707" t="s">
        <v>1350</v>
      </c>
      <c r="F12" s="685">
        <v>21199790</v>
      </c>
    </row>
    <row r="13" spans="1:6" ht="30" customHeight="1">
      <c r="A13" s="633">
        <v>6</v>
      </c>
      <c r="B13" s="633" t="s">
        <v>1271</v>
      </c>
      <c r="C13" s="633" t="s">
        <v>1351</v>
      </c>
      <c r="D13" s="633"/>
      <c r="E13" s="633" t="s">
        <v>1352</v>
      </c>
      <c r="F13" s="685">
        <v>6800000</v>
      </c>
    </row>
    <row r="14" spans="1:6" ht="30" customHeight="1">
      <c r="A14" s="633">
        <v>7</v>
      </c>
      <c r="B14" s="633" t="s">
        <v>1271</v>
      </c>
      <c r="C14" s="633" t="s">
        <v>1353</v>
      </c>
      <c r="D14" s="633"/>
      <c r="E14" s="633" t="s">
        <v>1354</v>
      </c>
      <c r="F14" s="685">
        <v>7000000</v>
      </c>
    </row>
    <row r="15" spans="1:6" ht="30" customHeight="1">
      <c r="A15" s="633">
        <v>8</v>
      </c>
      <c r="B15" s="633" t="s">
        <v>1271</v>
      </c>
      <c r="C15" s="633" t="s">
        <v>1353</v>
      </c>
      <c r="D15" s="633"/>
      <c r="E15" s="633" t="s">
        <v>1355</v>
      </c>
      <c r="F15" s="685">
        <v>5000000</v>
      </c>
    </row>
    <row r="16" spans="1:6" ht="30" customHeight="1">
      <c r="A16" s="633">
        <v>9</v>
      </c>
      <c r="B16" s="633" t="s">
        <v>1271</v>
      </c>
      <c r="C16" s="633" t="s">
        <v>1356</v>
      </c>
      <c r="D16" s="633"/>
      <c r="E16" s="633" t="s">
        <v>1357</v>
      </c>
      <c r="F16" s="685">
        <v>13137600</v>
      </c>
    </row>
    <row r="17" spans="1:9" ht="30" customHeight="1">
      <c r="A17" s="633">
        <v>10</v>
      </c>
      <c r="B17" s="633" t="s">
        <v>1358</v>
      </c>
      <c r="C17" s="633" t="s">
        <v>1359</v>
      </c>
      <c r="D17" s="633"/>
      <c r="E17" s="633" t="s">
        <v>1360</v>
      </c>
      <c r="F17" s="685">
        <v>1707676</v>
      </c>
      <c r="I17" s="118"/>
    </row>
    <row r="18" spans="1:10" ht="30" customHeight="1">
      <c r="A18" s="633">
        <v>11</v>
      </c>
      <c r="B18" s="633" t="s">
        <v>1361</v>
      </c>
      <c r="C18" s="633" t="s">
        <v>1346</v>
      </c>
      <c r="D18" s="633"/>
      <c r="E18" s="633" t="s">
        <v>1362</v>
      </c>
      <c r="F18" s="685">
        <v>980000</v>
      </c>
      <c r="J18" t="s">
        <v>1206</v>
      </c>
    </row>
    <row r="19" spans="1:6" ht="30" customHeight="1">
      <c r="A19" s="633">
        <v>12</v>
      </c>
      <c r="B19" s="633" t="s">
        <v>1361</v>
      </c>
      <c r="C19" s="633" t="s">
        <v>1363</v>
      </c>
      <c r="D19" s="633"/>
      <c r="E19" s="633" t="s">
        <v>1364</v>
      </c>
      <c r="F19" s="685">
        <v>2835000</v>
      </c>
    </row>
    <row r="20" spans="1:6" ht="30" customHeight="1">
      <c r="A20" s="633"/>
      <c r="B20" s="633" t="s">
        <v>1271</v>
      </c>
      <c r="C20" s="633" t="s">
        <v>1346</v>
      </c>
      <c r="D20" s="633"/>
      <c r="E20" s="633" t="s">
        <v>857</v>
      </c>
      <c r="F20" s="685">
        <v>5691760</v>
      </c>
    </row>
    <row r="21" spans="1:6" ht="30" customHeight="1">
      <c r="A21" s="633"/>
      <c r="B21" s="633" t="s">
        <v>1271</v>
      </c>
      <c r="C21" s="633" t="s">
        <v>1346</v>
      </c>
      <c r="D21" s="633"/>
      <c r="E21" s="633" t="s">
        <v>856</v>
      </c>
      <c r="F21" s="685">
        <v>5691760</v>
      </c>
    </row>
    <row r="22" spans="1:6" ht="30" customHeight="1">
      <c r="A22" s="633"/>
      <c r="B22" s="633" t="s">
        <v>1271</v>
      </c>
      <c r="C22" s="633" t="s">
        <v>1353</v>
      </c>
      <c r="D22" s="633"/>
      <c r="E22" s="633" t="s">
        <v>858</v>
      </c>
      <c r="F22" s="685">
        <v>2276704</v>
      </c>
    </row>
    <row r="23" spans="1:6" ht="30" customHeight="1">
      <c r="A23" s="633"/>
      <c r="B23" s="633" t="s">
        <v>1271</v>
      </c>
      <c r="C23" s="633" t="s">
        <v>1353</v>
      </c>
      <c r="D23" s="633"/>
      <c r="E23" s="633" t="s">
        <v>859</v>
      </c>
      <c r="F23" s="685">
        <v>1992116</v>
      </c>
    </row>
    <row r="24" spans="1:6" ht="30" customHeight="1">
      <c r="A24" s="633"/>
      <c r="B24" s="633" t="s">
        <v>1271</v>
      </c>
      <c r="C24" s="633" t="s">
        <v>1353</v>
      </c>
      <c r="D24" s="633"/>
      <c r="E24" s="633" t="s">
        <v>860</v>
      </c>
      <c r="F24" s="685">
        <v>1992116</v>
      </c>
    </row>
    <row r="25" spans="1:10" s="178" customFormat="1" ht="30" customHeight="1">
      <c r="A25" s="686"/>
      <c r="B25" s="688" t="s">
        <v>1287</v>
      </c>
      <c r="C25" s="686"/>
      <c r="D25" s="686"/>
      <c r="E25" s="686"/>
      <c r="F25" s="689">
        <f>SUM(F9:F24)</f>
        <v>108037645</v>
      </c>
      <c r="H25" s="294"/>
      <c r="I25" s="294"/>
      <c r="J25" s="294"/>
    </row>
    <row r="26" spans="1:6" ht="15">
      <c r="A26" s="629"/>
      <c r="B26" s="629"/>
      <c r="C26" s="629"/>
      <c r="D26" s="629"/>
      <c r="E26" s="629"/>
      <c r="F26" s="629"/>
    </row>
    <row r="27" spans="1:9" ht="15">
      <c r="A27" s="629"/>
      <c r="B27" s="629"/>
      <c r="C27" s="629"/>
      <c r="D27" s="629"/>
      <c r="E27" s="629"/>
      <c r="F27" s="687"/>
      <c r="H27" s="118"/>
      <c r="I27" s="620"/>
    </row>
    <row r="28" spans="1:6" ht="15">
      <c r="A28" s="629"/>
      <c r="B28" s="629"/>
      <c r="C28" s="629"/>
      <c r="D28" s="629"/>
      <c r="E28" s="629"/>
      <c r="F28" s="629"/>
    </row>
    <row r="29" spans="1:7" ht="15">
      <c r="A29" s="629"/>
      <c r="B29" s="636" t="s">
        <v>469</v>
      </c>
      <c r="C29" s="629"/>
      <c r="D29" s="629"/>
      <c r="E29" s="637" t="s">
        <v>1344</v>
      </c>
      <c r="F29" s="637"/>
      <c r="G29" s="240"/>
    </row>
    <row r="30" spans="1:7" ht="15">
      <c r="A30" s="629"/>
      <c r="B30" s="638" t="s">
        <v>1288</v>
      </c>
      <c r="C30" s="629"/>
      <c r="D30" s="629"/>
      <c r="E30" s="637" t="s">
        <v>1343</v>
      </c>
      <c r="F30" s="637"/>
      <c r="G30" s="240"/>
    </row>
    <row r="31" spans="1:6" ht="15">
      <c r="A31" s="629"/>
      <c r="B31" s="629"/>
      <c r="C31" s="629"/>
      <c r="D31" s="629"/>
      <c r="E31" s="629"/>
      <c r="F31" s="629"/>
    </row>
  </sheetData>
  <sheetProtection/>
  <mergeCells count="1">
    <mergeCell ref="A6:F6"/>
  </mergeCells>
  <printOptions/>
  <pageMargins left="1.12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1.57421875" style="0" customWidth="1"/>
    <col min="4" max="4" width="13.8515625" style="0" customWidth="1"/>
    <col min="5" max="5" width="12.57421875" style="0" customWidth="1"/>
    <col min="6" max="6" width="17.57421875" style="0" customWidth="1"/>
    <col min="8" max="8" width="10.7109375" style="0" bestFit="1" customWidth="1"/>
    <col min="9" max="9" width="10.140625" style="0" bestFit="1" customWidth="1"/>
  </cols>
  <sheetData>
    <row r="1" spans="1:6" ht="28.5" customHeight="1">
      <c r="A1" s="664" t="s">
        <v>1336</v>
      </c>
      <c r="B1" s="682"/>
      <c r="C1" s="683"/>
      <c r="D1" s="667"/>
      <c r="E1" s="667"/>
      <c r="F1" s="668"/>
    </row>
    <row r="2" spans="1:6" ht="28.5" customHeight="1">
      <c r="A2" s="664" t="s">
        <v>1337</v>
      </c>
      <c r="B2" s="682"/>
      <c r="C2" s="683"/>
      <c r="D2" s="667"/>
      <c r="E2" s="667"/>
      <c r="F2" s="668"/>
    </row>
    <row r="3" spans="1:6" ht="15.75">
      <c r="A3" s="664" t="s">
        <v>1014</v>
      </c>
      <c r="B3" s="682"/>
      <c r="C3" s="683"/>
      <c r="D3" s="666"/>
      <c r="E3" s="667"/>
      <c r="F3" s="669"/>
    </row>
    <row r="4" spans="1:6" ht="34.5" customHeight="1">
      <c r="A4" s="922" t="s">
        <v>1072</v>
      </c>
      <c r="B4" s="922"/>
      <c r="C4" s="922"/>
      <c r="D4" s="922"/>
      <c r="E4" s="922"/>
      <c r="F4" s="922"/>
    </row>
    <row r="5" spans="1:6" ht="15">
      <c r="A5" s="670"/>
      <c r="B5" s="671"/>
      <c r="C5" s="630"/>
      <c r="D5" s="630"/>
      <c r="E5" s="630"/>
      <c r="F5" s="630"/>
    </row>
    <row r="6" spans="1:6" ht="15.75">
      <c r="A6" s="672" t="s">
        <v>861</v>
      </c>
      <c r="B6" s="671"/>
      <c r="C6" s="630"/>
      <c r="D6" s="630"/>
      <c r="E6" s="630"/>
      <c r="F6" s="630"/>
    </row>
    <row r="7" spans="1:6" s="178" customFormat="1" ht="37.5" customHeight="1">
      <c r="A7" s="673"/>
      <c r="B7" s="674" t="s">
        <v>1073</v>
      </c>
      <c r="C7" s="631" t="s">
        <v>1074</v>
      </c>
      <c r="D7" s="631" t="s">
        <v>1075</v>
      </c>
      <c r="E7" s="631" t="s">
        <v>1076</v>
      </c>
      <c r="F7" s="631" t="s">
        <v>1077</v>
      </c>
    </row>
    <row r="8" spans="1:9" ht="18.75" customHeight="1">
      <c r="A8" s="649">
        <v>1</v>
      </c>
      <c r="B8" s="657" t="s">
        <v>1345</v>
      </c>
      <c r="C8" s="675"/>
      <c r="D8" s="657"/>
      <c r="E8" s="657"/>
      <c r="F8" s="676">
        <v>251126</v>
      </c>
      <c r="I8" s="465"/>
    </row>
    <row r="9" spans="1:6" ht="18.75" customHeight="1">
      <c r="A9" s="661">
        <v>2</v>
      </c>
      <c r="B9" s="657" t="s">
        <v>31</v>
      </c>
      <c r="C9" s="675"/>
      <c r="D9" s="657"/>
      <c r="E9" s="657"/>
      <c r="F9" s="676">
        <v>767372</v>
      </c>
    </row>
    <row r="10" spans="1:6" ht="18.75" customHeight="1">
      <c r="A10" s="649">
        <v>3</v>
      </c>
      <c r="B10" s="657"/>
      <c r="C10" s="675"/>
      <c r="D10" s="657"/>
      <c r="E10" s="657"/>
      <c r="F10" s="676"/>
    </row>
    <row r="11" spans="1:6" ht="18.75" customHeight="1">
      <c r="A11" s="661">
        <v>4</v>
      </c>
      <c r="B11" s="657"/>
      <c r="C11" s="675"/>
      <c r="D11" s="657"/>
      <c r="E11" s="657"/>
      <c r="F11" s="676"/>
    </row>
    <row r="12" spans="1:6" ht="18.75" customHeight="1">
      <c r="A12" s="661">
        <v>5</v>
      </c>
      <c r="B12" s="657"/>
      <c r="C12" s="657"/>
      <c r="D12" s="657"/>
      <c r="E12" s="657"/>
      <c r="F12" s="657"/>
    </row>
    <row r="13" spans="1:8" s="178" customFormat="1" ht="24" customHeight="1">
      <c r="A13" s="673"/>
      <c r="B13" s="681" t="s">
        <v>1078</v>
      </c>
      <c r="C13" s="677"/>
      <c r="D13" s="678"/>
      <c r="E13" s="678"/>
      <c r="F13" s="679">
        <f>SUM(F8:F12)</f>
        <v>1018498</v>
      </c>
      <c r="H13" s="250"/>
    </row>
    <row r="14" spans="1:6" ht="15">
      <c r="A14" s="629"/>
      <c r="B14" s="629"/>
      <c r="C14" s="660"/>
      <c r="D14" s="629"/>
      <c r="E14" s="629"/>
      <c r="F14" s="663"/>
    </row>
    <row r="15" spans="1:6" ht="15">
      <c r="A15" s="629"/>
      <c r="B15" s="629"/>
      <c r="C15" s="660"/>
      <c r="D15" s="629"/>
      <c r="E15" s="629"/>
      <c r="F15" s="663"/>
    </row>
    <row r="16" spans="1:6" ht="15">
      <c r="A16" s="629"/>
      <c r="B16" s="680"/>
      <c r="C16" s="660"/>
      <c r="D16" s="629"/>
      <c r="E16" s="629"/>
      <c r="F16" s="706"/>
    </row>
    <row r="17" spans="1:6" ht="15">
      <c r="A17" s="629"/>
      <c r="B17" s="629"/>
      <c r="C17" s="629"/>
      <c r="D17" s="629"/>
      <c r="E17" s="629"/>
      <c r="F17" s="629"/>
    </row>
    <row r="18" spans="1:6" ht="15">
      <c r="A18" s="629"/>
      <c r="B18" s="663"/>
      <c r="C18" s="629"/>
      <c r="D18" s="629"/>
      <c r="E18" s="629"/>
      <c r="F18" s="629"/>
    </row>
    <row r="19" spans="1:6" ht="15">
      <c r="A19" s="629"/>
      <c r="B19" s="629"/>
      <c r="C19" s="629"/>
      <c r="D19" s="629"/>
      <c r="E19" s="629"/>
      <c r="F19" s="629"/>
    </row>
    <row r="20" spans="1:6" ht="15">
      <c r="A20" s="629"/>
      <c r="B20" s="636" t="s">
        <v>51</v>
      </c>
      <c r="C20" s="629"/>
      <c r="E20" s="637" t="s">
        <v>1344</v>
      </c>
      <c r="F20" s="637"/>
    </row>
    <row r="21" spans="1:6" ht="15">
      <c r="A21" s="629"/>
      <c r="B21" s="638" t="s">
        <v>213</v>
      </c>
      <c r="C21" s="629"/>
      <c r="E21" s="637" t="s">
        <v>1343</v>
      </c>
      <c r="F21" s="637"/>
    </row>
    <row r="22" spans="1:6" ht="15">
      <c r="A22" s="629"/>
      <c r="B22" s="629"/>
      <c r="C22" s="629"/>
      <c r="D22" s="629"/>
      <c r="E22" s="629"/>
      <c r="F22" s="629"/>
    </row>
    <row r="23" spans="1:6" ht="15">
      <c r="A23" s="629"/>
      <c r="B23" s="629"/>
      <c r="C23" s="629"/>
      <c r="D23" s="629"/>
      <c r="E23" s="629"/>
      <c r="F23" s="629"/>
    </row>
    <row r="24" spans="1:6" ht="15">
      <c r="A24" s="629"/>
      <c r="B24" s="629"/>
      <c r="C24" s="629"/>
      <c r="D24" s="629"/>
      <c r="E24" s="629"/>
      <c r="F24" s="629"/>
    </row>
    <row r="25" spans="1:6" ht="15">
      <c r="A25" s="629"/>
      <c r="B25" s="629"/>
      <c r="C25" s="629"/>
      <c r="D25" s="629"/>
      <c r="E25" s="629"/>
      <c r="F25" s="629"/>
    </row>
    <row r="26" spans="1:6" ht="15">
      <c r="A26" s="629"/>
      <c r="B26" s="629"/>
      <c r="C26" s="629"/>
      <c r="D26" s="629"/>
      <c r="E26" s="629"/>
      <c r="F26" s="629"/>
    </row>
  </sheetData>
  <sheetProtection/>
  <mergeCells count="1">
    <mergeCell ref="A4:F4"/>
  </mergeCells>
  <printOptions/>
  <pageMargins left="0.84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88"/>
  <sheetViews>
    <sheetView zoomScalePageLayoutView="0" workbookViewId="0" topLeftCell="A19">
      <selection activeCell="E107" sqref="E107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11.7109375" style="0" customWidth="1"/>
    <col min="4" max="4" width="13.8515625" style="0" customWidth="1"/>
    <col min="5" max="5" width="13.140625" style="0" customWidth="1"/>
  </cols>
  <sheetData>
    <row r="3" spans="1:5" ht="15.75">
      <c r="A3" s="682"/>
      <c r="B3" s="682" t="s">
        <v>1079</v>
      </c>
      <c r="C3" s="682"/>
      <c r="D3" s="682"/>
      <c r="E3" s="772"/>
    </row>
    <row r="4" spans="1:5" ht="15.75">
      <c r="A4" s="682"/>
      <c r="B4" s="682" t="s">
        <v>1080</v>
      </c>
      <c r="C4" s="682"/>
      <c r="D4" s="682"/>
      <c r="E4" s="772"/>
    </row>
    <row r="5" ht="15.75">
      <c r="A5" s="665"/>
    </row>
    <row r="6" spans="1:5" ht="37.5" customHeight="1">
      <c r="A6" s="657" t="s">
        <v>867</v>
      </c>
      <c r="B6" s="773" t="s">
        <v>1081</v>
      </c>
      <c r="C6" s="675" t="s">
        <v>1082</v>
      </c>
      <c r="D6" s="774" t="s">
        <v>1083</v>
      </c>
      <c r="E6" s="774" t="s">
        <v>1084</v>
      </c>
    </row>
    <row r="7" spans="1:5" ht="15">
      <c r="A7" s="662">
        <v>1</v>
      </c>
      <c r="B7" s="775" t="s">
        <v>1085</v>
      </c>
      <c r="C7" s="662">
        <v>60</v>
      </c>
      <c r="D7" s="662">
        <v>75</v>
      </c>
      <c r="E7" s="662">
        <v>4500</v>
      </c>
    </row>
    <row r="8" spans="1:5" ht="15">
      <c r="A8" s="662">
        <v>2</v>
      </c>
      <c r="B8" s="775" t="s">
        <v>1086</v>
      </c>
      <c r="C8" s="662">
        <v>20</v>
      </c>
      <c r="D8" s="662">
        <v>30.8</v>
      </c>
      <c r="E8" s="662">
        <v>616</v>
      </c>
    </row>
    <row r="9" spans="1:5" ht="15">
      <c r="A9" s="662">
        <v>3</v>
      </c>
      <c r="B9" s="775" t="s">
        <v>1087</v>
      </c>
      <c r="C9" s="662">
        <v>34</v>
      </c>
      <c r="D9" s="662">
        <v>54.2</v>
      </c>
      <c r="E9" s="662">
        <v>1842.8</v>
      </c>
    </row>
    <row r="10" spans="1:5" ht="15">
      <c r="A10" s="662">
        <v>4</v>
      </c>
      <c r="B10" s="775" t="s">
        <v>1088</v>
      </c>
      <c r="C10" s="662">
        <v>30</v>
      </c>
      <c r="D10" s="662">
        <v>55</v>
      </c>
      <c r="E10" s="662">
        <v>1650</v>
      </c>
    </row>
    <row r="11" spans="1:5" ht="15">
      <c r="A11" s="662">
        <v>5</v>
      </c>
      <c r="B11" s="775" t="s">
        <v>1089</v>
      </c>
      <c r="C11" s="662">
        <v>22</v>
      </c>
      <c r="D11" s="662">
        <v>20.83</v>
      </c>
      <c r="E11" s="662">
        <v>458.26</v>
      </c>
    </row>
    <row r="12" spans="1:5" ht="15">
      <c r="A12" s="662">
        <v>6</v>
      </c>
      <c r="B12" s="775" t="s">
        <v>1090</v>
      </c>
      <c r="C12" s="662">
        <v>28</v>
      </c>
      <c r="D12" s="662">
        <v>125</v>
      </c>
      <c r="E12" s="662">
        <v>3500</v>
      </c>
    </row>
    <row r="13" spans="1:5" ht="15">
      <c r="A13" s="662">
        <v>7</v>
      </c>
      <c r="B13" s="775" t="s">
        <v>1091</v>
      </c>
      <c r="C13" s="662">
        <v>52</v>
      </c>
      <c r="D13" s="662">
        <v>55</v>
      </c>
      <c r="E13" s="662">
        <v>2860</v>
      </c>
    </row>
    <row r="14" spans="1:5" ht="15">
      <c r="A14" s="662">
        <v>8</v>
      </c>
      <c r="B14" s="775" t="s">
        <v>1092</v>
      </c>
      <c r="C14" s="662">
        <v>30</v>
      </c>
      <c r="D14" s="662">
        <v>55</v>
      </c>
      <c r="E14" s="662">
        <v>1650</v>
      </c>
    </row>
    <row r="15" spans="1:5" ht="15">
      <c r="A15" s="662">
        <v>9</v>
      </c>
      <c r="B15" s="775" t="s">
        <v>1093</v>
      </c>
      <c r="C15" s="662">
        <v>20</v>
      </c>
      <c r="D15" s="662">
        <v>100</v>
      </c>
      <c r="E15" s="662">
        <v>2000</v>
      </c>
    </row>
    <row r="16" spans="1:5" ht="15">
      <c r="A16" s="662">
        <v>10</v>
      </c>
      <c r="B16" s="775" t="s">
        <v>1094</v>
      </c>
      <c r="C16" s="662">
        <v>30</v>
      </c>
      <c r="D16" s="662">
        <v>39.2</v>
      </c>
      <c r="E16" s="662">
        <v>1176</v>
      </c>
    </row>
    <row r="17" spans="1:5" ht="15">
      <c r="A17" s="662">
        <v>11</v>
      </c>
      <c r="B17" s="775" t="s">
        <v>1095</v>
      </c>
      <c r="C17" s="662">
        <v>30</v>
      </c>
      <c r="D17" s="662">
        <v>44.2</v>
      </c>
      <c r="E17" s="662">
        <v>1326</v>
      </c>
    </row>
    <row r="18" spans="1:5" ht="15">
      <c r="A18" s="662">
        <v>12</v>
      </c>
      <c r="B18" s="775" t="s">
        <v>1096</v>
      </c>
      <c r="C18" s="662">
        <v>40</v>
      </c>
      <c r="D18" s="662">
        <v>45.8</v>
      </c>
      <c r="E18" s="662">
        <v>1832</v>
      </c>
    </row>
    <row r="19" spans="1:5" ht="15">
      <c r="A19" s="662">
        <v>13</v>
      </c>
      <c r="B19" s="775" t="s">
        <v>1097</v>
      </c>
      <c r="C19" s="662">
        <v>40</v>
      </c>
      <c r="D19" s="662">
        <v>45.8</v>
      </c>
      <c r="E19" s="662">
        <v>1832</v>
      </c>
    </row>
    <row r="20" spans="1:5" ht="15">
      <c r="A20" s="662">
        <v>14</v>
      </c>
      <c r="B20" s="775" t="s">
        <v>1098</v>
      </c>
      <c r="C20" s="662">
        <v>50</v>
      </c>
      <c r="D20" s="662">
        <v>50</v>
      </c>
      <c r="E20" s="662">
        <v>2500</v>
      </c>
    </row>
    <row r="21" spans="1:5" ht="15">
      <c r="A21" s="662">
        <v>15</v>
      </c>
      <c r="B21" s="775" t="s">
        <v>1099</v>
      </c>
      <c r="C21" s="662">
        <v>16</v>
      </c>
      <c r="D21" s="662">
        <v>58.3</v>
      </c>
      <c r="E21" s="662">
        <v>932.8</v>
      </c>
    </row>
    <row r="22" spans="1:5" ht="15">
      <c r="A22" s="662">
        <v>16</v>
      </c>
      <c r="B22" s="775" t="s">
        <v>1100</v>
      </c>
      <c r="C22" s="662">
        <v>28</v>
      </c>
      <c r="D22" s="662">
        <v>54.2</v>
      </c>
      <c r="E22" s="662">
        <v>1517.6</v>
      </c>
    </row>
    <row r="23" spans="1:5" ht="15">
      <c r="A23" s="662">
        <v>17</v>
      </c>
      <c r="B23" s="775" t="s">
        <v>1101</v>
      </c>
      <c r="C23" s="662">
        <v>80</v>
      </c>
      <c r="D23" s="662">
        <v>39.2</v>
      </c>
      <c r="E23" s="662">
        <v>3136</v>
      </c>
    </row>
    <row r="24" spans="1:5" ht="15">
      <c r="A24" s="662">
        <v>18</v>
      </c>
      <c r="B24" s="775" t="s">
        <v>1102</v>
      </c>
      <c r="C24" s="662">
        <v>20</v>
      </c>
      <c r="D24" s="662">
        <v>71.4</v>
      </c>
      <c r="E24" s="662">
        <v>1428</v>
      </c>
    </row>
    <row r="25" spans="1:5" ht="15">
      <c r="A25" s="662">
        <v>19</v>
      </c>
      <c r="B25" s="775" t="s">
        <v>1103</v>
      </c>
      <c r="C25" s="662">
        <v>26</v>
      </c>
      <c r="D25" s="662">
        <v>87.5</v>
      </c>
      <c r="E25" s="662">
        <v>2275</v>
      </c>
    </row>
    <row r="26" spans="1:5" ht="15">
      <c r="A26" s="662">
        <v>20</v>
      </c>
      <c r="B26" s="775" t="s">
        <v>1104</v>
      </c>
      <c r="C26" s="662">
        <v>12</v>
      </c>
      <c r="D26" s="662">
        <v>45.8</v>
      </c>
      <c r="E26" s="662">
        <v>549.6</v>
      </c>
    </row>
    <row r="27" spans="1:5" ht="15">
      <c r="A27" s="662">
        <v>21</v>
      </c>
      <c r="B27" s="775" t="s">
        <v>1105</v>
      </c>
      <c r="C27" s="662">
        <v>60</v>
      </c>
      <c r="D27" s="662">
        <v>39.5</v>
      </c>
      <c r="E27" s="662">
        <v>2370</v>
      </c>
    </row>
    <row r="28" spans="1:5" ht="15">
      <c r="A28" s="662">
        <v>22</v>
      </c>
      <c r="B28" s="775" t="s">
        <v>1106</v>
      </c>
      <c r="C28" s="662">
        <v>39</v>
      </c>
      <c r="D28" s="662">
        <v>58.3</v>
      </c>
      <c r="E28" s="662">
        <v>2273.7</v>
      </c>
    </row>
    <row r="29" spans="1:5" ht="15">
      <c r="A29" s="662">
        <v>23</v>
      </c>
      <c r="B29" s="775" t="s">
        <v>1107</v>
      </c>
      <c r="C29" s="662">
        <v>28</v>
      </c>
      <c r="D29" s="662">
        <v>54.2</v>
      </c>
      <c r="E29" s="662">
        <v>1517.6</v>
      </c>
    </row>
    <row r="30" spans="1:5" ht="15">
      <c r="A30" s="662">
        <v>24</v>
      </c>
      <c r="B30" s="775" t="s">
        <v>1108</v>
      </c>
      <c r="C30" s="662">
        <v>20</v>
      </c>
      <c r="D30" s="662">
        <v>83.33</v>
      </c>
      <c r="E30" s="662">
        <v>1666.6</v>
      </c>
    </row>
    <row r="31" spans="1:5" ht="15">
      <c r="A31" s="662">
        <v>25</v>
      </c>
      <c r="B31" s="775" t="s">
        <v>1109</v>
      </c>
      <c r="C31" s="662">
        <v>29</v>
      </c>
      <c r="D31" s="662">
        <v>58.33</v>
      </c>
      <c r="E31" s="662">
        <v>1691.57</v>
      </c>
    </row>
    <row r="32" spans="1:5" ht="15">
      <c r="A32" s="662">
        <v>26</v>
      </c>
      <c r="B32" s="775" t="s">
        <v>1110</v>
      </c>
      <c r="C32" s="662">
        <v>14</v>
      </c>
      <c r="D32" s="662">
        <v>65</v>
      </c>
      <c r="E32" s="662">
        <v>910</v>
      </c>
    </row>
    <row r="33" spans="1:5" ht="15">
      <c r="A33" s="662">
        <v>27</v>
      </c>
      <c r="B33" s="775" t="s">
        <v>1111</v>
      </c>
      <c r="C33" s="662">
        <v>20</v>
      </c>
      <c r="D33" s="662">
        <v>14.1</v>
      </c>
      <c r="E33" s="662">
        <v>282</v>
      </c>
    </row>
    <row r="34" spans="1:5" ht="15">
      <c r="A34" s="662">
        <v>28</v>
      </c>
      <c r="B34" s="775" t="s">
        <v>1112</v>
      </c>
      <c r="C34" s="662">
        <v>10</v>
      </c>
      <c r="D34" s="662">
        <v>154</v>
      </c>
      <c r="E34" s="662">
        <v>1540</v>
      </c>
    </row>
    <row r="35" spans="1:5" ht="15">
      <c r="A35" s="662">
        <v>29</v>
      </c>
      <c r="B35" s="775" t="s">
        <v>1113</v>
      </c>
      <c r="C35" s="662">
        <v>11</v>
      </c>
      <c r="D35" s="662">
        <v>33.33</v>
      </c>
      <c r="E35" s="662">
        <v>366.63</v>
      </c>
    </row>
    <row r="36" spans="1:5" ht="15">
      <c r="A36" s="662">
        <v>30</v>
      </c>
      <c r="B36" s="775" t="s">
        <v>1114</v>
      </c>
      <c r="C36" s="662">
        <v>15</v>
      </c>
      <c r="D36" s="662">
        <v>104</v>
      </c>
      <c r="E36" s="662">
        <v>1560</v>
      </c>
    </row>
    <row r="37" spans="1:5" ht="15">
      <c r="A37" s="662">
        <v>31</v>
      </c>
      <c r="B37" s="775" t="s">
        <v>1115</v>
      </c>
      <c r="C37" s="662">
        <v>16</v>
      </c>
      <c r="D37" s="662">
        <v>100</v>
      </c>
      <c r="E37" s="662">
        <v>1600</v>
      </c>
    </row>
    <row r="38" spans="1:5" ht="15">
      <c r="A38" s="662">
        <v>32</v>
      </c>
      <c r="B38" s="775" t="s">
        <v>1116</v>
      </c>
      <c r="C38" s="662">
        <v>21</v>
      </c>
      <c r="D38" s="662">
        <v>37.5</v>
      </c>
      <c r="E38" s="662">
        <v>787.5</v>
      </c>
    </row>
    <row r="39" spans="1:5" ht="15">
      <c r="A39" s="662">
        <v>33</v>
      </c>
      <c r="B39" s="775" t="s">
        <v>1117</v>
      </c>
      <c r="C39" s="662">
        <v>70</v>
      </c>
      <c r="D39" s="662">
        <v>47.5</v>
      </c>
      <c r="E39" s="662">
        <v>3325</v>
      </c>
    </row>
    <row r="40" spans="1:5" ht="15">
      <c r="A40" s="662">
        <v>34</v>
      </c>
      <c r="B40" s="775" t="s">
        <v>1118</v>
      </c>
      <c r="C40" s="662">
        <v>22</v>
      </c>
      <c r="D40" s="662">
        <v>50</v>
      </c>
      <c r="E40" s="662">
        <v>1100</v>
      </c>
    </row>
    <row r="41" spans="1:5" ht="15">
      <c r="A41" s="662">
        <v>35</v>
      </c>
      <c r="B41" s="775" t="s">
        <v>1119</v>
      </c>
      <c r="C41" s="662">
        <v>2</v>
      </c>
      <c r="D41" s="662">
        <v>50</v>
      </c>
      <c r="E41" s="662">
        <v>100</v>
      </c>
    </row>
    <row r="42" spans="1:5" ht="15">
      <c r="A42" s="662">
        <v>36</v>
      </c>
      <c r="B42" s="775" t="s">
        <v>1120</v>
      </c>
      <c r="C42" s="662">
        <v>20</v>
      </c>
      <c r="D42" s="662">
        <v>50</v>
      </c>
      <c r="E42" s="662">
        <v>1000</v>
      </c>
    </row>
    <row r="43" spans="1:5" ht="15">
      <c r="A43" s="662">
        <v>37</v>
      </c>
      <c r="B43" s="775" t="s">
        <v>1121</v>
      </c>
      <c r="C43" s="662">
        <v>26</v>
      </c>
      <c r="D43" s="662">
        <v>24.2</v>
      </c>
      <c r="E43" s="662">
        <v>629.2</v>
      </c>
    </row>
    <row r="44" spans="1:5" ht="15">
      <c r="A44" s="662">
        <v>38</v>
      </c>
      <c r="B44" s="775" t="s">
        <v>1122</v>
      </c>
      <c r="C44" s="662">
        <v>20</v>
      </c>
      <c r="D44" s="662">
        <v>50</v>
      </c>
      <c r="E44" s="662">
        <v>1000</v>
      </c>
    </row>
    <row r="45" spans="1:5" ht="15">
      <c r="A45" s="662">
        <v>39</v>
      </c>
      <c r="B45" s="775" t="s">
        <v>1123</v>
      </c>
      <c r="C45" s="662">
        <v>8</v>
      </c>
      <c r="D45" s="662">
        <v>68.33</v>
      </c>
      <c r="E45" s="662">
        <v>546.64</v>
      </c>
    </row>
    <row r="46" spans="1:5" ht="15">
      <c r="A46" s="662">
        <v>40</v>
      </c>
      <c r="B46" s="775" t="s">
        <v>1124</v>
      </c>
      <c r="C46" s="662">
        <v>20</v>
      </c>
      <c r="D46" s="662">
        <v>62.5</v>
      </c>
      <c r="E46" s="662">
        <v>1250</v>
      </c>
    </row>
    <row r="47" spans="1:5" ht="15">
      <c r="A47" s="662">
        <v>41</v>
      </c>
      <c r="B47" s="775" t="s">
        <v>1125</v>
      </c>
      <c r="C47" s="662">
        <v>31</v>
      </c>
      <c r="D47" s="662">
        <v>37.5</v>
      </c>
      <c r="E47" s="662">
        <v>1162.5</v>
      </c>
    </row>
    <row r="48" spans="1:5" ht="15">
      <c r="A48" s="662">
        <v>42</v>
      </c>
      <c r="B48" s="775" t="s">
        <v>1126</v>
      </c>
      <c r="C48" s="662">
        <v>40</v>
      </c>
      <c r="D48" s="662">
        <v>112.5</v>
      </c>
      <c r="E48" s="662">
        <v>4500</v>
      </c>
    </row>
    <row r="49" spans="1:5" ht="15">
      <c r="A49" s="662">
        <v>43</v>
      </c>
      <c r="B49" s="775" t="s">
        <v>1127</v>
      </c>
      <c r="C49" s="662">
        <v>74</v>
      </c>
      <c r="D49" s="662">
        <v>69.2</v>
      </c>
      <c r="E49" s="662">
        <v>5120.8</v>
      </c>
    </row>
    <row r="50" spans="1:5" ht="15">
      <c r="A50" s="662">
        <v>44</v>
      </c>
      <c r="B50" s="775" t="s">
        <v>1128</v>
      </c>
      <c r="C50" s="662">
        <v>65</v>
      </c>
      <c r="D50" s="662">
        <v>36.7</v>
      </c>
      <c r="E50" s="662">
        <v>2385.5</v>
      </c>
    </row>
    <row r="51" spans="1:5" ht="15">
      <c r="A51" s="662">
        <v>45</v>
      </c>
      <c r="B51" s="775" t="s">
        <v>1129</v>
      </c>
      <c r="C51" s="662">
        <v>35</v>
      </c>
      <c r="D51" s="662">
        <v>57.5</v>
      </c>
      <c r="E51" s="662">
        <v>2012.5</v>
      </c>
    </row>
    <row r="52" spans="1:5" ht="15">
      <c r="A52" s="662">
        <v>46</v>
      </c>
      <c r="B52" s="775" t="s">
        <v>1130</v>
      </c>
      <c r="C52" s="662">
        <v>15</v>
      </c>
      <c r="D52" s="662">
        <v>37.5</v>
      </c>
      <c r="E52" s="662">
        <v>562.5</v>
      </c>
    </row>
    <row r="53" spans="1:5" ht="15">
      <c r="A53" s="662">
        <v>47</v>
      </c>
      <c r="B53" s="775" t="s">
        <v>1131</v>
      </c>
      <c r="C53" s="662">
        <v>7</v>
      </c>
      <c r="D53" s="662">
        <v>60.5</v>
      </c>
      <c r="E53" s="662">
        <v>423.5</v>
      </c>
    </row>
    <row r="54" spans="1:5" ht="15">
      <c r="A54" s="662">
        <v>48</v>
      </c>
      <c r="B54" s="775" t="s">
        <v>1132</v>
      </c>
      <c r="C54" s="662">
        <v>531</v>
      </c>
      <c r="D54" s="662">
        <v>16.67</v>
      </c>
      <c r="E54" s="662">
        <v>8851.77</v>
      </c>
    </row>
    <row r="55" spans="1:5" ht="15">
      <c r="A55" s="662">
        <v>49</v>
      </c>
      <c r="B55" s="775" t="s">
        <v>1133</v>
      </c>
      <c r="C55" s="662">
        <v>10</v>
      </c>
      <c r="D55" s="662">
        <v>22.23</v>
      </c>
      <c r="E55" s="662">
        <v>222.3</v>
      </c>
    </row>
    <row r="56" spans="1:5" ht="15">
      <c r="A56" s="662">
        <v>50</v>
      </c>
      <c r="B56" s="775" t="s">
        <v>1134</v>
      </c>
      <c r="C56" s="662">
        <v>19</v>
      </c>
      <c r="D56" s="662">
        <v>41.7</v>
      </c>
      <c r="E56" s="662">
        <v>792.3</v>
      </c>
    </row>
    <row r="57" spans="1:5" ht="15">
      <c r="A57" s="662">
        <v>51</v>
      </c>
      <c r="B57" s="775" t="s">
        <v>1135</v>
      </c>
      <c r="C57" s="662">
        <v>31</v>
      </c>
      <c r="D57" s="662">
        <v>41.7</v>
      </c>
      <c r="E57" s="662">
        <v>1292.7</v>
      </c>
    </row>
    <row r="58" spans="1:5" ht="15">
      <c r="A58" s="662">
        <v>52</v>
      </c>
      <c r="B58" s="775" t="s">
        <v>1136</v>
      </c>
      <c r="C58" s="662">
        <v>30</v>
      </c>
      <c r="D58" s="662">
        <v>41.7</v>
      </c>
      <c r="E58" s="662">
        <v>1251</v>
      </c>
    </row>
    <row r="59" spans="1:5" ht="15">
      <c r="A59" s="662">
        <v>53</v>
      </c>
      <c r="B59" s="775" t="s">
        <v>1137</v>
      </c>
      <c r="C59" s="662">
        <v>20</v>
      </c>
      <c r="D59" s="662">
        <v>158.3</v>
      </c>
      <c r="E59" s="662">
        <v>3166</v>
      </c>
    </row>
    <row r="60" spans="1:5" ht="15">
      <c r="A60" s="662">
        <v>54</v>
      </c>
      <c r="B60" s="775" t="s">
        <v>1138</v>
      </c>
      <c r="C60" s="662">
        <v>23</v>
      </c>
      <c r="D60" s="662">
        <v>50</v>
      </c>
      <c r="E60" s="662">
        <v>1150</v>
      </c>
    </row>
    <row r="61" spans="1:5" ht="15">
      <c r="A61" s="662">
        <v>55</v>
      </c>
      <c r="B61" s="775" t="s">
        <v>1139</v>
      </c>
      <c r="C61" s="662">
        <v>20</v>
      </c>
      <c r="D61" s="662">
        <v>133.3</v>
      </c>
      <c r="E61" s="662">
        <v>2666</v>
      </c>
    </row>
    <row r="62" spans="1:5" ht="15">
      <c r="A62" s="662">
        <v>56</v>
      </c>
      <c r="B62" s="775" t="s">
        <v>1140</v>
      </c>
      <c r="C62" s="662">
        <v>26</v>
      </c>
      <c r="D62" s="662">
        <v>54.2</v>
      </c>
      <c r="E62" s="662">
        <v>1409.2</v>
      </c>
    </row>
    <row r="63" spans="1:5" ht="15">
      <c r="A63" s="662">
        <v>57</v>
      </c>
      <c r="B63" s="775" t="s">
        <v>1141</v>
      </c>
      <c r="C63" s="662">
        <v>13</v>
      </c>
      <c r="D63" s="662">
        <v>47</v>
      </c>
      <c r="E63" s="662">
        <v>611</v>
      </c>
    </row>
    <row r="64" spans="1:5" ht="15">
      <c r="A64" s="662">
        <v>58</v>
      </c>
      <c r="B64" s="775" t="s">
        <v>1142</v>
      </c>
      <c r="C64" s="662">
        <v>10</v>
      </c>
      <c r="D64" s="662">
        <v>37.5</v>
      </c>
      <c r="E64" s="662">
        <v>375</v>
      </c>
    </row>
    <row r="65" spans="1:5" ht="15">
      <c r="A65" s="662">
        <v>59</v>
      </c>
      <c r="B65" s="775" t="s">
        <v>1143</v>
      </c>
      <c r="C65" s="662">
        <v>13</v>
      </c>
      <c r="D65" s="662">
        <v>50</v>
      </c>
      <c r="E65" s="662">
        <v>650</v>
      </c>
    </row>
    <row r="66" spans="1:5" ht="15">
      <c r="A66" s="662">
        <v>60</v>
      </c>
      <c r="B66" s="775" t="s">
        <v>1144</v>
      </c>
      <c r="C66" s="662">
        <v>20</v>
      </c>
      <c r="D66" s="662">
        <v>112.5</v>
      </c>
      <c r="E66" s="662">
        <v>2250</v>
      </c>
    </row>
    <row r="67" spans="1:5" ht="15">
      <c r="A67" s="662">
        <v>61</v>
      </c>
      <c r="B67" s="775" t="s">
        <v>1145</v>
      </c>
      <c r="C67" s="662">
        <v>50</v>
      </c>
      <c r="D67" s="662">
        <v>50</v>
      </c>
      <c r="E67" s="662">
        <v>2500</v>
      </c>
    </row>
    <row r="68" spans="1:5" ht="15">
      <c r="A68" s="662">
        <v>62</v>
      </c>
      <c r="B68" s="775" t="s">
        <v>1146</v>
      </c>
      <c r="C68" s="662">
        <v>30</v>
      </c>
      <c r="D68" s="662">
        <v>90</v>
      </c>
      <c r="E68" s="662">
        <v>2700</v>
      </c>
    </row>
    <row r="69" spans="1:5" ht="15">
      <c r="A69" s="662">
        <v>63</v>
      </c>
      <c r="B69" s="775" t="s">
        <v>1147</v>
      </c>
      <c r="C69" s="662">
        <v>20</v>
      </c>
      <c r="D69" s="662">
        <v>23.2</v>
      </c>
      <c r="E69" s="662">
        <v>464</v>
      </c>
    </row>
    <row r="70" spans="1:5" ht="15">
      <c r="A70" s="662">
        <v>64</v>
      </c>
      <c r="B70" s="775" t="s">
        <v>1148</v>
      </c>
      <c r="C70" s="662">
        <v>10</v>
      </c>
      <c r="D70" s="662">
        <v>45.8</v>
      </c>
      <c r="E70" s="662">
        <v>458</v>
      </c>
    </row>
    <row r="71" spans="1:5" ht="15">
      <c r="A71" s="662">
        <v>65</v>
      </c>
      <c r="B71" s="775" t="s">
        <v>1149</v>
      </c>
      <c r="C71" s="662">
        <v>11</v>
      </c>
      <c r="D71" s="662">
        <v>66.7</v>
      </c>
      <c r="E71" s="662">
        <v>733.7</v>
      </c>
    </row>
    <row r="72" spans="1:5" ht="15">
      <c r="A72" s="662">
        <v>66</v>
      </c>
      <c r="B72" s="775" t="s">
        <v>1150</v>
      </c>
      <c r="C72" s="662">
        <v>67</v>
      </c>
      <c r="D72" s="662">
        <v>12.36</v>
      </c>
      <c r="E72" s="662">
        <v>828.12</v>
      </c>
    </row>
    <row r="73" spans="1:5" ht="15">
      <c r="A73" s="662">
        <v>67</v>
      </c>
      <c r="B73" s="775" t="s">
        <v>1151</v>
      </c>
      <c r="C73" s="662">
        <v>20</v>
      </c>
      <c r="D73" s="662">
        <v>50</v>
      </c>
      <c r="E73" s="662">
        <v>1000</v>
      </c>
    </row>
    <row r="74" spans="1:5" ht="15">
      <c r="A74" s="662">
        <v>68</v>
      </c>
      <c r="B74" s="775" t="s">
        <v>1152</v>
      </c>
      <c r="C74" s="662">
        <v>12</v>
      </c>
      <c r="D74" s="662">
        <v>70</v>
      </c>
      <c r="E74" s="662">
        <v>840</v>
      </c>
    </row>
    <row r="75" spans="1:5" ht="15">
      <c r="A75" s="662">
        <v>69</v>
      </c>
      <c r="B75" s="775" t="s">
        <v>1153</v>
      </c>
      <c r="C75" s="662">
        <v>23</v>
      </c>
      <c r="D75" s="662">
        <v>25</v>
      </c>
      <c r="E75" s="662">
        <v>582</v>
      </c>
    </row>
    <row r="76" spans="1:5" ht="15">
      <c r="A76" s="662">
        <v>70</v>
      </c>
      <c r="B76" s="775" t="s">
        <v>1154</v>
      </c>
      <c r="C76" s="662">
        <v>20</v>
      </c>
      <c r="D76" s="662">
        <v>55</v>
      </c>
      <c r="E76" s="662">
        <v>1100</v>
      </c>
    </row>
    <row r="77" spans="1:5" ht="15">
      <c r="A77" s="662">
        <v>71</v>
      </c>
      <c r="B77" s="775" t="s">
        <v>1155</v>
      </c>
      <c r="C77" s="662">
        <v>5</v>
      </c>
      <c r="D77" s="662">
        <v>50</v>
      </c>
      <c r="E77" s="662">
        <v>250</v>
      </c>
    </row>
    <row r="78" spans="1:5" ht="15">
      <c r="A78" s="662">
        <v>72</v>
      </c>
      <c r="B78" s="775" t="s">
        <v>1156</v>
      </c>
      <c r="C78" s="662">
        <v>5</v>
      </c>
      <c r="D78" s="662">
        <v>50</v>
      </c>
      <c r="E78" s="662">
        <v>250</v>
      </c>
    </row>
    <row r="79" spans="1:5" ht="15">
      <c r="A79" s="633">
        <v>73</v>
      </c>
      <c r="B79" s="633" t="s">
        <v>1157</v>
      </c>
      <c r="C79" s="662">
        <v>1620</v>
      </c>
      <c r="D79" s="633">
        <v>66.67</v>
      </c>
      <c r="E79" s="633">
        <f>+C79*D79</f>
        <v>108005.40000000001</v>
      </c>
    </row>
    <row r="80" spans="1:5" ht="15">
      <c r="A80" s="633">
        <v>78</v>
      </c>
      <c r="B80" s="633" t="s">
        <v>1094</v>
      </c>
      <c r="C80" s="662">
        <v>470</v>
      </c>
      <c r="D80" s="633">
        <v>32.77</v>
      </c>
      <c r="E80" s="633">
        <f>+C80*D80</f>
        <v>15401.900000000001</v>
      </c>
    </row>
    <row r="81" spans="1:5" ht="15">
      <c r="A81" s="633">
        <v>79</v>
      </c>
      <c r="B81" s="633" t="s">
        <v>1158</v>
      </c>
      <c r="C81" s="662">
        <v>24</v>
      </c>
      <c r="D81" s="633">
        <v>70</v>
      </c>
      <c r="E81" s="633">
        <f>+C81*D81</f>
        <v>1680</v>
      </c>
    </row>
    <row r="82" spans="1:5" ht="15">
      <c r="A82" s="633">
        <v>80</v>
      </c>
      <c r="B82" s="633" t="s">
        <v>1159</v>
      </c>
      <c r="C82" s="662">
        <v>100</v>
      </c>
      <c r="D82" s="633">
        <v>96</v>
      </c>
      <c r="E82" s="633">
        <f>+C82*D82</f>
        <v>9600</v>
      </c>
    </row>
    <row r="83" spans="1:5" ht="15">
      <c r="A83" s="633">
        <v>81</v>
      </c>
      <c r="B83" s="633" t="s">
        <v>1160</v>
      </c>
      <c r="C83" s="662">
        <v>10</v>
      </c>
      <c r="D83" s="633">
        <v>78</v>
      </c>
      <c r="E83" s="633">
        <f>+C83*D83</f>
        <v>780</v>
      </c>
    </row>
    <row r="84" spans="1:5" ht="20.25" customHeight="1">
      <c r="A84" s="635"/>
      <c r="B84" s="635" t="s">
        <v>1287</v>
      </c>
      <c r="C84" s="635"/>
      <c r="D84" s="635"/>
      <c r="E84" s="776">
        <f>SUM(E7:E83)</f>
        <v>251126.18999999997</v>
      </c>
    </row>
    <row r="87" spans="2:5" ht="12.75">
      <c r="B87" s="638" t="s">
        <v>214</v>
      </c>
      <c r="D87" s="638" t="s">
        <v>1161</v>
      </c>
      <c r="E87" s="638"/>
    </row>
    <row r="88" spans="2:5" ht="12.75">
      <c r="B88" s="638" t="s">
        <v>454</v>
      </c>
      <c r="D88" s="636" t="s">
        <v>1162</v>
      </c>
      <c r="E88" s="638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50"/>
  <sheetViews>
    <sheetView zoomScalePageLayoutView="0" workbookViewId="0" topLeftCell="A31">
      <selection activeCell="N60" sqref="N60"/>
    </sheetView>
  </sheetViews>
  <sheetFormatPr defaultColWidth="9.140625" defaultRowHeight="12.75"/>
  <cols>
    <col min="1" max="1" width="5.8515625" style="0" customWidth="1"/>
    <col min="2" max="2" width="19.8515625" style="0" customWidth="1"/>
    <col min="3" max="3" width="11.7109375" style="0" customWidth="1"/>
    <col min="4" max="4" width="13.8515625" style="0" customWidth="1"/>
    <col min="5" max="5" width="13.140625" style="0" customWidth="1"/>
  </cols>
  <sheetData>
    <row r="3" spans="2:3" ht="15.75">
      <c r="B3" s="682" t="s">
        <v>1079</v>
      </c>
      <c r="C3" s="682"/>
    </row>
    <row r="4" spans="1:5" ht="15.75">
      <c r="A4" s="682"/>
      <c r="D4" s="682"/>
      <c r="E4" s="772"/>
    </row>
    <row r="5" spans="1:5" ht="15.75">
      <c r="A5" s="682"/>
      <c r="B5" s="682" t="s">
        <v>32</v>
      </c>
      <c r="C5" s="682"/>
      <c r="D5" s="682"/>
      <c r="E5" s="772"/>
    </row>
    <row r="6" ht="37.5" customHeight="1">
      <c r="A6" s="665"/>
    </row>
    <row r="7" spans="1:5" ht="27" customHeight="1">
      <c r="A7" s="657" t="s">
        <v>867</v>
      </c>
      <c r="B7" s="773" t="s">
        <v>1081</v>
      </c>
      <c r="C7" s="675" t="s">
        <v>1082</v>
      </c>
      <c r="D7" s="774" t="s">
        <v>1083</v>
      </c>
      <c r="E7" s="774" t="s">
        <v>1084</v>
      </c>
    </row>
    <row r="8" spans="1:5" ht="15">
      <c r="A8" s="662">
        <v>1</v>
      </c>
      <c r="B8" s="775" t="s">
        <v>1299</v>
      </c>
      <c r="C8" s="662">
        <v>200</v>
      </c>
      <c r="D8" s="662">
        <v>173.3</v>
      </c>
      <c r="E8" s="662">
        <f aca="true" t="shared" si="0" ref="E8:E45">+C8*D8</f>
        <v>34660</v>
      </c>
    </row>
    <row r="9" spans="1:5" ht="15">
      <c r="A9" s="662">
        <v>2</v>
      </c>
      <c r="B9" s="775" t="s">
        <v>1300</v>
      </c>
      <c r="C9" s="662">
        <v>10</v>
      </c>
      <c r="D9" s="662">
        <v>1000</v>
      </c>
      <c r="E9" s="662">
        <f t="shared" si="0"/>
        <v>10000</v>
      </c>
    </row>
    <row r="10" spans="1:5" ht="15">
      <c r="A10" s="662">
        <v>3</v>
      </c>
      <c r="B10" s="775" t="s">
        <v>1301</v>
      </c>
      <c r="C10" s="662">
        <v>5</v>
      </c>
      <c r="D10" s="662">
        <v>817</v>
      </c>
      <c r="E10" s="662">
        <f t="shared" si="0"/>
        <v>4085</v>
      </c>
    </row>
    <row r="11" spans="1:5" ht="15">
      <c r="A11" s="662">
        <v>4</v>
      </c>
      <c r="B11" s="775" t="s">
        <v>1302</v>
      </c>
      <c r="C11" s="662">
        <v>4</v>
      </c>
      <c r="D11" s="662">
        <v>2145</v>
      </c>
      <c r="E11" s="662">
        <f t="shared" si="0"/>
        <v>8580</v>
      </c>
    </row>
    <row r="12" spans="1:5" ht="15">
      <c r="A12" s="662">
        <v>5</v>
      </c>
      <c r="B12" s="775" t="s">
        <v>1303</v>
      </c>
      <c r="C12" s="662">
        <v>5</v>
      </c>
      <c r="D12" s="662">
        <v>3456</v>
      </c>
      <c r="E12" s="662">
        <f t="shared" si="0"/>
        <v>17280</v>
      </c>
    </row>
    <row r="13" spans="1:5" ht="15">
      <c r="A13" s="662">
        <v>6</v>
      </c>
      <c r="B13" s="775" t="s">
        <v>1304</v>
      </c>
      <c r="C13" s="662">
        <v>50</v>
      </c>
      <c r="D13" s="662">
        <v>287.5</v>
      </c>
      <c r="E13" s="662">
        <f t="shared" si="0"/>
        <v>14375</v>
      </c>
    </row>
    <row r="14" spans="1:5" ht="15">
      <c r="A14" s="662">
        <v>7</v>
      </c>
      <c r="B14" s="775" t="s">
        <v>1304</v>
      </c>
      <c r="C14" s="662">
        <v>50</v>
      </c>
      <c r="D14" s="662">
        <v>393.75</v>
      </c>
      <c r="E14" s="662">
        <f t="shared" si="0"/>
        <v>19687.5</v>
      </c>
    </row>
    <row r="15" spans="1:5" ht="15">
      <c r="A15" s="662">
        <v>8</v>
      </c>
      <c r="B15" s="775" t="s">
        <v>1305</v>
      </c>
      <c r="C15" s="662">
        <v>30</v>
      </c>
      <c r="D15" s="662">
        <v>937.5</v>
      </c>
      <c r="E15" s="662">
        <f t="shared" si="0"/>
        <v>28125</v>
      </c>
    </row>
    <row r="16" spans="1:5" ht="15">
      <c r="A16" s="662">
        <v>9</v>
      </c>
      <c r="B16" s="775" t="s">
        <v>1305</v>
      </c>
      <c r="C16" s="662">
        <v>30</v>
      </c>
      <c r="D16" s="662">
        <v>1343.75</v>
      </c>
      <c r="E16" s="662">
        <f t="shared" si="0"/>
        <v>40312.5</v>
      </c>
    </row>
    <row r="17" spans="1:5" ht="15">
      <c r="A17" s="662">
        <v>10</v>
      </c>
      <c r="B17" s="775" t="s">
        <v>1306</v>
      </c>
      <c r="C17" s="662">
        <v>5</v>
      </c>
      <c r="D17" s="662">
        <v>106.25</v>
      </c>
      <c r="E17" s="662">
        <f t="shared" si="0"/>
        <v>531.25</v>
      </c>
    </row>
    <row r="18" spans="1:5" ht="15">
      <c r="A18" s="662">
        <v>11</v>
      </c>
      <c r="B18" s="775" t="s">
        <v>1306</v>
      </c>
      <c r="C18" s="662">
        <v>5</v>
      </c>
      <c r="D18" s="662">
        <v>125</v>
      </c>
      <c r="E18" s="662">
        <f t="shared" si="0"/>
        <v>625</v>
      </c>
    </row>
    <row r="19" spans="1:5" ht="15">
      <c r="A19" s="662">
        <v>12</v>
      </c>
      <c r="B19" s="775" t="s">
        <v>1307</v>
      </c>
      <c r="C19" s="662">
        <v>50</v>
      </c>
      <c r="D19" s="662">
        <v>218.75</v>
      </c>
      <c r="E19" s="662">
        <f t="shared" si="0"/>
        <v>10937.5</v>
      </c>
    </row>
    <row r="20" spans="1:5" ht="15">
      <c r="A20" s="662">
        <v>13</v>
      </c>
      <c r="B20" s="775" t="s">
        <v>1308</v>
      </c>
      <c r="C20" s="662">
        <v>200</v>
      </c>
      <c r="D20" s="662">
        <v>62.5</v>
      </c>
      <c r="E20" s="662">
        <f t="shared" si="0"/>
        <v>12500</v>
      </c>
    </row>
    <row r="21" spans="1:5" ht="15">
      <c r="A21" s="662">
        <v>14</v>
      </c>
      <c r="B21" s="775" t="s">
        <v>1309</v>
      </c>
      <c r="C21" s="662">
        <v>200</v>
      </c>
      <c r="D21" s="662">
        <v>62.5</v>
      </c>
      <c r="E21" s="662">
        <f t="shared" si="0"/>
        <v>12500</v>
      </c>
    </row>
    <row r="22" spans="1:5" ht="15">
      <c r="A22" s="662">
        <v>15</v>
      </c>
      <c r="B22" s="775" t="s">
        <v>1310</v>
      </c>
      <c r="C22" s="662">
        <v>200</v>
      </c>
      <c r="D22" s="662">
        <v>143.75</v>
      </c>
      <c r="E22" s="662">
        <f t="shared" si="0"/>
        <v>28750</v>
      </c>
    </row>
    <row r="23" spans="1:5" ht="15">
      <c r="A23" s="662">
        <v>16</v>
      </c>
      <c r="B23" s="775" t="s">
        <v>1311</v>
      </c>
      <c r="C23" s="662">
        <v>5</v>
      </c>
      <c r="D23" s="662">
        <v>368.75</v>
      </c>
      <c r="E23" s="662">
        <f t="shared" si="0"/>
        <v>1843.75</v>
      </c>
    </row>
    <row r="24" spans="1:5" ht="15">
      <c r="A24" s="662">
        <v>17</v>
      </c>
      <c r="B24" s="775" t="s">
        <v>1312</v>
      </c>
      <c r="C24" s="662">
        <v>200</v>
      </c>
      <c r="D24" s="662">
        <v>93.75</v>
      </c>
      <c r="E24" s="662">
        <f t="shared" si="0"/>
        <v>18750</v>
      </c>
    </row>
    <row r="25" spans="1:5" ht="15">
      <c r="A25" s="662">
        <v>18</v>
      </c>
      <c r="B25" s="775" t="s">
        <v>1313</v>
      </c>
      <c r="C25" s="662">
        <v>250</v>
      </c>
      <c r="D25" s="662">
        <v>143.75</v>
      </c>
      <c r="E25" s="662">
        <f t="shared" si="0"/>
        <v>35937.5</v>
      </c>
    </row>
    <row r="26" spans="1:5" ht="15">
      <c r="A26" s="662">
        <v>19</v>
      </c>
      <c r="B26" s="775" t="s">
        <v>1299</v>
      </c>
      <c r="C26" s="662">
        <v>200</v>
      </c>
      <c r="D26" s="662">
        <v>212.5</v>
      </c>
      <c r="E26" s="662">
        <f t="shared" si="0"/>
        <v>42500</v>
      </c>
    </row>
    <row r="27" spans="1:5" ht="15">
      <c r="A27" s="662">
        <v>20</v>
      </c>
      <c r="B27" s="775" t="s">
        <v>1299</v>
      </c>
      <c r="C27" s="662">
        <v>250</v>
      </c>
      <c r="D27" s="662">
        <v>381.25</v>
      </c>
      <c r="E27" s="662">
        <f t="shared" si="0"/>
        <v>95312.5</v>
      </c>
    </row>
    <row r="28" spans="1:5" ht="15">
      <c r="A28" s="662">
        <v>21</v>
      </c>
      <c r="B28" s="775" t="s">
        <v>1299</v>
      </c>
      <c r="C28" s="662">
        <v>250</v>
      </c>
      <c r="D28" s="662">
        <v>481.25</v>
      </c>
      <c r="E28" s="662">
        <f t="shared" si="0"/>
        <v>120312.5</v>
      </c>
    </row>
    <row r="29" spans="1:5" ht="15">
      <c r="A29" s="662">
        <v>22</v>
      </c>
      <c r="B29" s="775" t="s">
        <v>1314</v>
      </c>
      <c r="C29" s="662">
        <v>10</v>
      </c>
      <c r="D29" s="662">
        <v>812.5</v>
      </c>
      <c r="E29" s="662">
        <f t="shared" si="0"/>
        <v>8125</v>
      </c>
    </row>
    <row r="30" spans="1:5" ht="15">
      <c r="A30" s="662">
        <v>23</v>
      </c>
      <c r="B30" s="775" t="s">
        <v>1314</v>
      </c>
      <c r="C30" s="662">
        <v>10</v>
      </c>
      <c r="D30" s="662">
        <v>1218.75</v>
      </c>
      <c r="E30" s="662">
        <f t="shared" si="0"/>
        <v>12187.5</v>
      </c>
    </row>
    <row r="31" spans="1:5" ht="15">
      <c r="A31" s="662">
        <v>24</v>
      </c>
      <c r="B31" s="775" t="s">
        <v>1315</v>
      </c>
      <c r="C31" s="662">
        <v>2</v>
      </c>
      <c r="D31" s="662">
        <v>612.5</v>
      </c>
      <c r="E31" s="662">
        <f t="shared" si="0"/>
        <v>1225</v>
      </c>
    </row>
    <row r="32" spans="1:5" ht="15">
      <c r="A32" s="662">
        <v>25</v>
      </c>
      <c r="B32" s="775" t="s">
        <v>1316</v>
      </c>
      <c r="C32" s="662">
        <v>21</v>
      </c>
      <c r="D32" s="662">
        <v>31.25</v>
      </c>
      <c r="E32" s="662">
        <f t="shared" si="0"/>
        <v>656.25</v>
      </c>
    </row>
    <row r="33" spans="1:5" ht="15">
      <c r="A33" s="662">
        <v>26</v>
      </c>
      <c r="B33" s="775" t="s">
        <v>1317</v>
      </c>
      <c r="C33" s="662">
        <v>5</v>
      </c>
      <c r="D33" s="662">
        <v>262.5</v>
      </c>
      <c r="E33" s="662">
        <f t="shared" si="0"/>
        <v>1312.5</v>
      </c>
    </row>
    <row r="34" spans="1:5" ht="15">
      <c r="A34" s="662">
        <v>27</v>
      </c>
      <c r="B34" s="775" t="s">
        <v>1318</v>
      </c>
      <c r="C34" s="662">
        <v>10</v>
      </c>
      <c r="D34" s="662">
        <v>656.25</v>
      </c>
      <c r="E34" s="662">
        <f t="shared" si="0"/>
        <v>6562.5</v>
      </c>
    </row>
    <row r="35" spans="1:5" ht="15">
      <c r="A35" s="662">
        <v>28</v>
      </c>
      <c r="B35" s="775" t="s">
        <v>1319</v>
      </c>
      <c r="C35" s="662">
        <v>50</v>
      </c>
      <c r="D35" s="662">
        <v>225</v>
      </c>
      <c r="E35" s="662">
        <f t="shared" si="0"/>
        <v>11250</v>
      </c>
    </row>
    <row r="36" spans="1:5" ht="15">
      <c r="A36" s="662">
        <v>29</v>
      </c>
      <c r="B36" s="775" t="s">
        <v>1319</v>
      </c>
      <c r="C36" s="662">
        <v>50</v>
      </c>
      <c r="D36" s="662">
        <v>250</v>
      </c>
      <c r="E36" s="662">
        <f t="shared" si="0"/>
        <v>12500</v>
      </c>
    </row>
    <row r="37" spans="1:5" ht="15">
      <c r="A37" s="662">
        <v>30</v>
      </c>
      <c r="B37" s="775" t="s">
        <v>1301</v>
      </c>
      <c r="C37" s="662">
        <v>5</v>
      </c>
      <c r="D37" s="662">
        <v>4750</v>
      </c>
      <c r="E37" s="662">
        <f t="shared" si="0"/>
        <v>23750</v>
      </c>
    </row>
    <row r="38" spans="1:5" ht="15">
      <c r="A38" s="662">
        <v>31</v>
      </c>
      <c r="B38" s="775" t="s">
        <v>1301</v>
      </c>
      <c r="C38" s="662">
        <v>5</v>
      </c>
      <c r="D38" s="662">
        <v>6156.25</v>
      </c>
      <c r="E38" s="662">
        <f t="shared" si="0"/>
        <v>30781.25</v>
      </c>
    </row>
    <row r="39" spans="1:5" ht="15">
      <c r="A39" s="662">
        <v>32</v>
      </c>
      <c r="B39" s="775" t="s">
        <v>1320</v>
      </c>
      <c r="C39" s="662">
        <v>5</v>
      </c>
      <c r="D39" s="662">
        <v>1875</v>
      </c>
      <c r="E39" s="662">
        <f t="shared" si="0"/>
        <v>9375</v>
      </c>
    </row>
    <row r="40" spans="1:5" ht="15">
      <c r="A40" s="662">
        <v>33</v>
      </c>
      <c r="B40" s="775" t="s">
        <v>1320</v>
      </c>
      <c r="C40" s="662">
        <v>5</v>
      </c>
      <c r="D40" s="662">
        <v>4750</v>
      </c>
      <c r="E40" s="662">
        <f t="shared" si="0"/>
        <v>23750</v>
      </c>
    </row>
    <row r="41" spans="1:5" ht="15">
      <c r="A41" s="662">
        <v>34</v>
      </c>
      <c r="B41" s="775" t="s">
        <v>1320</v>
      </c>
      <c r="C41" s="662">
        <v>5</v>
      </c>
      <c r="D41" s="662">
        <v>2687.5</v>
      </c>
      <c r="E41" s="662">
        <f t="shared" si="0"/>
        <v>13437.5</v>
      </c>
    </row>
    <row r="42" spans="1:5" ht="15">
      <c r="A42" s="662">
        <v>35</v>
      </c>
      <c r="B42" s="775" t="s">
        <v>1321</v>
      </c>
      <c r="C42" s="662">
        <v>200</v>
      </c>
      <c r="D42" s="662">
        <v>218.75</v>
      </c>
      <c r="E42" s="662">
        <f t="shared" si="0"/>
        <v>43750</v>
      </c>
    </row>
    <row r="43" spans="1:5" ht="15">
      <c r="A43" s="662">
        <v>36</v>
      </c>
      <c r="B43" s="775" t="s">
        <v>1322</v>
      </c>
      <c r="C43" s="662">
        <v>3</v>
      </c>
      <c r="D43" s="662">
        <v>1125</v>
      </c>
      <c r="E43" s="662">
        <f t="shared" si="0"/>
        <v>3375</v>
      </c>
    </row>
    <row r="44" spans="1:5" ht="15">
      <c r="A44" s="662">
        <v>37</v>
      </c>
      <c r="B44" s="775" t="s">
        <v>1323</v>
      </c>
      <c r="C44" s="662">
        <v>3</v>
      </c>
      <c r="D44" s="662">
        <v>2125</v>
      </c>
      <c r="E44" s="662">
        <f t="shared" si="0"/>
        <v>6375</v>
      </c>
    </row>
    <row r="45" spans="1:5" ht="15">
      <c r="A45" s="662">
        <v>38</v>
      </c>
      <c r="B45" s="775" t="s">
        <v>1324</v>
      </c>
      <c r="C45" s="662">
        <v>3</v>
      </c>
      <c r="D45" s="662">
        <v>450</v>
      </c>
      <c r="E45" s="662">
        <f t="shared" si="0"/>
        <v>1350</v>
      </c>
    </row>
    <row r="46" spans="1:5" ht="18.75" customHeight="1">
      <c r="A46" s="635"/>
      <c r="B46" s="635" t="s">
        <v>1287</v>
      </c>
      <c r="C46" s="635"/>
      <c r="D46" s="635"/>
      <c r="E46" s="776">
        <f>SUM(E8:E45)</f>
        <v>767367.5</v>
      </c>
    </row>
    <row r="49" spans="2:5" ht="12.75">
      <c r="B49" s="638" t="s">
        <v>214</v>
      </c>
      <c r="D49" s="638" t="s">
        <v>1161</v>
      </c>
      <c r="E49" s="638"/>
    </row>
    <row r="50" spans="2:5" ht="12.75">
      <c r="B50" s="638" t="s">
        <v>454</v>
      </c>
      <c r="D50" s="636" t="s">
        <v>1162</v>
      </c>
      <c r="E50" s="638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9.00390625" style="0" customWidth="1"/>
    <col min="4" max="4" width="15.00390625" style="0" customWidth="1"/>
    <col min="5" max="5" width="13.8515625" style="0" customWidth="1"/>
    <col min="6" max="6" width="11.7109375" style="0" customWidth="1"/>
  </cols>
  <sheetData>
    <row r="1" spans="1:6" ht="15">
      <c r="A1" s="639" t="s">
        <v>1336</v>
      </c>
      <c r="B1" s="638"/>
      <c r="C1" s="629"/>
      <c r="D1" s="640"/>
      <c r="E1" s="640"/>
      <c r="F1" s="629"/>
    </row>
    <row r="2" spans="1:6" ht="15">
      <c r="A2" s="639" t="s">
        <v>1337</v>
      </c>
      <c r="B2" s="638"/>
      <c r="C2" s="629"/>
      <c r="D2" s="640"/>
      <c r="E2" s="640"/>
      <c r="F2" s="629"/>
    </row>
    <row r="3" spans="1:6" ht="15">
      <c r="A3" s="639" t="s">
        <v>1014</v>
      </c>
      <c r="B3" s="638"/>
      <c r="C3" s="629"/>
      <c r="D3" s="629"/>
      <c r="E3" s="640"/>
      <c r="F3" s="629"/>
    </row>
    <row r="4" spans="1:6" ht="15">
      <c r="A4" s="629"/>
      <c r="B4" s="629"/>
      <c r="C4" s="629"/>
      <c r="D4" s="638"/>
      <c r="E4" s="629"/>
      <c r="F4" s="629"/>
    </row>
    <row r="5" spans="1:6" ht="15">
      <c r="A5" s="629"/>
      <c r="B5" s="629"/>
      <c r="C5" s="629"/>
      <c r="D5" s="638"/>
      <c r="E5" s="629"/>
      <c r="F5" s="629"/>
    </row>
    <row r="6" spans="1:6" ht="15.75">
      <c r="A6" s="923" t="s">
        <v>455</v>
      </c>
      <c r="B6" s="923"/>
      <c r="C6" s="923"/>
      <c r="D6" s="923"/>
      <c r="E6" s="923"/>
      <c r="F6" s="923"/>
    </row>
    <row r="7" spans="1:7" ht="15">
      <c r="A7" s="629"/>
      <c r="B7" s="629"/>
      <c r="C7" s="629"/>
      <c r="D7" s="629"/>
      <c r="E7" s="629"/>
      <c r="F7" s="629"/>
      <c r="G7" s="240"/>
    </row>
    <row r="8" spans="1:7" s="244" customFormat="1" ht="18.75" customHeight="1">
      <c r="A8" s="634"/>
      <c r="B8" s="641"/>
      <c r="C8" s="642"/>
      <c r="D8" s="633" t="s">
        <v>1050</v>
      </c>
      <c r="E8" s="643"/>
      <c r="F8" s="641" t="s">
        <v>1051</v>
      </c>
      <c r="G8" s="243"/>
    </row>
    <row r="9" spans="1:7" ht="75">
      <c r="A9" s="644" t="s">
        <v>420</v>
      </c>
      <c r="B9" s="645" t="s">
        <v>1067</v>
      </c>
      <c r="C9" s="646" t="s">
        <v>1068</v>
      </c>
      <c r="D9" s="647" t="s">
        <v>1069</v>
      </c>
      <c r="E9" s="648" t="s">
        <v>1070</v>
      </c>
      <c r="F9" s="647" t="s">
        <v>1071</v>
      </c>
      <c r="G9" s="240"/>
    </row>
    <row r="10" spans="1:7" ht="15">
      <c r="A10" s="649">
        <v>1</v>
      </c>
      <c r="B10" s="659" t="s">
        <v>1284</v>
      </c>
      <c r="C10" s="651">
        <v>0.2</v>
      </c>
      <c r="D10" s="632"/>
      <c r="E10" s="650"/>
      <c r="F10" s="650">
        <v>0</v>
      </c>
      <c r="G10" s="240"/>
    </row>
    <row r="11" spans="1:7" ht="15">
      <c r="A11" s="632">
        <v>2</v>
      </c>
      <c r="B11" s="659" t="s">
        <v>1283</v>
      </c>
      <c r="C11" s="651">
        <v>0.2</v>
      </c>
      <c r="D11" s="632">
        <v>7266538</v>
      </c>
      <c r="E11" s="632">
        <v>7266538</v>
      </c>
      <c r="F11" s="650">
        <f>+D11-E11</f>
        <v>0</v>
      </c>
      <c r="G11" s="240"/>
    </row>
    <row r="12" spans="1:7" ht="15">
      <c r="A12" s="632">
        <v>3</v>
      </c>
      <c r="B12" s="659" t="s">
        <v>1285</v>
      </c>
      <c r="C12" s="651">
        <v>0.25</v>
      </c>
      <c r="D12" s="632">
        <v>472807</v>
      </c>
      <c r="E12" s="632">
        <v>472807</v>
      </c>
      <c r="F12" s="650">
        <f>+D12-E12</f>
        <v>0</v>
      </c>
      <c r="G12" s="245"/>
    </row>
    <row r="13" spans="1:7" ht="15">
      <c r="A13" s="632">
        <v>4</v>
      </c>
      <c r="B13" s="659" t="s">
        <v>1286</v>
      </c>
      <c r="C13" s="651">
        <v>0.2</v>
      </c>
      <c r="D13" s="632">
        <v>31060</v>
      </c>
      <c r="E13" s="632">
        <v>31060</v>
      </c>
      <c r="F13" s="650">
        <f>+D13-E13</f>
        <v>0</v>
      </c>
      <c r="G13" s="245"/>
    </row>
    <row r="14" spans="1:7" ht="15">
      <c r="A14" s="632">
        <v>5</v>
      </c>
      <c r="B14" s="659" t="s">
        <v>907</v>
      </c>
      <c r="C14" s="651">
        <v>0.05</v>
      </c>
      <c r="D14" s="632">
        <v>1487867</v>
      </c>
      <c r="E14" s="632">
        <v>1487867</v>
      </c>
      <c r="F14" s="650">
        <f>+D14-E14</f>
        <v>0</v>
      </c>
      <c r="G14" s="245"/>
    </row>
    <row r="15" spans="1:7" ht="15">
      <c r="A15" s="632"/>
      <c r="B15" s="652"/>
      <c r="C15" s="652"/>
      <c r="D15" s="632"/>
      <c r="E15" s="650">
        <f>+D15</f>
        <v>0</v>
      </c>
      <c r="F15" s="650"/>
      <c r="G15" s="245"/>
    </row>
    <row r="16" spans="1:7" ht="15">
      <c r="A16" s="632"/>
      <c r="B16" s="652"/>
      <c r="C16" s="652"/>
      <c r="D16" s="632"/>
      <c r="E16" s="650"/>
      <c r="F16" s="650"/>
      <c r="G16" s="240"/>
    </row>
    <row r="17" spans="1:7" ht="13.5" customHeight="1">
      <c r="A17" s="632"/>
      <c r="B17" s="652"/>
      <c r="C17" s="652"/>
      <c r="D17" s="652"/>
      <c r="E17" s="652"/>
      <c r="F17" s="653"/>
      <c r="G17" s="240"/>
    </row>
    <row r="18" spans="1:6" ht="15">
      <c r="A18" s="632"/>
      <c r="B18" s="652"/>
      <c r="C18" s="652"/>
      <c r="D18" s="652"/>
      <c r="E18" s="652"/>
      <c r="F18" s="653"/>
    </row>
    <row r="19" spans="1:6" ht="15">
      <c r="A19" s="654"/>
      <c r="B19" s="655"/>
      <c r="C19" s="655"/>
      <c r="D19" s="655"/>
      <c r="E19" s="655"/>
      <c r="F19" s="656"/>
    </row>
    <row r="20" spans="1:7" ht="26.25" customHeight="1">
      <c r="A20" s="633"/>
      <c r="B20" s="657" t="s">
        <v>961</v>
      </c>
      <c r="C20" s="633"/>
      <c r="D20" s="710">
        <f>SUM(D10:D19)</f>
        <v>9258272</v>
      </c>
      <c r="E20" s="710">
        <f>SUM(E10:E19)</f>
        <v>9258272</v>
      </c>
      <c r="F20" s="710">
        <f>SUM(F10:F19)</f>
        <v>0</v>
      </c>
      <c r="G20" s="240"/>
    </row>
    <row r="21" spans="1:6" ht="15">
      <c r="A21" s="629"/>
      <c r="B21" s="629"/>
      <c r="C21" s="629"/>
      <c r="D21" s="629"/>
      <c r="E21" s="629"/>
      <c r="F21" s="629"/>
    </row>
    <row r="22" spans="1:6" ht="15">
      <c r="A22" s="629"/>
      <c r="B22" s="629"/>
      <c r="C22" s="629"/>
      <c r="D22" s="629"/>
      <c r="E22" s="629"/>
      <c r="F22" s="629"/>
    </row>
    <row r="23" spans="1:6" ht="15">
      <c r="A23" s="629"/>
      <c r="B23" s="629"/>
      <c r="C23" s="629"/>
      <c r="D23" s="629"/>
      <c r="E23" s="629"/>
      <c r="F23" s="629"/>
    </row>
    <row r="24" spans="1:7" ht="15">
      <c r="A24" s="629"/>
      <c r="B24" s="629"/>
      <c r="C24" s="629"/>
      <c r="D24" s="629"/>
      <c r="E24" s="629"/>
      <c r="F24" s="629"/>
      <c r="G24" s="118"/>
    </row>
    <row r="25" spans="1:6" ht="15">
      <c r="A25" s="629"/>
      <c r="B25" s="629"/>
      <c r="C25" s="629"/>
      <c r="D25" s="629"/>
      <c r="E25" s="629"/>
      <c r="F25" s="629"/>
    </row>
    <row r="26" spans="1:6" ht="15">
      <c r="A26" s="629"/>
      <c r="B26" s="629"/>
      <c r="C26" s="629"/>
      <c r="D26" s="629"/>
      <c r="E26" s="629"/>
      <c r="F26" s="629"/>
    </row>
    <row r="27" spans="1:6" ht="15">
      <c r="A27" s="629"/>
      <c r="B27" s="658" t="s">
        <v>214</v>
      </c>
      <c r="C27" s="629"/>
      <c r="D27" s="637" t="s">
        <v>1344</v>
      </c>
      <c r="E27" s="637"/>
      <c r="F27" s="629"/>
    </row>
    <row r="28" spans="1:6" ht="15">
      <c r="A28" s="629"/>
      <c r="B28" s="638" t="s">
        <v>454</v>
      </c>
      <c r="C28" s="629"/>
      <c r="D28" s="637" t="s">
        <v>1343</v>
      </c>
      <c r="E28" s="637"/>
      <c r="F28" s="629"/>
    </row>
    <row r="29" spans="1:6" ht="15">
      <c r="A29" s="629"/>
      <c r="B29" s="629"/>
      <c r="C29" s="629"/>
      <c r="D29" s="629"/>
      <c r="E29" s="629"/>
      <c r="F29" s="629"/>
    </row>
  </sheetData>
  <sheetProtection/>
  <mergeCells count="1">
    <mergeCell ref="A6:F6"/>
  </mergeCells>
  <printOptions/>
  <pageMargins left="1.01" right="0.75" top="0.83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9" width="12.28125" style="0" customWidth="1"/>
  </cols>
  <sheetData>
    <row r="1" ht="15">
      <c r="B1" s="784" t="s">
        <v>527</v>
      </c>
    </row>
    <row r="2" ht="12.75">
      <c r="B2" s="512" t="s">
        <v>528</v>
      </c>
    </row>
    <row r="3" ht="12.75">
      <c r="B3" s="512"/>
    </row>
    <row r="4" spans="2:7" ht="15.75">
      <c r="B4" s="926" t="s">
        <v>529</v>
      </c>
      <c r="C4" s="926"/>
      <c r="D4" s="926"/>
      <c r="E4" s="926"/>
      <c r="F4" s="926"/>
      <c r="G4" s="926"/>
    </row>
    <row r="5" ht="12.75">
      <c r="G5" s="800" t="s">
        <v>548</v>
      </c>
    </row>
    <row r="6" spans="1:7" ht="12.75">
      <c r="A6" s="927" t="s">
        <v>420</v>
      </c>
      <c r="B6" s="929" t="s">
        <v>530</v>
      </c>
      <c r="C6" s="927" t="s">
        <v>1075</v>
      </c>
      <c r="D6" s="785" t="s">
        <v>531</v>
      </c>
      <c r="E6" s="927" t="s">
        <v>532</v>
      </c>
      <c r="F6" s="927" t="s">
        <v>533</v>
      </c>
      <c r="G6" s="785" t="s">
        <v>531</v>
      </c>
    </row>
    <row r="7" spans="1:8" ht="12.75">
      <c r="A7" s="928"/>
      <c r="B7" s="930"/>
      <c r="C7" s="928"/>
      <c r="D7" s="786">
        <v>40544</v>
      </c>
      <c r="E7" s="928"/>
      <c r="F7" s="928"/>
      <c r="G7" s="786">
        <v>40908</v>
      </c>
      <c r="H7" s="14"/>
    </row>
    <row r="8" spans="1:8" ht="12.75">
      <c r="A8" s="532">
        <v>1</v>
      </c>
      <c r="B8" s="273" t="s">
        <v>906</v>
      </c>
      <c r="C8" s="532"/>
      <c r="D8" s="787"/>
      <c r="E8" s="787"/>
      <c r="F8" s="787"/>
      <c r="G8" s="787">
        <f>D8+E8-F8</f>
        <v>0</v>
      </c>
      <c r="H8" s="14"/>
    </row>
    <row r="9" spans="1:8" ht="12.75">
      <c r="A9" s="532">
        <v>2</v>
      </c>
      <c r="B9" s="273" t="s">
        <v>534</v>
      </c>
      <c r="C9" s="532"/>
      <c r="D9" s="787">
        <v>3437.7305</v>
      </c>
      <c r="E9" s="787">
        <v>0</v>
      </c>
      <c r="F9" s="787">
        <v>0</v>
      </c>
      <c r="G9" s="787">
        <v>3437.7305</v>
      </c>
      <c r="H9" s="788"/>
    </row>
    <row r="10" spans="1:8" ht="12.75">
      <c r="A10" s="532">
        <v>3</v>
      </c>
      <c r="B10" s="789" t="s">
        <v>535</v>
      </c>
      <c r="C10" s="532"/>
      <c r="D10" s="787">
        <v>0</v>
      </c>
      <c r="E10" s="787">
        <v>0</v>
      </c>
      <c r="F10" s="787">
        <v>0</v>
      </c>
      <c r="G10" s="787">
        <v>0</v>
      </c>
      <c r="H10" s="788"/>
    </row>
    <row r="11" spans="1:8" ht="12.75">
      <c r="A11" s="532">
        <v>4</v>
      </c>
      <c r="B11" s="789" t="s">
        <v>536</v>
      </c>
      <c r="C11" s="532"/>
      <c r="D11" s="787">
        <v>9539.3189</v>
      </c>
      <c r="E11" s="787">
        <v>1764.4456</v>
      </c>
      <c r="F11" s="787">
        <v>0</v>
      </c>
      <c r="G11" s="787">
        <v>11303.7645</v>
      </c>
      <c r="H11" s="788"/>
    </row>
    <row r="12" spans="1:8" ht="12.75">
      <c r="A12" s="532">
        <v>5</v>
      </c>
      <c r="B12" s="789" t="s">
        <v>537</v>
      </c>
      <c r="C12" s="532"/>
      <c r="D12" s="787">
        <v>10.3315</v>
      </c>
      <c r="E12" s="787">
        <v>30.8821</v>
      </c>
      <c r="F12" s="787">
        <v>0</v>
      </c>
      <c r="G12" s="787">
        <v>41.2136</v>
      </c>
      <c r="H12" s="788"/>
    </row>
    <row r="13" spans="1:8" ht="12.75">
      <c r="A13" s="532">
        <v>1</v>
      </c>
      <c r="B13" s="789" t="s">
        <v>538</v>
      </c>
      <c r="C13" s="532"/>
      <c r="D13" s="787">
        <v>693.8017</v>
      </c>
      <c r="E13" s="787">
        <v>117.9597</v>
      </c>
      <c r="F13" s="787">
        <v>0</v>
      </c>
      <c r="G13" s="787">
        <v>811.7614</v>
      </c>
      <c r="H13" s="788"/>
    </row>
    <row r="14" spans="1:8" ht="12.75">
      <c r="A14" s="532">
        <v>2</v>
      </c>
      <c r="B14" s="175"/>
      <c r="C14" s="532"/>
      <c r="D14" s="787">
        <v>0</v>
      </c>
      <c r="E14" s="787">
        <v>0</v>
      </c>
      <c r="F14" s="787">
        <v>0</v>
      </c>
      <c r="G14" s="787">
        <v>0</v>
      </c>
      <c r="H14" s="14"/>
    </row>
    <row r="15" spans="1:8" ht="12.75">
      <c r="A15" s="532">
        <v>3</v>
      </c>
      <c r="B15" s="175"/>
      <c r="C15" s="532"/>
      <c r="D15" s="787">
        <v>0</v>
      </c>
      <c r="E15" s="787">
        <v>0</v>
      </c>
      <c r="F15" s="787">
        <v>0</v>
      </c>
      <c r="G15" s="787">
        <v>0</v>
      </c>
      <c r="H15" s="14"/>
    </row>
    <row r="16" spans="1:8" ht="13.5" thickBot="1">
      <c r="A16" s="82">
        <v>4</v>
      </c>
      <c r="B16" s="74"/>
      <c r="C16" s="82"/>
      <c r="D16" s="787">
        <v>0</v>
      </c>
      <c r="E16" s="787">
        <v>0</v>
      </c>
      <c r="F16" s="787">
        <v>0</v>
      </c>
      <c r="G16" s="787">
        <v>0</v>
      </c>
      <c r="H16" s="14"/>
    </row>
    <row r="17" spans="1:7" ht="13.5" thickBot="1">
      <c r="A17" s="791"/>
      <c r="B17" s="792" t="s">
        <v>539</v>
      </c>
      <c r="C17" s="793"/>
      <c r="D17" s="794">
        <v>13681.1826</v>
      </c>
      <c r="E17" s="794">
        <v>1913.2874</v>
      </c>
      <c r="F17" s="794">
        <v>0</v>
      </c>
      <c r="G17" s="795">
        <v>15594.47</v>
      </c>
    </row>
    <row r="20" spans="2:7" ht="15.75">
      <c r="B20" s="926" t="s">
        <v>540</v>
      </c>
      <c r="C20" s="926"/>
      <c r="D20" s="926"/>
      <c r="E20" s="926"/>
      <c r="F20" s="926"/>
      <c r="G20" s="926"/>
    </row>
    <row r="22" spans="1:7" ht="12.75">
      <c r="A22" s="927" t="s">
        <v>420</v>
      </c>
      <c r="B22" s="929" t="s">
        <v>530</v>
      </c>
      <c r="C22" s="927" t="s">
        <v>1075</v>
      </c>
      <c r="D22" s="785" t="s">
        <v>531</v>
      </c>
      <c r="E22" s="927" t="s">
        <v>532</v>
      </c>
      <c r="F22" s="927" t="s">
        <v>533</v>
      </c>
      <c r="G22" s="785" t="s">
        <v>531</v>
      </c>
    </row>
    <row r="23" spans="1:7" ht="12.75">
      <c r="A23" s="928"/>
      <c r="B23" s="930"/>
      <c r="C23" s="928"/>
      <c r="D23" s="786">
        <v>40544</v>
      </c>
      <c r="E23" s="928"/>
      <c r="F23" s="928"/>
      <c r="G23" s="786">
        <v>40908</v>
      </c>
    </row>
    <row r="24" spans="1:7" ht="12.75">
      <c r="A24" s="532">
        <v>1</v>
      </c>
      <c r="B24" s="273" t="s">
        <v>906</v>
      </c>
      <c r="C24" s="532"/>
      <c r="D24" s="787">
        <v>0</v>
      </c>
      <c r="E24" s="787">
        <v>0</v>
      </c>
      <c r="F24" s="787">
        <v>0</v>
      </c>
      <c r="G24" s="787">
        <v>0</v>
      </c>
    </row>
    <row r="25" spans="1:7" ht="12.75">
      <c r="A25" s="532">
        <v>2</v>
      </c>
      <c r="B25" s="273" t="s">
        <v>534</v>
      </c>
      <c r="C25" s="532"/>
      <c r="D25" s="787">
        <v>461.9962</v>
      </c>
      <c r="E25" s="787">
        <v>148.7867</v>
      </c>
      <c r="F25" s="787">
        <v>0</v>
      </c>
      <c r="G25" s="787">
        <v>610.7829</v>
      </c>
    </row>
    <row r="26" spans="1:7" ht="12.75">
      <c r="A26" s="532">
        <v>3</v>
      </c>
      <c r="B26" s="789" t="s">
        <v>541</v>
      </c>
      <c r="C26" s="532"/>
      <c r="D26" s="787">
        <v>0</v>
      </c>
      <c r="E26" s="796">
        <v>0</v>
      </c>
      <c r="F26" s="787">
        <v>0</v>
      </c>
      <c r="G26" s="787">
        <v>0</v>
      </c>
    </row>
    <row r="27" spans="1:7" ht="12.75">
      <c r="A27" s="532">
        <v>4</v>
      </c>
      <c r="B27" s="789" t="s">
        <v>536</v>
      </c>
      <c r="C27" s="532"/>
      <c r="D27" s="787">
        <v>6163.8207</v>
      </c>
      <c r="E27" s="787">
        <v>726.6538</v>
      </c>
      <c r="F27" s="787">
        <v>0</v>
      </c>
      <c r="G27" s="787">
        <v>6890.4745</v>
      </c>
    </row>
    <row r="28" spans="1:7" ht="12.75">
      <c r="A28" s="532">
        <v>5</v>
      </c>
      <c r="B28" s="789" t="s">
        <v>537</v>
      </c>
      <c r="C28" s="532"/>
      <c r="D28" s="787">
        <v>2.5829</v>
      </c>
      <c r="E28" s="796">
        <v>3.106</v>
      </c>
      <c r="F28" s="787">
        <v>0</v>
      </c>
      <c r="G28" s="787">
        <v>5.6889</v>
      </c>
    </row>
    <row r="29" spans="1:7" ht="12.75">
      <c r="A29" s="532">
        <v>1</v>
      </c>
      <c r="B29" s="789" t="s">
        <v>538</v>
      </c>
      <c r="C29" s="532"/>
      <c r="D29" s="787">
        <v>506.6684</v>
      </c>
      <c r="E29" s="787">
        <v>47.2807</v>
      </c>
      <c r="F29" s="787">
        <v>0</v>
      </c>
      <c r="G29" s="787">
        <v>553.9491</v>
      </c>
    </row>
    <row r="30" spans="1:7" ht="12.75">
      <c r="A30" s="532">
        <v>2</v>
      </c>
      <c r="B30" s="175"/>
      <c r="C30" s="532"/>
      <c r="D30" s="787">
        <v>0</v>
      </c>
      <c r="E30" s="787">
        <v>0</v>
      </c>
      <c r="F30" s="787">
        <v>0</v>
      </c>
      <c r="G30" s="787">
        <v>0</v>
      </c>
    </row>
    <row r="31" spans="1:7" ht="12.75">
      <c r="A31" s="532">
        <v>3</v>
      </c>
      <c r="B31" s="175"/>
      <c r="C31" s="532"/>
      <c r="D31" s="787">
        <v>0</v>
      </c>
      <c r="E31" s="787">
        <v>0</v>
      </c>
      <c r="F31" s="787">
        <v>0</v>
      </c>
      <c r="G31" s="787">
        <v>0</v>
      </c>
    </row>
    <row r="32" spans="1:7" ht="13.5" thickBot="1">
      <c r="A32" s="82">
        <v>4</v>
      </c>
      <c r="B32" s="74"/>
      <c r="C32" s="82"/>
      <c r="D32" s="790">
        <v>0</v>
      </c>
      <c r="E32" s="790">
        <v>0</v>
      </c>
      <c r="F32" s="790">
        <v>0</v>
      </c>
      <c r="G32" s="790">
        <v>0</v>
      </c>
    </row>
    <row r="33" spans="1:8" ht="13.5" thickBot="1">
      <c r="A33" s="791"/>
      <c r="B33" s="792" t="s">
        <v>539</v>
      </c>
      <c r="C33" s="793"/>
      <c r="D33" s="794">
        <v>7135.0682</v>
      </c>
      <c r="E33" s="794">
        <v>925.8272</v>
      </c>
      <c r="F33" s="794">
        <v>0</v>
      </c>
      <c r="G33" s="795">
        <v>8060.8954</v>
      </c>
      <c r="H33" s="733"/>
    </row>
    <row r="34" ht="12.75">
      <c r="G34" s="733"/>
    </row>
    <row r="36" spans="2:7" ht="15.75">
      <c r="B36" s="926" t="s">
        <v>542</v>
      </c>
      <c r="C36" s="926"/>
      <c r="D36" s="926"/>
      <c r="E36" s="926"/>
      <c r="F36" s="926"/>
      <c r="G36" s="926"/>
    </row>
    <row r="38" spans="1:7" ht="12.75">
      <c r="A38" s="927" t="s">
        <v>420</v>
      </c>
      <c r="B38" s="929" t="s">
        <v>530</v>
      </c>
      <c r="C38" s="927" t="s">
        <v>1075</v>
      </c>
      <c r="D38" s="785" t="s">
        <v>531</v>
      </c>
      <c r="E38" s="927" t="s">
        <v>532</v>
      </c>
      <c r="F38" s="927" t="s">
        <v>533</v>
      </c>
      <c r="G38" s="785" t="s">
        <v>531</v>
      </c>
    </row>
    <row r="39" spans="1:7" ht="12.75">
      <c r="A39" s="928"/>
      <c r="B39" s="930"/>
      <c r="C39" s="928"/>
      <c r="D39" s="786">
        <v>40179</v>
      </c>
      <c r="E39" s="928"/>
      <c r="F39" s="928"/>
      <c r="G39" s="786">
        <v>40543</v>
      </c>
    </row>
    <row r="40" spans="1:7" ht="12.75">
      <c r="A40" s="532">
        <v>1</v>
      </c>
      <c r="B40" s="273" t="s">
        <v>906</v>
      </c>
      <c r="C40" s="532"/>
      <c r="D40" s="787">
        <v>0</v>
      </c>
      <c r="E40" s="787">
        <v>0</v>
      </c>
      <c r="F40" s="787">
        <v>0</v>
      </c>
      <c r="G40" s="787">
        <v>0</v>
      </c>
    </row>
    <row r="41" spans="1:10" ht="12.75">
      <c r="A41" s="532">
        <v>2</v>
      </c>
      <c r="B41" s="789" t="s">
        <v>534</v>
      </c>
      <c r="C41" s="532"/>
      <c r="D41" s="787">
        <v>2975.7343</v>
      </c>
      <c r="E41" s="787">
        <v>0</v>
      </c>
      <c r="F41" s="787">
        <v>148.7867</v>
      </c>
      <c r="G41" s="787">
        <v>2826.9476</v>
      </c>
      <c r="I41" s="14"/>
      <c r="J41" s="14"/>
    </row>
    <row r="42" spans="1:10" ht="12.75">
      <c r="A42" s="532">
        <v>3</v>
      </c>
      <c r="B42" s="789" t="s">
        <v>541</v>
      </c>
      <c r="C42" s="532"/>
      <c r="D42" s="787">
        <v>0</v>
      </c>
      <c r="E42" s="787">
        <v>0</v>
      </c>
      <c r="F42" s="787">
        <v>0</v>
      </c>
      <c r="G42" s="787">
        <v>0</v>
      </c>
      <c r="I42" s="14"/>
      <c r="J42" s="14"/>
    </row>
    <row r="43" spans="1:10" ht="12.75">
      <c r="A43" s="532">
        <v>4</v>
      </c>
      <c r="B43" s="789" t="s">
        <v>536</v>
      </c>
      <c r="C43" s="532"/>
      <c r="D43" s="787">
        <v>3375.4982</v>
      </c>
      <c r="E43" s="787">
        <v>1764.4456</v>
      </c>
      <c r="F43" s="787">
        <v>726.6538</v>
      </c>
      <c r="G43" s="787">
        <v>4413.29</v>
      </c>
      <c r="I43" s="14"/>
      <c r="J43" s="14"/>
    </row>
    <row r="44" spans="1:10" ht="12.75">
      <c r="A44" s="532">
        <v>5</v>
      </c>
      <c r="B44" s="789" t="s">
        <v>537</v>
      </c>
      <c r="C44" s="532"/>
      <c r="D44" s="787">
        <v>7.7486</v>
      </c>
      <c r="E44" s="787">
        <v>30.8821</v>
      </c>
      <c r="F44" s="787">
        <v>3.106</v>
      </c>
      <c r="G44" s="787">
        <v>35.5247</v>
      </c>
      <c r="I44" s="14"/>
      <c r="J44" s="14"/>
    </row>
    <row r="45" spans="1:10" ht="12.75">
      <c r="A45" s="532">
        <v>1</v>
      </c>
      <c r="B45" s="789" t="s">
        <v>538</v>
      </c>
      <c r="C45" s="532"/>
      <c r="D45" s="787">
        <v>187.1333</v>
      </c>
      <c r="E45" s="787">
        <v>117.9597</v>
      </c>
      <c r="F45" s="787">
        <v>47.2807</v>
      </c>
      <c r="G45" s="787">
        <v>257.8123</v>
      </c>
      <c r="I45" s="14"/>
      <c r="J45" s="14"/>
    </row>
    <row r="46" spans="1:10" ht="12.75">
      <c r="A46" s="532">
        <v>2</v>
      </c>
      <c r="B46" s="789"/>
      <c r="C46" s="532"/>
      <c r="D46" s="787">
        <v>0</v>
      </c>
      <c r="E46" s="787">
        <v>0</v>
      </c>
      <c r="F46" s="787">
        <v>0</v>
      </c>
      <c r="G46" s="787">
        <v>0</v>
      </c>
      <c r="I46" s="14"/>
      <c r="J46" s="14"/>
    </row>
    <row r="47" spans="1:10" ht="12.75">
      <c r="A47" s="532">
        <v>3</v>
      </c>
      <c r="B47" s="175"/>
      <c r="C47" s="532"/>
      <c r="D47" s="787">
        <v>0</v>
      </c>
      <c r="E47" s="787">
        <v>0</v>
      </c>
      <c r="F47" s="787">
        <v>0</v>
      </c>
      <c r="G47" s="787">
        <v>0</v>
      </c>
      <c r="I47" s="14"/>
      <c r="J47" s="14"/>
    </row>
    <row r="48" spans="1:10" ht="13.5" thickBot="1">
      <c r="A48" s="82">
        <v>4</v>
      </c>
      <c r="B48" s="74"/>
      <c r="C48" s="82"/>
      <c r="D48" s="787">
        <v>0</v>
      </c>
      <c r="E48" s="787">
        <v>0</v>
      </c>
      <c r="F48" s="787">
        <v>0</v>
      </c>
      <c r="G48" s="790">
        <v>0</v>
      </c>
      <c r="I48" s="14"/>
      <c r="J48" s="14"/>
    </row>
    <row r="49" spans="1:10" ht="13.5" thickBot="1">
      <c r="A49" s="791"/>
      <c r="B49" s="792" t="s">
        <v>539</v>
      </c>
      <c r="C49" s="793"/>
      <c r="D49" s="794">
        <v>6546.1144</v>
      </c>
      <c r="E49" s="794">
        <v>1913.2874</v>
      </c>
      <c r="F49" s="794">
        <v>925.8272</v>
      </c>
      <c r="G49" s="795">
        <v>7533.5746</v>
      </c>
      <c r="I49" s="16"/>
      <c r="J49" s="14"/>
    </row>
    <row r="50" spans="6:7" s="14" customFormat="1" ht="12.75">
      <c r="F50" s="117"/>
      <c r="G50" s="797"/>
    </row>
    <row r="51" spans="4:10" ht="12.75">
      <c r="D51" s="118"/>
      <c r="G51" s="118"/>
      <c r="I51" s="14"/>
      <c r="J51" s="14"/>
    </row>
    <row r="52" spans="4:10" ht="12.75">
      <c r="D52" s="118"/>
      <c r="G52" s="118"/>
      <c r="I52" s="14"/>
      <c r="J52" s="14"/>
    </row>
    <row r="53" spans="5:10" ht="15.75">
      <c r="E53" s="924" t="s">
        <v>543</v>
      </c>
      <c r="F53" s="924"/>
      <c r="G53" s="924"/>
      <c r="I53" s="14"/>
      <c r="J53" s="14"/>
    </row>
    <row r="54" spans="5:7" ht="12.75">
      <c r="E54" s="925" t="s">
        <v>544</v>
      </c>
      <c r="F54" s="925"/>
      <c r="G54" s="92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7">
      <selection activeCell="J5" sqref="J5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105"/>
      <c r="B1" s="512" t="s">
        <v>545</v>
      </c>
      <c r="C1" s="798"/>
      <c r="D1" s="798"/>
      <c r="E1" s="105"/>
      <c r="F1" s="105"/>
      <c r="G1" s="105"/>
      <c r="H1" s="105"/>
      <c r="I1" s="105"/>
      <c r="J1" s="105"/>
    </row>
    <row r="2" spans="1:10" ht="12.75">
      <c r="A2" s="105"/>
      <c r="B2" s="512" t="s">
        <v>546</v>
      </c>
      <c r="C2" s="798"/>
      <c r="D2" s="798"/>
      <c r="E2" s="105"/>
      <c r="F2" s="105"/>
      <c r="G2" s="105"/>
      <c r="H2" s="105"/>
      <c r="I2" s="105"/>
      <c r="J2" s="105"/>
    </row>
    <row r="3" spans="1:10" ht="12.75">
      <c r="A3" s="105"/>
      <c r="B3" s="15"/>
      <c r="C3" s="105"/>
      <c r="D3" s="105"/>
      <c r="E3" s="105"/>
      <c r="F3" s="105"/>
      <c r="G3" s="105"/>
      <c r="H3" s="105"/>
      <c r="I3" s="15" t="s">
        <v>547</v>
      </c>
      <c r="J3" s="105"/>
    </row>
    <row r="4" spans="1:10" ht="12.75">
      <c r="A4" s="105"/>
      <c r="B4" s="15"/>
      <c r="C4" s="105"/>
      <c r="D4" s="105"/>
      <c r="E4" s="105"/>
      <c r="F4" s="105"/>
      <c r="G4" s="105"/>
      <c r="H4" s="105"/>
      <c r="I4" s="105"/>
      <c r="J4" s="105"/>
    </row>
    <row r="5" spans="1:16" ht="12.75">
      <c r="A5" s="128"/>
      <c r="B5" s="128"/>
      <c r="C5" s="128"/>
      <c r="D5" s="128"/>
      <c r="E5" s="128"/>
      <c r="F5" s="128"/>
      <c r="G5" s="128"/>
      <c r="H5" s="128"/>
      <c r="I5" s="799"/>
      <c r="J5" s="800" t="s">
        <v>548</v>
      </c>
      <c r="K5" s="14"/>
      <c r="L5" s="14"/>
      <c r="M5" s="14"/>
      <c r="N5" s="14"/>
      <c r="O5" s="14"/>
      <c r="P5" s="14"/>
    </row>
    <row r="6" spans="1:16" ht="15.75" customHeight="1">
      <c r="A6" s="949" t="s">
        <v>549</v>
      </c>
      <c r="B6" s="950"/>
      <c r="C6" s="950"/>
      <c r="D6" s="950"/>
      <c r="E6" s="950"/>
      <c r="F6" s="950"/>
      <c r="G6" s="950"/>
      <c r="H6" s="950"/>
      <c r="I6" s="950"/>
      <c r="J6" s="951"/>
      <c r="K6" s="801"/>
      <c r="L6" s="801"/>
      <c r="M6" s="801"/>
      <c r="N6" s="801"/>
      <c r="O6" s="801"/>
      <c r="P6" s="801"/>
    </row>
    <row r="7" spans="1:10" ht="26.25" customHeight="1" thickBot="1">
      <c r="A7" s="802"/>
      <c r="B7" s="958" t="s">
        <v>550</v>
      </c>
      <c r="C7" s="958"/>
      <c r="D7" s="958"/>
      <c r="E7" s="958"/>
      <c r="F7" s="959"/>
      <c r="G7" s="803" t="s">
        <v>551</v>
      </c>
      <c r="H7" s="803" t="s">
        <v>552</v>
      </c>
      <c r="I7" s="804" t="s">
        <v>553</v>
      </c>
      <c r="J7" s="804" t="s">
        <v>554</v>
      </c>
    </row>
    <row r="8" spans="1:10" ht="16.5" customHeight="1">
      <c r="A8" s="805">
        <v>1</v>
      </c>
      <c r="B8" s="960" t="s">
        <v>555</v>
      </c>
      <c r="C8" s="961"/>
      <c r="D8" s="961"/>
      <c r="E8" s="961"/>
      <c r="F8" s="961"/>
      <c r="G8" s="806">
        <v>70</v>
      </c>
      <c r="H8" s="806">
        <v>11100</v>
      </c>
      <c r="I8" s="807">
        <f>+I9+I10+I11</f>
        <v>95060.6</v>
      </c>
      <c r="J8" s="807">
        <v>88405</v>
      </c>
    </row>
    <row r="9" spans="1:10" ht="16.5" customHeight="1">
      <c r="A9" s="808" t="s">
        <v>556</v>
      </c>
      <c r="B9" s="956" t="s">
        <v>557</v>
      </c>
      <c r="C9" s="956"/>
      <c r="D9" s="956"/>
      <c r="E9" s="956"/>
      <c r="F9" s="957"/>
      <c r="G9" s="809" t="s">
        <v>558</v>
      </c>
      <c r="H9" s="809">
        <v>11101</v>
      </c>
      <c r="I9" s="810"/>
      <c r="J9" s="811"/>
    </row>
    <row r="10" spans="1:10" ht="16.5" customHeight="1">
      <c r="A10" s="812" t="s">
        <v>559</v>
      </c>
      <c r="B10" s="956" t="s">
        <v>560</v>
      </c>
      <c r="C10" s="956"/>
      <c r="D10" s="956"/>
      <c r="E10" s="956"/>
      <c r="F10" s="957"/>
      <c r="G10" s="809">
        <v>704</v>
      </c>
      <c r="H10" s="809">
        <v>11102</v>
      </c>
      <c r="I10" s="813">
        <v>95060.6</v>
      </c>
      <c r="J10" s="811">
        <v>86410</v>
      </c>
    </row>
    <row r="11" spans="1:10" ht="16.5" customHeight="1">
      <c r="A11" s="812" t="s">
        <v>561</v>
      </c>
      <c r="B11" s="956" t="s">
        <v>562</v>
      </c>
      <c r="C11" s="956"/>
      <c r="D11" s="956"/>
      <c r="E11" s="956"/>
      <c r="F11" s="957"/>
      <c r="G11" s="814">
        <v>705</v>
      </c>
      <c r="H11" s="809">
        <v>11103</v>
      </c>
      <c r="I11" s="813"/>
      <c r="J11" s="811">
        <v>1995</v>
      </c>
    </row>
    <row r="12" spans="1:10" ht="16.5" customHeight="1">
      <c r="A12" s="815">
        <v>2</v>
      </c>
      <c r="B12" s="947" t="s">
        <v>563</v>
      </c>
      <c r="C12" s="947"/>
      <c r="D12" s="947"/>
      <c r="E12" s="947"/>
      <c r="F12" s="945"/>
      <c r="G12" s="816">
        <v>708</v>
      </c>
      <c r="H12" s="817">
        <v>11104</v>
      </c>
      <c r="I12" s="813">
        <f>+I13+I14+I15</f>
        <v>4937.4</v>
      </c>
      <c r="J12" s="810">
        <v>7298</v>
      </c>
    </row>
    <row r="13" spans="1:10" ht="16.5" customHeight="1">
      <c r="A13" s="818" t="s">
        <v>556</v>
      </c>
      <c r="B13" s="956" t="s">
        <v>564</v>
      </c>
      <c r="C13" s="956"/>
      <c r="D13" s="956"/>
      <c r="E13" s="956"/>
      <c r="F13" s="957"/>
      <c r="G13" s="809">
        <v>7081</v>
      </c>
      <c r="H13" s="819">
        <v>111041</v>
      </c>
      <c r="I13" s="813">
        <v>3335.7</v>
      </c>
      <c r="J13" s="811">
        <v>4480</v>
      </c>
    </row>
    <row r="14" spans="1:10" ht="16.5" customHeight="1">
      <c r="A14" s="818" t="s">
        <v>565</v>
      </c>
      <c r="B14" s="956" t="s">
        <v>566</v>
      </c>
      <c r="C14" s="956"/>
      <c r="D14" s="956"/>
      <c r="E14" s="956"/>
      <c r="F14" s="957"/>
      <c r="G14" s="809">
        <v>7082</v>
      </c>
      <c r="H14" s="819">
        <v>111042</v>
      </c>
      <c r="I14" s="813"/>
      <c r="J14" s="811"/>
    </row>
    <row r="15" spans="1:10" ht="16.5" customHeight="1">
      <c r="A15" s="818" t="s">
        <v>567</v>
      </c>
      <c r="B15" s="956" t="s">
        <v>568</v>
      </c>
      <c r="C15" s="956"/>
      <c r="D15" s="956"/>
      <c r="E15" s="956"/>
      <c r="F15" s="957"/>
      <c r="G15" s="809">
        <v>7083</v>
      </c>
      <c r="H15" s="819">
        <v>111043</v>
      </c>
      <c r="I15" s="813">
        <v>1601.7</v>
      </c>
      <c r="J15" s="811">
        <v>2818</v>
      </c>
    </row>
    <row r="16" spans="1:10" ht="29.25" customHeight="1">
      <c r="A16" s="820">
        <v>3</v>
      </c>
      <c r="B16" s="947" t="s">
        <v>569</v>
      </c>
      <c r="C16" s="947"/>
      <c r="D16" s="947"/>
      <c r="E16" s="947"/>
      <c r="F16" s="945"/>
      <c r="G16" s="816">
        <v>71</v>
      </c>
      <c r="H16" s="817">
        <v>11201</v>
      </c>
      <c r="I16" s="813"/>
      <c r="J16" s="811"/>
    </row>
    <row r="17" spans="1:10" ht="16.5" customHeight="1">
      <c r="A17" s="821"/>
      <c r="B17" s="952" t="s">
        <v>570</v>
      </c>
      <c r="C17" s="952"/>
      <c r="D17" s="952"/>
      <c r="E17" s="952"/>
      <c r="F17" s="953"/>
      <c r="G17" s="822"/>
      <c r="H17" s="809">
        <v>112011</v>
      </c>
      <c r="I17" s="813"/>
      <c r="J17" s="811"/>
    </row>
    <row r="18" spans="1:10" ht="16.5" customHeight="1">
      <c r="A18" s="821"/>
      <c r="B18" s="952" t="s">
        <v>571</v>
      </c>
      <c r="C18" s="952"/>
      <c r="D18" s="952"/>
      <c r="E18" s="952"/>
      <c r="F18" s="953"/>
      <c r="G18" s="822"/>
      <c r="H18" s="809">
        <v>112012</v>
      </c>
      <c r="I18" s="813"/>
      <c r="J18" s="811"/>
    </row>
    <row r="19" spans="1:10" ht="16.5" customHeight="1">
      <c r="A19" s="823">
        <v>4</v>
      </c>
      <c r="B19" s="947" t="s">
        <v>572</v>
      </c>
      <c r="C19" s="947"/>
      <c r="D19" s="947"/>
      <c r="E19" s="947"/>
      <c r="F19" s="945"/>
      <c r="G19" s="824">
        <v>72</v>
      </c>
      <c r="H19" s="825">
        <v>11300</v>
      </c>
      <c r="I19" s="813"/>
      <c r="J19" s="811"/>
    </row>
    <row r="20" spans="1:10" ht="16.5" customHeight="1">
      <c r="A20" s="812"/>
      <c r="B20" s="954" t="s">
        <v>573</v>
      </c>
      <c r="C20" s="955"/>
      <c r="D20" s="955"/>
      <c r="E20" s="955"/>
      <c r="F20" s="955"/>
      <c r="G20" s="174"/>
      <c r="H20" s="826">
        <v>11301</v>
      </c>
      <c r="I20" s="813"/>
      <c r="J20" s="811"/>
    </row>
    <row r="21" spans="1:10" ht="16.5" customHeight="1">
      <c r="A21" s="827">
        <v>5</v>
      </c>
      <c r="B21" s="945" t="s">
        <v>574</v>
      </c>
      <c r="C21" s="946"/>
      <c r="D21" s="946"/>
      <c r="E21" s="946"/>
      <c r="F21" s="946"/>
      <c r="G21" s="828">
        <v>73</v>
      </c>
      <c r="H21" s="828">
        <v>11400</v>
      </c>
      <c r="I21" s="813"/>
      <c r="J21" s="811"/>
    </row>
    <row r="22" spans="1:10" ht="16.5" customHeight="1">
      <c r="A22" s="829">
        <v>6</v>
      </c>
      <c r="B22" s="945" t="s">
        <v>575</v>
      </c>
      <c r="C22" s="946"/>
      <c r="D22" s="946"/>
      <c r="E22" s="946"/>
      <c r="F22" s="946"/>
      <c r="G22" s="828">
        <v>75</v>
      </c>
      <c r="H22" s="830">
        <v>11500</v>
      </c>
      <c r="I22" s="813">
        <v>2064.4</v>
      </c>
      <c r="J22" s="811">
        <v>1055</v>
      </c>
    </row>
    <row r="23" spans="1:10" ht="16.5" customHeight="1">
      <c r="A23" s="827">
        <v>7</v>
      </c>
      <c r="B23" s="947" t="s">
        <v>576</v>
      </c>
      <c r="C23" s="947"/>
      <c r="D23" s="947"/>
      <c r="E23" s="947"/>
      <c r="F23" s="945"/>
      <c r="G23" s="816">
        <v>77</v>
      </c>
      <c r="H23" s="816">
        <v>11600</v>
      </c>
      <c r="I23" s="813"/>
      <c r="J23" s="811"/>
    </row>
    <row r="24" spans="1:10" ht="16.5" customHeight="1" thickBot="1">
      <c r="A24" s="831" t="s">
        <v>577</v>
      </c>
      <c r="B24" s="948" t="s">
        <v>578</v>
      </c>
      <c r="C24" s="948"/>
      <c r="D24" s="948"/>
      <c r="E24" s="948"/>
      <c r="F24" s="948"/>
      <c r="G24" s="832"/>
      <c r="H24" s="832">
        <v>11800</v>
      </c>
      <c r="I24" s="833">
        <f>+I8+I12+I17+I22</f>
        <v>102062.4</v>
      </c>
      <c r="J24" s="834">
        <f>+J8+J12+J17+J22</f>
        <v>96758</v>
      </c>
    </row>
    <row r="25" spans="1:10" ht="16.5" customHeight="1">
      <c r="A25" s="835"/>
      <c r="B25" s="836"/>
      <c r="C25" s="836"/>
      <c r="D25" s="836"/>
      <c r="E25" s="836"/>
      <c r="F25" s="836"/>
      <c r="G25" s="836"/>
      <c r="H25" s="836"/>
      <c r="I25" s="837"/>
      <c r="J25" s="837"/>
    </row>
    <row r="26" spans="1:10" ht="16.5" customHeight="1">
      <c r="A26" s="835"/>
      <c r="B26" s="836"/>
      <c r="C26" s="836"/>
      <c r="D26" s="836"/>
      <c r="E26" s="836"/>
      <c r="F26" s="836"/>
      <c r="G26" s="836"/>
      <c r="H26" s="836"/>
      <c r="I26" s="837"/>
      <c r="J26" s="837"/>
    </row>
    <row r="27" spans="1:10" ht="16.5" customHeight="1">
      <c r="A27" s="835"/>
      <c r="B27" s="836"/>
      <c r="C27" s="836"/>
      <c r="D27" s="836"/>
      <c r="E27" s="836"/>
      <c r="F27" s="836"/>
      <c r="G27" s="836"/>
      <c r="H27" s="836"/>
      <c r="I27" s="837"/>
      <c r="J27" s="837"/>
    </row>
    <row r="28" spans="1:10" ht="16.5" customHeight="1">
      <c r="A28" s="835"/>
      <c r="B28" s="836"/>
      <c r="C28" s="836"/>
      <c r="D28" s="836"/>
      <c r="E28" s="836"/>
      <c r="F28" s="836"/>
      <c r="H28" s="836" t="s">
        <v>579</v>
      </c>
      <c r="I28" s="837" t="s">
        <v>580</v>
      </c>
      <c r="J28" s="837"/>
    </row>
    <row r="29" spans="1:10" ht="16.5" customHeight="1">
      <c r="A29" s="835"/>
      <c r="B29" s="836"/>
      <c r="C29" s="836"/>
      <c r="D29" s="836"/>
      <c r="E29" s="836"/>
      <c r="F29" s="836"/>
      <c r="G29" s="836"/>
      <c r="I29" s="836" t="s">
        <v>544</v>
      </c>
      <c r="J29" s="837"/>
    </row>
    <row r="30" spans="1:10" ht="16.5" customHeight="1">
      <c r="A30" s="835"/>
      <c r="B30" s="836"/>
      <c r="C30" s="836"/>
      <c r="D30" s="836"/>
      <c r="E30" s="836"/>
      <c r="F30" s="836"/>
      <c r="G30" s="836"/>
      <c r="H30" s="836"/>
      <c r="I30" s="837"/>
      <c r="J30" s="837"/>
    </row>
    <row r="31" spans="1:10" ht="16.5" customHeight="1">
      <c r="A31" s="835"/>
      <c r="B31" s="836"/>
      <c r="C31" s="836"/>
      <c r="D31" s="836"/>
      <c r="E31" s="836"/>
      <c r="F31" s="836"/>
      <c r="G31" s="836"/>
      <c r="H31" s="836"/>
      <c r="I31" s="837"/>
      <c r="J31" s="837"/>
    </row>
    <row r="32" spans="1:10" ht="16.5" customHeight="1">
      <c r="A32" s="835"/>
      <c r="B32" s="836"/>
      <c r="C32" s="836"/>
      <c r="D32" s="836"/>
      <c r="E32" s="836"/>
      <c r="F32" s="836"/>
      <c r="G32" s="836"/>
      <c r="H32" s="836"/>
      <c r="I32" s="837"/>
      <c r="J32" s="837"/>
    </row>
    <row r="33" spans="1:10" ht="16.5" customHeight="1">
      <c r="A33" s="835"/>
      <c r="B33" s="836"/>
      <c r="C33" s="836"/>
      <c r="D33" s="836"/>
      <c r="E33" s="836"/>
      <c r="F33" s="836"/>
      <c r="G33" s="836"/>
      <c r="H33" s="836"/>
      <c r="I33" s="837"/>
      <c r="J33" s="837"/>
    </row>
    <row r="34" spans="1:10" ht="16.5" customHeight="1">
      <c r="A34" s="835"/>
      <c r="B34" s="836"/>
      <c r="C34" s="836"/>
      <c r="D34" s="836"/>
      <c r="E34" s="836"/>
      <c r="F34" s="836"/>
      <c r="G34" s="836"/>
      <c r="H34" s="836"/>
      <c r="I34" s="837"/>
      <c r="J34" s="837"/>
    </row>
    <row r="35" spans="1:10" ht="16.5" customHeight="1">
      <c r="A35" s="835"/>
      <c r="B35" s="836"/>
      <c r="C35" s="836"/>
      <c r="D35" s="836"/>
      <c r="E35" s="836"/>
      <c r="F35" s="836"/>
      <c r="G35" s="836"/>
      <c r="H35" s="836"/>
      <c r="I35" s="837"/>
      <c r="J35" s="837"/>
    </row>
    <row r="36" spans="1:10" ht="16.5" customHeight="1">
      <c r="A36" s="835"/>
      <c r="B36" s="836"/>
      <c r="C36" s="836"/>
      <c r="D36" s="836"/>
      <c r="E36" s="836"/>
      <c r="F36" s="836"/>
      <c r="G36" s="836"/>
      <c r="H36" s="836"/>
      <c r="I36" s="837"/>
      <c r="J36" s="837"/>
    </row>
    <row r="37" spans="1:10" ht="16.5" customHeight="1">
      <c r="A37" s="835"/>
      <c r="B37" s="836"/>
      <c r="C37" s="836"/>
      <c r="D37" s="836"/>
      <c r="E37" s="836"/>
      <c r="F37" s="836"/>
      <c r="G37" s="836"/>
      <c r="H37" s="836"/>
      <c r="I37" s="837"/>
      <c r="J37" s="837"/>
    </row>
    <row r="38" spans="1:10" ht="16.5" customHeight="1">
      <c r="A38" s="835"/>
      <c r="B38" s="836"/>
      <c r="C38" s="836"/>
      <c r="D38" s="836"/>
      <c r="E38" s="836"/>
      <c r="F38" s="836"/>
      <c r="G38" s="836"/>
      <c r="H38" s="836"/>
      <c r="I38" s="837"/>
      <c r="J38" s="837"/>
    </row>
    <row r="39" spans="1:10" ht="16.5" customHeight="1">
      <c r="A39" s="835"/>
      <c r="B39" s="836"/>
      <c r="C39" s="836"/>
      <c r="D39" s="836"/>
      <c r="E39" s="836"/>
      <c r="F39" s="836"/>
      <c r="G39" s="836"/>
      <c r="H39" s="836"/>
      <c r="I39" s="837"/>
      <c r="J39" s="837"/>
    </row>
    <row r="40" spans="1:10" ht="16.5" customHeight="1">
      <c r="A40" s="835"/>
      <c r="B40" s="836"/>
      <c r="C40" s="836"/>
      <c r="D40" s="836"/>
      <c r="E40" s="836"/>
      <c r="F40" s="836"/>
      <c r="G40" s="836"/>
      <c r="H40" s="836"/>
      <c r="I40" s="837"/>
      <c r="J40" s="837"/>
    </row>
    <row r="41" spans="1:10" ht="16.5" customHeight="1">
      <c r="A41" s="835"/>
      <c r="B41" s="836"/>
      <c r="C41" s="836"/>
      <c r="D41" s="836"/>
      <c r="E41" s="836"/>
      <c r="F41" s="836"/>
      <c r="G41" s="836"/>
      <c r="H41" s="836"/>
      <c r="I41" s="837"/>
      <c r="J41" s="837"/>
    </row>
    <row r="42" spans="1:10" ht="16.5" customHeight="1">
      <c r="A42" s="835"/>
      <c r="B42" s="836"/>
      <c r="C42" s="836"/>
      <c r="D42" s="836"/>
      <c r="E42" s="836"/>
      <c r="F42" s="836"/>
      <c r="G42" s="836"/>
      <c r="H42" s="836"/>
      <c r="I42" s="837"/>
      <c r="J42" s="837"/>
    </row>
    <row r="43" spans="1:10" ht="16.5" customHeight="1">
      <c r="A43" s="835"/>
      <c r="B43" s="836"/>
      <c r="C43" s="836"/>
      <c r="D43" s="836"/>
      <c r="E43" s="836"/>
      <c r="F43" s="836"/>
      <c r="G43" s="836"/>
      <c r="H43" s="836"/>
      <c r="I43" s="837"/>
      <c r="J43" s="837"/>
    </row>
    <row r="44" spans="1:10" ht="16.5" customHeight="1">
      <c r="A44" s="835"/>
      <c r="B44" s="836"/>
      <c r="C44" s="836"/>
      <c r="D44" s="836"/>
      <c r="E44" s="836"/>
      <c r="F44" s="836"/>
      <c r="G44" s="836"/>
      <c r="H44" s="836"/>
      <c r="I44" s="837"/>
      <c r="J44" s="837"/>
    </row>
    <row r="45" spans="1:10" ht="16.5" customHeight="1">
      <c r="A45" s="835"/>
      <c r="B45" s="836"/>
      <c r="C45" s="836"/>
      <c r="D45" s="836"/>
      <c r="E45" s="836"/>
      <c r="F45" s="836"/>
      <c r="G45" s="836"/>
      <c r="H45" s="836"/>
      <c r="I45" s="837"/>
      <c r="J45" s="837"/>
    </row>
    <row r="46" spans="1:10" ht="16.5" customHeight="1">
      <c r="A46" s="835"/>
      <c r="B46" s="836"/>
      <c r="C46" s="836"/>
      <c r="D46" s="836"/>
      <c r="E46" s="836"/>
      <c r="F46" s="836"/>
      <c r="G46" s="836"/>
      <c r="H46" s="836"/>
      <c r="I46" s="837"/>
      <c r="J46" s="837"/>
    </row>
    <row r="47" spans="1:10" ht="16.5" customHeight="1">
      <c r="A47" s="835"/>
      <c r="B47" s="836"/>
      <c r="C47" s="836"/>
      <c r="D47" s="836"/>
      <c r="E47" s="836"/>
      <c r="F47" s="836"/>
      <c r="G47" s="836"/>
      <c r="H47" s="836"/>
      <c r="I47" s="837"/>
      <c r="J47" s="837"/>
    </row>
    <row r="48" spans="1:10" ht="16.5" customHeight="1">
      <c r="A48" s="835"/>
      <c r="B48" s="836"/>
      <c r="C48" s="836"/>
      <c r="D48" s="836"/>
      <c r="E48" s="836"/>
      <c r="F48" s="836"/>
      <c r="G48" s="836"/>
      <c r="H48" s="836"/>
      <c r="I48" s="837"/>
      <c r="J48" s="837"/>
    </row>
    <row r="49" spans="1:10" ht="16.5" customHeight="1">
      <c r="A49" s="835"/>
      <c r="B49" s="836"/>
      <c r="C49" s="836"/>
      <c r="D49" s="836"/>
      <c r="E49" s="836"/>
      <c r="F49" s="836"/>
      <c r="G49" s="836"/>
      <c r="H49" s="836"/>
      <c r="I49" s="837"/>
      <c r="J49" s="837"/>
    </row>
    <row r="50" spans="1:10" ht="16.5" customHeight="1">
      <c r="A50" s="835"/>
      <c r="B50" s="836"/>
      <c r="C50" s="836"/>
      <c r="D50" s="836"/>
      <c r="E50" s="836"/>
      <c r="F50" s="836"/>
      <c r="G50" s="836"/>
      <c r="H50" s="836"/>
      <c r="I50" s="837"/>
      <c r="J50" s="837"/>
    </row>
    <row r="51" spans="1:10" ht="16.5" customHeight="1">
      <c r="A51" s="835"/>
      <c r="B51" s="836"/>
      <c r="C51" s="836"/>
      <c r="D51" s="836"/>
      <c r="E51" s="836"/>
      <c r="F51" s="836"/>
      <c r="G51" s="836"/>
      <c r="H51" s="836"/>
      <c r="I51" s="837"/>
      <c r="J51" s="837"/>
    </row>
    <row r="52" spans="1:10" ht="16.5" customHeight="1">
      <c r="A52" s="835"/>
      <c r="B52" s="836"/>
      <c r="C52" s="836"/>
      <c r="D52" s="836"/>
      <c r="E52" s="836"/>
      <c r="F52" s="836"/>
      <c r="G52" s="836"/>
      <c r="H52" s="836"/>
      <c r="I52" s="837"/>
      <c r="J52" s="837"/>
    </row>
    <row r="53" spans="1:10" ht="16.5" customHeight="1">
      <c r="A53" s="835"/>
      <c r="B53" s="836"/>
      <c r="C53" s="836"/>
      <c r="D53" s="836"/>
      <c r="E53" s="836"/>
      <c r="F53" s="836"/>
      <c r="G53" s="836"/>
      <c r="H53" s="836"/>
      <c r="I53" s="837"/>
      <c r="J53" s="837"/>
    </row>
    <row r="54" spans="1:10" ht="16.5" customHeight="1">
      <c r="A54" s="835"/>
      <c r="B54" s="836"/>
      <c r="C54" s="836"/>
      <c r="D54" s="836"/>
      <c r="E54" s="836"/>
      <c r="F54" s="836"/>
      <c r="G54" s="836"/>
      <c r="H54" s="836"/>
      <c r="I54" s="837"/>
      <c r="J54" s="837"/>
    </row>
    <row r="55" spans="1:10" ht="16.5" customHeight="1">
      <c r="A55" s="835"/>
      <c r="B55" s="836"/>
      <c r="C55" s="836"/>
      <c r="D55" s="836"/>
      <c r="E55" s="836"/>
      <c r="F55" s="836"/>
      <c r="G55" s="836"/>
      <c r="H55" s="836"/>
      <c r="I55" s="837"/>
      <c r="J55" s="837"/>
    </row>
    <row r="56" spans="1:10" ht="12.75">
      <c r="A56" s="105"/>
      <c r="B56" s="512" t="s">
        <v>581</v>
      </c>
      <c r="C56" s="798"/>
      <c r="D56" s="798"/>
      <c r="E56" s="105"/>
      <c r="F56" s="105"/>
      <c r="G56" s="105"/>
      <c r="H56" s="105"/>
      <c r="I56" s="105"/>
      <c r="J56" s="105"/>
    </row>
    <row r="57" spans="1:10" ht="12.75">
      <c r="A57" s="105"/>
      <c r="B57" s="512" t="s">
        <v>546</v>
      </c>
      <c r="C57" s="798"/>
      <c r="D57" s="798"/>
      <c r="E57" s="105"/>
      <c r="F57" s="105"/>
      <c r="G57" s="105"/>
      <c r="H57" s="105"/>
      <c r="I57" s="105"/>
      <c r="J57" s="105"/>
    </row>
    <row r="58" spans="1:10" ht="12.75">
      <c r="A58" s="105"/>
      <c r="B58" s="15"/>
      <c r="C58" s="105"/>
      <c r="D58" s="105"/>
      <c r="E58" s="105"/>
      <c r="F58" s="105"/>
      <c r="G58" s="105"/>
      <c r="H58" s="105"/>
      <c r="I58" s="15" t="s">
        <v>582</v>
      </c>
      <c r="J58" s="105"/>
    </row>
    <row r="59" spans="1:16" ht="12.75" customHeight="1">
      <c r="A59" s="128"/>
      <c r="B59" s="128"/>
      <c r="C59" s="128"/>
      <c r="D59" s="128"/>
      <c r="E59" s="128"/>
      <c r="F59" s="128"/>
      <c r="G59" s="128"/>
      <c r="H59" s="128"/>
      <c r="I59" s="799"/>
      <c r="J59" s="800" t="s">
        <v>548</v>
      </c>
      <c r="K59" s="14"/>
      <c r="L59" s="14"/>
      <c r="M59" s="14"/>
      <c r="N59" s="14"/>
      <c r="O59" s="14"/>
      <c r="P59" s="14"/>
    </row>
    <row r="60" spans="1:10" ht="12.75">
      <c r="A60" s="949" t="s">
        <v>549</v>
      </c>
      <c r="B60" s="950"/>
      <c r="C60" s="950"/>
      <c r="D60" s="950"/>
      <c r="E60" s="950"/>
      <c r="F60" s="950"/>
      <c r="G60" s="950"/>
      <c r="H60" s="950"/>
      <c r="I60" s="950"/>
      <c r="J60" s="951"/>
    </row>
    <row r="61" spans="1:10" ht="24.75" customHeight="1" thickBot="1">
      <c r="A61" s="838"/>
      <c r="B61" s="940" t="s">
        <v>583</v>
      </c>
      <c r="C61" s="941"/>
      <c r="D61" s="941"/>
      <c r="E61" s="941"/>
      <c r="F61" s="942"/>
      <c r="G61" s="839" t="s">
        <v>551</v>
      </c>
      <c r="H61" s="839" t="s">
        <v>552</v>
      </c>
      <c r="I61" s="840" t="s">
        <v>554</v>
      </c>
      <c r="J61" s="840" t="s">
        <v>584</v>
      </c>
    </row>
    <row r="62" spans="1:10" ht="16.5" customHeight="1">
      <c r="A62" s="841">
        <v>1</v>
      </c>
      <c r="B62" s="943" t="s">
        <v>585</v>
      </c>
      <c r="C62" s="944"/>
      <c r="D62" s="944"/>
      <c r="E62" s="944"/>
      <c r="F62" s="944"/>
      <c r="G62" s="842">
        <v>60</v>
      </c>
      <c r="H62" s="842">
        <v>12100</v>
      </c>
      <c r="I62" s="843">
        <f>+I63+I65+I66</f>
        <v>29670</v>
      </c>
      <c r="J62" s="844">
        <v>22009</v>
      </c>
    </row>
    <row r="63" spans="1:10" ht="16.5" customHeight="1">
      <c r="A63" s="845" t="s">
        <v>586</v>
      </c>
      <c r="B63" s="936" t="s">
        <v>587</v>
      </c>
      <c r="C63" s="936" t="s">
        <v>588</v>
      </c>
      <c r="D63" s="936"/>
      <c r="E63" s="936"/>
      <c r="F63" s="936"/>
      <c r="G63" s="846" t="s">
        <v>589</v>
      </c>
      <c r="H63" s="846">
        <v>12101</v>
      </c>
      <c r="I63" s="847">
        <v>29670</v>
      </c>
      <c r="J63" s="848">
        <v>20748</v>
      </c>
    </row>
    <row r="64" spans="1:10" ht="12" customHeight="1">
      <c r="A64" s="845" t="s">
        <v>559</v>
      </c>
      <c r="B64" s="936" t="s">
        <v>590</v>
      </c>
      <c r="C64" s="936" t="s">
        <v>588</v>
      </c>
      <c r="D64" s="936"/>
      <c r="E64" s="936"/>
      <c r="F64" s="936"/>
      <c r="G64" s="846"/>
      <c r="H64" s="849">
        <v>12102</v>
      </c>
      <c r="I64" s="847"/>
      <c r="J64" s="848"/>
    </row>
    <row r="65" spans="1:10" ht="16.5" customHeight="1">
      <c r="A65" s="845" t="s">
        <v>561</v>
      </c>
      <c r="B65" s="936" t="s">
        <v>591</v>
      </c>
      <c r="C65" s="936" t="s">
        <v>588</v>
      </c>
      <c r="D65" s="936"/>
      <c r="E65" s="936"/>
      <c r="F65" s="936"/>
      <c r="G65" s="846" t="s">
        <v>592</v>
      </c>
      <c r="H65" s="846">
        <v>12103</v>
      </c>
      <c r="I65" s="847"/>
      <c r="J65" s="848">
        <v>1228</v>
      </c>
    </row>
    <row r="66" spans="1:10" ht="16.5" customHeight="1">
      <c r="A66" s="845" t="s">
        <v>593</v>
      </c>
      <c r="B66" s="938" t="s">
        <v>594</v>
      </c>
      <c r="C66" s="936" t="s">
        <v>588</v>
      </c>
      <c r="D66" s="936"/>
      <c r="E66" s="936"/>
      <c r="F66" s="936"/>
      <c r="G66" s="846"/>
      <c r="H66" s="849">
        <v>12104</v>
      </c>
      <c r="I66" s="847"/>
      <c r="J66" s="848">
        <v>33</v>
      </c>
    </row>
    <row r="67" spans="1:10" ht="16.5" customHeight="1">
      <c r="A67" s="845" t="s">
        <v>595</v>
      </c>
      <c r="B67" s="936" t="s">
        <v>596</v>
      </c>
      <c r="C67" s="936" t="s">
        <v>588</v>
      </c>
      <c r="D67" s="936"/>
      <c r="E67" s="936"/>
      <c r="F67" s="936"/>
      <c r="G67" s="846" t="s">
        <v>597</v>
      </c>
      <c r="H67" s="849">
        <v>12105</v>
      </c>
      <c r="I67" s="847"/>
      <c r="J67" s="848"/>
    </row>
    <row r="68" spans="1:10" ht="16.5" customHeight="1">
      <c r="A68" s="850">
        <v>2</v>
      </c>
      <c r="B68" s="934" t="s">
        <v>598</v>
      </c>
      <c r="C68" s="934"/>
      <c r="D68" s="934"/>
      <c r="E68" s="934"/>
      <c r="F68" s="934"/>
      <c r="G68" s="851">
        <v>64</v>
      </c>
      <c r="H68" s="851">
        <v>12200</v>
      </c>
      <c r="I68" s="847">
        <f>+I69+I70</f>
        <v>6641</v>
      </c>
      <c r="J68" s="852">
        <v>6373</v>
      </c>
    </row>
    <row r="69" spans="1:10" ht="16.5" customHeight="1">
      <c r="A69" s="853" t="s">
        <v>599</v>
      </c>
      <c r="B69" s="934" t="s">
        <v>600</v>
      </c>
      <c r="C69" s="939"/>
      <c r="D69" s="939"/>
      <c r="E69" s="939"/>
      <c r="F69" s="939"/>
      <c r="G69" s="849">
        <v>641</v>
      </c>
      <c r="H69" s="849">
        <v>12201</v>
      </c>
      <c r="I69" s="847">
        <v>5691</v>
      </c>
      <c r="J69" s="848">
        <v>5461</v>
      </c>
    </row>
    <row r="70" spans="1:10" ht="16.5" customHeight="1">
      <c r="A70" s="853" t="s">
        <v>601</v>
      </c>
      <c r="B70" s="939" t="s">
        <v>602</v>
      </c>
      <c r="C70" s="939"/>
      <c r="D70" s="939"/>
      <c r="E70" s="939"/>
      <c r="F70" s="939"/>
      <c r="G70" s="849">
        <v>644</v>
      </c>
      <c r="H70" s="849">
        <v>12202</v>
      </c>
      <c r="I70" s="847">
        <v>950</v>
      </c>
      <c r="J70" s="848">
        <v>912</v>
      </c>
    </row>
    <row r="71" spans="1:10" ht="16.5" customHeight="1">
      <c r="A71" s="850">
        <v>3</v>
      </c>
      <c r="B71" s="934" t="s">
        <v>603</v>
      </c>
      <c r="C71" s="934"/>
      <c r="D71" s="934"/>
      <c r="E71" s="934"/>
      <c r="F71" s="934"/>
      <c r="G71" s="851">
        <v>68</v>
      </c>
      <c r="H71" s="851">
        <v>12300</v>
      </c>
      <c r="I71" s="847">
        <v>9258</v>
      </c>
      <c r="J71" s="848">
        <v>10498</v>
      </c>
    </row>
    <row r="72" spans="1:10" ht="16.5" customHeight="1">
      <c r="A72" s="850">
        <v>4</v>
      </c>
      <c r="B72" s="934" t="s">
        <v>604</v>
      </c>
      <c r="C72" s="934"/>
      <c r="D72" s="934"/>
      <c r="E72" s="934"/>
      <c r="F72" s="934"/>
      <c r="G72" s="851">
        <v>61</v>
      </c>
      <c r="H72" s="851">
        <v>12400</v>
      </c>
      <c r="I72" s="847">
        <f>+I73+I74+I75+I76+I77+I78+I79+I80+I81+I82+I83+I84+I87</f>
        <v>25475</v>
      </c>
      <c r="J72" s="852">
        <v>31029</v>
      </c>
    </row>
    <row r="73" spans="1:10" ht="16.5" customHeight="1">
      <c r="A73" s="853" t="s">
        <v>556</v>
      </c>
      <c r="B73" s="932" t="s">
        <v>605</v>
      </c>
      <c r="C73" s="932"/>
      <c r="D73" s="932"/>
      <c r="E73" s="932"/>
      <c r="F73" s="932"/>
      <c r="G73" s="846"/>
      <c r="H73" s="846">
        <v>12401</v>
      </c>
      <c r="I73" s="847"/>
      <c r="J73" s="848"/>
    </row>
    <row r="74" spans="1:10" ht="16.5" customHeight="1">
      <c r="A74" s="853" t="s">
        <v>565</v>
      </c>
      <c r="B74" s="932" t="s">
        <v>606</v>
      </c>
      <c r="C74" s="932"/>
      <c r="D74" s="932"/>
      <c r="E74" s="932"/>
      <c r="F74" s="932"/>
      <c r="G74" s="854">
        <v>611</v>
      </c>
      <c r="H74" s="846">
        <v>12402</v>
      </c>
      <c r="I74" s="847">
        <v>3220</v>
      </c>
      <c r="J74" s="848">
        <v>11455</v>
      </c>
    </row>
    <row r="75" spans="1:10" ht="16.5" customHeight="1">
      <c r="A75" s="853" t="s">
        <v>567</v>
      </c>
      <c r="B75" s="932" t="s">
        <v>607</v>
      </c>
      <c r="C75" s="932"/>
      <c r="D75" s="932"/>
      <c r="E75" s="932"/>
      <c r="F75" s="932"/>
      <c r="G75" s="846">
        <v>613</v>
      </c>
      <c r="H75" s="846">
        <v>12403</v>
      </c>
      <c r="I75" s="847">
        <v>2040</v>
      </c>
      <c r="J75" s="848">
        <v>2040</v>
      </c>
    </row>
    <row r="76" spans="1:10" ht="16.5" customHeight="1">
      <c r="A76" s="853" t="s">
        <v>608</v>
      </c>
      <c r="B76" s="932" t="s">
        <v>609</v>
      </c>
      <c r="C76" s="932"/>
      <c r="D76" s="932"/>
      <c r="E76" s="932"/>
      <c r="F76" s="932"/>
      <c r="G76" s="854">
        <v>615</v>
      </c>
      <c r="H76" s="846">
        <v>12404</v>
      </c>
      <c r="I76" s="855">
        <v>5514</v>
      </c>
      <c r="J76" s="856">
        <v>4179</v>
      </c>
    </row>
    <row r="77" spans="1:10" ht="16.5" customHeight="1">
      <c r="A77" s="853" t="s">
        <v>610</v>
      </c>
      <c r="B77" s="932" t="s">
        <v>611</v>
      </c>
      <c r="C77" s="932"/>
      <c r="D77" s="932"/>
      <c r="E77" s="932"/>
      <c r="F77" s="932"/>
      <c r="G77" s="854">
        <v>616</v>
      </c>
      <c r="H77" s="846">
        <v>12405</v>
      </c>
      <c r="I77" s="847">
        <v>2565</v>
      </c>
      <c r="J77" s="848">
        <v>3254</v>
      </c>
    </row>
    <row r="78" spans="1:10" ht="16.5" customHeight="1">
      <c r="A78" s="853" t="s">
        <v>612</v>
      </c>
      <c r="B78" s="932" t="s">
        <v>613</v>
      </c>
      <c r="C78" s="932"/>
      <c r="D78" s="932"/>
      <c r="E78" s="932"/>
      <c r="F78" s="932"/>
      <c r="G78" s="854">
        <v>617</v>
      </c>
      <c r="H78" s="846">
        <v>12406</v>
      </c>
      <c r="I78" s="847"/>
      <c r="J78" s="848"/>
    </row>
    <row r="79" spans="1:10" ht="16.5" customHeight="1">
      <c r="A79" s="853" t="s">
        <v>614</v>
      </c>
      <c r="B79" s="936" t="s">
        <v>615</v>
      </c>
      <c r="C79" s="936" t="s">
        <v>588</v>
      </c>
      <c r="D79" s="936"/>
      <c r="E79" s="936"/>
      <c r="F79" s="936"/>
      <c r="G79" s="854">
        <v>618</v>
      </c>
      <c r="H79" s="846">
        <v>12407</v>
      </c>
      <c r="I79" s="847">
        <v>2853</v>
      </c>
      <c r="J79" s="848">
        <v>1341</v>
      </c>
    </row>
    <row r="80" spans="1:10" ht="16.5" customHeight="1">
      <c r="A80" s="853" t="s">
        <v>616</v>
      </c>
      <c r="B80" s="936" t="s">
        <v>617</v>
      </c>
      <c r="C80" s="936"/>
      <c r="D80" s="936"/>
      <c r="E80" s="936"/>
      <c r="F80" s="936"/>
      <c r="G80" s="854">
        <v>623</v>
      </c>
      <c r="H80" s="846">
        <v>12408</v>
      </c>
      <c r="I80" s="847"/>
      <c r="J80" s="848"/>
    </row>
    <row r="81" spans="1:10" ht="16.5" customHeight="1">
      <c r="A81" s="853" t="s">
        <v>618</v>
      </c>
      <c r="B81" s="936" t="s">
        <v>619</v>
      </c>
      <c r="C81" s="936"/>
      <c r="D81" s="936"/>
      <c r="E81" s="936"/>
      <c r="F81" s="936"/>
      <c r="G81" s="854">
        <v>624</v>
      </c>
      <c r="H81" s="846">
        <v>12409</v>
      </c>
      <c r="I81" s="847"/>
      <c r="J81" s="848">
        <v>648</v>
      </c>
    </row>
    <row r="82" spans="1:10" ht="16.5" customHeight="1">
      <c r="A82" s="853" t="s">
        <v>620</v>
      </c>
      <c r="B82" s="936" t="s">
        <v>621</v>
      </c>
      <c r="C82" s="936"/>
      <c r="D82" s="936"/>
      <c r="E82" s="936"/>
      <c r="F82" s="936"/>
      <c r="G82" s="854">
        <v>625</v>
      </c>
      <c r="H82" s="846">
        <v>12410</v>
      </c>
      <c r="I82" s="847">
        <v>7094</v>
      </c>
      <c r="J82" s="848">
        <v>6184</v>
      </c>
    </row>
    <row r="83" spans="1:10" ht="16.5" customHeight="1">
      <c r="A83" s="853" t="s">
        <v>622</v>
      </c>
      <c r="B83" s="936" t="s">
        <v>623</v>
      </c>
      <c r="C83" s="936"/>
      <c r="D83" s="936"/>
      <c r="E83" s="936"/>
      <c r="F83" s="936"/>
      <c r="G83" s="854">
        <v>626</v>
      </c>
      <c r="H83" s="846">
        <v>12411</v>
      </c>
      <c r="I83" s="847">
        <v>1582</v>
      </c>
      <c r="J83" s="848">
        <v>1753</v>
      </c>
    </row>
    <row r="84" spans="1:10" ht="16.5" customHeight="1">
      <c r="A84" s="857" t="s">
        <v>624</v>
      </c>
      <c r="B84" s="936" t="s">
        <v>625</v>
      </c>
      <c r="C84" s="936"/>
      <c r="D84" s="936"/>
      <c r="E84" s="936"/>
      <c r="F84" s="936"/>
      <c r="G84" s="854">
        <v>627</v>
      </c>
      <c r="H84" s="846">
        <v>12412</v>
      </c>
      <c r="I84" s="847">
        <v>423</v>
      </c>
      <c r="J84" s="848"/>
    </row>
    <row r="85" spans="1:10" ht="16.5" customHeight="1">
      <c r="A85" s="853"/>
      <c r="B85" s="937" t="s">
        <v>626</v>
      </c>
      <c r="C85" s="937"/>
      <c r="D85" s="937"/>
      <c r="E85" s="937"/>
      <c r="F85" s="937"/>
      <c r="G85" s="854">
        <v>6271</v>
      </c>
      <c r="H85" s="854">
        <v>124121</v>
      </c>
      <c r="I85" s="847"/>
      <c r="J85" s="848"/>
    </row>
    <row r="86" spans="1:10" ht="16.5" customHeight="1">
      <c r="A86" s="853"/>
      <c r="B86" s="937" t="s">
        <v>627</v>
      </c>
      <c r="C86" s="937"/>
      <c r="D86" s="937"/>
      <c r="E86" s="937"/>
      <c r="F86" s="937"/>
      <c r="G86" s="854">
        <v>6272</v>
      </c>
      <c r="H86" s="854">
        <v>124122</v>
      </c>
      <c r="I86" s="847"/>
      <c r="J86" s="848"/>
    </row>
    <row r="87" spans="1:10" ht="16.5" customHeight="1">
      <c r="A87" s="853" t="s">
        <v>628</v>
      </c>
      <c r="B87" s="936" t="s">
        <v>629</v>
      </c>
      <c r="C87" s="936"/>
      <c r="D87" s="936"/>
      <c r="E87" s="936"/>
      <c r="F87" s="936"/>
      <c r="G87" s="854">
        <v>628</v>
      </c>
      <c r="H87" s="854">
        <v>12413</v>
      </c>
      <c r="I87" s="847">
        <v>184</v>
      </c>
      <c r="J87" s="848">
        <v>175</v>
      </c>
    </row>
    <row r="88" spans="1:10" ht="16.5" customHeight="1">
      <c r="A88" s="850">
        <v>5</v>
      </c>
      <c r="B88" s="938" t="s">
        <v>630</v>
      </c>
      <c r="C88" s="936"/>
      <c r="D88" s="936"/>
      <c r="E88" s="936"/>
      <c r="F88" s="936"/>
      <c r="G88" s="852">
        <v>63</v>
      </c>
      <c r="H88" s="852">
        <v>12500</v>
      </c>
      <c r="I88" s="847">
        <f>+I89+I90+I91+I92</f>
        <v>11119</v>
      </c>
      <c r="J88" s="852">
        <v>9676</v>
      </c>
    </row>
    <row r="89" spans="1:10" ht="16.5" customHeight="1">
      <c r="A89" s="853" t="s">
        <v>556</v>
      </c>
      <c r="B89" s="936" t="s">
        <v>631</v>
      </c>
      <c r="C89" s="936"/>
      <c r="D89" s="936"/>
      <c r="E89" s="936"/>
      <c r="F89" s="936"/>
      <c r="G89" s="854">
        <v>632</v>
      </c>
      <c r="H89" s="854">
        <v>12501</v>
      </c>
      <c r="I89" s="847">
        <v>10347</v>
      </c>
      <c r="J89" s="848">
        <v>8381</v>
      </c>
    </row>
    <row r="90" spans="1:10" ht="16.5" customHeight="1">
      <c r="A90" s="853" t="s">
        <v>565</v>
      </c>
      <c r="B90" s="936" t="s">
        <v>632</v>
      </c>
      <c r="C90" s="936"/>
      <c r="D90" s="936"/>
      <c r="E90" s="936"/>
      <c r="F90" s="936"/>
      <c r="G90" s="854">
        <v>633</v>
      </c>
      <c r="H90" s="854">
        <v>12502</v>
      </c>
      <c r="I90" s="847"/>
      <c r="J90" s="848"/>
    </row>
    <row r="91" spans="1:10" ht="16.5" customHeight="1">
      <c r="A91" s="853" t="s">
        <v>567</v>
      </c>
      <c r="B91" s="936" t="s">
        <v>633</v>
      </c>
      <c r="C91" s="936"/>
      <c r="D91" s="936"/>
      <c r="E91" s="936"/>
      <c r="F91" s="936"/>
      <c r="G91" s="854">
        <v>634</v>
      </c>
      <c r="H91" s="854">
        <v>12503</v>
      </c>
      <c r="I91" s="847">
        <v>184</v>
      </c>
      <c r="J91" s="848">
        <v>684</v>
      </c>
    </row>
    <row r="92" spans="1:10" ht="16.5" customHeight="1">
      <c r="A92" s="853" t="s">
        <v>608</v>
      </c>
      <c r="B92" s="936" t="s">
        <v>634</v>
      </c>
      <c r="C92" s="936"/>
      <c r="D92" s="936"/>
      <c r="E92" s="936"/>
      <c r="F92" s="936"/>
      <c r="G92" s="854" t="s">
        <v>635</v>
      </c>
      <c r="H92" s="854">
        <v>12504</v>
      </c>
      <c r="I92" s="847">
        <v>588</v>
      </c>
      <c r="J92" s="848">
        <v>611</v>
      </c>
    </row>
    <row r="93" spans="1:10" ht="12.75" customHeight="1">
      <c r="A93" s="850" t="s">
        <v>636</v>
      </c>
      <c r="B93" s="934" t="s">
        <v>637</v>
      </c>
      <c r="C93" s="934"/>
      <c r="D93" s="934"/>
      <c r="E93" s="934"/>
      <c r="F93" s="934"/>
      <c r="G93" s="854"/>
      <c r="H93" s="854">
        <v>12600</v>
      </c>
      <c r="I93" s="847">
        <f>+I62+I68+I71+I72+I88</f>
        <v>82163</v>
      </c>
      <c r="J93" s="852">
        <v>79585</v>
      </c>
    </row>
    <row r="94" spans="1:10" ht="16.5" customHeight="1">
      <c r="A94" s="858"/>
      <c r="B94" s="859" t="s">
        <v>638</v>
      </c>
      <c r="C94" s="860"/>
      <c r="D94" s="860"/>
      <c r="E94" s="860"/>
      <c r="F94" s="860"/>
      <c r="G94" s="860"/>
      <c r="H94" s="860"/>
      <c r="I94" s="861" t="s">
        <v>553</v>
      </c>
      <c r="J94" s="862" t="s">
        <v>554</v>
      </c>
    </row>
    <row r="95" spans="1:10" ht="16.5" customHeight="1">
      <c r="A95" s="863">
        <v>1</v>
      </c>
      <c r="B95" s="935" t="s">
        <v>639</v>
      </c>
      <c r="C95" s="935"/>
      <c r="D95" s="935"/>
      <c r="E95" s="935"/>
      <c r="F95" s="935"/>
      <c r="G95" s="852"/>
      <c r="H95" s="852">
        <v>14000</v>
      </c>
      <c r="I95" s="852">
        <v>19</v>
      </c>
      <c r="J95" s="848">
        <v>18</v>
      </c>
    </row>
    <row r="96" spans="1:10" ht="16.5" customHeight="1">
      <c r="A96" s="863">
        <v>2</v>
      </c>
      <c r="B96" s="935" t="s">
        <v>640</v>
      </c>
      <c r="C96" s="935"/>
      <c r="D96" s="935"/>
      <c r="E96" s="935"/>
      <c r="F96" s="935"/>
      <c r="G96" s="852"/>
      <c r="H96" s="852">
        <v>15000</v>
      </c>
      <c r="I96" s="852"/>
      <c r="J96" s="848"/>
    </row>
    <row r="97" spans="1:10" ht="16.5" customHeight="1">
      <c r="A97" s="864" t="s">
        <v>556</v>
      </c>
      <c r="B97" s="932" t="s">
        <v>641</v>
      </c>
      <c r="C97" s="932"/>
      <c r="D97" s="932"/>
      <c r="E97" s="932"/>
      <c r="F97" s="932"/>
      <c r="G97" s="852"/>
      <c r="H97" s="854">
        <v>15001</v>
      </c>
      <c r="I97" s="852"/>
      <c r="J97" s="848"/>
    </row>
    <row r="98" spans="1:10" ht="16.5" customHeight="1">
      <c r="A98" s="864"/>
      <c r="B98" s="931" t="s">
        <v>642</v>
      </c>
      <c r="C98" s="931"/>
      <c r="D98" s="931"/>
      <c r="E98" s="931"/>
      <c r="F98" s="931"/>
      <c r="G98" s="852"/>
      <c r="H98" s="854">
        <v>150011</v>
      </c>
      <c r="I98" s="852"/>
      <c r="J98" s="848"/>
    </row>
    <row r="99" spans="1:10" ht="16.5" customHeight="1">
      <c r="A99" s="865" t="s">
        <v>565</v>
      </c>
      <c r="B99" s="932" t="s">
        <v>643</v>
      </c>
      <c r="C99" s="932"/>
      <c r="D99" s="932"/>
      <c r="E99" s="932"/>
      <c r="F99" s="932"/>
      <c r="G99" s="852"/>
      <c r="H99" s="854">
        <v>15002</v>
      </c>
      <c r="I99" s="852"/>
      <c r="J99" s="848"/>
    </row>
    <row r="100" spans="1:10" ht="13.5" thickBot="1">
      <c r="A100" s="866"/>
      <c r="B100" s="933" t="s">
        <v>644</v>
      </c>
      <c r="C100" s="933"/>
      <c r="D100" s="933"/>
      <c r="E100" s="933"/>
      <c r="F100" s="933"/>
      <c r="G100" s="867"/>
      <c r="H100" s="868">
        <v>150021</v>
      </c>
      <c r="I100" s="867"/>
      <c r="J100" s="869"/>
    </row>
    <row r="101" spans="1:10" ht="12.75">
      <c r="A101" s="273"/>
      <c r="B101" s="273"/>
      <c r="C101" s="273"/>
      <c r="D101" s="273"/>
      <c r="E101" s="273"/>
      <c r="F101" s="273"/>
      <c r="G101" s="273"/>
      <c r="H101" s="273"/>
      <c r="I101" s="870"/>
      <c r="J101" s="870"/>
    </row>
    <row r="102" spans="1:10" ht="15.75">
      <c r="A102" s="105"/>
      <c r="B102" s="105"/>
      <c r="C102" s="105"/>
      <c r="D102" s="105"/>
      <c r="E102" s="105"/>
      <c r="F102" s="105"/>
      <c r="G102" s="105"/>
      <c r="H102" s="105"/>
      <c r="I102" s="871"/>
      <c r="J102" s="871"/>
    </row>
    <row r="103" spans="1:10" ht="15.75">
      <c r="A103" s="105"/>
      <c r="B103" s="105"/>
      <c r="C103" s="105"/>
      <c r="D103" s="105"/>
      <c r="E103" s="105"/>
      <c r="F103" s="105"/>
      <c r="G103" s="105"/>
      <c r="H103" s="15" t="s">
        <v>645</v>
      </c>
      <c r="I103" s="15" t="s">
        <v>646</v>
      </c>
      <c r="J103" s="871"/>
    </row>
    <row r="104" spans="1:10" ht="15.75">
      <c r="A104" s="105"/>
      <c r="B104" s="105"/>
      <c r="C104" s="105"/>
      <c r="D104" s="105"/>
      <c r="E104" s="105"/>
      <c r="F104" s="105"/>
      <c r="G104" s="105"/>
      <c r="H104" s="15" t="s">
        <v>647</v>
      </c>
      <c r="I104" s="15" t="s">
        <v>648</v>
      </c>
      <c r="J104" s="871"/>
    </row>
    <row r="105" spans="1:10" ht="15.75">
      <c r="A105" s="105"/>
      <c r="B105" s="105"/>
      <c r="C105" s="105"/>
      <c r="D105" s="105"/>
      <c r="E105" s="105"/>
      <c r="F105" s="105"/>
      <c r="G105" s="105"/>
      <c r="H105" s="105"/>
      <c r="I105" s="105"/>
      <c r="J105" s="871"/>
    </row>
    <row r="106" spans="1:10" ht="15.75">
      <c r="A106" s="105"/>
      <c r="B106" s="872"/>
      <c r="C106" s="105"/>
      <c r="D106" s="105"/>
      <c r="E106" s="105"/>
      <c r="F106" s="105"/>
      <c r="G106" s="105"/>
      <c r="H106" s="105"/>
      <c r="I106" s="105"/>
      <c r="J106" s="871"/>
    </row>
    <row r="107" spans="1:10" ht="12.75">
      <c r="A107" s="105"/>
      <c r="B107" s="872"/>
      <c r="C107" s="105"/>
      <c r="D107" s="105"/>
      <c r="E107" s="105"/>
      <c r="F107" s="105"/>
      <c r="G107" s="105"/>
      <c r="H107" s="105"/>
      <c r="I107" s="105"/>
      <c r="J107" s="105"/>
    </row>
    <row r="108" spans="1:10" ht="12.75">
      <c r="A108" s="105"/>
      <c r="B108" s="872"/>
      <c r="C108" s="105"/>
      <c r="D108" s="105"/>
      <c r="E108" s="105"/>
      <c r="F108" s="105"/>
      <c r="G108" s="105"/>
      <c r="H108" s="105"/>
      <c r="I108" s="105"/>
      <c r="J108" s="105"/>
    </row>
    <row r="109" spans="1:10" ht="12.75">
      <c r="A109" s="105"/>
      <c r="B109" s="872"/>
      <c r="C109" s="105"/>
      <c r="D109" s="105"/>
      <c r="E109" s="105"/>
      <c r="F109" s="105"/>
      <c r="G109" s="105"/>
      <c r="H109" s="105"/>
      <c r="I109" s="105"/>
      <c r="J109" s="105"/>
    </row>
    <row r="110" spans="1:10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1:10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1:10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1:10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1:10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1:10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1:10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1:10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1:10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1:10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0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1:10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1:10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0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</row>
    <row r="165" spans="1:10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1:10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</row>
    <row r="167" spans="1:10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</row>
    <row r="170" spans="1:10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</row>
    <row r="171" spans="1:10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</row>
    <row r="173" spans="1:10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</row>
    <row r="174" spans="1:10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</row>
    <row r="175" spans="1:10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</row>
    <row r="176" spans="1:10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</row>
    <row r="177" spans="1:10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</row>
    <row r="178" spans="1:10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</row>
    <row r="179" spans="1:10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</row>
    <row r="180" spans="1:10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</row>
    <row r="181" spans="1:10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</row>
    <row r="182" spans="1:10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</row>
    <row r="183" spans="1:10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</row>
    <row r="184" spans="1:10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</row>
    <row r="185" spans="1:10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</row>
    <row r="186" spans="1:10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</row>
    <row r="187" spans="1:10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</row>
    <row r="188" spans="1:10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</row>
    <row r="189" spans="1:10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</row>
    <row r="190" spans="1:10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</row>
    <row r="191" spans="1:10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</row>
    <row r="192" spans="1:10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</row>
    <row r="193" spans="1:10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</row>
  </sheetData>
  <sheetProtection/>
  <mergeCells count="59">
    <mergeCell ref="A6:J6"/>
    <mergeCell ref="B7:F7"/>
    <mergeCell ref="B8:F8"/>
    <mergeCell ref="B9:F9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A60:J60"/>
    <mergeCell ref="B18:F18"/>
    <mergeCell ref="B19:F19"/>
    <mergeCell ref="B20:F20"/>
    <mergeCell ref="B21:F21"/>
    <mergeCell ref="B65:F65"/>
    <mergeCell ref="B66:F66"/>
    <mergeCell ref="B67:F67"/>
    <mergeCell ref="B68:F68"/>
    <mergeCell ref="B61:F61"/>
    <mergeCell ref="B62:F62"/>
    <mergeCell ref="B63:F63"/>
    <mergeCell ref="B64:F64"/>
    <mergeCell ref="B73:F73"/>
    <mergeCell ref="B74:F74"/>
    <mergeCell ref="B75:F75"/>
    <mergeCell ref="B76:F76"/>
    <mergeCell ref="B69:F69"/>
    <mergeCell ref="B70:F70"/>
    <mergeCell ref="B71:F71"/>
    <mergeCell ref="B72:F72"/>
    <mergeCell ref="B81:F81"/>
    <mergeCell ref="B82:F82"/>
    <mergeCell ref="B83:F83"/>
    <mergeCell ref="B84:F84"/>
    <mergeCell ref="B77:F77"/>
    <mergeCell ref="B78:F78"/>
    <mergeCell ref="B79:F79"/>
    <mergeCell ref="B80:F80"/>
    <mergeCell ref="B89:F89"/>
    <mergeCell ref="B90:F90"/>
    <mergeCell ref="B91:F91"/>
    <mergeCell ref="B92:F92"/>
    <mergeCell ref="B85:F85"/>
    <mergeCell ref="B86:F86"/>
    <mergeCell ref="B87:F87"/>
    <mergeCell ref="B88:F88"/>
    <mergeCell ref="B98:F98"/>
    <mergeCell ref="B99:F99"/>
    <mergeCell ref="B100:F100"/>
    <mergeCell ref="B93:F93"/>
    <mergeCell ref="B95:F95"/>
    <mergeCell ref="B96:F96"/>
    <mergeCell ref="B97:F9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34">
      <selection activeCell="P15" sqref="P15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5" t="s">
        <v>1015</v>
      </c>
      <c r="B1" s="15" t="s">
        <v>649</v>
      </c>
      <c r="C1" s="15" t="s">
        <v>650</v>
      </c>
      <c r="I1" s="512" t="s">
        <v>651</v>
      </c>
    </row>
    <row r="2" spans="2:9" ht="12.75">
      <c r="B2" s="15" t="s">
        <v>652</v>
      </c>
      <c r="C2" s="15" t="s">
        <v>652</v>
      </c>
      <c r="I2" s="512" t="s">
        <v>653</v>
      </c>
    </row>
    <row r="3" spans="2:11" ht="12.75">
      <c r="B3" s="15"/>
      <c r="C3" s="15"/>
      <c r="I3" s="512"/>
      <c r="K3" s="15" t="s">
        <v>654</v>
      </c>
    </row>
    <row r="4" spans="2:3" ht="12.75">
      <c r="B4" s="15"/>
      <c r="C4" s="15"/>
    </row>
    <row r="5" spans="2:11" ht="12.75">
      <c r="B5" s="105" t="s">
        <v>655</v>
      </c>
      <c r="C5" s="105" t="s">
        <v>655</v>
      </c>
      <c r="H5" s="175"/>
      <c r="I5" s="175"/>
      <c r="J5" s="174" t="s">
        <v>656</v>
      </c>
      <c r="K5" s="174" t="s">
        <v>657</v>
      </c>
    </row>
    <row r="6" spans="2:11" ht="12.75">
      <c r="B6" s="105" t="s">
        <v>658</v>
      </c>
      <c r="C6" s="105" t="s">
        <v>658</v>
      </c>
      <c r="H6" s="175">
        <v>1</v>
      </c>
      <c r="I6" s="174" t="s">
        <v>652</v>
      </c>
      <c r="J6" s="176" t="s">
        <v>655</v>
      </c>
      <c r="K6" s="176"/>
    </row>
    <row r="7" spans="2:11" ht="12.75">
      <c r="B7" s="105" t="s">
        <v>659</v>
      </c>
      <c r="C7" s="105" t="s">
        <v>659</v>
      </c>
      <c r="H7" s="175">
        <v>2</v>
      </c>
      <c r="I7" s="174" t="s">
        <v>652</v>
      </c>
      <c r="J7" s="873" t="s">
        <v>660</v>
      </c>
      <c r="K7" s="175"/>
    </row>
    <row r="8" spans="2:11" ht="12.75">
      <c r="B8" s="105" t="s">
        <v>661</v>
      </c>
      <c r="C8" s="105" t="s">
        <v>661</v>
      </c>
      <c r="H8" s="175">
        <v>3</v>
      </c>
      <c r="I8" s="174" t="s">
        <v>652</v>
      </c>
      <c r="J8" s="873" t="s">
        <v>662</v>
      </c>
      <c r="K8" s="175"/>
    </row>
    <row r="9" spans="2:11" ht="12.75">
      <c r="B9" s="105" t="s">
        <v>663</v>
      </c>
      <c r="C9" s="105" t="s">
        <v>663</v>
      </c>
      <c r="H9" s="175">
        <v>4</v>
      </c>
      <c r="I9" s="174" t="s">
        <v>652</v>
      </c>
      <c r="J9" s="176" t="s">
        <v>661</v>
      </c>
      <c r="K9" s="175"/>
    </row>
    <row r="10" spans="2:11" ht="12.75">
      <c r="B10" s="105" t="s">
        <v>664</v>
      </c>
      <c r="C10" s="105" t="s">
        <v>664</v>
      </c>
      <c r="H10" s="175">
        <v>5</v>
      </c>
      <c r="I10" s="174" t="s">
        <v>652</v>
      </c>
      <c r="J10" s="873" t="s">
        <v>663</v>
      </c>
      <c r="K10" s="175"/>
    </row>
    <row r="11" spans="2:11" ht="12.75">
      <c r="B11" s="105" t="s">
        <v>665</v>
      </c>
      <c r="C11" s="105" t="s">
        <v>665</v>
      </c>
      <c r="H11" s="175">
        <v>6</v>
      </c>
      <c r="I11" s="174" t="s">
        <v>652</v>
      </c>
      <c r="J11" s="176" t="s">
        <v>664</v>
      </c>
      <c r="K11" s="175"/>
    </row>
    <row r="12" spans="2:11" ht="12.75">
      <c r="B12" s="105" t="s">
        <v>666</v>
      </c>
      <c r="C12" s="105" t="s">
        <v>666</v>
      </c>
      <c r="H12" s="175">
        <v>7</v>
      </c>
      <c r="I12" s="174" t="s">
        <v>652</v>
      </c>
      <c r="J12" s="176" t="s">
        <v>667</v>
      </c>
      <c r="K12" s="175"/>
    </row>
    <row r="13" spans="2:11" ht="12.75">
      <c r="B13" s="15" t="s">
        <v>668</v>
      </c>
      <c r="C13" s="15" t="s">
        <v>668</v>
      </c>
      <c r="H13" s="175">
        <v>8</v>
      </c>
      <c r="I13" s="174" t="s">
        <v>652</v>
      </c>
      <c r="J13" s="176" t="s">
        <v>666</v>
      </c>
      <c r="K13" s="175"/>
    </row>
    <row r="14" spans="2:11" ht="12.75">
      <c r="B14" s="15"/>
      <c r="C14" s="15"/>
      <c r="H14" s="174" t="s">
        <v>429</v>
      </c>
      <c r="I14" s="174"/>
      <c r="J14" s="174" t="s">
        <v>669</v>
      </c>
      <c r="K14" s="174"/>
    </row>
    <row r="15" spans="2:11" ht="12.75">
      <c r="B15" s="105" t="s">
        <v>670</v>
      </c>
      <c r="C15" s="105" t="s">
        <v>670</v>
      </c>
      <c r="H15" s="175">
        <v>9</v>
      </c>
      <c r="I15" s="174" t="s">
        <v>668</v>
      </c>
      <c r="J15" s="176" t="s">
        <v>671</v>
      </c>
      <c r="K15" s="175"/>
    </row>
    <row r="16" spans="2:11" ht="12.75">
      <c r="B16" s="105" t="s">
        <v>672</v>
      </c>
      <c r="C16" s="105" t="s">
        <v>672</v>
      </c>
      <c r="H16" s="175">
        <v>10</v>
      </c>
      <c r="I16" s="174" t="s">
        <v>668</v>
      </c>
      <c r="J16" s="176" t="s">
        <v>672</v>
      </c>
      <c r="K16" s="176"/>
    </row>
    <row r="17" spans="2:11" ht="12.75">
      <c r="B17" s="105" t="s">
        <v>673</v>
      </c>
      <c r="C17" s="105" t="s">
        <v>673</v>
      </c>
      <c r="H17" s="175">
        <v>11</v>
      </c>
      <c r="I17" s="174" t="s">
        <v>668</v>
      </c>
      <c r="J17" s="176" t="s">
        <v>673</v>
      </c>
      <c r="K17" s="175"/>
    </row>
    <row r="18" spans="2:11" ht="12.75">
      <c r="B18" s="105"/>
      <c r="C18" s="105"/>
      <c r="H18" s="174" t="s">
        <v>720</v>
      </c>
      <c r="I18" s="174"/>
      <c r="J18" s="174" t="s">
        <v>674</v>
      </c>
      <c r="K18" s="174"/>
    </row>
    <row r="19" spans="2:11" ht="12.75">
      <c r="B19" s="15" t="s">
        <v>675</v>
      </c>
      <c r="C19" s="15" t="s">
        <v>675</v>
      </c>
      <c r="H19" s="175">
        <v>12</v>
      </c>
      <c r="I19" s="174" t="s">
        <v>675</v>
      </c>
      <c r="J19" s="176" t="s">
        <v>676</v>
      </c>
      <c r="K19" s="175"/>
    </row>
    <row r="20" spans="2:11" ht="12.75">
      <c r="B20" s="105" t="s">
        <v>665</v>
      </c>
      <c r="C20" s="105" t="s">
        <v>665</v>
      </c>
      <c r="H20" s="175">
        <v>13</v>
      </c>
      <c r="I20" s="174" t="s">
        <v>675</v>
      </c>
      <c r="J20" s="174" t="s">
        <v>677</v>
      </c>
      <c r="K20" s="175"/>
    </row>
    <row r="21" spans="2:11" ht="12.75">
      <c r="B21" s="105" t="s">
        <v>678</v>
      </c>
      <c r="C21" s="105" t="s">
        <v>678</v>
      </c>
      <c r="H21" s="175">
        <v>14</v>
      </c>
      <c r="I21" s="174" t="s">
        <v>675</v>
      </c>
      <c r="J21" s="176" t="s">
        <v>679</v>
      </c>
      <c r="K21" s="175"/>
    </row>
    <row r="22" spans="2:11" ht="12.75">
      <c r="B22" s="105" t="s">
        <v>679</v>
      </c>
      <c r="C22" s="105" t="s">
        <v>679</v>
      </c>
      <c r="H22" s="175">
        <v>15</v>
      </c>
      <c r="I22" s="174" t="s">
        <v>675</v>
      </c>
      <c r="J22" s="873" t="s">
        <v>680</v>
      </c>
      <c r="K22" s="175"/>
    </row>
    <row r="23" spans="2:11" ht="12.75">
      <c r="B23" s="105" t="s">
        <v>680</v>
      </c>
      <c r="C23" s="105" t="s">
        <v>680</v>
      </c>
      <c r="H23" s="175">
        <v>16</v>
      </c>
      <c r="I23" s="174" t="s">
        <v>675</v>
      </c>
      <c r="J23" s="176" t="s">
        <v>681</v>
      </c>
      <c r="K23" s="175"/>
    </row>
    <row r="24" spans="2:11" ht="12.75">
      <c r="B24" s="105" t="s">
        <v>682</v>
      </c>
      <c r="C24" s="105" t="s">
        <v>682</v>
      </c>
      <c r="H24" s="175">
        <v>17</v>
      </c>
      <c r="I24" s="174" t="s">
        <v>675</v>
      </c>
      <c r="J24" s="176" t="s">
        <v>683</v>
      </c>
      <c r="K24" s="175"/>
    </row>
    <row r="25" spans="2:11" ht="12.75">
      <c r="B25" s="105" t="s">
        <v>683</v>
      </c>
      <c r="C25" s="105" t="s">
        <v>683</v>
      </c>
      <c r="H25" s="175">
        <v>18</v>
      </c>
      <c r="I25" s="174" t="s">
        <v>675</v>
      </c>
      <c r="J25" s="873" t="s">
        <v>684</v>
      </c>
      <c r="K25" s="175"/>
    </row>
    <row r="26" spans="2:11" ht="12.75">
      <c r="B26" s="105" t="s">
        <v>685</v>
      </c>
      <c r="C26" s="105" t="s">
        <v>685</v>
      </c>
      <c r="H26" s="175">
        <v>19</v>
      </c>
      <c r="I26" s="174" t="s">
        <v>675</v>
      </c>
      <c r="J26" s="176" t="s">
        <v>686</v>
      </c>
      <c r="K26" s="175"/>
    </row>
    <row r="27" spans="2:11" ht="12.75">
      <c r="B27" s="105"/>
      <c r="C27" s="105"/>
      <c r="H27" s="174" t="s">
        <v>431</v>
      </c>
      <c r="I27" s="174"/>
      <c r="J27" s="174" t="s">
        <v>687</v>
      </c>
      <c r="K27" s="175"/>
    </row>
    <row r="28" spans="2:11" ht="12.75">
      <c r="B28" s="105" t="s">
        <v>686</v>
      </c>
      <c r="C28" s="105" t="s">
        <v>686</v>
      </c>
      <c r="H28" s="175">
        <v>20</v>
      </c>
      <c r="I28" s="174" t="s">
        <v>688</v>
      </c>
      <c r="J28" s="176" t="s">
        <v>689</v>
      </c>
      <c r="K28" s="175"/>
    </row>
    <row r="29" spans="2:11" ht="12.75">
      <c r="B29" s="15" t="s">
        <v>688</v>
      </c>
      <c r="C29" s="15" t="s">
        <v>688</v>
      </c>
      <c r="H29" s="175">
        <v>21</v>
      </c>
      <c r="I29" s="174" t="s">
        <v>688</v>
      </c>
      <c r="J29" s="176" t="s">
        <v>690</v>
      </c>
      <c r="K29" s="176"/>
    </row>
    <row r="30" spans="2:11" ht="12.75">
      <c r="B30" s="105" t="s">
        <v>691</v>
      </c>
      <c r="C30" s="105" t="s">
        <v>691</v>
      </c>
      <c r="H30" s="175">
        <v>22</v>
      </c>
      <c r="I30" s="174" t="s">
        <v>688</v>
      </c>
      <c r="J30" s="176" t="s">
        <v>692</v>
      </c>
      <c r="K30" s="176"/>
    </row>
    <row r="31" spans="2:11" ht="12.75">
      <c r="B31" s="105" t="s">
        <v>690</v>
      </c>
      <c r="C31" s="105" t="s">
        <v>690</v>
      </c>
      <c r="H31" s="175">
        <v>23</v>
      </c>
      <c r="I31" s="174" t="s">
        <v>688</v>
      </c>
      <c r="J31" s="176" t="s">
        <v>693</v>
      </c>
      <c r="K31" s="796">
        <v>102062.554</v>
      </c>
    </row>
    <row r="32" spans="2:11" ht="12.75">
      <c r="B32" s="105"/>
      <c r="C32" s="105"/>
      <c r="H32" s="174" t="s">
        <v>925</v>
      </c>
      <c r="I32" s="174"/>
      <c r="J32" s="174" t="s">
        <v>694</v>
      </c>
      <c r="K32" s="874">
        <f>+K31</f>
        <v>102062.554</v>
      </c>
    </row>
    <row r="33" spans="2:11" ht="12.75">
      <c r="B33" s="105" t="s">
        <v>692</v>
      </c>
      <c r="C33" s="105" t="s">
        <v>692</v>
      </c>
      <c r="H33" s="175">
        <v>24</v>
      </c>
      <c r="I33" s="174" t="s">
        <v>695</v>
      </c>
      <c r="J33" s="873" t="s">
        <v>696</v>
      </c>
      <c r="K33" s="175"/>
    </row>
    <row r="34" spans="2:11" ht="12.75">
      <c r="B34" s="105" t="s">
        <v>693</v>
      </c>
      <c r="C34" s="105" t="s">
        <v>693</v>
      </c>
      <c r="H34" s="175">
        <v>25</v>
      </c>
      <c r="I34" s="174" t="s">
        <v>695</v>
      </c>
      <c r="J34" s="873" t="s">
        <v>697</v>
      </c>
      <c r="K34" s="175"/>
    </row>
    <row r="35" spans="8:11" ht="12.75">
      <c r="H35" s="175">
        <v>26</v>
      </c>
      <c r="I35" s="174" t="s">
        <v>695</v>
      </c>
      <c r="J35" s="176" t="s">
        <v>698</v>
      </c>
      <c r="K35" s="175"/>
    </row>
    <row r="36" spans="2:11" ht="12.75">
      <c r="B36" s="15" t="s">
        <v>695</v>
      </c>
      <c r="C36" s="15" t="s">
        <v>695</v>
      </c>
      <c r="H36" s="175">
        <v>27</v>
      </c>
      <c r="I36" s="174" t="s">
        <v>695</v>
      </c>
      <c r="J36" s="176" t="s">
        <v>699</v>
      </c>
      <c r="K36" s="175"/>
    </row>
    <row r="37" spans="2:11" ht="12.75">
      <c r="B37" s="105" t="s">
        <v>696</v>
      </c>
      <c r="C37" s="105" t="s">
        <v>696</v>
      </c>
      <c r="H37" s="175">
        <v>28</v>
      </c>
      <c r="I37" s="174" t="s">
        <v>695</v>
      </c>
      <c r="J37" s="176" t="s">
        <v>700</v>
      </c>
      <c r="K37" s="176"/>
    </row>
    <row r="38" spans="2:11" ht="12.75">
      <c r="B38" s="105" t="s">
        <v>697</v>
      </c>
      <c r="C38" s="105" t="s">
        <v>697</v>
      </c>
      <c r="H38" s="175">
        <v>29</v>
      </c>
      <c r="I38" s="174" t="s">
        <v>695</v>
      </c>
      <c r="J38" s="875" t="s">
        <v>701</v>
      </c>
      <c r="K38" s="175"/>
    </row>
    <row r="39" spans="2:11" ht="12.75">
      <c r="B39" s="105" t="s">
        <v>698</v>
      </c>
      <c r="C39" s="105" t="s">
        <v>698</v>
      </c>
      <c r="H39" s="175">
        <v>30</v>
      </c>
      <c r="I39" s="174" t="s">
        <v>695</v>
      </c>
      <c r="J39" s="873" t="s">
        <v>702</v>
      </c>
      <c r="K39" s="175"/>
    </row>
    <row r="40" spans="2:11" ht="12.75">
      <c r="B40" s="105" t="s">
        <v>699</v>
      </c>
      <c r="C40" s="105" t="s">
        <v>699</v>
      </c>
      <c r="H40" s="175">
        <v>31</v>
      </c>
      <c r="I40" s="174" t="s">
        <v>695</v>
      </c>
      <c r="J40" s="176" t="s">
        <v>703</v>
      </c>
      <c r="K40" s="175"/>
    </row>
    <row r="41" spans="2:11" ht="12.75">
      <c r="B41" s="105"/>
      <c r="C41" s="105"/>
      <c r="H41" s="175">
        <v>32</v>
      </c>
      <c r="I41" s="174" t="s">
        <v>695</v>
      </c>
      <c r="J41" s="873" t="s">
        <v>704</v>
      </c>
      <c r="K41" s="175"/>
    </row>
    <row r="42" spans="2:11" ht="12.75">
      <c r="B42" s="105" t="s">
        <v>700</v>
      </c>
      <c r="C42" s="105" t="s">
        <v>700</v>
      </c>
      <c r="H42" s="175">
        <v>33</v>
      </c>
      <c r="I42" s="174" t="s">
        <v>695</v>
      </c>
      <c r="J42" s="873" t="s">
        <v>705</v>
      </c>
      <c r="K42" s="175"/>
    </row>
    <row r="43" spans="2:11" ht="12.75">
      <c r="B43" s="105" t="s">
        <v>701</v>
      </c>
      <c r="C43" s="105" t="s">
        <v>701</v>
      </c>
      <c r="H43" s="876">
        <v>34</v>
      </c>
      <c r="I43" s="174" t="s">
        <v>695</v>
      </c>
      <c r="J43" s="176" t="s">
        <v>706</v>
      </c>
      <c r="K43" s="175"/>
    </row>
    <row r="44" spans="2:11" ht="12.75">
      <c r="B44" s="105" t="s">
        <v>702</v>
      </c>
      <c r="C44" s="105" t="s">
        <v>702</v>
      </c>
      <c r="H44" s="174" t="s">
        <v>926</v>
      </c>
      <c r="I44" s="175"/>
      <c r="J44" s="174" t="s">
        <v>707</v>
      </c>
      <c r="K44" s="174"/>
    </row>
    <row r="45" spans="2:11" ht="12.75">
      <c r="B45" s="105" t="s">
        <v>703</v>
      </c>
      <c r="C45" s="105" t="s">
        <v>703</v>
      </c>
      <c r="H45" s="175"/>
      <c r="I45" s="175"/>
      <c r="J45" s="174" t="s">
        <v>708</v>
      </c>
      <c r="K45" s="877">
        <f>+K31</f>
        <v>102062.554</v>
      </c>
    </row>
    <row r="46" spans="2:3" ht="12.75">
      <c r="B46" s="105" t="s">
        <v>706</v>
      </c>
      <c r="C46" s="105" t="s">
        <v>706</v>
      </c>
    </row>
    <row r="48" spans="9:11" ht="12.75">
      <c r="I48" s="188" t="s">
        <v>709</v>
      </c>
      <c r="J48" s="74"/>
      <c r="K48" s="174" t="s">
        <v>710</v>
      </c>
    </row>
    <row r="49" spans="9:11" ht="12.75">
      <c r="I49" s="84"/>
      <c r="J49" s="86"/>
      <c r="K49" s="86"/>
    </row>
    <row r="50" spans="9:11" ht="12.75">
      <c r="I50" s="76" t="s">
        <v>711</v>
      </c>
      <c r="J50" s="76"/>
      <c r="K50" s="175">
        <v>14</v>
      </c>
    </row>
    <row r="51" spans="9:11" ht="12.75">
      <c r="I51" s="175" t="s">
        <v>712</v>
      </c>
      <c r="J51" s="175"/>
      <c r="K51" s="175"/>
    </row>
    <row r="52" spans="9:11" ht="12.75">
      <c r="I52" s="175" t="s">
        <v>713</v>
      </c>
      <c r="J52" s="175"/>
      <c r="K52" s="175">
        <v>4</v>
      </c>
    </row>
    <row r="53" spans="9:11" ht="12.75">
      <c r="I53" s="175" t="s">
        <v>714</v>
      </c>
      <c r="J53" s="175"/>
      <c r="K53" s="175">
        <v>1</v>
      </c>
    </row>
    <row r="54" spans="9:11" ht="12.75">
      <c r="I54" s="183" t="s">
        <v>715</v>
      </c>
      <c r="J54" s="74"/>
      <c r="K54" s="175"/>
    </row>
    <row r="55" spans="9:11" ht="12.75">
      <c r="I55" s="878"/>
      <c r="J55" s="879" t="s">
        <v>716</v>
      </c>
      <c r="K55" s="879">
        <f>SUM(K50:K54)</f>
        <v>19</v>
      </c>
    </row>
    <row r="57" ht="12.75">
      <c r="K57" s="15" t="s">
        <v>1344</v>
      </c>
    </row>
    <row r="58" ht="12.75">
      <c r="K58" s="110" t="s">
        <v>717</v>
      </c>
    </row>
    <row r="59" ht="12.75">
      <c r="I59" s="15" t="s">
        <v>718</v>
      </c>
    </row>
    <row r="61" ht="12.75">
      <c r="I61" s="15"/>
    </row>
    <row r="62" spans="8:15" ht="12.75">
      <c r="H62" s="15"/>
      <c r="I62" s="15"/>
      <c r="J62" s="15"/>
      <c r="K62" s="15"/>
      <c r="L62" s="15"/>
      <c r="M62" s="15"/>
      <c r="N62" s="15"/>
      <c r="O62" s="15"/>
    </row>
    <row r="63" spans="8:15" ht="12.75">
      <c r="H63" s="15"/>
      <c r="I63" s="15"/>
      <c r="J63" s="15"/>
      <c r="K63" s="15"/>
      <c r="L63" s="15"/>
      <c r="M63" s="15"/>
      <c r="N63" s="15"/>
      <c r="O63" s="15"/>
    </row>
    <row r="64" spans="9:15" ht="12.75">
      <c r="I64" s="15"/>
      <c r="J64" s="15"/>
      <c r="K64" s="15"/>
      <c r="L64" s="15"/>
      <c r="M64" s="15"/>
      <c r="N64" s="15"/>
      <c r="O64" s="15"/>
    </row>
    <row r="65" spans="9:15" ht="12.75">
      <c r="I65" s="15"/>
      <c r="J65" s="15"/>
      <c r="K65" s="15"/>
      <c r="L65" s="15"/>
      <c r="M65" s="15"/>
      <c r="N65" s="15"/>
      <c r="O65" s="15"/>
    </row>
    <row r="66" spans="8:9" ht="12.75">
      <c r="H66" s="15"/>
      <c r="I66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6" ySplit="5" topLeftCell="G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5" sqref="E65"/>
    </sheetView>
  </sheetViews>
  <sheetFormatPr defaultColWidth="9.140625" defaultRowHeight="12.75"/>
  <cols>
    <col min="1" max="1" width="4.421875" style="23" customWidth="1"/>
    <col min="2" max="2" width="39.8515625" style="0" customWidth="1"/>
    <col min="3" max="3" width="9.57421875" style="0" customWidth="1"/>
    <col min="4" max="4" width="11.7109375" style="0" customWidth="1"/>
    <col min="5" max="5" width="16.7109375" style="0" customWidth="1"/>
    <col min="6" max="6" width="17.00390625" style="0" customWidth="1"/>
    <col min="7" max="7" width="11.140625" style="0" bestFit="1" customWidth="1"/>
    <col min="8" max="8" width="10.7109375" style="0" bestFit="1" customWidth="1"/>
    <col min="9" max="9" width="11.7109375" style="0" customWidth="1"/>
  </cols>
  <sheetData>
    <row r="1" ht="18.75" customHeight="1">
      <c r="B1" s="149" t="s">
        <v>1282</v>
      </c>
    </row>
    <row r="2" spans="1:6" s="31" customFormat="1" ht="21.75" customHeight="1" thickBot="1">
      <c r="A2" s="34"/>
      <c r="B2" s="202" t="s">
        <v>425</v>
      </c>
      <c r="C2" s="202"/>
      <c r="D2" s="202"/>
      <c r="E2" s="202"/>
      <c r="F2" s="202"/>
    </row>
    <row r="3" spans="1:6" s="31" customFormat="1" ht="6.75" customHeight="1" thickTop="1">
      <c r="A3" s="35"/>
      <c r="B3" s="36"/>
      <c r="C3" s="36"/>
      <c r="D3" s="36"/>
      <c r="E3" s="36"/>
      <c r="F3" s="36"/>
    </row>
    <row r="4" spans="1:6" s="15" customFormat="1" ht="14.25" customHeight="1">
      <c r="A4" s="32"/>
      <c r="B4" s="16"/>
      <c r="C4" s="33" t="s">
        <v>420</v>
      </c>
      <c r="D4" s="33"/>
      <c r="E4" s="37" t="s">
        <v>426</v>
      </c>
      <c r="F4" s="38" t="s">
        <v>422</v>
      </c>
    </row>
    <row r="5" spans="1:11" ht="17.25" customHeight="1">
      <c r="A5" s="18"/>
      <c r="B5" s="51" t="s">
        <v>818</v>
      </c>
      <c r="C5" s="19" t="s">
        <v>421</v>
      </c>
      <c r="D5" s="19" t="s">
        <v>996</v>
      </c>
      <c r="E5" s="492">
        <v>40908</v>
      </c>
      <c r="F5" s="493">
        <v>40543</v>
      </c>
      <c r="G5" s="14"/>
      <c r="H5" s="14"/>
      <c r="I5" s="14"/>
      <c r="J5" s="14"/>
      <c r="K5" s="14"/>
    </row>
    <row r="6" spans="1:11" ht="15.75" customHeight="1">
      <c r="A6" s="49" t="s">
        <v>429</v>
      </c>
      <c r="B6" s="147" t="s">
        <v>795</v>
      </c>
      <c r="C6" s="25"/>
      <c r="D6" s="25"/>
      <c r="E6" s="218"/>
      <c r="F6" s="218">
        <v>52928051</v>
      </c>
      <c r="G6" s="14"/>
      <c r="H6" s="14"/>
      <c r="I6" s="14"/>
      <c r="J6" s="14"/>
      <c r="K6" s="14"/>
    </row>
    <row r="7" spans="1:11" ht="15.75" customHeight="1">
      <c r="A7" s="50">
        <v>1</v>
      </c>
      <c r="B7" s="47" t="s">
        <v>796</v>
      </c>
      <c r="C7" s="24"/>
      <c r="D7" s="24"/>
      <c r="E7" s="217">
        <v>16790588</v>
      </c>
      <c r="F7" s="217">
        <v>23316470</v>
      </c>
      <c r="G7" s="14"/>
      <c r="H7" s="117"/>
      <c r="I7" s="14"/>
      <c r="J7" s="14"/>
      <c r="K7" s="14"/>
    </row>
    <row r="8" spans="1:11" ht="13.5" customHeight="1">
      <c r="A8" s="50">
        <v>2</v>
      </c>
      <c r="B8" s="47" t="s">
        <v>797</v>
      </c>
      <c r="C8" s="24"/>
      <c r="D8" s="24"/>
      <c r="E8" s="217"/>
      <c r="F8" s="217"/>
      <c r="G8" s="14"/>
      <c r="H8" s="14"/>
      <c r="I8" s="14"/>
      <c r="J8" s="14"/>
      <c r="K8" s="14"/>
    </row>
    <row r="9" spans="1:11" ht="12.75">
      <c r="A9" s="22" t="s">
        <v>822</v>
      </c>
      <c r="B9" s="165" t="s">
        <v>820</v>
      </c>
      <c r="C9" s="24"/>
      <c r="D9" s="24"/>
      <c r="E9" s="28"/>
      <c r="F9" s="29"/>
      <c r="G9" s="14"/>
      <c r="H9" s="14"/>
      <c r="I9" s="14"/>
      <c r="J9" s="14"/>
      <c r="K9" s="14"/>
    </row>
    <row r="10" spans="1:11" ht="12.75">
      <c r="A10" s="22" t="s">
        <v>823</v>
      </c>
      <c r="B10" s="164" t="s">
        <v>893</v>
      </c>
      <c r="C10" s="24"/>
      <c r="D10" s="24"/>
      <c r="E10" s="28"/>
      <c r="F10" s="29"/>
      <c r="G10" s="14"/>
      <c r="H10" s="14"/>
      <c r="I10" s="14"/>
      <c r="J10" s="14"/>
      <c r="K10" s="14"/>
    </row>
    <row r="11" spans="1:11" ht="15.75">
      <c r="A11" s="598"/>
      <c r="B11" s="599" t="s">
        <v>798</v>
      </c>
      <c r="C11" s="599"/>
      <c r="D11" s="599"/>
      <c r="E11" s="220">
        <f>SUM(E7:E10)</f>
        <v>16790588</v>
      </c>
      <c r="F11" s="622">
        <v>23316470</v>
      </c>
      <c r="G11" s="14"/>
      <c r="H11" s="603"/>
      <c r="I11" s="14"/>
      <c r="J11" s="14"/>
      <c r="K11" s="14"/>
    </row>
    <row r="12" spans="1:11" ht="15.75">
      <c r="A12" s="50">
        <v>3</v>
      </c>
      <c r="B12" s="47" t="s">
        <v>799</v>
      </c>
      <c r="C12" s="24"/>
      <c r="D12" s="24"/>
      <c r="E12" s="217">
        <f>+E13+E14</f>
        <v>30457638</v>
      </c>
      <c r="F12" s="217">
        <v>29495927</v>
      </c>
      <c r="G12" s="117"/>
      <c r="H12" s="117"/>
      <c r="I12" s="14"/>
      <c r="J12" s="14"/>
      <c r="K12" s="14"/>
    </row>
    <row r="13" spans="1:11" ht="12.75">
      <c r="A13" s="22" t="s">
        <v>822</v>
      </c>
      <c r="B13" s="21" t="s">
        <v>894</v>
      </c>
      <c r="C13" s="24"/>
      <c r="D13" s="24"/>
      <c r="E13" s="28">
        <v>7162446</v>
      </c>
      <c r="F13" s="29">
        <v>24635185</v>
      </c>
      <c r="G13" s="14"/>
      <c r="H13" s="117"/>
      <c r="I13" s="14"/>
      <c r="J13" s="14"/>
      <c r="K13" s="14"/>
    </row>
    <row r="14" spans="1:11" ht="12.75">
      <c r="A14" s="22" t="s">
        <v>823</v>
      </c>
      <c r="B14" s="21" t="s">
        <v>895</v>
      </c>
      <c r="C14" s="24"/>
      <c r="D14" s="24"/>
      <c r="E14" s="28">
        <v>23295192</v>
      </c>
      <c r="F14" s="29">
        <v>4860742</v>
      </c>
      <c r="G14" s="117"/>
      <c r="H14" s="14"/>
      <c r="I14" s="117"/>
      <c r="J14" s="14"/>
      <c r="K14" s="14"/>
    </row>
    <row r="15" spans="1:11" ht="13.5" customHeight="1">
      <c r="A15" s="22" t="s">
        <v>824</v>
      </c>
      <c r="B15" s="21" t="s">
        <v>896</v>
      </c>
      <c r="C15" s="24"/>
      <c r="D15" s="24"/>
      <c r="E15" s="161"/>
      <c r="F15" s="162"/>
      <c r="G15" s="14"/>
      <c r="H15" s="117"/>
      <c r="I15" s="14"/>
      <c r="J15" s="14"/>
      <c r="K15" s="14"/>
    </row>
    <row r="16" spans="1:11" ht="12.75">
      <c r="A16" s="22" t="s">
        <v>829</v>
      </c>
      <c r="B16" s="21" t="s">
        <v>897</v>
      </c>
      <c r="C16" s="24"/>
      <c r="D16" s="24"/>
      <c r="E16" s="28"/>
      <c r="F16" s="29"/>
      <c r="G16" s="14"/>
      <c r="H16" s="14"/>
      <c r="I16" s="14"/>
      <c r="J16" s="14"/>
      <c r="K16" s="14"/>
    </row>
    <row r="17" spans="1:11" ht="15.75">
      <c r="A17" s="598"/>
      <c r="B17" s="599" t="s">
        <v>800</v>
      </c>
      <c r="C17" s="600"/>
      <c r="D17" s="600"/>
      <c r="E17" s="622">
        <f>+E12</f>
        <v>30457638</v>
      </c>
      <c r="F17" s="622">
        <v>29495927</v>
      </c>
      <c r="G17" s="117"/>
      <c r="H17" s="603"/>
      <c r="I17" s="117"/>
      <c r="J17" s="14"/>
      <c r="K17" s="14"/>
    </row>
    <row r="18" spans="1:11" ht="15.75">
      <c r="A18" s="50">
        <v>4</v>
      </c>
      <c r="B18" s="47" t="s">
        <v>801</v>
      </c>
      <c r="C18" s="24"/>
      <c r="D18" s="24"/>
      <c r="E18" s="216">
        <f>SUM(E19:E24)</f>
        <v>1018498</v>
      </c>
      <c r="F18" s="217">
        <v>115654</v>
      </c>
      <c r="G18" s="117"/>
      <c r="H18" s="603"/>
      <c r="I18" s="14"/>
      <c r="J18" s="14"/>
      <c r="K18" s="14"/>
    </row>
    <row r="19" spans="1:11" ht="12.75">
      <c r="A19" s="22" t="s">
        <v>822</v>
      </c>
      <c r="B19" s="26" t="s">
        <v>898</v>
      </c>
      <c r="C19" s="24"/>
      <c r="D19" s="24"/>
      <c r="E19" s="28"/>
      <c r="F19" s="29"/>
      <c r="G19" s="117"/>
      <c r="H19" s="117"/>
      <c r="I19" s="14"/>
      <c r="J19" s="14"/>
      <c r="K19" s="14"/>
    </row>
    <row r="20" spans="1:11" ht="12.75">
      <c r="A20" s="22" t="s">
        <v>823</v>
      </c>
      <c r="B20" s="26" t="s">
        <v>899</v>
      </c>
      <c r="C20" s="24"/>
      <c r="D20" s="24"/>
      <c r="E20" s="28"/>
      <c r="F20" s="29"/>
      <c r="G20" s="117"/>
      <c r="H20" s="14"/>
      <c r="I20" s="14"/>
      <c r="J20" s="14"/>
      <c r="K20" s="14"/>
    </row>
    <row r="21" spans="1:11" ht="12.75">
      <c r="A21" s="22" t="s">
        <v>824</v>
      </c>
      <c r="B21" s="26" t="s">
        <v>900</v>
      </c>
      <c r="C21" s="24"/>
      <c r="D21" s="24"/>
      <c r="E21" s="28"/>
      <c r="F21" s="29"/>
      <c r="G21" s="117"/>
      <c r="H21" s="117"/>
      <c r="I21" s="14"/>
      <c r="J21" s="14"/>
      <c r="K21" s="14"/>
    </row>
    <row r="22" spans="1:11" ht="13.5" customHeight="1">
      <c r="A22" s="22" t="s">
        <v>829</v>
      </c>
      <c r="B22" s="26" t="s">
        <v>901</v>
      </c>
      <c r="C22" s="24"/>
      <c r="D22" s="24"/>
      <c r="E22" s="161">
        <v>251126</v>
      </c>
      <c r="F22" s="162"/>
      <c r="G22" s="14"/>
      <c r="H22" s="14"/>
      <c r="I22" s="14"/>
      <c r="J22" s="14"/>
      <c r="K22" s="14"/>
    </row>
    <row r="23" spans="1:11" ht="13.5" customHeight="1">
      <c r="A23" s="22" t="s">
        <v>830</v>
      </c>
      <c r="B23" s="26" t="s">
        <v>31</v>
      </c>
      <c r="C23" s="24"/>
      <c r="D23" s="24"/>
      <c r="E23" s="161">
        <v>767372</v>
      </c>
      <c r="F23" s="162"/>
      <c r="G23" s="14"/>
      <c r="H23" s="14"/>
      <c r="I23" s="14"/>
      <c r="J23" s="14"/>
      <c r="K23" s="14"/>
    </row>
    <row r="24" spans="1:11" ht="12.75">
      <c r="A24" s="22" t="s">
        <v>1332</v>
      </c>
      <c r="B24" s="26" t="s">
        <v>1016</v>
      </c>
      <c r="C24" s="24"/>
      <c r="D24" s="24"/>
      <c r="E24" s="28"/>
      <c r="F24" s="29"/>
      <c r="G24" s="14"/>
      <c r="H24" s="14"/>
      <c r="I24" s="14"/>
      <c r="J24" s="14"/>
      <c r="K24" s="14"/>
    </row>
    <row r="25" spans="1:11" ht="15.75">
      <c r="A25" s="598"/>
      <c r="B25" s="599" t="s">
        <v>802</v>
      </c>
      <c r="C25" s="600"/>
      <c r="D25" s="600"/>
      <c r="E25" s="622">
        <f>+E18</f>
        <v>1018498</v>
      </c>
      <c r="F25" s="622">
        <v>115654</v>
      </c>
      <c r="G25" s="14"/>
      <c r="H25" s="603"/>
      <c r="I25" s="117"/>
      <c r="J25" s="14"/>
      <c r="K25" s="14"/>
    </row>
    <row r="26" spans="1:11" ht="15.75">
      <c r="A26" s="50">
        <v>5</v>
      </c>
      <c r="B26" s="46" t="s">
        <v>803</v>
      </c>
      <c r="C26" s="24"/>
      <c r="D26" s="24"/>
      <c r="E26" s="217"/>
      <c r="F26" s="217">
        <v>0</v>
      </c>
      <c r="G26" s="14"/>
      <c r="H26" s="117"/>
      <c r="I26" s="14"/>
      <c r="J26" s="14"/>
      <c r="K26" s="14"/>
    </row>
    <row r="27" spans="1:11" ht="15.75">
      <c r="A27" s="50">
        <v>6</v>
      </c>
      <c r="B27" s="46" t="s">
        <v>804</v>
      </c>
      <c r="C27" s="24"/>
      <c r="D27" s="24"/>
      <c r="E27" s="217"/>
      <c r="F27" s="217">
        <v>0</v>
      </c>
      <c r="G27" s="14"/>
      <c r="H27" s="14"/>
      <c r="I27" s="14"/>
      <c r="J27" s="14"/>
      <c r="K27" s="14"/>
    </row>
    <row r="28" spans="1:11" ht="15.75" customHeight="1">
      <c r="A28" s="50">
        <v>7</v>
      </c>
      <c r="B28" s="46" t="s">
        <v>805</v>
      </c>
      <c r="C28" s="24"/>
      <c r="D28" s="24"/>
      <c r="E28" s="217"/>
      <c r="F28" s="217">
        <v>0</v>
      </c>
      <c r="G28" s="14"/>
      <c r="H28" s="117"/>
      <c r="I28" s="14"/>
      <c r="J28" s="14"/>
      <c r="K28" s="14"/>
    </row>
    <row r="29" spans="1:11" ht="18.75" customHeight="1">
      <c r="A29" s="598"/>
      <c r="B29" s="601" t="s">
        <v>806</v>
      </c>
      <c r="C29" s="600"/>
      <c r="D29" s="600"/>
      <c r="E29" s="602">
        <f>+E11+E17+E25</f>
        <v>48266724</v>
      </c>
      <c r="F29" s="602">
        <v>52928051</v>
      </c>
      <c r="G29" s="117"/>
      <c r="H29" s="117"/>
      <c r="I29" s="117"/>
      <c r="J29" s="14"/>
      <c r="K29" s="14"/>
    </row>
    <row r="30" spans="1:11" ht="12.75">
      <c r="A30" s="22"/>
      <c r="B30" s="26"/>
      <c r="C30" s="24"/>
      <c r="D30" s="24"/>
      <c r="E30" s="28"/>
      <c r="F30" s="29"/>
      <c r="G30" s="14"/>
      <c r="H30" s="14"/>
      <c r="I30" s="14"/>
      <c r="J30" s="14"/>
      <c r="K30" s="14"/>
    </row>
    <row r="31" spans="1:11" ht="18">
      <c r="A31" s="50" t="s">
        <v>720</v>
      </c>
      <c r="B31" s="46" t="s">
        <v>807</v>
      </c>
      <c r="C31" s="24"/>
      <c r="D31" s="24"/>
      <c r="E31" s="218">
        <f>+E52</f>
        <v>87977746</v>
      </c>
      <c r="F31" s="218">
        <v>78103144</v>
      </c>
      <c r="G31" s="14"/>
      <c r="H31" s="117"/>
      <c r="I31" s="14"/>
      <c r="J31" s="14"/>
      <c r="K31" s="14"/>
    </row>
    <row r="32" spans="1:11" ht="15.75">
      <c r="A32" s="50">
        <v>1</v>
      </c>
      <c r="B32" s="46" t="s">
        <v>808</v>
      </c>
      <c r="C32" s="24"/>
      <c r="D32" s="24"/>
      <c r="E32" s="217">
        <f>+E33</f>
        <v>12642000</v>
      </c>
      <c r="F32" s="217">
        <v>12642000</v>
      </c>
      <c r="G32" s="14"/>
      <c r="H32" s="117"/>
      <c r="I32" s="14"/>
      <c r="J32" s="14"/>
      <c r="K32" s="14"/>
    </row>
    <row r="33" spans="1:11" ht="12.75">
      <c r="A33" s="22" t="s">
        <v>822</v>
      </c>
      <c r="B33" s="26" t="s">
        <v>902</v>
      </c>
      <c r="C33" s="24"/>
      <c r="D33" s="24"/>
      <c r="E33" s="28">
        <v>12642000</v>
      </c>
      <c r="F33" s="29">
        <v>12642000</v>
      </c>
      <c r="G33" s="14"/>
      <c r="H33" s="14"/>
      <c r="I33" s="14"/>
      <c r="J33" s="14"/>
      <c r="K33" s="14"/>
    </row>
    <row r="34" spans="1:11" ht="12.75">
      <c r="A34" s="22" t="s">
        <v>823</v>
      </c>
      <c r="B34" s="26" t="s">
        <v>903</v>
      </c>
      <c r="C34" s="24"/>
      <c r="D34" s="24"/>
      <c r="E34" s="28"/>
      <c r="F34" s="29"/>
      <c r="G34" s="117"/>
      <c r="H34" s="14"/>
      <c r="I34" s="14"/>
      <c r="J34" s="14"/>
      <c r="K34" s="14"/>
    </row>
    <row r="35" spans="1:11" ht="13.5" customHeight="1">
      <c r="A35" s="22" t="s">
        <v>824</v>
      </c>
      <c r="B35" s="26" t="s">
        <v>904</v>
      </c>
      <c r="C35" s="24"/>
      <c r="D35" s="24"/>
      <c r="E35" s="161"/>
      <c r="F35" s="162"/>
      <c r="G35" s="14"/>
      <c r="H35" s="14"/>
      <c r="I35" s="14"/>
      <c r="J35" s="14"/>
      <c r="K35" s="14"/>
    </row>
    <row r="36" spans="1:11" ht="12.75">
      <c r="A36" s="22" t="s">
        <v>829</v>
      </c>
      <c r="B36" s="26" t="s">
        <v>905</v>
      </c>
      <c r="C36" s="24"/>
      <c r="D36" s="24"/>
      <c r="E36" s="28"/>
      <c r="F36" s="29"/>
      <c r="G36" s="14"/>
      <c r="H36" s="14"/>
      <c r="I36" s="14"/>
      <c r="J36" s="14"/>
      <c r="K36" s="14"/>
    </row>
    <row r="37" spans="1:11" ht="15.75">
      <c r="A37" s="22"/>
      <c r="B37" s="599" t="s">
        <v>809</v>
      </c>
      <c r="C37" s="600"/>
      <c r="D37" s="600"/>
      <c r="E37" s="622">
        <f>SUM(E33:E36)</f>
        <v>12642000</v>
      </c>
      <c r="F37" s="622">
        <v>12642000</v>
      </c>
      <c r="G37" s="14"/>
      <c r="H37" s="14"/>
      <c r="I37" s="14"/>
      <c r="J37" s="14"/>
      <c r="K37" s="14"/>
    </row>
    <row r="38" spans="1:11" ht="15.75">
      <c r="A38" s="50">
        <v>2</v>
      </c>
      <c r="B38" s="46" t="s">
        <v>810</v>
      </c>
      <c r="C38" s="24"/>
      <c r="D38" s="24"/>
      <c r="E38" s="217">
        <f>+E43</f>
        <v>75335746</v>
      </c>
      <c r="F38" s="217">
        <v>65461144</v>
      </c>
      <c r="G38" s="117"/>
      <c r="H38" s="117"/>
      <c r="I38" s="14"/>
      <c r="J38" s="14"/>
      <c r="K38" s="14"/>
    </row>
    <row r="39" spans="1:11" ht="12.75">
      <c r="A39" s="22" t="s">
        <v>822</v>
      </c>
      <c r="B39" s="26" t="s">
        <v>906</v>
      </c>
      <c r="C39" s="24"/>
      <c r="D39" s="24"/>
      <c r="E39" s="29"/>
      <c r="F39" s="29"/>
      <c r="G39" s="117"/>
      <c r="H39" s="14"/>
      <c r="I39" s="14"/>
      <c r="J39" s="14"/>
      <c r="K39" s="14"/>
    </row>
    <row r="40" spans="1:11" ht="12.75">
      <c r="A40" s="22" t="s">
        <v>823</v>
      </c>
      <c r="B40" s="27" t="s">
        <v>907</v>
      </c>
      <c r="C40" s="24"/>
      <c r="D40" s="24"/>
      <c r="E40" s="29">
        <v>28269476</v>
      </c>
      <c r="F40" s="29">
        <v>29757343</v>
      </c>
      <c r="G40" s="603"/>
      <c r="H40" s="117"/>
      <c r="I40" s="14"/>
      <c r="J40" s="14"/>
      <c r="K40" s="14"/>
    </row>
    <row r="41" spans="1:11" ht="12.75">
      <c r="A41" s="22" t="s">
        <v>824</v>
      </c>
      <c r="B41" s="26" t="s">
        <v>908</v>
      </c>
      <c r="C41" s="24"/>
      <c r="D41" s="24"/>
      <c r="E41" s="29"/>
      <c r="F41" s="29"/>
      <c r="G41" s="14"/>
      <c r="H41" s="14"/>
      <c r="I41" s="14"/>
      <c r="J41" s="14"/>
      <c r="K41" s="14"/>
    </row>
    <row r="42" spans="1:11" ht="13.5" customHeight="1">
      <c r="A42" s="22" t="s">
        <v>829</v>
      </c>
      <c r="B42" s="27" t="s">
        <v>909</v>
      </c>
      <c r="C42" s="24"/>
      <c r="D42" s="24"/>
      <c r="E42" s="162">
        <v>47066270</v>
      </c>
      <c r="F42" s="162">
        <v>35703801</v>
      </c>
      <c r="G42" s="14"/>
      <c r="H42" s="14"/>
      <c r="I42" s="14"/>
      <c r="J42" s="14"/>
      <c r="K42" s="14"/>
    </row>
    <row r="43" spans="1:11" ht="15.75">
      <c r="A43" s="22"/>
      <c r="B43" s="623" t="s">
        <v>798</v>
      </c>
      <c r="C43" s="624"/>
      <c r="D43" s="624"/>
      <c r="E43" s="622">
        <f>SUM(E39:E42)</f>
        <v>75335746</v>
      </c>
      <c r="F43" s="622">
        <v>65461144</v>
      </c>
      <c r="G43" s="14"/>
      <c r="H43" s="603"/>
      <c r="I43" s="14"/>
      <c r="J43" s="14"/>
      <c r="K43" s="14"/>
    </row>
    <row r="44" spans="1:11" ht="15.75">
      <c r="A44" s="50">
        <v>3</v>
      </c>
      <c r="B44" s="46" t="s">
        <v>811</v>
      </c>
      <c r="C44" s="24"/>
      <c r="D44" s="24"/>
      <c r="E44" s="217"/>
      <c r="F44" s="217">
        <v>0</v>
      </c>
      <c r="G44" s="14"/>
      <c r="H44" s="117"/>
      <c r="I44" s="14"/>
      <c r="J44" s="14"/>
      <c r="K44" s="14"/>
    </row>
    <row r="45" spans="1:11" ht="13.5" customHeight="1">
      <c r="A45" s="50">
        <v>4</v>
      </c>
      <c r="B45" s="46" t="s">
        <v>812</v>
      </c>
      <c r="C45" s="24"/>
      <c r="D45" s="24"/>
      <c r="E45" s="217"/>
      <c r="F45" s="217">
        <v>0</v>
      </c>
      <c r="G45" s="14"/>
      <c r="H45" s="117"/>
      <c r="I45" s="14"/>
      <c r="J45" s="14"/>
      <c r="K45" s="14"/>
    </row>
    <row r="46" spans="1:11" ht="12.75">
      <c r="A46" s="22" t="s">
        <v>822</v>
      </c>
      <c r="B46" s="26" t="s">
        <v>910</v>
      </c>
      <c r="C46" s="24"/>
      <c r="D46" s="24"/>
      <c r="E46" s="29"/>
      <c r="F46" s="29">
        <v>0</v>
      </c>
      <c r="G46" s="117"/>
      <c r="H46" s="14"/>
      <c r="I46" s="14"/>
      <c r="J46" s="14"/>
      <c r="K46" s="14"/>
    </row>
    <row r="47" spans="1:11" ht="12.75">
      <c r="A47" s="22" t="s">
        <v>823</v>
      </c>
      <c r="B47" s="26" t="s">
        <v>911</v>
      </c>
      <c r="C47" s="24"/>
      <c r="D47" s="24"/>
      <c r="E47" s="29"/>
      <c r="F47" s="29">
        <v>0</v>
      </c>
      <c r="G47" s="117"/>
      <c r="H47" s="14"/>
      <c r="I47" s="14"/>
      <c r="J47" s="14"/>
      <c r="K47" s="14"/>
    </row>
    <row r="48" spans="1:11" ht="12.75">
      <c r="A48" s="22" t="s">
        <v>824</v>
      </c>
      <c r="B48" s="26" t="s">
        <v>912</v>
      </c>
      <c r="C48" s="24"/>
      <c r="D48" s="24"/>
      <c r="E48" s="29"/>
      <c r="F48" s="29">
        <v>0</v>
      </c>
      <c r="G48" s="117"/>
      <c r="H48" s="14"/>
      <c r="I48" s="14"/>
      <c r="J48" s="14"/>
      <c r="K48" s="14"/>
    </row>
    <row r="49" spans="1:11" ht="13.5" customHeight="1">
      <c r="A49" s="50">
        <v>5</v>
      </c>
      <c r="B49" s="156" t="s">
        <v>813</v>
      </c>
      <c r="C49" s="24"/>
      <c r="D49" s="24"/>
      <c r="E49" s="217"/>
      <c r="F49" s="217">
        <v>0</v>
      </c>
      <c r="G49" s="117"/>
      <c r="H49" s="142"/>
      <c r="I49" s="14"/>
      <c r="J49" s="14"/>
      <c r="K49" s="14"/>
    </row>
    <row r="50" spans="1:11" ht="15.75">
      <c r="A50" s="50">
        <v>6</v>
      </c>
      <c r="B50" s="46" t="s">
        <v>814</v>
      </c>
      <c r="C50" s="24"/>
      <c r="D50" s="24"/>
      <c r="E50" s="217"/>
      <c r="F50" s="217">
        <v>0</v>
      </c>
      <c r="G50" s="14"/>
      <c r="H50" s="14"/>
      <c r="I50" s="14"/>
      <c r="J50" s="14"/>
      <c r="K50" s="14"/>
    </row>
    <row r="51" spans="1:11" ht="15.75" customHeight="1">
      <c r="A51" s="50"/>
      <c r="B51" s="46"/>
      <c r="C51" s="24"/>
      <c r="D51" s="24"/>
      <c r="E51" s="161"/>
      <c r="F51" s="162"/>
      <c r="G51" s="14"/>
      <c r="H51" s="14"/>
      <c r="I51" s="14"/>
      <c r="J51" s="14"/>
      <c r="K51" s="14"/>
    </row>
    <row r="52" spans="1:11" ht="18">
      <c r="A52" s="22"/>
      <c r="B52" s="46" t="s">
        <v>815</v>
      </c>
      <c r="C52" s="24"/>
      <c r="D52" s="24"/>
      <c r="E52" s="218">
        <f>+E37+E43</f>
        <v>87977746</v>
      </c>
      <c r="F52" s="218">
        <v>78103144</v>
      </c>
      <c r="G52" s="14"/>
      <c r="H52" s="117"/>
      <c r="I52" s="14"/>
      <c r="J52" s="14"/>
      <c r="K52" s="14"/>
    </row>
    <row r="53" spans="1:11" ht="12.75">
      <c r="A53" s="22"/>
      <c r="B53" s="26"/>
      <c r="C53" s="24"/>
      <c r="D53" s="24"/>
      <c r="E53" s="28"/>
      <c r="F53" s="29"/>
      <c r="G53" s="14"/>
      <c r="H53" s="14"/>
      <c r="I53" s="14"/>
      <c r="J53" s="14"/>
      <c r="K53" s="14"/>
    </row>
    <row r="54" spans="1:11" ht="18" customHeight="1">
      <c r="A54" s="598"/>
      <c r="B54" s="599" t="s">
        <v>816</v>
      </c>
      <c r="C54" s="600"/>
      <c r="D54" s="600"/>
      <c r="E54" s="602">
        <f>+E29+E52</f>
        <v>136244470</v>
      </c>
      <c r="F54" s="602">
        <v>131031195</v>
      </c>
      <c r="G54" s="117"/>
      <c r="H54" s="14"/>
      <c r="I54" s="14"/>
      <c r="J54" s="14"/>
      <c r="K54" s="14"/>
    </row>
    <row r="55" spans="1:11" s="105" customFormat="1" ht="13.5" customHeight="1">
      <c r="A55" s="125"/>
      <c r="B55" s="126"/>
      <c r="C55" s="81"/>
      <c r="D55" s="81"/>
      <c r="E55" s="73"/>
      <c r="F55" s="80"/>
      <c r="G55" s="127"/>
      <c r="H55" s="128"/>
      <c r="I55" s="128"/>
      <c r="J55" s="128"/>
      <c r="K55" s="128"/>
    </row>
    <row r="56" spans="2:7" ht="12.75">
      <c r="B56" s="14"/>
      <c r="C56" s="17"/>
      <c r="D56" s="17"/>
      <c r="E56" s="117"/>
      <c r="F56" s="118"/>
      <c r="G56" s="118"/>
    </row>
    <row r="57" spans="2:5" ht="15.75">
      <c r="B57" s="543" t="s">
        <v>197</v>
      </c>
      <c r="C57" s="543"/>
      <c r="D57" s="543" t="s">
        <v>308</v>
      </c>
      <c r="E57" s="543"/>
    </row>
    <row r="58" spans="2:5" ht="15.75">
      <c r="B58" s="102" t="s">
        <v>464</v>
      </c>
      <c r="C58" s="88"/>
      <c r="D58" s="543" t="s">
        <v>462</v>
      </c>
      <c r="E58" s="543"/>
    </row>
    <row r="60" spans="2:5" ht="12.75">
      <c r="B60" s="14"/>
      <c r="C60" s="14"/>
      <c r="D60" s="14"/>
      <c r="E60" s="14"/>
    </row>
    <row r="61" ht="12.75">
      <c r="E61" s="118"/>
    </row>
  </sheetData>
  <sheetProtection/>
  <printOptions/>
  <pageMargins left="0.45" right="0.16" top="0.28" bottom="0.49" header="0.28" footer="0.5"/>
  <pageSetup horizontalDpi="600" verticalDpi="600" orientation="portrait" paperSize="9" scale="95" r:id="rId1"/>
  <headerFooter alignWithMargins="0">
    <oddFooter>&amp;CFaqe  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xSplit="6" ySplit="5" topLeftCell="G45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D61" sqref="D60:D6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2.421875" style="0" customWidth="1"/>
    <col min="5" max="5" width="18.140625" style="0" customWidth="1"/>
    <col min="6" max="6" width="17.421875" style="0" customWidth="1"/>
    <col min="7" max="9" width="10.140625" style="0" bestFit="1" customWidth="1"/>
  </cols>
  <sheetData>
    <row r="1" spans="1:2" ht="18" customHeight="1">
      <c r="A1" s="23"/>
      <c r="B1" s="149" t="s">
        <v>1282</v>
      </c>
    </row>
    <row r="2" spans="1:6" ht="21" customHeight="1" thickBot="1">
      <c r="A2" s="34"/>
      <c r="B2" s="202" t="s">
        <v>425</v>
      </c>
      <c r="C2" s="202"/>
      <c r="D2" s="202"/>
      <c r="E2" s="202"/>
      <c r="F2" s="202"/>
    </row>
    <row r="3" spans="1:6" ht="9" customHeight="1" thickTop="1">
      <c r="A3" s="35"/>
      <c r="B3" s="36"/>
      <c r="C3" s="36"/>
      <c r="D3" s="36"/>
      <c r="E3" s="36"/>
      <c r="F3" s="36"/>
    </row>
    <row r="4" spans="1:6" ht="14.25" customHeight="1">
      <c r="A4" s="32"/>
      <c r="B4" s="16"/>
      <c r="C4" s="33" t="s">
        <v>420</v>
      </c>
      <c r="D4" s="33"/>
      <c r="E4" s="41" t="s">
        <v>427</v>
      </c>
      <c r="F4" s="42" t="s">
        <v>428</v>
      </c>
    </row>
    <row r="5" spans="1:6" ht="17.25" customHeight="1">
      <c r="A5" s="18"/>
      <c r="B5" s="51" t="s">
        <v>819</v>
      </c>
      <c r="C5" s="19" t="s">
        <v>421</v>
      </c>
      <c r="D5" s="19" t="s">
        <v>996</v>
      </c>
      <c r="E5" s="494">
        <v>40908</v>
      </c>
      <c r="F5" s="495">
        <v>40543</v>
      </c>
    </row>
    <row r="6" spans="1:6" ht="15.75" customHeight="1">
      <c r="A6" s="49" t="s">
        <v>429</v>
      </c>
      <c r="B6" s="48" t="s">
        <v>817</v>
      </c>
      <c r="C6" s="25"/>
      <c r="D6" s="25"/>
      <c r="E6" s="218">
        <f>+E12+E20</f>
        <v>64240945</v>
      </c>
      <c r="F6" s="218">
        <v>60741827</v>
      </c>
    </row>
    <row r="7" spans="1:6" ht="13.5" customHeight="1">
      <c r="A7" s="50">
        <v>1</v>
      </c>
      <c r="B7" s="47" t="s">
        <v>820</v>
      </c>
      <c r="C7" s="24"/>
      <c r="D7" s="24"/>
      <c r="E7" s="217"/>
      <c r="F7" s="217">
        <v>0</v>
      </c>
    </row>
    <row r="8" spans="1:6" ht="15.75">
      <c r="A8" s="50">
        <v>2</v>
      </c>
      <c r="B8" s="47" t="s">
        <v>821</v>
      </c>
      <c r="C8" s="24"/>
      <c r="D8" s="24"/>
      <c r="E8" s="217"/>
      <c r="F8" s="217">
        <v>0</v>
      </c>
    </row>
    <row r="9" spans="1:6" ht="12.75">
      <c r="A9" s="22" t="s">
        <v>822</v>
      </c>
      <c r="B9" s="21" t="s">
        <v>825</v>
      </c>
      <c r="C9" s="24"/>
      <c r="D9" s="24"/>
      <c r="E9" s="29"/>
      <c r="F9" s="29"/>
    </row>
    <row r="10" spans="1:6" ht="12.75">
      <c r="A10" s="22" t="s">
        <v>823</v>
      </c>
      <c r="B10" s="21" t="s">
        <v>826</v>
      </c>
      <c r="C10" s="24"/>
      <c r="D10" s="24"/>
      <c r="E10" s="29"/>
      <c r="F10" s="29">
        <v>0</v>
      </c>
    </row>
    <row r="11" spans="1:6" ht="12.75">
      <c r="A11" s="22" t="s">
        <v>824</v>
      </c>
      <c r="B11" s="21" t="s">
        <v>827</v>
      </c>
      <c r="C11" s="24"/>
      <c r="D11" s="24"/>
      <c r="E11" s="29"/>
      <c r="F11" s="29">
        <v>0</v>
      </c>
    </row>
    <row r="12" spans="1:6" ht="12.75">
      <c r="A12" s="22"/>
      <c r="B12" s="153" t="s">
        <v>798</v>
      </c>
      <c r="C12" s="24"/>
      <c r="D12" s="24"/>
      <c r="E12" s="161"/>
      <c r="F12" s="216"/>
    </row>
    <row r="13" spans="1:6" ht="15.75">
      <c r="A13" s="50">
        <v>3</v>
      </c>
      <c r="B13" s="47" t="s">
        <v>828</v>
      </c>
      <c r="C13" s="24"/>
      <c r="D13" s="24"/>
      <c r="E13" s="217">
        <f>+E20</f>
        <v>64240945</v>
      </c>
      <c r="F13" s="217">
        <v>60741827</v>
      </c>
    </row>
    <row r="14" spans="1:6" ht="12.75">
      <c r="A14" s="22" t="s">
        <v>822</v>
      </c>
      <c r="B14" s="21" t="s">
        <v>831</v>
      </c>
      <c r="C14" s="24"/>
      <c r="D14" s="24"/>
      <c r="E14" s="161">
        <v>24292513</v>
      </c>
      <c r="F14" s="29">
        <v>24535887</v>
      </c>
    </row>
    <row r="15" spans="1:6" ht="12.75">
      <c r="A15" s="22" t="s">
        <v>823</v>
      </c>
      <c r="B15" s="21" t="s">
        <v>832</v>
      </c>
      <c r="C15" s="24"/>
      <c r="D15" s="24"/>
      <c r="E15" s="28">
        <v>1360955</v>
      </c>
      <c r="F15" s="29">
        <v>1899463</v>
      </c>
    </row>
    <row r="16" spans="1:6" ht="12.75">
      <c r="A16" s="22" t="s">
        <v>824</v>
      </c>
      <c r="B16" s="21" t="s">
        <v>511</v>
      </c>
      <c r="C16" s="24"/>
      <c r="D16" s="24"/>
      <c r="E16" s="221">
        <v>5987625</v>
      </c>
      <c r="F16" s="29">
        <v>154735</v>
      </c>
    </row>
    <row r="17" spans="1:8" ht="12.75">
      <c r="A17" s="22" t="s">
        <v>829</v>
      </c>
      <c r="B17" s="21" t="s">
        <v>833</v>
      </c>
      <c r="C17" s="24"/>
      <c r="D17" s="24"/>
      <c r="E17" s="28">
        <v>15088860</v>
      </c>
      <c r="F17" s="29">
        <v>21032320</v>
      </c>
      <c r="H17" s="118"/>
    </row>
    <row r="18" spans="1:8" ht="12.75">
      <c r="A18" s="22" t="s">
        <v>830</v>
      </c>
      <c r="B18" s="21" t="s">
        <v>1333</v>
      </c>
      <c r="C18" s="24"/>
      <c r="D18" s="24"/>
      <c r="E18" s="28">
        <v>13773075</v>
      </c>
      <c r="F18" s="29">
        <v>13119422</v>
      </c>
      <c r="H18" s="118"/>
    </row>
    <row r="19" spans="1:6" ht="13.5" customHeight="1">
      <c r="A19" s="22" t="s">
        <v>1332</v>
      </c>
      <c r="B19" s="21" t="s">
        <v>834</v>
      </c>
      <c r="C19" s="24"/>
      <c r="D19" s="24"/>
      <c r="E19" s="161">
        <v>3737917</v>
      </c>
      <c r="F19" s="162"/>
    </row>
    <row r="20" spans="1:6" ht="15.75">
      <c r="A20" s="22"/>
      <c r="B20" s="153" t="s">
        <v>800</v>
      </c>
      <c r="C20" s="24"/>
      <c r="D20" s="24"/>
      <c r="E20" s="148">
        <f>SUM(E14:E19)</f>
        <v>64240945</v>
      </c>
      <c r="F20" s="148">
        <v>60741827</v>
      </c>
    </row>
    <row r="21" spans="1:6" ht="15.75">
      <c r="A21" s="50">
        <v>4</v>
      </c>
      <c r="B21" s="47" t="s">
        <v>835</v>
      </c>
      <c r="C21" s="24"/>
      <c r="D21" s="24"/>
      <c r="E21" s="28"/>
      <c r="F21" s="217"/>
    </row>
    <row r="22" spans="1:6" ht="15.75">
      <c r="A22" s="50">
        <v>5</v>
      </c>
      <c r="B22" s="47" t="s">
        <v>836</v>
      </c>
      <c r="C22" s="24"/>
      <c r="D22" s="24"/>
      <c r="E22" s="28"/>
      <c r="F22" s="217"/>
    </row>
    <row r="23" spans="1:9" ht="18">
      <c r="A23" s="22"/>
      <c r="B23" s="46" t="s">
        <v>837</v>
      </c>
      <c r="C23" s="24"/>
      <c r="D23" s="24"/>
      <c r="E23" s="218">
        <f>+E6</f>
        <v>64240945</v>
      </c>
      <c r="F23" s="218">
        <v>60741827</v>
      </c>
      <c r="I23" s="118"/>
    </row>
    <row r="24" spans="1:6" ht="13.5" customHeight="1">
      <c r="A24" s="22"/>
      <c r="B24" s="26"/>
      <c r="C24" s="24"/>
      <c r="D24" s="24"/>
      <c r="E24" s="161"/>
      <c r="F24" s="162"/>
    </row>
    <row r="25" spans="1:7" ht="18.75" customHeight="1">
      <c r="A25" s="50" t="s">
        <v>720</v>
      </c>
      <c r="B25" s="46" t="s">
        <v>838</v>
      </c>
      <c r="C25" s="24"/>
      <c r="D25" s="24"/>
      <c r="E25" s="218"/>
      <c r="F25" s="218"/>
      <c r="G25" s="118"/>
    </row>
    <row r="26" spans="1:7" ht="15.75">
      <c r="A26" s="50">
        <v>1</v>
      </c>
      <c r="B26" s="46" t="s">
        <v>839</v>
      </c>
      <c r="C26" s="24"/>
      <c r="D26" s="24"/>
      <c r="E26" s="217"/>
      <c r="F26" s="217"/>
      <c r="G26" s="118"/>
    </row>
    <row r="27" spans="1:6" ht="12.75">
      <c r="A27" s="22" t="s">
        <v>822</v>
      </c>
      <c r="B27" s="26" t="s">
        <v>840</v>
      </c>
      <c r="C27" s="24"/>
      <c r="D27" s="24"/>
      <c r="E27" s="29"/>
      <c r="F27" s="29"/>
    </row>
    <row r="28" spans="1:6" ht="15.75" customHeight="1">
      <c r="A28" s="125" t="s">
        <v>823</v>
      </c>
      <c r="B28" s="157" t="s">
        <v>841</v>
      </c>
      <c r="C28" s="24"/>
      <c r="D28" s="24"/>
      <c r="E28" s="162"/>
      <c r="F28" s="162"/>
    </row>
    <row r="29" spans="1:6" ht="13.5" customHeight="1">
      <c r="A29" s="22"/>
      <c r="B29" s="155" t="s">
        <v>809</v>
      </c>
      <c r="C29" s="24"/>
      <c r="D29" s="24"/>
      <c r="E29" s="161"/>
      <c r="F29" s="216"/>
    </row>
    <row r="30" spans="1:6" ht="15.75">
      <c r="A30" s="50">
        <v>2</v>
      </c>
      <c r="B30" s="46" t="s">
        <v>842</v>
      </c>
      <c r="C30" s="24"/>
      <c r="D30" s="24"/>
      <c r="E30" s="217">
        <v>0</v>
      </c>
      <c r="F30" s="217">
        <v>0</v>
      </c>
    </row>
    <row r="31" spans="1:6" ht="15.75">
      <c r="A31" s="50">
        <v>3</v>
      </c>
      <c r="B31" s="46" t="s">
        <v>843</v>
      </c>
      <c r="C31" s="24"/>
      <c r="D31" s="24"/>
      <c r="E31" s="217">
        <v>0</v>
      </c>
      <c r="F31" s="217">
        <v>0</v>
      </c>
    </row>
    <row r="32" spans="1:6" ht="15.75">
      <c r="A32" s="50">
        <v>4</v>
      </c>
      <c r="B32" s="46" t="s">
        <v>835</v>
      </c>
      <c r="C32" s="24"/>
      <c r="D32" s="24"/>
      <c r="E32" s="217">
        <v>0</v>
      </c>
      <c r="F32" s="217">
        <v>0</v>
      </c>
    </row>
    <row r="33" spans="1:6" ht="15.75">
      <c r="A33" s="22"/>
      <c r="B33" s="156" t="s">
        <v>844</v>
      </c>
      <c r="C33" s="24"/>
      <c r="D33" s="24"/>
      <c r="E33" s="217">
        <f>+E26+E30+E31+E32</f>
        <v>0</v>
      </c>
      <c r="F33" s="217">
        <v>0</v>
      </c>
    </row>
    <row r="34" spans="1:8" ht="15.75">
      <c r="A34" s="22"/>
      <c r="B34" s="45" t="s">
        <v>845</v>
      </c>
      <c r="C34" s="24"/>
      <c r="D34" s="24"/>
      <c r="E34" s="217">
        <f>+E23+E33</f>
        <v>64240945</v>
      </c>
      <c r="F34" s="217">
        <v>60741827</v>
      </c>
      <c r="H34" s="118"/>
    </row>
    <row r="35" spans="1:6" ht="15.75">
      <c r="A35" s="50" t="s">
        <v>431</v>
      </c>
      <c r="B35" s="46" t="s">
        <v>846</v>
      </c>
      <c r="C35" s="24"/>
      <c r="D35" s="24"/>
      <c r="E35" s="217">
        <f>+E48</f>
        <v>72003525</v>
      </c>
      <c r="F35" s="217">
        <v>70289368</v>
      </c>
    </row>
    <row r="36" spans="1:6" ht="15.75">
      <c r="A36" s="50">
        <v>1</v>
      </c>
      <c r="B36" s="46" t="s">
        <v>847</v>
      </c>
      <c r="C36" s="24"/>
      <c r="D36" s="24"/>
      <c r="E36" s="217"/>
      <c r="F36" s="217"/>
    </row>
    <row r="37" spans="1:6" ht="13.5" customHeight="1">
      <c r="A37" s="50">
        <v>2</v>
      </c>
      <c r="B37" s="154" t="s">
        <v>848</v>
      </c>
      <c r="C37" s="24"/>
      <c r="D37" s="24"/>
      <c r="E37" s="217"/>
      <c r="F37" s="217"/>
    </row>
    <row r="38" spans="1:6" ht="15.75">
      <c r="A38" s="50">
        <v>3</v>
      </c>
      <c r="B38" s="46" t="s">
        <v>849</v>
      </c>
      <c r="C38" s="24"/>
      <c r="D38" s="24"/>
      <c r="E38" s="217">
        <f>+F38</f>
        <v>32843430</v>
      </c>
      <c r="F38" s="217">
        <v>32843430</v>
      </c>
    </row>
    <row r="39" spans="1:6" ht="15.75">
      <c r="A39" s="50">
        <v>4</v>
      </c>
      <c r="B39" s="46" t="s">
        <v>850</v>
      </c>
      <c r="C39" s="24"/>
      <c r="D39" s="24"/>
      <c r="E39" s="217"/>
      <c r="F39" s="217"/>
    </row>
    <row r="40" spans="1:6" ht="15.75">
      <c r="A40" s="50">
        <v>5</v>
      </c>
      <c r="B40" s="46" t="s">
        <v>851</v>
      </c>
      <c r="C40" s="24"/>
      <c r="D40" s="24"/>
      <c r="E40" s="217"/>
      <c r="F40" s="217"/>
    </row>
    <row r="41" spans="1:6" ht="15.75">
      <c r="A41" s="50">
        <v>6</v>
      </c>
      <c r="B41" s="46" t="s">
        <v>852</v>
      </c>
      <c r="C41" s="24"/>
      <c r="D41" s="24"/>
      <c r="E41" s="217">
        <f>+F41</f>
        <v>9086780</v>
      </c>
      <c r="F41" s="217">
        <v>9086780</v>
      </c>
    </row>
    <row r="42" spans="1:6" ht="15.75">
      <c r="A42" s="50">
        <v>7</v>
      </c>
      <c r="B42" s="46" t="s">
        <v>853</v>
      </c>
      <c r="C42" s="24"/>
      <c r="D42" s="24"/>
      <c r="E42" s="217">
        <f>+F42</f>
        <v>2860000</v>
      </c>
      <c r="F42" s="217">
        <v>2860000</v>
      </c>
    </row>
    <row r="43" spans="1:6" ht="15.75">
      <c r="A43" s="50">
        <v>8</v>
      </c>
      <c r="B43" s="46" t="s">
        <v>854</v>
      </c>
      <c r="C43" s="24"/>
      <c r="D43" s="24"/>
      <c r="E43" s="217">
        <f>+F43</f>
        <v>10195741</v>
      </c>
      <c r="F43" s="217">
        <v>10195741</v>
      </c>
    </row>
    <row r="44" spans="1:7" ht="15.75">
      <c r="A44" s="50">
        <v>9</v>
      </c>
      <c r="B44" s="46" t="s">
        <v>855</v>
      </c>
      <c r="C44" s="24"/>
      <c r="D44" s="24"/>
      <c r="E44" s="217"/>
      <c r="F44" s="217"/>
      <c r="G44" s="118"/>
    </row>
    <row r="45" spans="1:6" ht="15.75">
      <c r="A45" s="50">
        <v>10</v>
      </c>
      <c r="B45" s="46" t="s">
        <v>863</v>
      </c>
      <c r="C45" s="24"/>
      <c r="D45" s="24"/>
      <c r="E45" s="217">
        <f>+'TE ARDH.SHP. SIPAS NATYRES'!D36</f>
        <v>17017574</v>
      </c>
      <c r="F45" s="217">
        <v>15303417</v>
      </c>
    </row>
    <row r="46" spans="1:7" ht="12.75">
      <c r="A46" s="22"/>
      <c r="B46" s="46"/>
      <c r="C46" s="24"/>
      <c r="D46" s="24"/>
      <c r="E46" s="29"/>
      <c r="F46" s="29"/>
      <c r="G46" s="118"/>
    </row>
    <row r="47" spans="1:6" ht="13.5" customHeight="1">
      <c r="A47" s="22"/>
      <c r="B47" s="27"/>
      <c r="C47" s="24"/>
      <c r="D47" s="24"/>
      <c r="E47" s="162"/>
      <c r="F47" s="162"/>
    </row>
    <row r="48" spans="1:6" ht="15.75" customHeight="1">
      <c r="A48" s="50"/>
      <c r="B48" s="46" t="s">
        <v>864</v>
      </c>
      <c r="C48" s="24"/>
      <c r="D48" s="24"/>
      <c r="E48" s="217">
        <f>SUM(E36:E47)</f>
        <v>72003525</v>
      </c>
      <c r="F48" s="217">
        <v>70289368</v>
      </c>
    </row>
    <row r="49" spans="1:6" ht="15">
      <c r="A49" s="22"/>
      <c r="B49" s="27"/>
      <c r="C49" s="24"/>
      <c r="D49" s="24"/>
      <c r="E49" s="140"/>
      <c r="F49" s="140"/>
    </row>
    <row r="50" spans="1:6" ht="15">
      <c r="A50" s="22"/>
      <c r="B50" s="27"/>
      <c r="C50" s="24"/>
      <c r="D50" s="24"/>
      <c r="E50" s="140"/>
      <c r="F50" s="140"/>
    </row>
    <row r="51" spans="1:6" ht="18" customHeight="1">
      <c r="A51" s="598"/>
      <c r="B51" s="599" t="s">
        <v>865</v>
      </c>
      <c r="C51" s="600"/>
      <c r="D51" s="600"/>
      <c r="E51" s="622">
        <f>+E34+E48</f>
        <v>136244470</v>
      </c>
      <c r="F51" s="622">
        <v>131031195</v>
      </c>
    </row>
    <row r="52" spans="1:6" ht="13.5" customHeight="1">
      <c r="A52" s="22"/>
      <c r="B52" s="26"/>
      <c r="C52" s="24"/>
      <c r="D52" s="24"/>
      <c r="E52" s="28"/>
      <c r="F52" s="28"/>
    </row>
    <row r="53" spans="5:7" ht="12.75">
      <c r="E53" s="118"/>
      <c r="G53" s="118"/>
    </row>
    <row r="54" ht="12.75">
      <c r="E54" s="118"/>
    </row>
    <row r="55" spans="2:5" ht="15.75">
      <c r="B55" s="882" t="s">
        <v>197</v>
      </c>
      <c r="C55" s="882"/>
      <c r="D55" s="882" t="s">
        <v>1344</v>
      </c>
      <c r="E55" s="882"/>
    </row>
    <row r="56" spans="2:5" ht="15.75">
      <c r="B56" s="102" t="s">
        <v>464</v>
      </c>
      <c r="C56" s="88"/>
      <c r="D56" s="543" t="s">
        <v>462</v>
      </c>
      <c r="E56" s="543"/>
    </row>
    <row r="60" ht="12.75">
      <c r="E60" s="118"/>
    </row>
    <row r="61" ht="12.75">
      <c r="E61" s="118"/>
    </row>
  </sheetData>
  <sheetProtection/>
  <mergeCells count="2">
    <mergeCell ref="B55:C55"/>
    <mergeCell ref="D55:E55"/>
  </mergeCells>
  <printOptions/>
  <pageMargins left="0.36" right="0.36" top="0.53" bottom="0.41" header="0.4" footer="0.35"/>
  <pageSetup horizontalDpi="600" verticalDpi="600" orientation="portrait" paperSize="9" scale="95" r:id="rId1"/>
  <headerFooter alignWithMargins="0">
    <oddFooter>&amp;CFaqe  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5" ySplit="5" topLeftCell="N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O15" sqref="O14:O15"/>
    </sheetView>
  </sheetViews>
  <sheetFormatPr defaultColWidth="9.140625" defaultRowHeight="12.75"/>
  <cols>
    <col min="1" max="1" width="4.7109375" style="0" customWidth="1"/>
    <col min="2" max="2" width="53.7109375" style="0" customWidth="1"/>
    <col min="3" max="3" width="11.7109375" style="0" customWidth="1"/>
    <col min="4" max="4" width="15.140625" style="0" customWidth="1"/>
    <col min="5" max="5" width="14.7109375" style="0" customWidth="1"/>
    <col min="6" max="6" width="10.7109375" style="0" bestFit="1" customWidth="1"/>
    <col min="14" max="15" width="10.140625" style="0" bestFit="1" customWidth="1"/>
  </cols>
  <sheetData>
    <row r="1" spans="1:2" ht="18">
      <c r="A1" s="23"/>
      <c r="B1" s="149" t="s">
        <v>1282</v>
      </c>
    </row>
    <row r="2" spans="1:5" ht="21" thickBot="1">
      <c r="A2" s="203"/>
      <c r="B2" s="202" t="s">
        <v>866</v>
      </c>
      <c r="C2" s="202"/>
      <c r="D2" s="202"/>
      <c r="E2" s="202"/>
    </row>
    <row r="3" spans="1:5" ht="21" thickTop="1">
      <c r="A3" s="35"/>
      <c r="B3" s="36" t="s">
        <v>997</v>
      </c>
      <c r="C3" s="36"/>
      <c r="D3" s="36"/>
      <c r="E3" s="36"/>
    </row>
    <row r="4" spans="1:5" ht="12.75">
      <c r="A4" s="32"/>
      <c r="B4" s="16"/>
      <c r="C4" s="41" t="s">
        <v>1000</v>
      </c>
      <c r="D4" s="41" t="s">
        <v>999</v>
      </c>
      <c r="E4" s="42" t="s">
        <v>870</v>
      </c>
    </row>
    <row r="5" spans="1:5" ht="19.5" customHeight="1">
      <c r="A5" s="158" t="s">
        <v>867</v>
      </c>
      <c r="B5" s="40" t="s">
        <v>868</v>
      </c>
      <c r="C5" s="43" t="s">
        <v>1001</v>
      </c>
      <c r="D5" s="494">
        <v>40908</v>
      </c>
      <c r="E5" s="495">
        <v>40543</v>
      </c>
    </row>
    <row r="6" spans="1:5" ht="15.75" customHeight="1">
      <c r="A6" s="49">
        <v>1</v>
      </c>
      <c r="B6" s="159" t="s">
        <v>869</v>
      </c>
      <c r="C6" s="209">
        <v>701705</v>
      </c>
      <c r="D6" s="204">
        <v>0</v>
      </c>
      <c r="E6" s="163">
        <v>1995001</v>
      </c>
    </row>
    <row r="7" spans="1:5" ht="12.75" customHeight="1">
      <c r="A7" s="50">
        <v>2</v>
      </c>
      <c r="B7" s="166" t="s">
        <v>871</v>
      </c>
      <c r="C7" s="210" t="s">
        <v>1002</v>
      </c>
      <c r="D7" s="186">
        <v>99998095</v>
      </c>
      <c r="E7" s="162">
        <v>93708395</v>
      </c>
    </row>
    <row r="8" spans="1:5" ht="27" customHeight="1" hidden="1">
      <c r="A8" s="50">
        <v>3</v>
      </c>
      <c r="B8" s="47" t="s">
        <v>872</v>
      </c>
      <c r="C8" s="211"/>
      <c r="D8" s="497"/>
      <c r="E8" s="162"/>
    </row>
    <row r="9" spans="1:5" ht="14.25" customHeight="1">
      <c r="A9" s="699"/>
      <c r="B9" s="599" t="s">
        <v>951</v>
      </c>
      <c r="C9" s="700"/>
      <c r="D9" s="220">
        <v>99998095</v>
      </c>
      <c r="E9" s="220">
        <f>SUM(E6:E8)</f>
        <v>95703396</v>
      </c>
    </row>
    <row r="10" spans="1:5" ht="14.25" customHeight="1">
      <c r="A10" s="50">
        <v>3</v>
      </c>
      <c r="B10" s="208" t="s">
        <v>1003</v>
      </c>
      <c r="C10" s="212">
        <v>71</v>
      </c>
      <c r="D10" s="222"/>
      <c r="E10" s="216"/>
    </row>
    <row r="11" spans="1:5" ht="12.75" customHeight="1">
      <c r="A11" s="50">
        <v>4</v>
      </c>
      <c r="B11" s="47" t="s">
        <v>873</v>
      </c>
      <c r="C11" s="210" t="s">
        <v>1004</v>
      </c>
      <c r="D11" s="222">
        <v>30244424</v>
      </c>
      <c r="E11" s="162">
        <v>22684317</v>
      </c>
    </row>
    <row r="12" spans="1:5" ht="12.75" customHeight="1">
      <c r="A12" s="50">
        <v>5</v>
      </c>
      <c r="B12" s="47" t="s">
        <v>874</v>
      </c>
      <c r="C12" s="213" t="s">
        <v>1005</v>
      </c>
      <c r="D12" s="498">
        <v>6641798</v>
      </c>
      <c r="E12" s="498">
        <v>6372816</v>
      </c>
    </row>
    <row r="13" spans="1:5" ht="13.5" customHeight="1">
      <c r="A13" s="22" t="s">
        <v>822</v>
      </c>
      <c r="B13" s="52" t="s">
        <v>875</v>
      </c>
      <c r="C13" s="213">
        <v>641</v>
      </c>
      <c r="D13" s="186">
        <v>5691345</v>
      </c>
      <c r="E13" s="162">
        <v>5460858</v>
      </c>
    </row>
    <row r="14" spans="1:5" ht="13.5" customHeight="1">
      <c r="A14" s="22" t="s">
        <v>823</v>
      </c>
      <c r="B14" s="21" t="s">
        <v>876</v>
      </c>
      <c r="C14" s="213">
        <v>644</v>
      </c>
      <c r="D14" s="186">
        <v>950453</v>
      </c>
      <c r="E14" s="162">
        <v>911958</v>
      </c>
    </row>
    <row r="15" spans="1:5" ht="15.75" customHeight="1">
      <c r="A15" s="50">
        <v>6</v>
      </c>
      <c r="B15" s="47" t="s">
        <v>877</v>
      </c>
      <c r="C15" s="213" t="s">
        <v>1006</v>
      </c>
      <c r="D15" s="762">
        <v>9258272</v>
      </c>
      <c r="E15" s="762">
        <v>10498583</v>
      </c>
    </row>
    <row r="16" spans="1:14" ht="12.75" customHeight="1">
      <c r="A16" s="50">
        <v>7</v>
      </c>
      <c r="B16" s="47" t="s">
        <v>878</v>
      </c>
      <c r="C16" s="213" t="s">
        <v>1007</v>
      </c>
      <c r="D16" s="80">
        <v>36291170</v>
      </c>
      <c r="E16" s="762">
        <v>40181654</v>
      </c>
      <c r="N16" s="118"/>
    </row>
    <row r="17" spans="1:16" ht="15" customHeight="1">
      <c r="A17" s="699">
        <v>8</v>
      </c>
      <c r="B17" s="599" t="s">
        <v>879</v>
      </c>
      <c r="C17" s="701"/>
      <c r="D17" s="763">
        <f>+D11+D12+D15+D16</f>
        <v>82435664</v>
      </c>
      <c r="E17" s="763">
        <f>+E11+E12+E15+E16</f>
        <v>79737370</v>
      </c>
      <c r="N17" s="118"/>
      <c r="O17" s="118"/>
      <c r="P17" s="118"/>
    </row>
    <row r="18" spans="1:5" ht="12.75" customHeight="1">
      <c r="A18" s="50"/>
      <c r="B18" s="153"/>
      <c r="C18" s="213"/>
      <c r="D18" s="161"/>
      <c r="E18" s="161"/>
    </row>
    <row r="19" spans="1:5" ht="16.5" customHeight="1">
      <c r="A19" s="699">
        <v>9</v>
      </c>
      <c r="B19" s="601" t="s">
        <v>880</v>
      </c>
      <c r="C19" s="701"/>
      <c r="D19" s="220">
        <f>+D9-D17</f>
        <v>17562431</v>
      </c>
      <c r="E19" s="220">
        <f>+E9-E17</f>
        <v>15966026</v>
      </c>
    </row>
    <row r="20" spans="1:5" ht="12.75" customHeight="1">
      <c r="A20" s="50"/>
      <c r="B20" s="47"/>
      <c r="C20" s="213"/>
      <c r="D20" s="186"/>
      <c r="E20" s="186"/>
    </row>
    <row r="21" spans="1:5" ht="12.75" customHeight="1">
      <c r="A21" s="50">
        <v>10</v>
      </c>
      <c r="B21" s="47" t="s">
        <v>998</v>
      </c>
      <c r="C21" s="213">
        <v>761661</v>
      </c>
      <c r="D21" s="186"/>
      <c r="E21" s="216"/>
    </row>
    <row r="22" spans="1:5" ht="12.75" customHeight="1">
      <c r="A22" s="50">
        <v>11</v>
      </c>
      <c r="B22" s="47" t="s">
        <v>881</v>
      </c>
      <c r="C22" s="213">
        <v>762662</v>
      </c>
      <c r="D22" s="205"/>
      <c r="E22" s="216"/>
    </row>
    <row r="23" spans="1:5" ht="12.75" customHeight="1">
      <c r="A23" s="50">
        <v>12</v>
      </c>
      <c r="B23" s="47" t="s">
        <v>882</v>
      </c>
      <c r="C23" s="213"/>
      <c r="D23" s="498"/>
      <c r="E23" s="498"/>
    </row>
    <row r="24" spans="1:5" ht="12.75" customHeight="1">
      <c r="A24" s="160" t="s">
        <v>822</v>
      </c>
      <c r="B24" s="21" t="s">
        <v>883</v>
      </c>
      <c r="C24" s="213" t="s">
        <v>1008</v>
      </c>
      <c r="D24" s="186"/>
      <c r="E24" s="162"/>
    </row>
    <row r="25" spans="1:5" ht="12.75" customHeight="1">
      <c r="A25" s="22"/>
      <c r="B25" s="21" t="s">
        <v>884</v>
      </c>
      <c r="C25" s="213">
        <v>664665</v>
      </c>
      <c r="D25" s="186"/>
      <c r="E25" s="162"/>
    </row>
    <row r="26" spans="1:5" ht="12.75">
      <c r="A26" s="22" t="s">
        <v>823</v>
      </c>
      <c r="B26" s="21" t="s">
        <v>885</v>
      </c>
      <c r="C26" s="213">
        <v>767667</v>
      </c>
      <c r="D26" s="186">
        <v>1283322</v>
      </c>
      <c r="E26" s="162">
        <v>504667</v>
      </c>
    </row>
    <row r="27" spans="1:6" ht="12.75" customHeight="1">
      <c r="A27" s="22" t="s">
        <v>824</v>
      </c>
      <c r="B27" s="53" t="s">
        <v>886</v>
      </c>
      <c r="C27" s="213">
        <v>769669</v>
      </c>
      <c r="D27" s="186"/>
      <c r="E27" s="162"/>
      <c r="F27" s="118"/>
    </row>
    <row r="28" spans="1:5" ht="12.75" customHeight="1">
      <c r="A28" s="22" t="s">
        <v>829</v>
      </c>
      <c r="B28" s="53" t="s">
        <v>887</v>
      </c>
      <c r="C28" s="213">
        <v>768668</v>
      </c>
      <c r="D28" s="186">
        <v>92514</v>
      </c>
      <c r="E28" s="162">
        <v>550012</v>
      </c>
    </row>
    <row r="29" spans="1:5" ht="12.75" customHeight="1">
      <c r="A29" s="22"/>
      <c r="B29" s="53"/>
      <c r="C29" s="213"/>
      <c r="D29" s="205"/>
      <c r="E29" s="186"/>
    </row>
    <row r="30" spans="1:5" ht="17.25" customHeight="1">
      <c r="A30" s="699">
        <v>13</v>
      </c>
      <c r="B30" s="702" t="s">
        <v>888</v>
      </c>
      <c r="C30" s="701"/>
      <c r="D30" s="220">
        <f>SUM(D21:D29)</f>
        <v>1375836</v>
      </c>
      <c r="E30" s="220">
        <f>SUM(E21:E29)</f>
        <v>1054679</v>
      </c>
    </row>
    <row r="31" spans="1:5" ht="12.75" customHeight="1">
      <c r="A31" s="50"/>
      <c r="B31" s="167"/>
      <c r="C31" s="213"/>
      <c r="D31" s="205"/>
      <c r="E31" s="162"/>
    </row>
    <row r="32" spans="1:5" ht="12.75" customHeight="1">
      <c r="A32" s="699">
        <v>14</v>
      </c>
      <c r="B32" s="702" t="s">
        <v>889</v>
      </c>
      <c r="C32" s="701"/>
      <c r="D32" s="219">
        <f>+D19+D30</f>
        <v>18938267</v>
      </c>
      <c r="E32" s="219">
        <f>+E19+E30</f>
        <v>17020705</v>
      </c>
    </row>
    <row r="33" spans="1:5" ht="12.75" customHeight="1">
      <c r="A33" s="50"/>
      <c r="B33" s="167"/>
      <c r="C33" s="213"/>
      <c r="D33" s="161"/>
      <c r="E33" s="161"/>
    </row>
    <row r="34" spans="1:5" ht="12.75" customHeight="1">
      <c r="A34" s="699">
        <v>15</v>
      </c>
      <c r="B34" s="601" t="s">
        <v>890</v>
      </c>
      <c r="C34" s="701">
        <v>69</v>
      </c>
      <c r="D34" s="219">
        <f>+'ardh shpenz analitike'!D125</f>
        <v>1920693</v>
      </c>
      <c r="E34" s="219">
        <v>1717288</v>
      </c>
    </row>
    <row r="35" spans="1:5" ht="12.75" customHeight="1">
      <c r="A35" s="50"/>
      <c r="B35" s="46"/>
      <c r="C35" s="213"/>
      <c r="D35" s="186"/>
      <c r="E35" s="186"/>
    </row>
    <row r="36" spans="1:6" ht="12.75" customHeight="1">
      <c r="A36" s="699">
        <v>16</v>
      </c>
      <c r="B36" s="599" t="s">
        <v>891</v>
      </c>
      <c r="C36" s="701"/>
      <c r="D36" s="219">
        <f>+D32-D34</f>
        <v>17017574</v>
      </c>
      <c r="E36" s="219">
        <f>+E32-E34</f>
        <v>15303417</v>
      </c>
      <c r="F36" s="118"/>
    </row>
    <row r="37" spans="1:5" ht="12.75" customHeight="1">
      <c r="A37" s="50"/>
      <c r="B37" s="45"/>
      <c r="C37" s="213"/>
      <c r="D37" s="186"/>
      <c r="E37" s="162"/>
    </row>
    <row r="38" spans="1:5" ht="12.75">
      <c r="A38" s="50">
        <v>17</v>
      </c>
      <c r="B38" s="154" t="s">
        <v>892</v>
      </c>
      <c r="C38" s="210"/>
      <c r="D38" s="205"/>
      <c r="E38" s="29"/>
    </row>
    <row r="39" spans="1:5" ht="15.75" customHeight="1">
      <c r="A39" s="50"/>
      <c r="B39" s="46"/>
      <c r="C39" s="161"/>
      <c r="D39" s="186"/>
      <c r="E39" s="162"/>
    </row>
    <row r="40" spans="1:5" ht="12.75" customHeight="1">
      <c r="A40" s="22"/>
      <c r="B40" s="26"/>
      <c r="C40" s="28"/>
      <c r="D40" s="205"/>
      <c r="E40" s="29"/>
    </row>
    <row r="41" spans="1:5" ht="13.5" customHeight="1">
      <c r="A41" s="22"/>
      <c r="B41" s="26"/>
      <c r="C41" s="28"/>
      <c r="D41" s="205"/>
      <c r="E41" s="29"/>
    </row>
    <row r="42" spans="1:5" ht="13.5" customHeight="1">
      <c r="A42" s="50"/>
      <c r="B42" s="26"/>
      <c r="C42" s="28"/>
      <c r="D42" s="205"/>
      <c r="E42" s="29"/>
    </row>
    <row r="43" spans="1:5" ht="13.5" customHeight="1">
      <c r="A43" s="22"/>
      <c r="B43" s="157"/>
      <c r="C43" s="28"/>
      <c r="D43" s="205"/>
      <c r="E43" s="29"/>
    </row>
    <row r="44" spans="1:5" ht="13.5" customHeight="1">
      <c r="A44" s="22"/>
      <c r="B44" s="26"/>
      <c r="C44" s="28"/>
      <c r="D44" s="205"/>
      <c r="E44" s="29"/>
    </row>
    <row r="45" spans="1:5" ht="13.5" customHeight="1">
      <c r="A45" s="200"/>
      <c r="B45" s="195"/>
      <c r="C45" s="196"/>
      <c r="D45" s="206"/>
      <c r="E45" s="191"/>
    </row>
    <row r="46" spans="1:5" ht="13.5" customHeight="1">
      <c r="A46" s="201"/>
      <c r="B46" s="199"/>
      <c r="C46" s="197"/>
      <c r="D46" s="207"/>
      <c r="E46" s="198"/>
    </row>
    <row r="47" spans="1:5" ht="12.75" customHeight="1">
      <c r="A47" s="17"/>
      <c r="B47" s="142"/>
      <c r="C47" s="117"/>
      <c r="D47" s="117"/>
      <c r="E47" s="117"/>
    </row>
    <row r="48" ht="20.25" customHeight="1">
      <c r="A48" s="17"/>
    </row>
    <row r="49" spans="1:5" ht="27" customHeight="1">
      <c r="A49" s="17"/>
      <c r="B49" s="883" t="s">
        <v>458</v>
      </c>
      <c r="C49" s="883"/>
      <c r="D49" s="884" t="s">
        <v>1344</v>
      </c>
      <c r="E49" s="884"/>
    </row>
    <row r="50" spans="1:5" ht="12.75" customHeight="1">
      <c r="A50" s="17"/>
      <c r="B50" s="544" t="s">
        <v>457</v>
      </c>
      <c r="C50" s="544"/>
      <c r="D50" s="545" t="s">
        <v>456</v>
      </c>
      <c r="E50" s="544"/>
    </row>
    <row r="51" spans="1:5" ht="12.75" customHeight="1">
      <c r="A51" s="17"/>
      <c r="B51" s="192"/>
      <c r="C51" s="117"/>
      <c r="D51" s="117"/>
      <c r="E51" s="117"/>
    </row>
    <row r="52" spans="1:5" ht="12.75" customHeight="1">
      <c r="A52" s="17"/>
      <c r="B52" s="192"/>
      <c r="C52" s="117"/>
      <c r="D52" s="117"/>
      <c r="E52" s="117"/>
    </row>
    <row r="53" spans="1:5" ht="12.75" customHeight="1">
      <c r="A53" s="17"/>
      <c r="B53" s="193"/>
      <c r="C53" s="117"/>
      <c r="D53" s="117"/>
      <c r="E53" s="117"/>
    </row>
    <row r="54" spans="1:5" ht="12.75" customHeight="1">
      <c r="A54" s="17"/>
      <c r="B54" s="194"/>
      <c r="C54" s="117"/>
      <c r="D54" s="117"/>
      <c r="E54" s="117"/>
    </row>
    <row r="55" spans="1:5" ht="12.75">
      <c r="A55" s="14"/>
      <c r="B55" s="14"/>
      <c r="C55" s="14"/>
      <c r="D55" s="117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</sheetData>
  <sheetProtection/>
  <mergeCells count="2">
    <mergeCell ref="B49:C49"/>
    <mergeCell ref="D49:E49"/>
  </mergeCells>
  <printOptions/>
  <pageMargins left="0.27" right="0.24" top="0.87" bottom="0.86" header="0.5" footer="0.5"/>
  <pageSetup horizontalDpi="600" verticalDpi="600" orientation="portrait" paperSize="9" r:id="rId1"/>
  <headerFooter alignWithMargins="0">
    <oddFooter>&amp;CFaqe  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3">
      <selection activeCell="D55" sqref="D55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3" width="17.00390625" style="0" customWidth="1"/>
    <col min="4" max="4" width="16.421875" style="0" customWidth="1"/>
  </cols>
  <sheetData>
    <row r="1" ht="18">
      <c r="B1" s="149" t="s">
        <v>1282</v>
      </c>
    </row>
    <row r="2" spans="1:4" ht="13.5" thickBot="1">
      <c r="A2" s="168"/>
      <c r="B2" s="885" t="s">
        <v>929</v>
      </c>
      <c r="C2" s="885"/>
      <c r="D2" s="885"/>
    </row>
    <row r="3" ht="13.5" thickTop="1"/>
    <row r="4" spans="1:4" ht="12.75">
      <c r="A4" s="886" t="s">
        <v>867</v>
      </c>
      <c r="B4" s="887" t="s">
        <v>913</v>
      </c>
      <c r="C4" s="780" t="s">
        <v>914</v>
      </c>
      <c r="D4" s="780" t="s">
        <v>915</v>
      </c>
    </row>
    <row r="5" spans="1:4" ht="12.75">
      <c r="A5" s="886"/>
      <c r="B5" s="888"/>
      <c r="C5" s="781">
        <v>2011</v>
      </c>
      <c r="D5" s="781">
        <v>2010</v>
      </c>
    </row>
    <row r="6" spans="1:4" ht="12.75">
      <c r="A6" s="173"/>
      <c r="B6" s="177"/>
      <c r="C6" s="779"/>
      <c r="D6" s="173"/>
    </row>
    <row r="7" spans="1:4" ht="12.75">
      <c r="A7" s="174" t="s">
        <v>429</v>
      </c>
      <c r="B7" s="174" t="s">
        <v>916</v>
      </c>
      <c r="C7" s="175"/>
      <c r="D7" s="175"/>
    </row>
    <row r="8" spans="1:4" ht="12.75">
      <c r="A8" s="174"/>
      <c r="B8" s="174"/>
      <c r="C8" s="175"/>
      <c r="D8" s="175"/>
    </row>
    <row r="9" spans="1:4" ht="12.75">
      <c r="A9" s="175" t="s">
        <v>822</v>
      </c>
      <c r="B9" s="175" t="s">
        <v>930</v>
      </c>
      <c r="C9" s="612">
        <v>18938267</v>
      </c>
      <c r="D9" s="612">
        <v>17020705</v>
      </c>
    </row>
    <row r="10" spans="1:4" ht="12.75">
      <c r="A10" s="175" t="s">
        <v>823</v>
      </c>
      <c r="B10" s="175" t="s">
        <v>942</v>
      </c>
      <c r="C10" s="612">
        <f>+C11</f>
        <v>9258272</v>
      </c>
      <c r="D10" s="612">
        <v>10498583</v>
      </c>
    </row>
    <row r="11" spans="1:4" ht="12.75">
      <c r="A11" s="175"/>
      <c r="B11" s="175" t="s">
        <v>943</v>
      </c>
      <c r="C11" s="613">
        <v>9258272</v>
      </c>
      <c r="D11" s="618">
        <v>10498583</v>
      </c>
    </row>
    <row r="12" spans="1:4" ht="12.75">
      <c r="A12" s="175"/>
      <c r="B12" s="175" t="s">
        <v>947</v>
      </c>
      <c r="C12" s="180"/>
      <c r="D12" s="618"/>
    </row>
    <row r="13" spans="1:4" ht="12.75">
      <c r="A13" s="175"/>
      <c r="B13" s="175" t="s">
        <v>948</v>
      </c>
      <c r="C13" s="180"/>
      <c r="D13" s="618"/>
    </row>
    <row r="14" spans="1:4" ht="12.75">
      <c r="A14" s="175"/>
      <c r="B14" s="175" t="s">
        <v>950</v>
      </c>
      <c r="C14" s="180"/>
      <c r="D14" s="618"/>
    </row>
    <row r="15" spans="1:4" ht="12.75">
      <c r="A15" s="175"/>
      <c r="B15" s="179"/>
      <c r="C15" s="180"/>
      <c r="D15" s="613"/>
    </row>
    <row r="16" spans="1:4" ht="12.75">
      <c r="A16" s="172" t="s">
        <v>824</v>
      </c>
      <c r="B16" s="171" t="s">
        <v>931</v>
      </c>
      <c r="C16" s="770">
        <f>+Aktivi!F17-Aktivi!E17</f>
        <v>-961711</v>
      </c>
      <c r="D16" s="612">
        <v>-8929626</v>
      </c>
    </row>
    <row r="17" spans="1:4" ht="12.75">
      <c r="A17" s="181"/>
      <c r="B17" s="182" t="s">
        <v>932</v>
      </c>
      <c r="C17" s="614"/>
      <c r="D17" s="704"/>
    </row>
    <row r="18" spans="1:4" ht="12.75">
      <c r="A18" s="133" t="s">
        <v>829</v>
      </c>
      <c r="B18" s="176" t="s">
        <v>933</v>
      </c>
      <c r="C18" s="770">
        <f>+Aktivi!F25-Aktivi!E25</f>
        <v>-902844</v>
      </c>
      <c r="D18" s="612">
        <v>33104</v>
      </c>
    </row>
    <row r="19" spans="1:4" ht="12.75">
      <c r="A19" s="175" t="s">
        <v>830</v>
      </c>
      <c r="B19" s="175" t="s">
        <v>934</v>
      </c>
      <c r="C19" s="770">
        <v>1988891</v>
      </c>
      <c r="D19" s="617">
        <v>3807453</v>
      </c>
    </row>
    <row r="20" spans="1:4" ht="12.75">
      <c r="A20" s="74" t="s">
        <v>1332</v>
      </c>
      <c r="B20" s="183" t="s">
        <v>29</v>
      </c>
      <c r="C20" s="770">
        <v>-1920693</v>
      </c>
      <c r="D20" s="770">
        <v>1717288</v>
      </c>
    </row>
    <row r="21" spans="1:4" ht="12.75">
      <c r="A21" s="74"/>
      <c r="B21" s="184" t="s">
        <v>935</v>
      </c>
      <c r="C21" s="615"/>
      <c r="D21" s="619"/>
    </row>
    <row r="22" spans="1:4" ht="12.75">
      <c r="A22" s="76"/>
      <c r="B22" s="185" t="s">
        <v>936</v>
      </c>
      <c r="C22" s="223">
        <f>+C9+C10+C16+C18+C19+C20</f>
        <v>26400182</v>
      </c>
      <c r="D22" s="223">
        <f>+D9+D10+D16+D18+D19+D20</f>
        <v>24147507</v>
      </c>
    </row>
    <row r="23" spans="1:4" ht="12.75">
      <c r="A23" s="76"/>
      <c r="B23" s="76"/>
      <c r="C23" s="616"/>
      <c r="D23" s="76"/>
    </row>
    <row r="24" spans="1:4" ht="12.75">
      <c r="A24" s="175" t="s">
        <v>720</v>
      </c>
      <c r="B24" s="174" t="s">
        <v>917</v>
      </c>
      <c r="C24" s="179"/>
      <c r="D24" s="174"/>
    </row>
    <row r="25" spans="1:4" ht="12.75">
      <c r="A25" s="175"/>
      <c r="B25" s="174"/>
      <c r="C25" s="180"/>
      <c r="D25" s="175"/>
    </row>
    <row r="26" spans="1:4" ht="12.75">
      <c r="A26" s="175" t="s">
        <v>822</v>
      </c>
      <c r="B26" s="176" t="s">
        <v>937</v>
      </c>
      <c r="C26" s="613"/>
      <c r="D26" s="175"/>
    </row>
    <row r="27" spans="1:4" ht="12.75">
      <c r="A27" s="175" t="s">
        <v>823</v>
      </c>
      <c r="B27" s="176" t="s">
        <v>918</v>
      </c>
      <c r="C27" s="613">
        <v>-19132874</v>
      </c>
      <c r="D27" s="175">
        <v>0</v>
      </c>
    </row>
    <row r="28" spans="1:4" ht="12.75">
      <c r="A28" s="175" t="s">
        <v>824</v>
      </c>
      <c r="B28" s="176" t="s">
        <v>938</v>
      </c>
      <c r="C28" s="180"/>
      <c r="D28" s="175"/>
    </row>
    <row r="29" spans="1:4" ht="12.75">
      <c r="A29" s="175" t="s">
        <v>829</v>
      </c>
      <c r="B29" s="176" t="s">
        <v>939</v>
      </c>
      <c r="C29" s="180"/>
      <c r="D29" s="175"/>
    </row>
    <row r="30" spans="1:4" ht="12.75">
      <c r="A30" s="175" t="s">
        <v>830</v>
      </c>
      <c r="B30" s="176" t="s">
        <v>919</v>
      </c>
      <c r="C30" s="180"/>
      <c r="D30" s="175"/>
    </row>
    <row r="31" spans="1:4" ht="12.75">
      <c r="A31" s="175"/>
      <c r="B31" s="174"/>
      <c r="C31" s="180"/>
      <c r="D31" s="175"/>
    </row>
    <row r="32" spans="1:4" ht="12.75">
      <c r="A32" s="175"/>
      <c r="B32" s="174" t="s">
        <v>944</v>
      </c>
      <c r="C32" s="520">
        <f>SUM(C26:C31)</f>
        <v>-19132874</v>
      </c>
      <c r="D32" s="224">
        <v>0</v>
      </c>
    </row>
    <row r="33" spans="1:4" ht="12.75">
      <c r="A33" s="175"/>
      <c r="B33" s="175"/>
      <c r="C33" s="180"/>
      <c r="D33" s="175"/>
    </row>
    <row r="34" spans="1:4" ht="12.75">
      <c r="A34" s="174" t="s">
        <v>431</v>
      </c>
      <c r="B34" s="174" t="s">
        <v>920</v>
      </c>
      <c r="C34" s="180"/>
      <c r="D34" s="175"/>
    </row>
    <row r="35" spans="1:4" ht="12.75">
      <c r="A35" s="175"/>
      <c r="B35" s="175"/>
      <c r="C35" s="180"/>
      <c r="D35" s="175"/>
    </row>
    <row r="36" spans="1:4" ht="12.75">
      <c r="A36" s="175" t="s">
        <v>822</v>
      </c>
      <c r="B36" s="175" t="s">
        <v>921</v>
      </c>
      <c r="C36" s="180"/>
      <c r="D36" s="175">
        <v>0</v>
      </c>
    </row>
    <row r="37" spans="1:4" ht="12.75">
      <c r="A37" s="175" t="s">
        <v>823</v>
      </c>
      <c r="B37" s="175" t="s">
        <v>922</v>
      </c>
      <c r="C37" s="180"/>
      <c r="D37" s="175"/>
    </row>
    <row r="38" spans="1:4" ht="12.75">
      <c r="A38" s="175" t="s">
        <v>824</v>
      </c>
      <c r="B38" s="175" t="s">
        <v>923</v>
      </c>
      <c r="C38" s="180"/>
      <c r="D38" s="175">
        <v>0</v>
      </c>
    </row>
    <row r="39" spans="1:4" ht="12.75">
      <c r="A39" s="175" t="s">
        <v>829</v>
      </c>
      <c r="B39" s="175" t="s">
        <v>924</v>
      </c>
      <c r="C39" s="180">
        <v>-15303417</v>
      </c>
      <c r="D39" s="175">
        <v>-14577136</v>
      </c>
    </row>
    <row r="40" spans="1:4" ht="12.75">
      <c r="A40" s="175"/>
      <c r="B40" s="175"/>
      <c r="C40" s="180"/>
      <c r="D40" s="175"/>
    </row>
    <row r="41" spans="1:4" ht="15.75">
      <c r="A41" s="175"/>
      <c r="B41" s="174" t="s">
        <v>945</v>
      </c>
      <c r="C41" s="771">
        <f>SUM(C36:C40)</f>
        <v>-15303417</v>
      </c>
      <c r="D41" s="771">
        <f>SUM(D36:D40)</f>
        <v>-14577136</v>
      </c>
    </row>
    <row r="42" spans="1:4" ht="12.75">
      <c r="A42" s="175"/>
      <c r="B42" s="175"/>
      <c r="C42" s="180"/>
      <c r="D42" s="175"/>
    </row>
    <row r="43" spans="1:4" ht="15.75">
      <c r="A43" s="174" t="s">
        <v>925</v>
      </c>
      <c r="B43" s="174" t="s">
        <v>927</v>
      </c>
      <c r="C43" s="217">
        <f>+C22+C32+C41</f>
        <v>-8036109</v>
      </c>
      <c r="D43" s="217">
        <f>+D22+D32+D41</f>
        <v>9570371</v>
      </c>
    </row>
    <row r="44" spans="1:4" ht="12.75">
      <c r="A44" s="174"/>
      <c r="B44" s="174"/>
      <c r="C44" s="180"/>
      <c r="D44" s="175"/>
    </row>
    <row r="45" spans="1:4" ht="15.75">
      <c r="A45" s="174" t="s">
        <v>926</v>
      </c>
      <c r="B45" s="174" t="s">
        <v>940</v>
      </c>
      <c r="C45" s="217">
        <v>23316470</v>
      </c>
      <c r="D45" s="217">
        <v>13596539</v>
      </c>
    </row>
    <row r="46" spans="1:4" ht="12.75">
      <c r="A46" s="175"/>
      <c r="B46" s="175"/>
      <c r="C46" s="180"/>
      <c r="D46" s="180"/>
    </row>
    <row r="47" spans="1:4" ht="15.75">
      <c r="A47" s="174" t="s">
        <v>928</v>
      </c>
      <c r="B47" s="174" t="s">
        <v>941</v>
      </c>
      <c r="C47" s="217">
        <f>+C43+C45</f>
        <v>15280361</v>
      </c>
      <c r="D47" s="217">
        <f>+D43+D45</f>
        <v>23166910</v>
      </c>
    </row>
    <row r="48" spans="1:4" ht="12.75">
      <c r="A48" s="174"/>
      <c r="B48" s="174"/>
      <c r="C48" s="180"/>
      <c r="D48" s="175"/>
    </row>
    <row r="49" spans="1:4" ht="12.75">
      <c r="A49" s="175"/>
      <c r="B49" s="175"/>
      <c r="C49" s="225"/>
      <c r="D49" s="225"/>
    </row>
    <row r="50" spans="3:4" ht="12.75">
      <c r="C50" s="118"/>
      <c r="D50" s="118"/>
    </row>
    <row r="51" ht="12.75">
      <c r="C51" s="118"/>
    </row>
    <row r="52" spans="2:4" ht="12.75">
      <c r="B52" s="15" t="s">
        <v>468</v>
      </c>
      <c r="C52" s="15" t="s">
        <v>1339</v>
      </c>
      <c r="D52" s="15"/>
    </row>
    <row r="53" spans="2:4" ht="12.75">
      <c r="B53" s="15" t="s">
        <v>1341</v>
      </c>
      <c r="C53" s="15" t="s">
        <v>1340</v>
      </c>
      <c r="D53" s="15"/>
    </row>
    <row r="54" ht="12.75">
      <c r="B54" s="15"/>
    </row>
    <row r="55" spans="3:4" ht="12.75">
      <c r="C55" s="465"/>
      <c r="D55" s="465"/>
    </row>
  </sheetData>
  <sheetProtection/>
  <mergeCells count="3">
    <mergeCell ref="B2:D2"/>
    <mergeCell ref="A4:A5"/>
    <mergeCell ref="B4:B5"/>
  </mergeCells>
  <printOptions/>
  <pageMargins left="0.33" right="0.48" top="1" bottom="0.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6" ySplit="15" topLeftCell="G71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D75" sqref="D75"/>
    </sheetView>
  </sheetViews>
  <sheetFormatPr defaultColWidth="9.140625" defaultRowHeight="12.75"/>
  <cols>
    <col min="1" max="1" width="3.140625" style="0" customWidth="1"/>
    <col min="2" max="2" width="27.140625" style="0" customWidth="1"/>
    <col min="3" max="3" width="10.421875" style="0" customWidth="1"/>
    <col min="4" max="4" width="7.57421875" style="0" customWidth="1"/>
    <col min="5" max="5" width="7.28125" style="0" customWidth="1"/>
    <col min="6" max="6" width="11.57421875" style="0" customWidth="1"/>
    <col min="7" max="7" width="10.28125" style="0" customWidth="1"/>
    <col min="8" max="8" width="10.57421875" style="0" customWidth="1"/>
    <col min="9" max="9" width="11.8515625" style="0" customWidth="1"/>
    <col min="11" max="11" width="10.140625" style="0" bestFit="1" customWidth="1"/>
  </cols>
  <sheetData>
    <row r="1" spans="1:9" ht="18.75" customHeight="1" thickBot="1">
      <c r="A1" s="168"/>
      <c r="B1" s="889" t="s">
        <v>970</v>
      </c>
      <c r="C1" s="889"/>
      <c r="D1" s="889"/>
      <c r="E1" s="889"/>
      <c r="F1" s="889"/>
      <c r="G1" s="889"/>
      <c r="H1" s="889"/>
      <c r="I1" s="168"/>
    </row>
    <row r="2" ht="13.5" thickTop="1"/>
    <row r="3" spans="1:9" ht="12.75">
      <c r="A3" s="893" t="s">
        <v>867</v>
      </c>
      <c r="B3" s="890" t="s">
        <v>952</v>
      </c>
      <c r="C3" s="74" t="s">
        <v>846</v>
      </c>
      <c r="D3" s="90" t="s">
        <v>954</v>
      </c>
      <c r="E3" s="82" t="s">
        <v>956</v>
      </c>
      <c r="F3" s="103" t="s">
        <v>960</v>
      </c>
      <c r="G3" s="74" t="s">
        <v>962</v>
      </c>
      <c r="H3" s="169" t="s">
        <v>995</v>
      </c>
      <c r="I3" s="82" t="s">
        <v>961</v>
      </c>
    </row>
    <row r="4" spans="1:9" ht="12.75">
      <c r="A4" s="894"/>
      <c r="B4" s="891"/>
      <c r="C4" s="75" t="s">
        <v>953</v>
      </c>
      <c r="D4" s="106" t="s">
        <v>955</v>
      </c>
      <c r="E4" s="83" t="s">
        <v>966</v>
      </c>
      <c r="F4" s="14" t="s">
        <v>963</v>
      </c>
      <c r="G4" s="75" t="s">
        <v>735</v>
      </c>
      <c r="H4" s="17" t="s">
        <v>967</v>
      </c>
      <c r="I4" s="75"/>
    </row>
    <row r="5" spans="1:9" ht="12.75">
      <c r="A5" s="895"/>
      <c r="B5" s="892"/>
      <c r="C5" s="76"/>
      <c r="D5" s="91"/>
      <c r="E5" s="18" t="s">
        <v>965</v>
      </c>
      <c r="F5" s="108" t="s">
        <v>964</v>
      </c>
      <c r="G5" s="76"/>
      <c r="H5" s="170" t="s">
        <v>968</v>
      </c>
      <c r="I5" s="76"/>
    </row>
    <row r="6" spans="1:9" ht="12.75">
      <c r="A6" s="82"/>
      <c r="B6" s="169"/>
      <c r="C6" s="74"/>
      <c r="D6" s="103"/>
      <c r="E6" s="82"/>
      <c r="F6" s="103"/>
      <c r="G6" s="74"/>
      <c r="H6" s="169"/>
      <c r="I6" s="74"/>
    </row>
    <row r="7" spans="1:9" ht="12.75">
      <c r="A7" s="187">
        <v>1</v>
      </c>
      <c r="B7" s="16" t="s">
        <v>1214</v>
      </c>
      <c r="C7" s="32">
        <v>32843430</v>
      </c>
      <c r="D7" s="226">
        <v>0</v>
      </c>
      <c r="E7" s="32">
        <v>0</v>
      </c>
      <c r="F7" s="227">
        <v>11946780</v>
      </c>
      <c r="G7" s="32">
        <v>6837660</v>
      </c>
      <c r="H7" s="227">
        <v>15358081</v>
      </c>
      <c r="I7" s="32">
        <f>SUM(C7:H7)</f>
        <v>66985951</v>
      </c>
    </row>
    <row r="8" spans="1:9" ht="12.75">
      <c r="A8" s="76"/>
      <c r="B8" s="108"/>
      <c r="C8" s="76"/>
      <c r="D8" s="108"/>
      <c r="E8" s="76"/>
      <c r="F8" s="108"/>
      <c r="G8" s="76"/>
      <c r="H8" s="108"/>
      <c r="I8" s="76"/>
    </row>
    <row r="9" spans="1:9" ht="12.75" customHeight="1">
      <c r="A9" s="75">
        <v>2</v>
      </c>
      <c r="B9" s="14" t="s">
        <v>971</v>
      </c>
      <c r="C9" s="74"/>
      <c r="D9" s="103"/>
      <c r="E9" s="74"/>
      <c r="F9" s="103"/>
      <c r="G9" s="74"/>
      <c r="H9" s="103"/>
      <c r="I9" s="74"/>
    </row>
    <row r="10" spans="1:9" ht="12.75">
      <c r="A10" s="75"/>
      <c r="B10" s="14" t="s">
        <v>972</v>
      </c>
      <c r="C10" s="83">
        <v>0</v>
      </c>
      <c r="D10" s="17">
        <v>0</v>
      </c>
      <c r="E10" s="83">
        <v>0</v>
      </c>
      <c r="F10" s="189"/>
      <c r="G10" s="83">
        <v>0</v>
      </c>
      <c r="H10" s="83">
        <v>0</v>
      </c>
      <c r="I10" s="32">
        <f>SUM(C10:H10)</f>
        <v>0</v>
      </c>
    </row>
    <row r="11" spans="1:9" ht="12.75">
      <c r="A11" s="75"/>
      <c r="B11" s="14"/>
      <c r="C11" s="76"/>
      <c r="D11" s="108"/>
      <c r="E11" s="76"/>
      <c r="F11" s="108"/>
      <c r="G11" s="76"/>
      <c r="H11" s="108"/>
      <c r="I11" s="76"/>
    </row>
    <row r="12" spans="1:9" ht="12.75">
      <c r="A12" s="74">
        <v>3</v>
      </c>
      <c r="B12" s="103" t="s">
        <v>973</v>
      </c>
      <c r="C12" s="83">
        <v>0</v>
      </c>
      <c r="D12" s="17">
        <v>0</v>
      </c>
      <c r="E12" s="83">
        <v>0</v>
      </c>
      <c r="F12" s="189">
        <v>0</v>
      </c>
      <c r="G12" s="83">
        <v>0</v>
      </c>
      <c r="H12" s="189">
        <v>0</v>
      </c>
      <c r="I12" s="32">
        <f>SUM(C12:H12)</f>
        <v>0</v>
      </c>
    </row>
    <row r="13" spans="1:9" ht="12.75">
      <c r="A13" s="76"/>
      <c r="B13" s="108"/>
      <c r="C13" s="76"/>
      <c r="D13" s="108"/>
      <c r="E13" s="76"/>
      <c r="F13" s="108"/>
      <c r="G13" s="76"/>
      <c r="H13" s="108"/>
      <c r="I13" s="76"/>
    </row>
    <row r="14" spans="1:9" ht="12.75">
      <c r="A14" s="75">
        <v>4</v>
      </c>
      <c r="B14" s="14" t="s">
        <v>974</v>
      </c>
      <c r="C14" s="75"/>
      <c r="D14" s="14"/>
      <c r="E14" s="75"/>
      <c r="F14" s="14"/>
      <c r="G14" s="75"/>
      <c r="H14" s="14"/>
      <c r="I14" s="75"/>
    </row>
    <row r="15" spans="1:9" ht="12.75">
      <c r="A15" s="75"/>
      <c r="B15" s="14" t="s">
        <v>975</v>
      </c>
      <c r="C15" s="75"/>
      <c r="D15" s="14"/>
      <c r="E15" s="75"/>
      <c r="F15" s="14"/>
      <c r="G15" s="75"/>
      <c r="H15" s="14"/>
      <c r="I15" s="75"/>
    </row>
    <row r="16" spans="1:9" ht="12.75">
      <c r="A16" s="75"/>
      <c r="B16" s="14" t="s">
        <v>976</v>
      </c>
      <c r="C16" s="83">
        <v>0</v>
      </c>
      <c r="D16" s="17">
        <v>0</v>
      </c>
      <c r="E16" s="83">
        <v>0</v>
      </c>
      <c r="F16" s="189">
        <v>0</v>
      </c>
      <c r="G16" s="83">
        <v>0</v>
      </c>
      <c r="H16" s="17">
        <v>0</v>
      </c>
      <c r="I16" s="83"/>
    </row>
    <row r="17" spans="1:9" ht="12.75">
      <c r="A17" s="75"/>
      <c r="B17" s="14"/>
      <c r="C17" s="75"/>
      <c r="D17" s="14"/>
      <c r="E17" s="75"/>
      <c r="F17" s="14"/>
      <c r="G17" s="75"/>
      <c r="H17" s="14"/>
      <c r="I17" s="75"/>
    </row>
    <row r="18" spans="1:9" ht="12.75">
      <c r="A18" s="74">
        <v>5</v>
      </c>
      <c r="B18" s="103" t="s">
        <v>977</v>
      </c>
      <c r="C18" s="74"/>
      <c r="D18" s="103"/>
      <c r="E18" s="74"/>
      <c r="F18" s="103"/>
      <c r="G18" s="74"/>
      <c r="H18" s="103"/>
      <c r="I18" s="74"/>
    </row>
    <row r="19" spans="1:9" ht="12.75">
      <c r="A19" s="75"/>
      <c r="B19" s="14" t="s">
        <v>978</v>
      </c>
      <c r="C19" s="83">
        <v>0</v>
      </c>
      <c r="D19" s="17">
        <v>0</v>
      </c>
      <c r="E19" s="83">
        <v>0</v>
      </c>
      <c r="F19" s="189">
        <v>0</v>
      </c>
      <c r="G19" s="83">
        <v>0</v>
      </c>
      <c r="H19" s="17">
        <v>0</v>
      </c>
      <c r="I19" s="32">
        <f>SUM(C19:H19)</f>
        <v>0</v>
      </c>
    </row>
    <row r="20" spans="1:9" ht="12.75">
      <c r="A20" s="75"/>
      <c r="B20" s="14" t="s">
        <v>990</v>
      </c>
      <c r="C20" s="75"/>
      <c r="D20" s="14"/>
      <c r="E20" s="75"/>
      <c r="F20" s="14"/>
      <c r="G20" s="75"/>
      <c r="H20" s="14"/>
      <c r="I20" s="75"/>
    </row>
    <row r="21" spans="1:9" ht="12.75">
      <c r="A21" s="76"/>
      <c r="B21" s="108"/>
      <c r="C21" s="76"/>
      <c r="D21" s="108"/>
      <c r="E21" s="76"/>
      <c r="F21" s="108"/>
      <c r="G21" s="76"/>
      <c r="H21" s="108"/>
      <c r="I21" s="76"/>
    </row>
    <row r="22" spans="1:9" ht="12.75">
      <c r="A22" s="74">
        <v>6</v>
      </c>
      <c r="B22" s="103" t="s">
        <v>979</v>
      </c>
      <c r="C22" s="83">
        <v>0</v>
      </c>
      <c r="D22" s="17">
        <v>0</v>
      </c>
      <c r="E22" s="83">
        <v>0</v>
      </c>
      <c r="F22" s="189">
        <v>0</v>
      </c>
      <c r="G22" s="83">
        <v>0</v>
      </c>
      <c r="H22" s="17">
        <v>14577136</v>
      </c>
      <c r="I22" s="32">
        <f>SUM(C22:H22)</f>
        <v>14577136</v>
      </c>
    </row>
    <row r="23" spans="1:9" ht="12.75">
      <c r="A23" s="76"/>
      <c r="B23" s="108"/>
      <c r="C23" s="76"/>
      <c r="D23" s="108"/>
      <c r="E23" s="76"/>
      <c r="F23" s="108"/>
      <c r="G23" s="76"/>
      <c r="H23" s="108"/>
      <c r="I23" s="76"/>
    </row>
    <row r="24" spans="1:9" ht="12.75">
      <c r="A24" s="74">
        <v>7</v>
      </c>
      <c r="B24" s="103" t="s">
        <v>980</v>
      </c>
      <c r="C24" s="83">
        <v>0</v>
      </c>
      <c r="D24" s="17">
        <v>0</v>
      </c>
      <c r="E24" s="83">
        <v>0</v>
      </c>
      <c r="F24" s="189">
        <v>0</v>
      </c>
      <c r="G24" s="83">
        <v>0</v>
      </c>
      <c r="H24" s="17">
        <v>-12000000</v>
      </c>
      <c r="I24" s="83">
        <f>+H24</f>
        <v>-12000000</v>
      </c>
    </row>
    <row r="25" spans="1:9" ht="12.75">
      <c r="A25" s="76"/>
      <c r="B25" s="108"/>
      <c r="C25" s="76"/>
      <c r="D25" s="108"/>
      <c r="E25" s="76"/>
      <c r="F25" s="108"/>
      <c r="G25" s="76"/>
      <c r="H25" s="108"/>
      <c r="I25" s="76"/>
    </row>
    <row r="26" spans="1:9" ht="12.75">
      <c r="A26" s="74">
        <v>8</v>
      </c>
      <c r="B26" s="103" t="s">
        <v>981</v>
      </c>
      <c r="C26" s="74"/>
      <c r="D26" s="103"/>
      <c r="E26" s="74"/>
      <c r="F26" s="103"/>
      <c r="G26" s="74"/>
      <c r="H26" s="103"/>
      <c r="I26" s="74"/>
    </row>
    <row r="27" spans="1:9" ht="12.75">
      <c r="A27" s="75"/>
      <c r="B27" s="14" t="s">
        <v>982</v>
      </c>
      <c r="C27" s="83">
        <v>0</v>
      </c>
      <c r="D27" s="17">
        <v>0</v>
      </c>
      <c r="E27" s="83">
        <v>0</v>
      </c>
      <c r="F27" s="189">
        <v>0</v>
      </c>
      <c r="G27" s="83">
        <v>3358081</v>
      </c>
      <c r="H27" s="17">
        <v>-3358081</v>
      </c>
      <c r="I27" s="32">
        <f>SUM(C27:H27)</f>
        <v>0</v>
      </c>
    </row>
    <row r="28" spans="1:9" ht="12.75">
      <c r="A28" s="76"/>
      <c r="B28" s="108"/>
      <c r="C28" s="76"/>
      <c r="D28" s="108"/>
      <c r="E28" s="76"/>
      <c r="F28" s="108"/>
      <c r="G28" s="76"/>
      <c r="H28" s="108"/>
      <c r="I28" s="76"/>
    </row>
    <row r="29" spans="1:9" ht="12.75">
      <c r="A29" s="75">
        <v>9</v>
      </c>
      <c r="B29" s="14" t="s">
        <v>983</v>
      </c>
      <c r="C29" s="82">
        <v>0</v>
      </c>
      <c r="D29" s="169">
        <v>0</v>
      </c>
      <c r="E29" s="82">
        <v>0</v>
      </c>
      <c r="F29" s="190">
        <v>0</v>
      </c>
      <c r="G29" s="82">
        <v>0</v>
      </c>
      <c r="H29" s="169">
        <v>0</v>
      </c>
      <c r="I29" s="113">
        <f>SUM(C29:H29)</f>
        <v>0</v>
      </c>
    </row>
    <row r="30" spans="1:9" ht="12.75">
      <c r="A30" s="75"/>
      <c r="B30" s="14"/>
      <c r="C30" s="76"/>
      <c r="D30" s="108"/>
      <c r="E30" s="76"/>
      <c r="F30" s="108"/>
      <c r="G30" s="76"/>
      <c r="H30" s="108"/>
      <c r="I30" s="76"/>
    </row>
    <row r="31" spans="1:9" ht="12.75">
      <c r="A31" s="188">
        <v>10</v>
      </c>
      <c r="B31" s="184" t="s">
        <v>734</v>
      </c>
      <c r="C31" s="32">
        <f aca="true" t="shared" si="0" ref="C31:H31">C7+C10+C12+C16+C19+C22+C24+C27+C29</f>
        <v>32843430</v>
      </c>
      <c r="D31" s="32">
        <f t="shared" si="0"/>
        <v>0</v>
      </c>
      <c r="E31" s="32">
        <f t="shared" si="0"/>
        <v>0</v>
      </c>
      <c r="F31" s="32">
        <f t="shared" si="0"/>
        <v>11946780</v>
      </c>
      <c r="G31" s="32">
        <f t="shared" si="0"/>
        <v>10195741</v>
      </c>
      <c r="H31" s="32">
        <f t="shared" si="0"/>
        <v>14577136</v>
      </c>
      <c r="I31" s="32">
        <f>SUM(C31:H31)</f>
        <v>69563087</v>
      </c>
    </row>
    <row r="32" spans="1:9" ht="12.75">
      <c r="A32" s="76"/>
      <c r="B32" s="108"/>
      <c r="C32" s="76"/>
      <c r="D32" s="108"/>
      <c r="E32" s="76"/>
      <c r="F32" s="108"/>
      <c r="G32" s="76"/>
      <c r="H32" s="108"/>
      <c r="I32" s="76"/>
    </row>
    <row r="33" spans="1:9" ht="12.75">
      <c r="A33" s="75">
        <v>11</v>
      </c>
      <c r="B33" s="14" t="s">
        <v>986</v>
      </c>
      <c r="C33" s="75"/>
      <c r="D33" s="14"/>
      <c r="E33" s="75"/>
      <c r="F33" s="14"/>
      <c r="G33" s="75"/>
      <c r="H33" s="14"/>
      <c r="I33" s="75"/>
    </row>
    <row r="34" spans="1:9" ht="12.75">
      <c r="A34" s="75"/>
      <c r="B34" s="14" t="s">
        <v>987</v>
      </c>
      <c r="C34" s="83">
        <v>0</v>
      </c>
      <c r="D34" s="17">
        <v>0</v>
      </c>
      <c r="E34" s="83">
        <v>0</v>
      </c>
      <c r="F34" s="189">
        <v>0</v>
      </c>
      <c r="G34" s="83">
        <v>0</v>
      </c>
      <c r="H34" s="17">
        <v>0</v>
      </c>
      <c r="I34" s="32">
        <f>SUM(C34:H34)</f>
        <v>0</v>
      </c>
    </row>
    <row r="35" spans="1:9" ht="12.75">
      <c r="A35" s="75"/>
      <c r="B35" s="14"/>
      <c r="C35" s="75"/>
      <c r="D35" s="14"/>
      <c r="E35" s="75"/>
      <c r="F35" s="14"/>
      <c r="G35" s="75"/>
      <c r="H35" s="14"/>
      <c r="I35" s="75"/>
    </row>
    <row r="36" spans="1:9" ht="12.75">
      <c r="A36" s="74">
        <v>12</v>
      </c>
      <c r="B36" s="103" t="s">
        <v>977</v>
      </c>
      <c r="C36" s="74"/>
      <c r="D36" s="103"/>
      <c r="E36" s="74"/>
      <c r="F36" s="103"/>
      <c r="G36" s="74"/>
      <c r="H36" s="103"/>
      <c r="I36" s="74"/>
    </row>
    <row r="37" spans="1:9" ht="12.75">
      <c r="A37" s="75"/>
      <c r="B37" s="14" t="s">
        <v>988</v>
      </c>
      <c r="C37" s="83">
        <v>0</v>
      </c>
      <c r="D37" s="17">
        <v>0</v>
      </c>
      <c r="E37" s="83">
        <v>0</v>
      </c>
      <c r="F37" s="189">
        <v>0</v>
      </c>
      <c r="G37" s="189">
        <v>0</v>
      </c>
      <c r="H37" s="17">
        <v>0</v>
      </c>
      <c r="I37" s="32">
        <f>SUM(C37:H37)</f>
        <v>0</v>
      </c>
    </row>
    <row r="38" spans="1:9" ht="12.75">
      <c r="A38" s="75"/>
      <c r="B38" s="14" t="s">
        <v>989</v>
      </c>
      <c r="C38" s="75"/>
      <c r="D38" s="14"/>
      <c r="E38" s="75"/>
      <c r="F38" s="14"/>
      <c r="G38" s="75"/>
      <c r="H38" s="14"/>
      <c r="I38" s="75"/>
    </row>
    <row r="39" spans="1:9" ht="12.75">
      <c r="A39" s="76"/>
      <c r="B39" s="108"/>
      <c r="C39" s="76"/>
      <c r="D39" s="108"/>
      <c r="E39" s="76"/>
      <c r="F39" s="108"/>
      <c r="G39" s="76"/>
      <c r="H39" s="108"/>
      <c r="I39" s="76"/>
    </row>
    <row r="40" spans="1:9" ht="12.75">
      <c r="A40" s="74">
        <v>13</v>
      </c>
      <c r="B40" s="103" t="s">
        <v>992</v>
      </c>
      <c r="C40" s="74"/>
      <c r="D40" s="103"/>
      <c r="E40" s="74"/>
      <c r="F40" s="103"/>
      <c r="G40" s="74"/>
      <c r="H40" s="103"/>
      <c r="I40" s="74"/>
    </row>
    <row r="41" spans="1:9" ht="12.75">
      <c r="A41" s="75"/>
      <c r="B41" s="14" t="s">
        <v>991</v>
      </c>
      <c r="C41" s="83">
        <v>0</v>
      </c>
      <c r="D41" s="17">
        <v>0</v>
      </c>
      <c r="E41" s="83">
        <v>0</v>
      </c>
      <c r="F41" s="189">
        <v>0</v>
      </c>
      <c r="G41" s="83">
        <v>0</v>
      </c>
      <c r="H41" s="17">
        <v>15303417</v>
      </c>
      <c r="I41" s="32">
        <f>SUM(C41:H41)</f>
        <v>15303417</v>
      </c>
    </row>
    <row r="42" spans="1:9" ht="12.75">
      <c r="A42" s="76"/>
      <c r="B42" s="108"/>
      <c r="C42" s="76"/>
      <c r="D42" s="108"/>
      <c r="E42" s="76"/>
      <c r="F42" s="108"/>
      <c r="G42" s="76"/>
      <c r="H42" s="108"/>
      <c r="I42" s="76"/>
    </row>
    <row r="43" spans="1:9" ht="12.75">
      <c r="A43" s="74">
        <v>14</v>
      </c>
      <c r="B43" s="103" t="s">
        <v>980</v>
      </c>
      <c r="C43" s="83">
        <v>0</v>
      </c>
      <c r="D43" s="17">
        <v>0</v>
      </c>
      <c r="E43" s="83">
        <v>0</v>
      </c>
      <c r="F43" s="189">
        <v>0</v>
      </c>
      <c r="G43" s="83"/>
      <c r="H43" s="17">
        <v>-14577136</v>
      </c>
      <c r="I43" s="32">
        <f>SUM(C43:H43)</f>
        <v>-14577136</v>
      </c>
    </row>
    <row r="44" spans="1:9" ht="12.75">
      <c r="A44" s="76"/>
      <c r="B44" s="108"/>
      <c r="C44" s="76"/>
      <c r="D44" s="108"/>
      <c r="E44" s="76"/>
      <c r="F44" s="108"/>
      <c r="G44" s="76"/>
      <c r="H44" s="108"/>
      <c r="I44" s="76"/>
    </row>
    <row r="45" spans="1:9" ht="12.75">
      <c r="A45" s="74">
        <v>8</v>
      </c>
      <c r="B45" s="103" t="s">
        <v>981</v>
      </c>
      <c r="C45" s="83">
        <v>0</v>
      </c>
      <c r="D45" s="17">
        <v>0</v>
      </c>
      <c r="E45" s="83">
        <v>0</v>
      </c>
      <c r="F45" s="189">
        <v>0</v>
      </c>
      <c r="G45" s="83"/>
      <c r="H45" s="17"/>
      <c r="I45" s="32">
        <f>SUM(C45:H45)</f>
        <v>0</v>
      </c>
    </row>
    <row r="46" spans="1:9" ht="12.75">
      <c r="A46" s="75"/>
      <c r="B46" s="14" t="s">
        <v>1378</v>
      </c>
      <c r="C46" s="76"/>
      <c r="D46" s="108"/>
      <c r="E46" s="76"/>
      <c r="F46" s="108"/>
      <c r="G46" s="76"/>
      <c r="H46" s="108"/>
      <c r="I46" s="76"/>
    </row>
    <row r="47" spans="1:9" ht="12.75">
      <c r="A47" s="74">
        <v>15</v>
      </c>
      <c r="B47" s="103" t="s">
        <v>993</v>
      </c>
      <c r="C47" s="83">
        <v>0</v>
      </c>
      <c r="D47" s="17">
        <v>0</v>
      </c>
      <c r="E47" s="83">
        <v>0</v>
      </c>
      <c r="F47" s="189">
        <v>0</v>
      </c>
      <c r="G47" s="83">
        <v>0</v>
      </c>
      <c r="H47" s="17">
        <v>0</v>
      </c>
      <c r="I47" s="32">
        <f>SUM(C47:H47)</f>
        <v>0</v>
      </c>
    </row>
    <row r="48" spans="1:9" ht="12.75">
      <c r="A48" s="76"/>
      <c r="B48" s="108"/>
      <c r="C48" s="76"/>
      <c r="D48" s="108"/>
      <c r="E48" s="76"/>
      <c r="F48" s="108"/>
      <c r="G48" s="76"/>
      <c r="H48" s="108"/>
      <c r="I48" s="76"/>
    </row>
    <row r="49" spans="1:9" ht="12.75">
      <c r="A49" s="74">
        <v>16</v>
      </c>
      <c r="B49" s="103" t="s">
        <v>994</v>
      </c>
      <c r="C49" s="83">
        <v>0</v>
      </c>
      <c r="D49" s="17">
        <v>0</v>
      </c>
      <c r="E49" s="83">
        <v>0</v>
      </c>
      <c r="F49" s="189">
        <v>0</v>
      </c>
      <c r="G49" s="83">
        <v>0</v>
      </c>
      <c r="H49" s="17">
        <v>0</v>
      </c>
      <c r="I49" s="113">
        <f>SUM(C49:H49)</f>
        <v>0</v>
      </c>
    </row>
    <row r="50" spans="1:9" ht="12.75">
      <c r="A50" s="76"/>
      <c r="B50" s="108"/>
      <c r="C50" s="76"/>
      <c r="D50" s="108"/>
      <c r="E50" s="76"/>
      <c r="F50" s="108"/>
      <c r="G50" s="76"/>
      <c r="H50" s="108"/>
      <c r="I50" s="76"/>
    </row>
    <row r="51" spans="1:9" ht="12.75">
      <c r="A51" s="755"/>
      <c r="B51" s="756" t="s">
        <v>346</v>
      </c>
      <c r="C51" s="757">
        <f>+C31</f>
        <v>32843430</v>
      </c>
      <c r="D51" s="756">
        <f>+D31</f>
        <v>0</v>
      </c>
      <c r="E51" s="757">
        <f>+E31</f>
        <v>0</v>
      </c>
      <c r="F51" s="756">
        <f>+F31</f>
        <v>11946780</v>
      </c>
      <c r="G51" s="757">
        <f>+G31</f>
        <v>10195741</v>
      </c>
      <c r="H51" s="756">
        <f>+H41</f>
        <v>15303417</v>
      </c>
      <c r="I51" s="757">
        <f>SUM(C51:H51)</f>
        <v>70289368</v>
      </c>
    </row>
    <row r="52" spans="1:9" ht="12.75">
      <c r="A52" s="74">
        <v>11</v>
      </c>
      <c r="B52" s="103" t="s">
        <v>986</v>
      </c>
      <c r="C52" s="74"/>
      <c r="D52" s="103"/>
      <c r="E52" s="74"/>
      <c r="F52" s="103"/>
      <c r="G52" s="74"/>
      <c r="H52" s="103"/>
      <c r="I52" s="74"/>
    </row>
    <row r="53" spans="1:9" ht="12.75">
      <c r="A53" s="76"/>
      <c r="B53" s="108" t="s">
        <v>987</v>
      </c>
      <c r="C53" s="76">
        <v>0</v>
      </c>
      <c r="D53" s="108">
        <v>0</v>
      </c>
      <c r="E53" s="76">
        <v>0</v>
      </c>
      <c r="F53" s="108">
        <v>0</v>
      </c>
      <c r="G53" s="76">
        <v>0</v>
      </c>
      <c r="H53" s="108">
        <v>0</v>
      </c>
      <c r="I53" s="76">
        <v>0</v>
      </c>
    </row>
    <row r="54" spans="1:9" ht="12.75">
      <c r="A54" s="75"/>
      <c r="B54" s="14"/>
      <c r="C54" s="75"/>
      <c r="D54" s="14"/>
      <c r="E54" s="75"/>
      <c r="F54" s="14"/>
      <c r="G54" s="75"/>
      <c r="H54" s="14"/>
      <c r="I54" s="75"/>
    </row>
    <row r="55" spans="1:9" ht="12.75">
      <c r="A55" s="74">
        <v>12</v>
      </c>
      <c r="B55" s="103" t="s">
        <v>977</v>
      </c>
      <c r="C55" s="74"/>
      <c r="D55" s="103"/>
      <c r="E55" s="74"/>
      <c r="F55" s="103"/>
      <c r="G55" s="74"/>
      <c r="H55" s="103"/>
      <c r="I55" s="74"/>
    </row>
    <row r="56" spans="1:9" ht="12.75">
      <c r="A56" s="75"/>
      <c r="B56" s="14" t="s">
        <v>988</v>
      </c>
      <c r="C56" s="75">
        <v>0</v>
      </c>
      <c r="D56" s="14">
        <v>0</v>
      </c>
      <c r="E56" s="75">
        <v>0</v>
      </c>
      <c r="F56" s="14">
        <v>0</v>
      </c>
      <c r="G56" s="75">
        <v>0</v>
      </c>
      <c r="H56" s="14">
        <v>0</v>
      </c>
      <c r="I56" s="75">
        <v>0</v>
      </c>
    </row>
    <row r="57" spans="1:9" ht="12.75">
      <c r="A57" s="76"/>
      <c r="B57" s="108" t="s">
        <v>989</v>
      </c>
      <c r="C57" s="76"/>
      <c r="D57" s="108"/>
      <c r="E57" s="76"/>
      <c r="F57" s="108"/>
      <c r="G57" s="76"/>
      <c r="H57" s="108"/>
      <c r="I57" s="76"/>
    </row>
    <row r="58" spans="1:9" ht="12.75">
      <c r="A58" s="74">
        <v>13</v>
      </c>
      <c r="B58" s="103" t="s">
        <v>992</v>
      </c>
      <c r="C58" s="74"/>
      <c r="D58" s="103"/>
      <c r="E58" s="74"/>
      <c r="F58" s="103"/>
      <c r="G58" s="74"/>
      <c r="H58" s="103"/>
      <c r="I58" s="74"/>
    </row>
    <row r="59" spans="1:9" ht="12.75">
      <c r="A59" s="76"/>
      <c r="B59" s="108" t="s">
        <v>991</v>
      </c>
      <c r="C59" s="76">
        <v>0</v>
      </c>
      <c r="D59" s="108">
        <v>0</v>
      </c>
      <c r="E59" s="76">
        <v>0</v>
      </c>
      <c r="F59" s="108">
        <v>0</v>
      </c>
      <c r="G59" s="76">
        <v>0</v>
      </c>
      <c r="H59" s="108">
        <v>17017574</v>
      </c>
      <c r="I59" s="76">
        <f>SUM(C59:H59)</f>
        <v>17017574</v>
      </c>
    </row>
    <row r="60" spans="1:9" ht="12.75">
      <c r="A60" s="74">
        <v>14</v>
      </c>
      <c r="B60" s="103" t="s">
        <v>28</v>
      </c>
      <c r="C60" s="74">
        <v>0</v>
      </c>
      <c r="D60" s="103">
        <v>0</v>
      </c>
      <c r="E60" s="74">
        <v>0</v>
      </c>
      <c r="F60" s="103">
        <v>0</v>
      </c>
      <c r="G60" s="74"/>
      <c r="H60" s="103"/>
      <c r="I60" s="74"/>
    </row>
    <row r="61" spans="1:9" ht="12.75">
      <c r="A61" s="76"/>
      <c r="B61" s="108"/>
      <c r="C61" s="76"/>
      <c r="D61" s="108"/>
      <c r="E61" s="76"/>
      <c r="F61" s="108"/>
      <c r="G61" s="76"/>
      <c r="H61" s="108">
        <v>-15303417</v>
      </c>
      <c r="I61" s="76">
        <f>+H61</f>
        <v>-15303417</v>
      </c>
    </row>
    <row r="62" spans="1:9" ht="12.75">
      <c r="A62" s="74">
        <v>8</v>
      </c>
      <c r="B62" s="103" t="s">
        <v>981</v>
      </c>
      <c r="C62" s="74">
        <v>0</v>
      </c>
      <c r="D62" s="103">
        <v>0</v>
      </c>
      <c r="E62" s="74">
        <v>0</v>
      </c>
      <c r="F62" s="103">
        <v>0</v>
      </c>
      <c r="G62" s="74"/>
      <c r="H62" s="103"/>
      <c r="I62" s="74">
        <v>0</v>
      </c>
    </row>
    <row r="63" spans="1:9" ht="12.75">
      <c r="A63" s="76"/>
      <c r="B63" s="108" t="s">
        <v>1378</v>
      </c>
      <c r="C63" s="76"/>
      <c r="D63" s="108"/>
      <c r="E63" s="76"/>
      <c r="F63" s="108"/>
      <c r="G63" s="76"/>
      <c r="H63" s="108"/>
      <c r="I63" s="76"/>
    </row>
    <row r="64" spans="1:9" ht="12.75">
      <c r="A64" s="74">
        <v>15</v>
      </c>
      <c r="B64" s="103" t="s">
        <v>993</v>
      </c>
      <c r="C64" s="74">
        <v>0</v>
      </c>
      <c r="D64" s="103">
        <v>0</v>
      </c>
      <c r="E64" s="74">
        <v>0</v>
      </c>
      <c r="F64" s="103">
        <v>0</v>
      </c>
      <c r="G64" s="74">
        <v>0</v>
      </c>
      <c r="H64" s="103">
        <v>0</v>
      </c>
      <c r="I64" s="74">
        <v>0</v>
      </c>
    </row>
    <row r="65" spans="1:9" ht="12.75">
      <c r="A65" s="76"/>
      <c r="B65" s="108"/>
      <c r="C65" s="76"/>
      <c r="D65" s="108"/>
      <c r="E65" s="76"/>
      <c r="F65" s="108"/>
      <c r="G65" s="76"/>
      <c r="H65" s="108"/>
      <c r="I65" s="76"/>
    </row>
    <row r="66" spans="1:9" ht="12.75">
      <c r="A66" s="175"/>
      <c r="B66" s="85" t="s">
        <v>994</v>
      </c>
      <c r="C66" s="175"/>
      <c r="D66" s="85"/>
      <c r="E66" s="175"/>
      <c r="F66" s="85"/>
      <c r="G66" s="175"/>
      <c r="H66" s="85"/>
      <c r="I66" s="175"/>
    </row>
    <row r="67" spans="1:11" ht="12.75">
      <c r="A67" s="757"/>
      <c r="B67" s="756" t="s">
        <v>779</v>
      </c>
      <c r="C67" s="711"/>
      <c r="D67" s="711"/>
      <c r="E67" s="711"/>
      <c r="F67" s="711"/>
      <c r="G67" s="711"/>
      <c r="H67" s="711"/>
      <c r="I67" s="711"/>
      <c r="J67" s="14"/>
      <c r="K67" s="621"/>
    </row>
    <row r="68" spans="1:9" ht="12.75">
      <c r="A68" s="712">
        <v>16</v>
      </c>
      <c r="B68" s="713"/>
      <c r="C68" s="777">
        <f>+C51</f>
        <v>32843430</v>
      </c>
      <c r="D68" s="778">
        <f>+D51</f>
        <v>0</v>
      </c>
      <c r="E68" s="777">
        <f>+E51</f>
        <v>0</v>
      </c>
      <c r="F68" s="778">
        <f>+F51</f>
        <v>11946780</v>
      </c>
      <c r="G68" s="777">
        <f>+G51</f>
        <v>10195741</v>
      </c>
      <c r="H68" s="778">
        <f>+H59</f>
        <v>17017574</v>
      </c>
      <c r="I68" s="777">
        <f>SUM(I51:I67)</f>
        <v>72003525</v>
      </c>
    </row>
    <row r="69" spans="1:9" ht="12.75" hidden="1">
      <c r="A69" s="76"/>
      <c r="B69" s="108"/>
      <c r="C69" s="714"/>
      <c r="D69" s="108"/>
      <c r="E69" s="76"/>
      <c r="F69" s="715"/>
      <c r="G69" s="714"/>
      <c r="H69" s="715"/>
      <c r="I69" s="714"/>
    </row>
    <row r="70" spans="3:9" ht="12.75" hidden="1">
      <c r="C70" s="118">
        <f aca="true" t="shared" si="1" ref="C70:I70">C69-C67</f>
        <v>0</v>
      </c>
      <c r="D70" s="118">
        <f t="shared" si="1"/>
        <v>0</v>
      </c>
      <c r="E70" s="118">
        <f t="shared" si="1"/>
        <v>0</v>
      </c>
      <c r="F70" s="118">
        <f t="shared" si="1"/>
        <v>0</v>
      </c>
      <c r="G70" s="118">
        <f t="shared" si="1"/>
        <v>0</v>
      </c>
      <c r="H70" s="118">
        <f t="shared" si="1"/>
        <v>0</v>
      </c>
      <c r="I70" s="118">
        <f t="shared" si="1"/>
        <v>0</v>
      </c>
    </row>
    <row r="72" spans="2:9" ht="12.75">
      <c r="B72" s="883" t="s">
        <v>949</v>
      </c>
      <c r="C72" s="883"/>
      <c r="F72" s="512" t="s">
        <v>1163</v>
      </c>
      <c r="I72" s="118"/>
    </row>
    <row r="73" spans="2:6" ht="12.75">
      <c r="B73" s="544" t="s">
        <v>457</v>
      </c>
      <c r="C73" s="544"/>
      <c r="F73" s="512" t="s">
        <v>1164</v>
      </c>
    </row>
  </sheetData>
  <sheetProtection/>
  <mergeCells count="4">
    <mergeCell ref="B1:H1"/>
    <mergeCell ref="B3:B5"/>
    <mergeCell ref="A3:A5"/>
    <mergeCell ref="B72:C72"/>
  </mergeCells>
  <printOptions/>
  <pageMargins left="0.24" right="0.24" top="1" bottom="0.5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F30" sqref="F30"/>
    </sheetView>
  </sheetViews>
  <sheetFormatPr defaultColWidth="9.140625" defaultRowHeight="12.75"/>
  <cols>
    <col min="1" max="1" width="5.421875" style="0" customWidth="1"/>
    <col min="2" max="2" width="0.42578125" style="0" customWidth="1"/>
    <col min="12" max="12" width="12.140625" style="0" customWidth="1"/>
  </cols>
  <sheetData>
    <row r="1" spans="3:12" ht="14.25">
      <c r="C1" s="716"/>
      <c r="D1" s="716"/>
      <c r="E1" s="716"/>
      <c r="F1" s="716"/>
      <c r="G1" s="716"/>
      <c r="H1" s="716"/>
      <c r="I1" s="716"/>
      <c r="J1" s="716"/>
      <c r="K1" s="716"/>
      <c r="L1" s="14"/>
    </row>
    <row r="2" spans="2:12" ht="14.25">
      <c r="B2" s="90"/>
      <c r="C2" s="717"/>
      <c r="D2" s="103"/>
      <c r="E2" s="103"/>
      <c r="F2" s="103"/>
      <c r="G2" s="103"/>
      <c r="H2" s="103"/>
      <c r="I2" s="103"/>
      <c r="J2" s="717"/>
      <c r="K2" s="717"/>
      <c r="L2" s="104"/>
    </row>
    <row r="3" spans="2:12" ht="18">
      <c r="B3" s="106"/>
      <c r="C3" s="716"/>
      <c r="E3" s="718" t="s">
        <v>21</v>
      </c>
      <c r="G3" s="149"/>
      <c r="H3" s="149"/>
      <c r="I3" s="719"/>
      <c r="J3" s="719"/>
      <c r="K3" s="716"/>
      <c r="L3" s="107"/>
    </row>
    <row r="4" spans="2:12" ht="18">
      <c r="B4" s="106"/>
      <c r="C4" s="716"/>
      <c r="D4" s="121"/>
      <c r="E4" s="121"/>
      <c r="F4" s="121"/>
      <c r="G4" s="121"/>
      <c r="H4" s="121"/>
      <c r="I4" s="716"/>
      <c r="J4" s="716"/>
      <c r="K4" s="716"/>
      <c r="L4" s="107"/>
    </row>
    <row r="5" spans="2:12" ht="14.25">
      <c r="B5" s="106"/>
      <c r="C5" s="16"/>
      <c r="D5" s="716"/>
      <c r="E5" s="716"/>
      <c r="F5" s="716"/>
      <c r="G5" s="716"/>
      <c r="H5" s="716"/>
      <c r="I5" s="716"/>
      <c r="J5" s="716"/>
      <c r="K5" s="716"/>
      <c r="L5" s="107"/>
    </row>
    <row r="6" spans="2:12" ht="14.25">
      <c r="B6" s="106"/>
      <c r="C6" s="720"/>
      <c r="D6" s="716"/>
      <c r="E6" s="716"/>
      <c r="F6" s="716"/>
      <c r="G6" s="716"/>
      <c r="H6" s="716"/>
      <c r="I6" s="716"/>
      <c r="J6" s="716"/>
      <c r="K6" s="716"/>
      <c r="L6" s="107"/>
    </row>
    <row r="7" spans="2:12" ht="24.75" customHeight="1">
      <c r="B7" s="106"/>
      <c r="C7" s="16" t="s">
        <v>1379</v>
      </c>
      <c r="D7" s="716"/>
      <c r="E7" s="716"/>
      <c r="F7" s="716"/>
      <c r="G7" s="716"/>
      <c r="H7" s="716"/>
      <c r="I7" s="716"/>
      <c r="J7" s="716"/>
      <c r="K7" s="716"/>
      <c r="L7" s="107"/>
    </row>
    <row r="8" spans="2:12" ht="24.75" customHeight="1">
      <c r="B8" s="106"/>
      <c r="C8" s="16" t="s">
        <v>1383</v>
      </c>
      <c r="D8" s="716"/>
      <c r="E8" s="716"/>
      <c r="F8" s="716"/>
      <c r="G8" s="716"/>
      <c r="H8" s="716"/>
      <c r="I8" s="716"/>
      <c r="J8" s="716"/>
      <c r="K8" s="716"/>
      <c r="L8" s="107"/>
    </row>
    <row r="9" spans="2:12" ht="24.75" customHeight="1">
      <c r="B9" s="106"/>
      <c r="C9" s="16" t="s">
        <v>1384</v>
      </c>
      <c r="D9" s="16"/>
      <c r="E9" s="716"/>
      <c r="F9" s="716"/>
      <c r="G9" s="716"/>
      <c r="H9" s="716"/>
      <c r="I9" s="716"/>
      <c r="J9" s="716"/>
      <c r="K9" s="716"/>
      <c r="L9" s="107"/>
    </row>
    <row r="10" spans="2:12" ht="24.75" customHeight="1">
      <c r="B10" s="106"/>
      <c r="C10" s="16" t="s">
        <v>0</v>
      </c>
      <c r="D10" s="16"/>
      <c r="E10" s="716"/>
      <c r="F10" s="716"/>
      <c r="G10" s="716"/>
      <c r="H10" s="716"/>
      <c r="I10" s="716"/>
      <c r="J10" s="716"/>
      <c r="K10" s="716"/>
      <c r="L10" s="107"/>
    </row>
    <row r="11" spans="2:12" ht="24.75" customHeight="1">
      <c r="B11" s="106"/>
      <c r="C11" s="16" t="s">
        <v>1</v>
      </c>
      <c r="D11" s="16"/>
      <c r="E11" s="716"/>
      <c r="F11" s="716"/>
      <c r="G11" s="716"/>
      <c r="H11" s="716"/>
      <c r="I11" s="716"/>
      <c r="J11" s="716"/>
      <c r="K11" s="716"/>
      <c r="L11" s="107"/>
    </row>
    <row r="12" spans="2:12" ht="24.75" customHeight="1">
      <c r="B12" s="106"/>
      <c r="C12" s="16" t="s">
        <v>2</v>
      </c>
      <c r="D12" s="16"/>
      <c r="E12" s="14"/>
      <c r="F12" s="14"/>
      <c r="G12" s="14"/>
      <c r="H12" s="716"/>
      <c r="I12" s="716"/>
      <c r="J12" s="716"/>
      <c r="K12" s="716"/>
      <c r="L12" s="107"/>
    </row>
    <row r="13" spans="2:12" ht="24.75" customHeight="1">
      <c r="B13" s="106"/>
      <c r="C13" s="16" t="s">
        <v>3</v>
      </c>
      <c r="D13" s="16"/>
      <c r="E13" s="14"/>
      <c r="F13" s="14"/>
      <c r="G13" s="14"/>
      <c r="H13" s="716"/>
      <c r="I13" s="716"/>
      <c r="J13" s="716"/>
      <c r="K13" s="716"/>
      <c r="L13" s="107"/>
    </row>
    <row r="14" spans="2:12" ht="24.75" customHeight="1">
      <c r="B14" s="106"/>
      <c r="C14" s="16" t="s">
        <v>4</v>
      </c>
      <c r="D14" s="16"/>
      <c r="E14" s="716"/>
      <c r="F14" s="716"/>
      <c r="G14" s="716"/>
      <c r="H14" s="716"/>
      <c r="I14" s="716"/>
      <c r="J14" s="716"/>
      <c r="K14" s="716"/>
      <c r="L14" s="107"/>
    </row>
    <row r="15" spans="2:12" ht="24.75" customHeight="1">
      <c r="B15" s="106"/>
      <c r="C15" s="16" t="s">
        <v>5</v>
      </c>
      <c r="D15" s="16"/>
      <c r="E15" s="716"/>
      <c r="F15" s="716"/>
      <c r="G15" s="716"/>
      <c r="H15" s="716"/>
      <c r="I15" s="716"/>
      <c r="J15" s="716"/>
      <c r="K15" s="716"/>
      <c r="L15" s="107"/>
    </row>
    <row r="16" spans="2:12" ht="24.75" customHeight="1">
      <c r="B16" s="106"/>
      <c r="C16" s="16" t="s">
        <v>6</v>
      </c>
      <c r="D16" s="16"/>
      <c r="E16" s="716"/>
      <c r="F16" s="716"/>
      <c r="G16" s="716"/>
      <c r="H16" s="716"/>
      <c r="I16" s="716"/>
      <c r="J16" s="716"/>
      <c r="K16" s="716"/>
      <c r="L16" s="107"/>
    </row>
    <row r="17" spans="2:12" ht="24.75" customHeight="1">
      <c r="B17" s="106"/>
      <c r="C17" s="16" t="s">
        <v>7</v>
      </c>
      <c r="D17" s="16"/>
      <c r="E17" s="716"/>
      <c r="F17" s="716"/>
      <c r="G17" s="716"/>
      <c r="H17" s="716"/>
      <c r="I17" s="716"/>
      <c r="J17" s="716"/>
      <c r="K17" s="716"/>
      <c r="L17" s="107"/>
    </row>
    <row r="18" spans="2:12" ht="24.75" customHeight="1">
      <c r="B18" s="106"/>
      <c r="C18" s="16" t="s">
        <v>8</v>
      </c>
      <c r="D18" s="16"/>
      <c r="E18" s="716"/>
      <c r="F18" s="716"/>
      <c r="G18" s="716"/>
      <c r="H18" s="716"/>
      <c r="I18" s="716"/>
      <c r="J18" s="716"/>
      <c r="K18" s="716"/>
      <c r="L18" s="107"/>
    </row>
    <row r="19" spans="2:12" ht="24.75" customHeight="1">
      <c r="B19" s="106"/>
      <c r="C19" s="14"/>
      <c r="D19" s="14"/>
      <c r="E19" s="721" t="s">
        <v>9</v>
      </c>
      <c r="F19" s="722" t="s">
        <v>10</v>
      </c>
      <c r="G19" s="716"/>
      <c r="H19" s="716"/>
      <c r="I19" s="716"/>
      <c r="J19" s="716"/>
      <c r="K19" s="716"/>
      <c r="L19" s="107"/>
    </row>
    <row r="20" spans="2:12" ht="24.75" customHeight="1">
      <c r="B20" s="106"/>
      <c r="C20" s="14"/>
      <c r="D20" s="14"/>
      <c r="E20" s="721" t="s">
        <v>9</v>
      </c>
      <c r="F20" s="722" t="s">
        <v>11</v>
      </c>
      <c r="G20" s="716"/>
      <c r="H20" s="716"/>
      <c r="I20" s="716"/>
      <c r="J20" s="716"/>
      <c r="K20" s="716"/>
      <c r="L20" s="107"/>
    </row>
    <row r="21" spans="2:12" ht="24.75" customHeight="1">
      <c r="B21" s="106"/>
      <c r="C21" s="14"/>
      <c r="D21" s="14"/>
      <c r="E21" s="721" t="s">
        <v>9</v>
      </c>
      <c r="F21" s="722" t="s">
        <v>12</v>
      </c>
      <c r="G21" s="716"/>
      <c r="H21" s="716"/>
      <c r="I21" s="716"/>
      <c r="J21" s="716"/>
      <c r="K21" s="716"/>
      <c r="L21" s="107"/>
    </row>
    <row r="22" spans="2:12" ht="24.75" customHeight="1">
      <c r="B22" s="106"/>
      <c r="C22" s="14"/>
      <c r="D22" s="14"/>
      <c r="E22" s="721" t="s">
        <v>9</v>
      </c>
      <c r="F22" s="722" t="s">
        <v>13</v>
      </c>
      <c r="G22" s="716"/>
      <c r="H22" s="716"/>
      <c r="I22" s="716"/>
      <c r="J22" s="716"/>
      <c r="K22" s="716"/>
      <c r="L22" s="107"/>
    </row>
    <row r="23" spans="2:12" ht="24.75" customHeight="1">
      <c r="B23" s="106"/>
      <c r="C23" s="721"/>
      <c r="D23" s="716"/>
      <c r="E23" s="716"/>
      <c r="F23" s="14"/>
      <c r="G23" s="716"/>
      <c r="H23" s="716"/>
      <c r="I23" s="716"/>
      <c r="J23" s="716"/>
      <c r="K23" s="716"/>
      <c r="L23" s="107"/>
    </row>
    <row r="24" spans="2:12" ht="24.75" customHeight="1">
      <c r="B24" s="106"/>
      <c r="C24" s="16" t="s">
        <v>19</v>
      </c>
      <c r="D24" s="716"/>
      <c r="E24" s="716"/>
      <c r="F24" s="716"/>
      <c r="G24" s="716"/>
      <c r="H24" s="716"/>
      <c r="I24" s="716"/>
      <c r="J24" s="716"/>
      <c r="K24" s="716"/>
      <c r="L24" s="107"/>
    </row>
    <row r="25" spans="2:12" ht="24.75" customHeight="1">
      <c r="B25" s="106"/>
      <c r="C25" s="16" t="s">
        <v>14</v>
      </c>
      <c r="D25" s="716"/>
      <c r="E25" s="716"/>
      <c r="F25" s="716"/>
      <c r="G25" s="716"/>
      <c r="H25" s="716"/>
      <c r="I25" s="716"/>
      <c r="J25" s="716"/>
      <c r="K25" s="716"/>
      <c r="L25" s="107"/>
    </row>
    <row r="26" spans="2:12" ht="24.75" customHeight="1">
      <c r="B26" s="106"/>
      <c r="C26" s="16" t="s">
        <v>15</v>
      </c>
      <c r="D26" s="716"/>
      <c r="E26" s="716"/>
      <c r="F26" s="716"/>
      <c r="G26" s="716"/>
      <c r="H26" s="716"/>
      <c r="I26" s="716"/>
      <c r="J26" s="716"/>
      <c r="K26" s="716"/>
      <c r="L26" s="107"/>
    </row>
    <row r="27" spans="2:12" ht="24.75" customHeight="1">
      <c r="B27" s="106"/>
      <c r="C27" s="14"/>
      <c r="D27" s="14"/>
      <c r="E27" s="723" t="s">
        <v>9</v>
      </c>
      <c r="F27" s="722" t="s">
        <v>16</v>
      </c>
      <c r="G27" s="716"/>
      <c r="H27" s="716"/>
      <c r="I27" s="716"/>
      <c r="J27" s="716"/>
      <c r="K27" s="716"/>
      <c r="L27" s="107"/>
    </row>
    <row r="28" spans="2:12" ht="24.75" customHeight="1">
      <c r="B28" s="106"/>
      <c r="C28" s="14"/>
      <c r="D28" s="14"/>
      <c r="E28" s="724" t="s">
        <v>9</v>
      </c>
      <c r="F28" s="722" t="s">
        <v>17</v>
      </c>
      <c r="G28" s="14"/>
      <c r="H28" s="716"/>
      <c r="I28" s="716"/>
      <c r="J28" s="716"/>
      <c r="K28" s="716"/>
      <c r="L28" s="107"/>
    </row>
    <row r="29" spans="2:12" ht="24.75" customHeight="1">
      <c r="B29" s="106"/>
      <c r="C29" s="14"/>
      <c r="D29" s="14"/>
      <c r="E29" s="724" t="s">
        <v>9</v>
      </c>
      <c r="F29" s="722" t="s">
        <v>18</v>
      </c>
      <c r="G29" s="716"/>
      <c r="H29" s="716"/>
      <c r="I29" s="716"/>
      <c r="J29" s="716"/>
      <c r="K29" s="716"/>
      <c r="L29" s="107"/>
    </row>
    <row r="30" spans="2:12" ht="24.75" customHeight="1">
      <c r="B30" s="106"/>
      <c r="C30" s="14"/>
      <c r="D30" s="14"/>
      <c r="E30" s="724" t="s">
        <v>9</v>
      </c>
      <c r="F30" s="722" t="s">
        <v>946</v>
      </c>
      <c r="G30" s="14"/>
      <c r="H30" s="716"/>
      <c r="I30" s="716"/>
      <c r="J30" s="716"/>
      <c r="K30" s="716"/>
      <c r="L30" s="107"/>
    </row>
    <row r="31" spans="2:12" ht="24.75" customHeight="1">
      <c r="B31" s="106"/>
      <c r="C31" s="14"/>
      <c r="D31" s="14"/>
      <c r="E31" s="725" t="s">
        <v>9</v>
      </c>
      <c r="F31" s="722" t="s">
        <v>20</v>
      </c>
      <c r="G31" s="14"/>
      <c r="H31" s="716"/>
      <c r="I31" s="716"/>
      <c r="J31" s="716"/>
      <c r="K31" s="716"/>
      <c r="L31" s="107"/>
    </row>
    <row r="32" spans="2:12" ht="14.25">
      <c r="B32" s="91"/>
      <c r="C32" s="726"/>
      <c r="D32" s="727"/>
      <c r="E32" s="727"/>
      <c r="F32" s="727"/>
      <c r="G32" s="727"/>
      <c r="H32" s="727"/>
      <c r="I32" s="727"/>
      <c r="J32" s="727"/>
      <c r="K32" s="727"/>
      <c r="L32" s="109"/>
    </row>
  </sheetData>
  <sheetProtection/>
  <printOptions/>
  <pageMargins left="0.23" right="0.24" top="0.84" bottom="0.83" header="0.5" footer="0.5"/>
  <pageSetup horizontalDpi="300" verticalDpi="300" orientation="portrait" paperSize="9" r:id="rId1"/>
  <headerFooter alignWithMargins="0">
    <oddFooter>&amp;CFaqe  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.28125" style="0" customWidth="1"/>
    <col min="11" max="11" width="14.57421875" style="0" customWidth="1"/>
    <col min="12" max="12" width="3.28125" style="0" customWidth="1"/>
  </cols>
  <sheetData>
    <row r="1" spans="3:12" ht="14.25">
      <c r="C1" s="716"/>
      <c r="D1" s="716"/>
      <c r="E1" s="716"/>
      <c r="F1" s="716"/>
      <c r="G1" s="716"/>
      <c r="H1" s="716"/>
      <c r="I1" s="716"/>
      <c r="J1" s="716"/>
      <c r="K1" s="716"/>
      <c r="L1" s="14"/>
    </row>
    <row r="2" spans="2:12" ht="14.25">
      <c r="B2" s="90"/>
      <c r="C2" s="717"/>
      <c r="D2" s="103"/>
      <c r="E2" s="103"/>
      <c r="F2" s="103"/>
      <c r="G2" s="103"/>
      <c r="H2" s="103"/>
      <c r="I2" s="103"/>
      <c r="J2" s="717"/>
      <c r="K2" s="717"/>
      <c r="L2" s="104"/>
    </row>
    <row r="3" spans="2:12" ht="18">
      <c r="B3" s="106"/>
      <c r="C3" s="716"/>
      <c r="E3" s="718" t="s">
        <v>22</v>
      </c>
      <c r="G3" s="149"/>
      <c r="H3" s="149"/>
      <c r="I3" s="719"/>
      <c r="J3" s="719"/>
      <c r="K3" s="716"/>
      <c r="L3" s="107"/>
    </row>
    <row r="4" spans="2:12" ht="18">
      <c r="B4" s="106"/>
      <c r="C4" s="716"/>
      <c r="D4" s="121"/>
      <c r="E4" s="121"/>
      <c r="F4" s="121"/>
      <c r="G4" s="121"/>
      <c r="H4" s="121"/>
      <c r="I4" s="716"/>
      <c r="J4" s="716"/>
      <c r="K4" s="716"/>
      <c r="L4" s="107"/>
    </row>
    <row r="5" spans="2:12" ht="14.25">
      <c r="B5" s="106"/>
      <c r="C5" s="16"/>
      <c r="D5" s="716"/>
      <c r="E5" s="716"/>
      <c r="F5" s="716"/>
      <c r="G5" s="716"/>
      <c r="H5" s="716"/>
      <c r="I5" s="716"/>
      <c r="J5" s="716"/>
      <c r="K5" s="716"/>
      <c r="L5" s="107"/>
    </row>
    <row r="6" spans="2:12" ht="20.25" customHeight="1">
      <c r="B6" s="728" t="s">
        <v>23</v>
      </c>
      <c r="C6" s="16"/>
      <c r="D6" s="16"/>
      <c r="E6" s="16"/>
      <c r="F6" s="16"/>
      <c r="G6" s="16"/>
      <c r="H6" s="16"/>
      <c r="I6" s="716"/>
      <c r="J6" s="716"/>
      <c r="K6" s="716"/>
      <c r="L6" s="107"/>
    </row>
    <row r="7" spans="2:12" ht="20.25" customHeight="1">
      <c r="B7" s="728" t="s">
        <v>512</v>
      </c>
      <c r="C7" s="16"/>
      <c r="D7" s="16"/>
      <c r="E7" s="16"/>
      <c r="F7" s="16"/>
      <c r="G7" s="16"/>
      <c r="H7" s="16"/>
      <c r="I7" s="716"/>
      <c r="J7" s="716"/>
      <c r="K7" s="716"/>
      <c r="L7" s="107"/>
    </row>
    <row r="8" spans="2:12" ht="20.25" customHeight="1">
      <c r="B8" s="728" t="s">
        <v>513</v>
      </c>
      <c r="C8" s="716"/>
      <c r="D8" s="716"/>
      <c r="E8" s="716"/>
      <c r="F8" s="716"/>
      <c r="G8" s="716"/>
      <c r="H8" s="716"/>
      <c r="I8" s="716"/>
      <c r="J8" s="716"/>
      <c r="K8" s="716"/>
      <c r="L8" s="107"/>
    </row>
    <row r="9" spans="2:12" ht="20.25" customHeight="1">
      <c r="B9" s="728" t="s">
        <v>514</v>
      </c>
      <c r="C9" s="716"/>
      <c r="D9" s="716"/>
      <c r="E9" s="716"/>
      <c r="F9" s="716"/>
      <c r="G9" s="716"/>
      <c r="H9" s="716"/>
      <c r="I9" s="716"/>
      <c r="J9" s="716"/>
      <c r="K9" s="716"/>
      <c r="L9" s="107"/>
    </row>
    <row r="10" spans="2:12" ht="20.25" customHeight="1">
      <c r="B10" s="728" t="s">
        <v>515</v>
      </c>
      <c r="C10" s="16"/>
      <c r="D10" s="716"/>
      <c r="E10" s="716"/>
      <c r="F10" s="716"/>
      <c r="G10" s="716"/>
      <c r="H10" s="716"/>
      <c r="I10" s="716"/>
      <c r="J10" s="716"/>
      <c r="K10" s="716"/>
      <c r="L10" s="107"/>
    </row>
    <row r="11" spans="2:12" ht="20.25" customHeight="1">
      <c r="B11" s="728" t="s">
        <v>516</v>
      </c>
      <c r="C11" s="16"/>
      <c r="D11" s="716"/>
      <c r="E11" s="716"/>
      <c r="F11" s="716"/>
      <c r="G11" s="716"/>
      <c r="H11" s="716"/>
      <c r="I11" s="716"/>
      <c r="J11" s="716"/>
      <c r="K11" s="716"/>
      <c r="L11" s="107"/>
    </row>
    <row r="12" spans="2:12" ht="20.25" customHeight="1">
      <c r="B12" s="728" t="s">
        <v>25</v>
      </c>
      <c r="C12" s="16"/>
      <c r="D12" s="14"/>
      <c r="E12" s="14"/>
      <c r="F12" s="14"/>
      <c r="G12" s="716"/>
      <c r="H12" s="716"/>
      <c r="I12" s="716"/>
      <c r="J12" s="716"/>
      <c r="K12" s="716"/>
      <c r="L12" s="107"/>
    </row>
    <row r="13" spans="2:12" ht="20.25" customHeight="1">
      <c r="B13" s="728" t="s">
        <v>26</v>
      </c>
      <c r="C13" s="16"/>
      <c r="D13" s="14"/>
      <c r="E13" s="14"/>
      <c r="F13" s="14"/>
      <c r="G13" s="716"/>
      <c r="H13" s="716"/>
      <c r="I13" s="716"/>
      <c r="J13" s="716"/>
      <c r="K13" s="716"/>
      <c r="L13" s="107"/>
    </row>
    <row r="14" spans="2:12" ht="20.25" customHeight="1">
      <c r="B14" s="728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07"/>
    </row>
    <row r="15" spans="2:12" ht="20.25" customHeight="1">
      <c r="B15" s="728" t="s">
        <v>33</v>
      </c>
      <c r="C15" s="16"/>
      <c r="D15" s="716"/>
      <c r="E15" s="716"/>
      <c r="F15" s="716"/>
      <c r="G15" s="716"/>
      <c r="H15" s="716"/>
      <c r="I15" s="716"/>
      <c r="J15" s="716"/>
      <c r="K15" s="716"/>
      <c r="L15" s="107"/>
    </row>
    <row r="16" spans="2:12" ht="20.25" customHeight="1">
      <c r="B16" s="728" t="s">
        <v>27</v>
      </c>
      <c r="C16" s="16"/>
      <c r="D16" s="716"/>
      <c r="E16" s="716"/>
      <c r="F16" s="716"/>
      <c r="G16" s="716"/>
      <c r="H16" s="716"/>
      <c r="I16" s="716"/>
      <c r="J16" s="716"/>
      <c r="K16" s="716"/>
      <c r="L16" s="107"/>
    </row>
    <row r="17" spans="2:12" ht="20.25" customHeight="1">
      <c r="B17" s="728" t="s">
        <v>34</v>
      </c>
      <c r="C17" s="16"/>
      <c r="D17" s="716"/>
      <c r="E17" s="716"/>
      <c r="F17" s="716"/>
      <c r="G17" s="716"/>
      <c r="H17" s="716"/>
      <c r="I17" s="716"/>
      <c r="J17" s="716"/>
      <c r="K17" s="716"/>
      <c r="L17" s="107"/>
    </row>
    <row r="18" spans="2:12" ht="20.25" customHeight="1">
      <c r="B18" s="728" t="s">
        <v>517</v>
      </c>
      <c r="C18" s="16"/>
      <c r="D18" s="716"/>
      <c r="E18" s="716"/>
      <c r="F18" s="716"/>
      <c r="G18" s="716"/>
      <c r="H18" s="716"/>
      <c r="I18" s="716"/>
      <c r="J18" s="716"/>
      <c r="K18" s="716"/>
      <c r="L18" s="107"/>
    </row>
    <row r="19" spans="2:12" ht="20.25" customHeight="1">
      <c r="B19" s="728" t="s">
        <v>36</v>
      </c>
      <c r="C19" s="16"/>
      <c r="D19" s="716"/>
      <c r="E19" s="716"/>
      <c r="F19" s="716"/>
      <c r="G19" s="716"/>
      <c r="H19" s="716"/>
      <c r="I19" s="716"/>
      <c r="J19" s="716"/>
      <c r="K19" s="716"/>
      <c r="L19" s="107"/>
    </row>
    <row r="20" spans="2:12" ht="20.25" customHeight="1">
      <c r="B20" s="728" t="s">
        <v>518</v>
      </c>
      <c r="C20" s="16"/>
      <c r="D20" s="716"/>
      <c r="E20" s="716"/>
      <c r="F20" s="716"/>
      <c r="G20" s="716"/>
      <c r="H20" s="716"/>
      <c r="I20" s="716"/>
      <c r="J20" s="716"/>
      <c r="K20" s="716"/>
      <c r="L20" s="107"/>
    </row>
    <row r="21" spans="2:12" ht="20.25" customHeight="1">
      <c r="B21" s="728" t="s">
        <v>35</v>
      </c>
      <c r="C21" s="16"/>
      <c r="D21" s="716"/>
      <c r="E21" s="716"/>
      <c r="F21" s="716"/>
      <c r="G21" s="716"/>
      <c r="H21" s="716"/>
      <c r="I21" s="716"/>
      <c r="J21" s="716"/>
      <c r="K21" s="716"/>
      <c r="L21" s="107"/>
    </row>
    <row r="22" spans="2:12" ht="20.25" customHeight="1">
      <c r="B22" s="728" t="s">
        <v>519</v>
      </c>
      <c r="C22" s="16"/>
      <c r="D22" s="716"/>
      <c r="E22" s="716"/>
      <c r="F22" s="716"/>
      <c r="G22" s="716"/>
      <c r="H22" s="716"/>
      <c r="I22" s="716"/>
      <c r="J22" s="716"/>
      <c r="K22" s="716"/>
      <c r="L22" s="107"/>
    </row>
    <row r="23" spans="2:12" ht="20.25" customHeight="1">
      <c r="B23" s="728" t="s">
        <v>39</v>
      </c>
      <c r="C23" s="16"/>
      <c r="D23" s="716"/>
      <c r="E23" s="716"/>
      <c r="F23" s="716"/>
      <c r="G23" s="716"/>
      <c r="H23" s="716"/>
      <c r="I23" s="716"/>
      <c r="J23" s="716"/>
      <c r="K23" s="716"/>
      <c r="L23" s="107"/>
    </row>
    <row r="24" spans="2:12" ht="20.25" customHeight="1">
      <c r="B24" s="728" t="s">
        <v>520</v>
      </c>
      <c r="C24" s="16"/>
      <c r="D24" s="716"/>
      <c r="E24" s="716"/>
      <c r="F24" s="716"/>
      <c r="G24" s="716"/>
      <c r="H24" s="716"/>
      <c r="I24" s="716"/>
      <c r="J24" s="716"/>
      <c r="K24" s="716"/>
      <c r="L24" s="107"/>
    </row>
    <row r="25" spans="2:12" ht="20.25" customHeight="1">
      <c r="B25" s="728" t="s">
        <v>40</v>
      </c>
      <c r="C25" s="16"/>
      <c r="D25" s="716"/>
      <c r="E25" s="716"/>
      <c r="F25" s="716"/>
      <c r="G25" s="716"/>
      <c r="H25" s="716"/>
      <c r="I25" s="716"/>
      <c r="J25" s="716"/>
      <c r="K25" s="716"/>
      <c r="L25" s="107"/>
    </row>
    <row r="26" spans="2:12" ht="20.25" customHeight="1">
      <c r="B26" s="728" t="s">
        <v>521</v>
      </c>
      <c r="C26" s="16"/>
      <c r="D26" s="716"/>
      <c r="E26" s="716"/>
      <c r="F26" s="716"/>
      <c r="G26" s="716"/>
      <c r="H26" s="716"/>
      <c r="I26" s="716"/>
      <c r="J26" s="716"/>
      <c r="K26" s="716"/>
      <c r="L26" s="107"/>
    </row>
    <row r="27" spans="2:12" ht="20.25" customHeight="1">
      <c r="B27" s="728" t="s">
        <v>42</v>
      </c>
      <c r="C27" s="16"/>
      <c r="D27" s="716"/>
      <c r="E27" s="716"/>
      <c r="F27" s="716"/>
      <c r="G27" s="716"/>
      <c r="H27" s="716"/>
      <c r="I27" s="716"/>
      <c r="J27" s="716"/>
      <c r="K27" s="716"/>
      <c r="L27" s="107"/>
    </row>
    <row r="28" spans="2:12" ht="20.25" customHeight="1">
      <c r="B28" s="728" t="s">
        <v>43</v>
      </c>
      <c r="C28" s="16"/>
      <c r="D28" s="716"/>
      <c r="E28" s="716"/>
      <c r="F28" s="716"/>
      <c r="G28" s="716"/>
      <c r="H28" s="716"/>
      <c r="I28" s="716"/>
      <c r="J28" s="716"/>
      <c r="K28" s="716"/>
      <c r="L28" s="107"/>
    </row>
    <row r="29" spans="2:12" ht="20.25" customHeight="1">
      <c r="B29" s="728" t="s">
        <v>44</v>
      </c>
      <c r="C29" s="16"/>
      <c r="D29" s="716"/>
      <c r="E29" s="716"/>
      <c r="F29" s="716"/>
      <c r="G29" s="716"/>
      <c r="H29" s="716"/>
      <c r="I29" s="716"/>
      <c r="J29" s="716"/>
      <c r="K29" s="716"/>
      <c r="L29" s="107"/>
    </row>
    <row r="30" spans="2:12" ht="20.25" customHeight="1">
      <c r="B30" s="728" t="s">
        <v>522</v>
      </c>
      <c r="C30" s="16"/>
      <c r="D30" s="716"/>
      <c r="E30" s="716"/>
      <c r="F30" s="716"/>
      <c r="G30" s="716"/>
      <c r="H30" s="716"/>
      <c r="I30" s="716"/>
      <c r="J30" s="716"/>
      <c r="K30" s="716"/>
      <c r="L30" s="107"/>
    </row>
    <row r="31" spans="2:12" ht="15">
      <c r="B31" s="106"/>
      <c r="C31" s="14"/>
      <c r="D31" s="14"/>
      <c r="E31" s="724"/>
      <c r="F31" s="722"/>
      <c r="G31" s="14"/>
      <c r="H31" s="716"/>
      <c r="I31" s="716"/>
      <c r="J31" s="716"/>
      <c r="K31" s="716"/>
      <c r="L31" s="107"/>
    </row>
    <row r="32" spans="2:12" ht="14.25">
      <c r="B32" s="106"/>
      <c r="C32" s="14"/>
      <c r="D32" s="14"/>
      <c r="E32" s="725"/>
      <c r="F32" s="722"/>
      <c r="G32" s="14"/>
      <c r="H32" s="716"/>
      <c r="I32" s="716"/>
      <c r="J32" s="716"/>
      <c r="K32" s="716"/>
      <c r="L32" s="107"/>
    </row>
    <row r="33" spans="2:12" ht="14.25">
      <c r="B33" s="106"/>
      <c r="C33" s="128"/>
      <c r="D33" s="14"/>
      <c r="E33" s="14"/>
      <c r="F33" s="716"/>
      <c r="G33" s="716"/>
      <c r="H33" s="716"/>
      <c r="I33" s="716"/>
      <c r="J33" s="716"/>
      <c r="K33" s="716"/>
      <c r="L33" s="107"/>
    </row>
    <row r="34" spans="2:12" ht="14.25">
      <c r="B34" s="91"/>
      <c r="C34" s="726"/>
      <c r="D34" s="727"/>
      <c r="E34" s="727"/>
      <c r="F34" s="727"/>
      <c r="G34" s="727"/>
      <c r="H34" s="727"/>
      <c r="I34" s="727"/>
      <c r="J34" s="727"/>
      <c r="K34" s="727"/>
      <c r="L34" s="109"/>
    </row>
  </sheetData>
  <sheetProtection/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Joy</cp:lastModifiedBy>
  <cp:lastPrinted>2012-05-09T13:32:20Z</cp:lastPrinted>
  <dcterms:created xsi:type="dcterms:W3CDTF">2002-01-01T08:35:09Z</dcterms:created>
  <dcterms:modified xsi:type="dcterms:W3CDTF">2012-07-26T12:52:20Z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