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55" windowWidth="12120" windowHeight="8460" tabRatio="823" firstSheet="1" activeTab="10"/>
  </bookViews>
  <sheets>
    <sheet name="Centro 08" sheetId="22" state="hidden" r:id="rId1"/>
    <sheet name="Kopertina" sheetId="1" r:id="rId2"/>
    <sheet name="Aktivet" sheetId="4" r:id="rId3"/>
    <sheet name="Pasivet" sheetId="14" r:id="rId4"/>
    <sheet name="Rezultati" sheetId="15" r:id="rId5"/>
    <sheet name="Kapitali" sheetId="20" r:id="rId6"/>
    <sheet name="KAP." sheetId="30" r:id="rId7"/>
    <sheet name="M.Indirekte" sheetId="26" r:id="rId8"/>
    <sheet name="Ndihmese Fluksi" sheetId="28" r:id="rId9"/>
    <sheet name="Shenimet 1" sheetId="29" r:id="rId10"/>
    <sheet name="Shenimet2" sheetId="21" r:id="rId11"/>
    <sheet name="Amortizimi" sheetId="31" r:id="rId12"/>
  </sheets>
  <calcPr calcId="124519"/>
</workbook>
</file>

<file path=xl/calcChain.xml><?xml version="1.0" encoding="utf-8"?>
<calcChain xmlns="http://schemas.openxmlformats.org/spreadsheetml/2006/main">
  <c r="G23" i="14"/>
  <c r="G13" s="1"/>
  <c r="I25" i="21"/>
  <c r="I15"/>
  <c r="I11" s="1"/>
  <c r="I19"/>
  <c r="H16" i="20"/>
  <c r="G12" i="30"/>
  <c r="J8"/>
  <c r="M37" i="31"/>
  <c r="M38" s="1"/>
  <c r="M39" s="1"/>
  <c r="T26"/>
  <c r="S38" s="1"/>
  <c r="F17" i="15"/>
  <c r="F18" s="1"/>
  <c r="F19" s="1"/>
  <c r="H14" i="14"/>
  <c r="H15"/>
  <c r="H17"/>
  <c r="H19"/>
  <c r="H20"/>
  <c r="H21"/>
  <c r="H22"/>
  <c r="H23"/>
  <c r="G20"/>
  <c r="G21"/>
  <c r="G22"/>
  <c r="F36" i="26"/>
  <c r="F24" i="15"/>
  <c r="F22" i="26" s="1"/>
  <c r="H32" i="4"/>
  <c r="G32"/>
  <c r="F21" i="26" s="1"/>
  <c r="F26" i="15"/>
  <c r="F40" i="26"/>
  <c r="F39"/>
  <c r="F32"/>
  <c r="F25"/>
  <c r="G11" i="14"/>
  <c r="G12"/>
  <c r="G10"/>
  <c r="G29"/>
  <c r="G28" s="1"/>
  <c r="G27" s="1"/>
  <c r="D23" i="28" s="1"/>
  <c r="H11" i="14"/>
  <c r="H12"/>
  <c r="H10"/>
  <c r="H29"/>
  <c r="H28" s="1"/>
  <c r="H27" s="1"/>
  <c r="E23" i="28" s="1"/>
  <c r="G23" s="1"/>
  <c r="F13" i="26"/>
  <c r="F12"/>
  <c r="H15" i="4"/>
  <c r="H16"/>
  <c r="H17"/>
  <c r="H18"/>
  <c r="H13"/>
  <c r="E13" i="28" s="1"/>
  <c r="G15" i="4"/>
  <c r="G18"/>
  <c r="G13" s="1"/>
  <c r="H22"/>
  <c r="H21" s="1"/>
  <c r="H23"/>
  <c r="H25"/>
  <c r="H26"/>
  <c r="H27"/>
  <c r="G23"/>
  <c r="G21" s="1"/>
  <c r="D14" i="28" s="1"/>
  <c r="G25" i="4"/>
  <c r="G27"/>
  <c r="K27" i="31"/>
  <c r="D28"/>
  <c r="F28"/>
  <c r="K28" s="1"/>
  <c r="K30"/>
  <c r="D29"/>
  <c r="F29" s="1"/>
  <c r="K29" s="1"/>
  <c r="H31"/>
  <c r="B31"/>
  <c r="C31"/>
  <c r="D31" s="1"/>
  <c r="F31" s="1"/>
  <c r="E31"/>
  <c r="D30"/>
  <c r="F30" s="1"/>
  <c r="D27"/>
  <c r="F27" s="1"/>
  <c r="B21"/>
  <c r="D21"/>
  <c r="K21"/>
  <c r="I21"/>
  <c r="H21"/>
  <c r="G21"/>
  <c r="E21"/>
  <c r="C21"/>
  <c r="K12"/>
  <c r="K11"/>
  <c r="K10"/>
  <c r="K9"/>
  <c r="K8"/>
  <c r="J9" i="30"/>
  <c r="J10"/>
  <c r="J11"/>
  <c r="J12"/>
  <c r="J13"/>
  <c r="J14"/>
  <c r="J15"/>
  <c r="J16"/>
  <c r="J17"/>
  <c r="J18"/>
  <c r="J19"/>
  <c r="J20"/>
  <c r="J21"/>
  <c r="J22"/>
  <c r="I22"/>
  <c r="H22"/>
  <c r="G22"/>
  <c r="F22"/>
  <c r="E22"/>
  <c r="D22"/>
  <c r="C22"/>
  <c r="B22"/>
  <c r="H41" i="14"/>
  <c r="H42"/>
  <c r="H43"/>
  <c r="H45"/>
  <c r="G41"/>
  <c r="G43"/>
  <c r="G35" s="1"/>
  <c r="D24" i="28" s="1"/>
  <c r="G37" i="4"/>
  <c r="G38"/>
  <c r="G40"/>
  <c r="G36"/>
  <c r="G42"/>
  <c r="G34"/>
  <c r="H42"/>
  <c r="H40"/>
  <c r="H39"/>
  <c r="H38"/>
  <c r="H36" s="1"/>
  <c r="H34" s="1"/>
  <c r="H37"/>
  <c r="P9" i="22"/>
  <c r="P10"/>
  <c r="P11"/>
  <c r="P12"/>
  <c r="P13"/>
  <c r="P14"/>
  <c r="P15"/>
  <c r="P16"/>
  <c r="P17"/>
  <c r="P18"/>
  <c r="P19"/>
  <c r="I9"/>
  <c r="N9"/>
  <c r="I10"/>
  <c r="N10"/>
  <c r="I11"/>
  <c r="N11"/>
  <c r="I12"/>
  <c r="N12"/>
  <c r="I13"/>
  <c r="N13"/>
  <c r="I14"/>
  <c r="N14"/>
  <c r="I15"/>
  <c r="N15"/>
  <c r="K9"/>
  <c r="K11"/>
  <c r="K15"/>
  <c r="I16"/>
  <c r="K16" s="1"/>
  <c r="D15" i="28" s="1"/>
  <c r="I17" i="22"/>
  <c r="K17" s="1"/>
  <c r="P24"/>
  <c r="P25"/>
  <c r="N25"/>
  <c r="I25"/>
  <c r="K25"/>
  <c r="I24"/>
  <c r="N24"/>
  <c r="P26"/>
  <c r="I26"/>
  <c r="N26" s="1"/>
  <c r="K24"/>
  <c r="I23"/>
  <c r="P23"/>
  <c r="K23" s="1"/>
  <c r="P5"/>
  <c r="P6"/>
  <c r="P7"/>
  <c r="P8"/>
  <c r="P20"/>
  <c r="P21"/>
  <c r="P22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I5"/>
  <c r="N5"/>
  <c r="I6"/>
  <c r="N6"/>
  <c r="I7"/>
  <c r="N7"/>
  <c r="I8"/>
  <c r="N8"/>
  <c r="N16"/>
  <c r="N17"/>
  <c r="I18"/>
  <c r="N18"/>
  <c r="I19"/>
  <c r="N19"/>
  <c r="I20"/>
  <c r="N20"/>
  <c r="I21"/>
  <c r="N21"/>
  <c r="I22"/>
  <c r="N22"/>
  <c r="N23"/>
  <c r="I27"/>
  <c r="N27" s="1"/>
  <c r="I28"/>
  <c r="N28" s="1"/>
  <c r="I29"/>
  <c r="N29" s="1"/>
  <c r="I30"/>
  <c r="N30" s="1"/>
  <c r="I31"/>
  <c r="N31" s="1"/>
  <c r="I32"/>
  <c r="N32" s="1"/>
  <c r="I33"/>
  <c r="N33" s="1"/>
  <c r="I34"/>
  <c r="N34" s="1"/>
  <c r="I35"/>
  <c r="N35" s="1"/>
  <c r="I36"/>
  <c r="N36" s="1"/>
  <c r="I37"/>
  <c r="N37" s="1"/>
  <c r="I38"/>
  <c r="N38" s="1"/>
  <c r="I39"/>
  <c r="N39" s="1"/>
  <c r="I40"/>
  <c r="N40" s="1"/>
  <c r="I41"/>
  <c r="N41" s="1"/>
  <c r="I42"/>
  <c r="N42" s="1"/>
  <c r="I43"/>
  <c r="N43" s="1"/>
  <c r="I44"/>
  <c r="N44" s="1"/>
  <c r="I45"/>
  <c r="N45" s="1"/>
  <c r="I46"/>
  <c r="N46" s="1"/>
  <c r="I47"/>
  <c r="N47" s="1"/>
  <c r="I48"/>
  <c r="N48" s="1"/>
  <c r="I49"/>
  <c r="N49" s="1"/>
  <c r="I50"/>
  <c r="N50" s="1"/>
  <c r="I51"/>
  <c r="N51" s="1"/>
  <c r="I52"/>
  <c r="N52" s="1"/>
  <c r="I53"/>
  <c r="N53" s="1"/>
  <c r="I54"/>
  <c r="N54" s="1"/>
  <c r="I55"/>
  <c r="N55" s="1"/>
  <c r="I56"/>
  <c r="N56" s="1"/>
  <c r="I57"/>
  <c r="N57" s="1"/>
  <c r="I58"/>
  <c r="N58" s="1"/>
  <c r="I59"/>
  <c r="N59" s="1"/>
  <c r="I60"/>
  <c r="N60" s="1"/>
  <c r="I61"/>
  <c r="N61" s="1"/>
  <c r="I62"/>
  <c r="N62" s="1"/>
  <c r="I63"/>
  <c r="N63" s="1"/>
  <c r="I64"/>
  <c r="N64" s="1"/>
  <c r="I65"/>
  <c r="N65" s="1"/>
  <c r="I66"/>
  <c r="N66" s="1"/>
  <c r="I67"/>
  <c r="N67" s="1"/>
  <c r="I68"/>
  <c r="N68" s="1"/>
  <c r="I69"/>
  <c r="N69" s="1"/>
  <c r="I70"/>
  <c r="N70" s="1"/>
  <c r="I71"/>
  <c r="N71" s="1"/>
  <c r="I72"/>
  <c r="N72" s="1"/>
  <c r="I73"/>
  <c r="N73" s="1"/>
  <c r="I74"/>
  <c r="N74" s="1"/>
  <c r="I75"/>
  <c r="N75" s="1"/>
  <c r="I76"/>
  <c r="N76" s="1"/>
  <c r="I77"/>
  <c r="N77" s="1"/>
  <c r="I78"/>
  <c r="N78" s="1"/>
  <c r="I79"/>
  <c r="N79" s="1"/>
  <c r="I80"/>
  <c r="N80" s="1"/>
  <c r="I81"/>
  <c r="N81" s="1"/>
  <c r="I82"/>
  <c r="N82" s="1"/>
  <c r="I83"/>
  <c r="N83" s="1"/>
  <c r="K19"/>
  <c r="K20"/>
  <c r="D16" i="28"/>
  <c r="K21" i="22"/>
  <c r="K22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2"/>
  <c r="K54"/>
  <c r="K56"/>
  <c r="K58"/>
  <c r="K60"/>
  <c r="K62"/>
  <c r="K64"/>
  <c r="K66"/>
  <c r="K68"/>
  <c r="K70"/>
  <c r="K72"/>
  <c r="K76"/>
  <c r="K80"/>
  <c r="I84"/>
  <c r="K84" s="1"/>
  <c r="K5"/>
  <c r="K6"/>
  <c r="I4"/>
  <c r="P4"/>
  <c r="N4"/>
  <c r="G13" i="15"/>
  <c r="G18" s="1"/>
  <c r="G19" s="1"/>
  <c r="G13" i="26"/>
  <c r="G11"/>
  <c r="G32"/>
  <c r="E15" i="28"/>
  <c r="G15" s="1"/>
  <c r="E16"/>
  <c r="E17"/>
  <c r="G17" s="1"/>
  <c r="E18"/>
  <c r="D18"/>
  <c r="F18" s="1"/>
  <c r="E19"/>
  <c r="E20"/>
  <c r="D20"/>
  <c r="D17"/>
  <c r="F17"/>
  <c r="D19"/>
  <c r="F19"/>
  <c r="H25"/>
  <c r="I25"/>
  <c r="J13"/>
  <c r="J14"/>
  <c r="J25" s="1"/>
  <c r="J15"/>
  <c r="J16"/>
  <c r="J17"/>
  <c r="J18"/>
  <c r="J19"/>
  <c r="J20"/>
  <c r="J21"/>
  <c r="J22"/>
  <c r="J23"/>
  <c r="J24"/>
  <c r="H8"/>
  <c r="H9" s="1"/>
  <c r="H7"/>
  <c r="I8"/>
  <c r="I9" s="1"/>
  <c r="I7"/>
  <c r="H10" i="20"/>
  <c r="H11"/>
  <c r="H12"/>
  <c r="H13"/>
  <c r="H14"/>
  <c r="H15"/>
  <c r="H9"/>
  <c r="H21"/>
  <c r="D16"/>
  <c r="D21" s="1"/>
  <c r="E16"/>
  <c r="E21" s="1"/>
  <c r="G21"/>
  <c r="J7" i="28"/>
  <c r="J8"/>
  <c r="J9" s="1"/>
  <c r="G22" i="15"/>
  <c r="G27" s="1"/>
  <c r="N84" i="22"/>
  <c r="F33" i="15"/>
  <c r="H31" i="4"/>
  <c r="I3" i="22"/>
  <c r="P3"/>
  <c r="K3" s="1"/>
  <c r="K7"/>
  <c r="K8"/>
  <c r="K18"/>
  <c r="C85"/>
  <c r="D85"/>
  <c r="I85" s="1"/>
  <c r="E85"/>
  <c r="F85"/>
  <c r="F86" s="1"/>
  <c r="G85"/>
  <c r="H85"/>
  <c r="H86" s="1"/>
  <c r="J85"/>
  <c r="L85"/>
  <c r="M85"/>
  <c r="M87" s="1"/>
  <c r="O85"/>
  <c r="Q85"/>
  <c r="R85"/>
  <c r="P85" s="1"/>
  <c r="S85"/>
  <c r="T85"/>
  <c r="U85"/>
  <c r="V85"/>
  <c r="C86"/>
  <c r="E86"/>
  <c r="G86"/>
  <c r="J86"/>
  <c r="K4"/>
  <c r="K12"/>
  <c r="K14"/>
  <c r="K51"/>
  <c r="K53"/>
  <c r="K55"/>
  <c r="K57"/>
  <c r="K59"/>
  <c r="K61"/>
  <c r="K63"/>
  <c r="K65"/>
  <c r="K67"/>
  <c r="K69"/>
  <c r="K71"/>
  <c r="K73"/>
  <c r="K75"/>
  <c r="K77"/>
  <c r="K79"/>
  <c r="K81"/>
  <c r="K83"/>
  <c r="F38" i="26"/>
  <c r="F16" i="28"/>
  <c r="G16"/>
  <c r="G19"/>
  <c r="K13" i="22"/>
  <c r="K10"/>
  <c r="G8" i="14" l="1"/>
  <c r="G8" i="4"/>
  <c r="G45" s="1"/>
  <c r="D13" i="28"/>
  <c r="G13" s="1"/>
  <c r="F14"/>
  <c r="E14"/>
  <c r="G14" s="1"/>
  <c r="H8" i="4"/>
  <c r="H45" s="1"/>
  <c r="F18" i="26"/>
  <c r="H35" i="14"/>
  <c r="E24" i="28" s="1"/>
  <c r="F24" s="1"/>
  <c r="G20"/>
  <c r="G18"/>
  <c r="F11" i="26"/>
  <c r="F22" i="15"/>
  <c r="F27" s="1"/>
  <c r="H13" i="14"/>
  <c r="H8" s="1"/>
  <c r="G28" i="15"/>
  <c r="G30" s="1"/>
  <c r="G10" i="26"/>
  <c r="G9" s="1"/>
  <c r="G38" s="1"/>
  <c r="G40" s="1"/>
  <c r="G44" s="1"/>
  <c r="F15" i="28"/>
  <c r="F13"/>
  <c r="D22"/>
  <c r="G34" i="14"/>
  <c r="G24" i="28"/>
  <c r="F10" i="26"/>
  <c r="F28" i="15"/>
  <c r="I86" i="22"/>
  <c r="J27" i="28"/>
  <c r="K31" i="31"/>
  <c r="F23" i="28"/>
  <c r="N3" i="22"/>
  <c r="N85" s="1"/>
  <c r="D86"/>
  <c r="F20" i="28"/>
  <c r="K82" i="22"/>
  <c r="K78"/>
  <c r="K74"/>
  <c r="K85" s="1"/>
  <c r="E22" i="28" l="1"/>
  <c r="H34" i="14"/>
  <c r="H46" s="1"/>
  <c r="F22" i="28"/>
  <c r="G46" i="14"/>
  <c r="F19" i="26"/>
  <c r="G22" i="28"/>
  <c r="E25"/>
  <c r="F25"/>
  <c r="F35" i="15"/>
  <c r="G25" i="28"/>
  <c r="D25"/>
  <c r="F37" i="15" l="1"/>
  <c r="F38" s="1"/>
  <c r="F29" s="1"/>
  <c r="F30" s="1"/>
  <c r="F39" l="1"/>
</calcChain>
</file>

<file path=xl/sharedStrings.xml><?xml version="1.0" encoding="utf-8"?>
<sst xmlns="http://schemas.openxmlformats.org/spreadsheetml/2006/main" count="724" uniqueCount="487">
  <si>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</si>
  <si>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</si>
  <si>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</si>
  <si>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</si>
  <si>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</si>
  <si>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</si>
  <si>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</si>
  <si>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</si>
  <si>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</si>
  <si>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</si>
  <si>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</si>
  <si>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</si>
  <si>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</si>
  <si>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</si>
  <si>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</si>
  <si>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</si>
  <si>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</si>
  <si>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</si>
  <si>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</si>
  <si>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</si>
  <si>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</si>
  <si>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</si>
  <si>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</si>
  <si>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</si>
  <si>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</si>
  <si>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</si>
  <si>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</si>
  <si>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</si>
  <si>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</si>
  <si>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</si>
  <si>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</si>
  <si>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</si>
  <si>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</si>
  <si>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</si>
  <si>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</si>
  <si>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</si>
  <si>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</si>
  <si>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</si>
  <si>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</si>
  <si>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</si>
  <si>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</si>
  <si>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</si>
  <si>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</si>
  <si>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</si>
  <si>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</si>
  <si>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</si>
  <si>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</si>
  <si>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</si>
  <si>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</si>
  <si>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</si>
  <si>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</si>
  <si>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</si>
  <si>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</si>
  <si>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</si>
  <si>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</si>
  <si>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</si>
  <si>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</si>
  <si>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</si>
  <si>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</si>
  <si>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</si>
  <si>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</si>
  <si>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</si>
  <si>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</si>
  <si>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Te pagushme ndaj punonjesve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</si>
  <si>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</si>
  <si>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</si>
  <si>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</si>
  <si>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</si>
  <si>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</si>
  <si>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</si>
  <si>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</si>
  <si>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</si>
  <si>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</si>
  <si>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</si>
  <si>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</si>
  <si>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</si>
  <si>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S H E N I M E T          S P J E G U E S E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</si>
  <si>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</si>
  <si>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</si>
  <si>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</si>
  <si>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</si>
  <si>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</si>
  <si>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</si>
  <si>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</si>
  <si>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</si>
  <si>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</si>
  <si>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</si>
  <si>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</si>
  <si>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</si>
  <si>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</si>
  <si>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</si>
  <si>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</si>
  <si>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</si>
  <si>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</si>
  <si>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</si>
  <si>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</si>
  <si>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Referenca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</si>
  <si>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</si>
  <si>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</si>
  <si>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</si>
  <si>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</si>
  <si>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</si>
  <si>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</si>
  <si>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</si>
  <si>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</si>
  <si>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</si>
  <si>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</si>
  <si>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</si>
  <si>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</si>
  <si>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</si>
  <si>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</si>
  <si>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</si>
  <si>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</si>
  <si>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</si>
  <si>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</si>
  <si>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</si>
  <si>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</si>
  <si>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</si>
  <si>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</si>
  <si>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</si>
  <si>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01.01.2008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</si>
  <si>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</si>
  <si>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</si>
  <si>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</si>
  <si>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</si>
  <si>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702,708X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</si>
  <si>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</si>
  <si>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</si>
  <si>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</si>
  <si>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</si>
  <si>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</si>
  <si>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</si>
  <si>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</si>
  <si>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601,608X</t>
  </si>
  <si>
    <t>68X</t>
  </si>
  <si>
    <t>Fitimi (humbja) nga veprimtarite e kryesore (1+2+/-3-8)</t>
  </si>
  <si>
    <t>Te ardhurat dhe shpenzimet financiare nga pjesemarrjet</t>
  </si>
  <si>
    <t>Te ardhurat dhe shpenzimet nga interesat</t>
  </si>
  <si>
    <t>763,764,765,664,665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</si>
  <si>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</si>
  <si>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</si>
  <si>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</si>
  <si>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</si>
  <si>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</si>
  <si>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</si>
  <si>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</si>
  <si>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 xml:space="preserve">Permbledhese e ditareve   2008   </t>
  </si>
  <si>
    <t>llog.</t>
  </si>
  <si>
    <t xml:space="preserve">Emertimi </t>
  </si>
  <si>
    <t>çelja</t>
  </si>
  <si>
    <t>Blerjet</t>
  </si>
  <si>
    <t>Shitjet</t>
  </si>
  <si>
    <t>Pagat</t>
  </si>
  <si>
    <t>Shuma</t>
  </si>
  <si>
    <t>Xhir.+ #</t>
  </si>
  <si>
    <t>Aktivi</t>
  </si>
  <si>
    <t>Pasivi</t>
  </si>
  <si>
    <t>Kapitali</t>
  </si>
  <si>
    <t>Rezerva ligjore</t>
  </si>
  <si>
    <t>Rezerva te tjera</t>
  </si>
  <si>
    <t>Fitime te pa shpern.</t>
  </si>
  <si>
    <t>Rez.Ushtrimit</t>
  </si>
  <si>
    <t>Mak.paisje pune</t>
  </si>
  <si>
    <t>Mjete trasporti</t>
  </si>
  <si>
    <t>Tjera AAM</t>
  </si>
  <si>
    <t>Am.AAM Ndert.</t>
  </si>
  <si>
    <t>Am.AAM Mak.</t>
  </si>
  <si>
    <t>Am.AAM Mj.Trans.</t>
  </si>
  <si>
    <t>Am.AAM Tjera</t>
  </si>
  <si>
    <t>Materiale tjera</t>
  </si>
  <si>
    <t>Furnitore</t>
  </si>
  <si>
    <t>Personeli</t>
  </si>
  <si>
    <t>Sig.Shoqerore</t>
  </si>
  <si>
    <t>TAP</t>
  </si>
  <si>
    <t>Tatim mbi fitimi</t>
  </si>
  <si>
    <t>Tatim ne burim</t>
  </si>
  <si>
    <t>Banka llog.lik.</t>
  </si>
  <si>
    <t>Banka overdraft</t>
  </si>
  <si>
    <t xml:space="preserve">Xhirime </t>
  </si>
  <si>
    <t>Blerje materiale</t>
  </si>
  <si>
    <t>Blerje mat.tjera</t>
  </si>
  <si>
    <t>Blerje mallra</t>
  </si>
  <si>
    <t>Blerje te tjera</t>
  </si>
  <si>
    <t>Qera</t>
  </si>
  <si>
    <t>Sherbime te tjera</t>
  </si>
  <si>
    <t>Sherbime bankare</t>
  </si>
  <si>
    <t>Taksa vendore</t>
  </si>
  <si>
    <t>Kuota Sig.Shoq.</t>
  </si>
  <si>
    <t>Gjoba,penalitete</t>
  </si>
  <si>
    <t>Shpenzime interesa</t>
  </si>
  <si>
    <t>Humbje Kemb.Valut.</t>
  </si>
  <si>
    <t>Amortizimi A.Q.</t>
  </si>
  <si>
    <t>Shitje Prod.Gat.</t>
  </si>
  <si>
    <t>Fitim Kemb.Valut.</t>
  </si>
  <si>
    <t>Te Ardh.nga inter.</t>
  </si>
  <si>
    <t>Te Ardh.te tjera</t>
  </si>
  <si>
    <t xml:space="preserve">  SHUMA</t>
  </si>
  <si>
    <t>Kredi afatshkurter</t>
  </si>
  <si>
    <t>Kredi afatgjate</t>
  </si>
  <si>
    <t>Deb.Kred.tjere</t>
  </si>
  <si>
    <t>Detyrime orakeve</t>
  </si>
  <si>
    <t>Te ardhura dhe shpenzime te tjera financiare (Gjoba)</t>
  </si>
  <si>
    <t>Shuma per tatim</t>
  </si>
  <si>
    <t>Tatimi mbi fitimin 10 %</t>
  </si>
  <si>
    <t>Fitimi para tatimit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</si>
  <si>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</si>
  <si>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</si>
  <si>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</si>
  <si>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</si>
  <si>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</si>
  <si>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</si>
  <si>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</si>
  <si>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</si>
  <si>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Huamarrje afat shkuatra</t>
  </si>
  <si>
    <t>Provizionet afatshkurtra</t>
  </si>
  <si>
    <t>Ndrysh.ne invent.prod.gatshme e prodhimit ne proces</t>
  </si>
  <si>
    <t>A</t>
  </si>
  <si>
    <t>B</t>
  </si>
  <si>
    <t>Aksione te thesari te riblera</t>
  </si>
  <si>
    <t>Pasqyra e fluksit monetar - Metoda Indirekte</t>
  </si>
  <si>
    <t>Fluksi i parave nga veprimtaria e shfrytezimit</t>
  </si>
  <si>
    <t>Rregullime per :</t>
  </si>
  <si>
    <t>Amortizimin</t>
  </si>
  <si>
    <t>Humbje nga kembimet valutore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</si>
  <si>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</si>
  <si>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</si>
  <si>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</si>
  <si>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</si>
  <si>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</si>
  <si>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neto nga aktivitetet e shfrytezimit</t>
  </si>
  <si>
    <t>Blerja e njesisese kontrolluar X minus parate e Arketuara</t>
  </si>
  <si>
    <t>MM neto e perdorur ne veprimtarite Financiare</t>
  </si>
  <si>
    <t>Emertimi dhe Forma ligjore</t>
  </si>
  <si>
    <t>Po</t>
  </si>
  <si>
    <t>Jo</t>
  </si>
  <si>
    <t>Ne   Leke</t>
  </si>
  <si>
    <t>Emertimi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</si>
  <si>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</si>
  <si>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</si>
  <si>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</si>
  <si>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</si>
  <si>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</si>
  <si>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</si>
  <si>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</si>
  <si>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</si>
  <si>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</si>
  <si>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</si>
  <si>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</si>
  <si>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>S H U M A</t>
  </si>
  <si>
    <t>Pasivet afatgjata</t>
  </si>
  <si>
    <t>Pasivet afatshkurtera</t>
  </si>
  <si>
    <t xml:space="preserve">Kapitali </t>
  </si>
  <si>
    <t xml:space="preserve">Shoqeria  </t>
  </si>
  <si>
    <t>Rezerva statutore</t>
  </si>
  <si>
    <t>Materiale te para</t>
  </si>
  <si>
    <t>Produkt i gatshem</t>
  </si>
  <si>
    <t>Mallra</t>
  </si>
  <si>
    <t>Parapagime te dhena</t>
  </si>
  <si>
    <t>Parapagime te marra</t>
  </si>
  <si>
    <t>Div. per tu shperndare</t>
  </si>
  <si>
    <t>Qera financiare</t>
  </si>
  <si>
    <t>Shpenzime te per.ardh</t>
  </si>
  <si>
    <t>Ardh.per.ardhshme</t>
  </si>
  <si>
    <t>N/trajtime pergjithshme</t>
  </si>
  <si>
    <t>Mirembajtje riparime</t>
  </si>
  <si>
    <t>Prime te sigurimit</t>
  </si>
  <si>
    <t>Personel jashte ndermarje</t>
  </si>
  <si>
    <t>Publicitet reklama</t>
  </si>
  <si>
    <t>Trans.udhetime dieta</t>
  </si>
  <si>
    <t>Shpenzime postare</t>
  </si>
  <si>
    <t xml:space="preserve">Transport per blerje </t>
  </si>
  <si>
    <t>Transport per shitje</t>
  </si>
  <si>
    <t>Taksa doganore</t>
  </si>
  <si>
    <t>Tatime te tjera</t>
  </si>
  <si>
    <t>Shpenz.pritje percjellje</t>
  </si>
  <si>
    <t>Dorezim punime dhe sherbi</t>
  </si>
  <si>
    <t>Shitja mallra</t>
  </si>
  <si>
    <t>Te tjera shitje</t>
  </si>
  <si>
    <t>Ndr.gj.produkti i gatshem</t>
  </si>
  <si>
    <t>Shitje AAM</t>
  </si>
  <si>
    <t>Inventari i Imet</t>
  </si>
  <si>
    <t>Emri i Mire</t>
  </si>
  <si>
    <t xml:space="preserve">Shpenzime te zhvillimit </t>
  </si>
  <si>
    <t xml:space="preserve">Te tjera </t>
  </si>
  <si>
    <t>Amortizimi i AAJM</t>
  </si>
  <si>
    <t>Paraardhese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</si>
  <si>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</si>
  <si>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</si>
  <si>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</si>
  <si>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</si>
  <si>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</si>
  <si>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</si>
  <si>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</si>
  <si>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</si>
  <si>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</si>
  <si>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</si>
  <si>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</si>
  <si>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</si>
  <si>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</si>
  <si>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</si>
  <si>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</si>
  <si>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</si>
  <si>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</si>
  <si>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</si>
  <si>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</si>
  <si>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</si>
  <si>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</si>
  <si>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</si>
  <si>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</si>
  <si>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</si>
  <si>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</si>
  <si>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</si>
  <si>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</si>
  <si>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</si>
  <si>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</si>
  <si>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</si>
  <si>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</si>
  <si>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</si>
  <si>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</si>
  <si>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</si>
  <si>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</si>
  <si>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</si>
  <si>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</si>
  <si>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</si>
  <si>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</si>
  <si>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</si>
  <si>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</si>
  <si>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</si>
  <si>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</si>
  <si>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</si>
  <si>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</si>
  <si>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</si>
  <si>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</si>
  <si>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</si>
  <si>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</si>
  <si>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</si>
  <si>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</si>
  <si>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</si>
  <si>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</si>
  <si>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 xml:space="preserve">             3. Pasqyra e levizjeve ne kapitalet e veta  per periudhen</t>
  </si>
  <si>
    <t xml:space="preserve">                         Kapitali aksionar qe i perket aksionareve te shoqerise meme</t>
  </si>
  <si>
    <t xml:space="preserve">Primi i aksionit </t>
  </si>
  <si>
    <t>Aksione te thesarit</t>
  </si>
  <si>
    <t>Rezerva statutore dhe ligjore</t>
  </si>
  <si>
    <t>Rez. Konvert te monedh te huaja</t>
  </si>
  <si>
    <t>Fitimi i pa- shperndare</t>
  </si>
  <si>
    <t>Shuma te parashik per rreziqe</t>
  </si>
  <si>
    <t>Totali</t>
  </si>
  <si>
    <t>Efekti i ndryshimeve ne politikat kontabel</t>
  </si>
  <si>
    <t>Fitimi neto i periudhes kontabel</t>
  </si>
  <si>
    <t>Dividentet e paguar / deklaruar</t>
  </si>
  <si>
    <t xml:space="preserve"> Transferime ne rezerven e detyrueshme ligjore</t>
  </si>
  <si>
    <t xml:space="preserve"> Transferime ne rezerven e detyrueshme statutore</t>
  </si>
  <si>
    <t xml:space="preserve"> Transferime ne rezerva te tjera</t>
  </si>
  <si>
    <t>Emetim i kapitalit aksionar</t>
  </si>
  <si>
    <t xml:space="preserve"> Rezerva rivleresimi i AAGJ</t>
  </si>
  <si>
    <t xml:space="preserve"> Transferim ne detyrimet</t>
  </si>
  <si>
    <t xml:space="preserve"> Blerje aksionesh thesari</t>
  </si>
  <si>
    <t xml:space="preserve"> Terheqje kapitali per zvogelim</t>
  </si>
  <si>
    <t>PASQYRA E AMORTIZIMIT</t>
  </si>
  <si>
    <t>Ne  LEKE</t>
  </si>
  <si>
    <t>GJENDJA DHE NDRYSHIMET</t>
  </si>
  <si>
    <t>Shuma e akumuluar ne çelje  te ushtrimit</t>
  </si>
  <si>
    <t>SHTESA</t>
  </si>
  <si>
    <t>PAKESIME</t>
  </si>
  <si>
    <t>Shuma e akumuluar ne mbyllje te ushtrimit</t>
  </si>
  <si>
    <t>PLOTESIM.</t>
  </si>
  <si>
    <t>AMORTIZ.</t>
  </si>
  <si>
    <t>ELEMENTE</t>
  </si>
  <si>
    <t>RUBRIKAT DHE POSTET</t>
  </si>
  <si>
    <t>TE LIDH.</t>
  </si>
  <si>
    <t>VJETOR</t>
  </si>
  <si>
    <t>GJITHSEJ</t>
  </si>
  <si>
    <t>TE KALUAR</t>
  </si>
  <si>
    <t>TE</t>
  </si>
  <si>
    <t>JASHT</t>
  </si>
  <si>
    <t>RIVLERSIM</t>
  </si>
  <si>
    <t>NE A. QARK.</t>
  </si>
  <si>
    <t>SHITUR</t>
  </si>
  <si>
    <t>PERDORIMI</t>
  </si>
  <si>
    <t xml:space="preserve">Ndertesa </t>
  </si>
  <si>
    <t>Ndertime e Instalime te pergjithshme.</t>
  </si>
  <si>
    <t xml:space="preserve">Makineri e pajisje  </t>
  </si>
  <si>
    <t xml:space="preserve">Mjete transporti </t>
  </si>
  <si>
    <t xml:space="preserve">Pajisje zyre </t>
  </si>
  <si>
    <t xml:space="preserve">Pajisje informatike dhe kompjuter </t>
  </si>
  <si>
    <t xml:space="preserve">               EMERTIMI</t>
  </si>
  <si>
    <t>Vlera</t>
  </si>
  <si>
    <t>Blere dhe</t>
  </si>
  <si>
    <t>Shuma e</t>
  </si>
  <si>
    <t>Amortiz.ne</t>
  </si>
  <si>
    <t>Vlera e</t>
  </si>
  <si>
    <t>Perqindja</t>
  </si>
  <si>
    <t>Vlera e mbet.</t>
  </si>
  <si>
    <t>fillestare</t>
  </si>
  <si>
    <t>krijuar</t>
  </si>
  <si>
    <t>vl.fillestare</t>
  </si>
  <si>
    <t>mbetur</t>
  </si>
  <si>
    <t>e amortiz.</t>
  </si>
  <si>
    <t>MDERTESA</t>
  </si>
  <si>
    <t>(5 % e vleres fillestare)</t>
  </si>
  <si>
    <t>MAKINERI E PAISJE</t>
  </si>
  <si>
    <t>(20 % e vleres se mbetur)</t>
  </si>
  <si>
    <t>MJETE TRANSPORTI</t>
  </si>
  <si>
    <t>PAISJE ZYRE</t>
  </si>
  <si>
    <t xml:space="preserve">      SHUMA:</t>
  </si>
  <si>
    <t>Tatim fitimi i paguar</t>
  </si>
  <si>
    <t>MM te perfituara nga aktivitetet (shp.te periudhave te ardhme)</t>
  </si>
  <si>
    <t>Parapagimet e arketuara</t>
  </si>
  <si>
    <t>Tatim fitimi i llogaritur</t>
  </si>
  <si>
    <t>Punime ne proces</t>
  </si>
  <si>
    <t xml:space="preserve">TE   DHENAT  E  PASQYRAVE  FINANCIARE  PARAQITEN  SI  ME  POSHTE </t>
  </si>
  <si>
    <t>Aktivet  afatshkurtera  te paraqitura me shumen</t>
  </si>
  <si>
    <r>
      <t>leke</t>
    </r>
    <r>
      <rPr>
        <sz val="11"/>
        <rFont val="Arial"/>
      </rPr>
      <t xml:space="preserve"> perbehen :</t>
    </r>
  </si>
  <si>
    <t>leke</t>
  </si>
  <si>
    <t>Aktivet  afatgjata  per</t>
  </si>
  <si>
    <t xml:space="preserve">leke </t>
  </si>
  <si>
    <t>makineri e paisje</t>
  </si>
  <si>
    <t>detyrime ndaj punojesve</t>
  </si>
  <si>
    <t>detyrime tatimore</t>
  </si>
  <si>
    <t>furnitore</t>
  </si>
  <si>
    <t>kapitali nenshkruar</t>
  </si>
  <si>
    <t xml:space="preserve">rezerva ligjore </t>
  </si>
  <si>
    <t>fitime te pashperndara</t>
  </si>
  <si>
    <t>fitime te vitit ushtrimor</t>
  </si>
  <si>
    <t xml:space="preserve">te ardhurat e deklaruara ne bilanc jane te barabarta me ato te deklaruara ne t.v.sh </t>
  </si>
  <si>
    <t>Shpenzimet jane pasqyruar sipas dokumentave baze per justifikimin e tyre.</t>
  </si>
  <si>
    <t>BANKA</t>
  </si>
  <si>
    <t>MALLRA</t>
  </si>
  <si>
    <t xml:space="preserve">ky ze eshte paraqitur me vleren fillestare  </t>
  </si>
  <si>
    <t xml:space="preserve">Te ardhurart </t>
  </si>
  <si>
    <t>AQT  nuk kane renduar shpenzimet e vitit por jane paraqitur vecmas.</t>
  </si>
  <si>
    <t>Debitore dhe kreditore te tjere</t>
  </si>
  <si>
    <t>KERKESA</t>
  </si>
  <si>
    <t>VLORE</t>
  </si>
  <si>
    <t>31.12.2009</t>
  </si>
  <si>
    <t>31.12.08</t>
  </si>
  <si>
    <t>" ORIK TRASPORTL" SH.P.K</t>
  </si>
  <si>
    <t>Pasqyrat    Financiare    te    Vitit   2012</t>
  </si>
  <si>
    <t>" ORIK TRASPORT" SH.P.K</t>
  </si>
  <si>
    <t>K56502206U</t>
  </si>
  <si>
    <t>ORIKUM</t>
  </si>
  <si>
    <t>TRASPORT UDHETARESH</t>
  </si>
  <si>
    <t>Viti   2012</t>
  </si>
  <si>
    <t>01.01.2012</t>
  </si>
  <si>
    <t>Shoqeria  "   ORIK TRASPORT"SH P K</t>
  </si>
  <si>
    <t xml:space="preserve">  VLORE,me 20/03/2013</t>
  </si>
  <si>
    <t>Inventari  i  mjeteve  ne  pronesi  te  Shoqerise  per  vitin 2007   e  ne  vazhdim</t>
  </si>
  <si>
    <t>NR</t>
  </si>
  <si>
    <t>Lloji  i  automjetit</t>
  </si>
  <si>
    <t>vende</t>
  </si>
  <si>
    <t>Targa</t>
  </si>
  <si>
    <t>Autobus Neoplan</t>
  </si>
  <si>
    <t>30+1</t>
  </si>
  <si>
    <t>Vl 6566 C</t>
  </si>
  <si>
    <t>Autobus man</t>
  </si>
  <si>
    <t>55 +1</t>
  </si>
  <si>
    <t>vl 2876c</t>
  </si>
  <si>
    <t>Autobus ford</t>
  </si>
  <si>
    <t>vl 6112b</t>
  </si>
  <si>
    <t>demler benz</t>
  </si>
  <si>
    <t>30+2</t>
  </si>
  <si>
    <t>aa210dv</t>
  </si>
  <si>
    <t>Autobus benc</t>
  </si>
  <si>
    <t>30+3</t>
  </si>
  <si>
    <t>aa121 bh</t>
  </si>
  <si>
    <t>Pasqyra  e  shoqeruar   me  fotokopje    te  taxave  ;</t>
  </si>
  <si>
    <t>31.12.2012</t>
  </si>
  <si>
    <t>Perllogaritja e amortizimit 2012</t>
  </si>
  <si>
    <t>llog amorti /6/muaj</t>
  </si>
  <si>
    <t>" orik trasportL" SH.P.K</t>
  </si>
  <si>
    <t>mjete trasporti</t>
  </si>
  <si>
    <t>Pozicioni me 31 dhjetor 2011</t>
  </si>
  <si>
    <t>Pasqyra  e  Ndryshimeve  ne  Kapital  2012</t>
  </si>
  <si>
    <t>orik trasport SH,P,K</t>
  </si>
  <si>
    <t xml:space="preserve"> </t>
  </si>
  <si>
    <t>" orik trasport"SH.P.K</t>
  </si>
  <si>
    <t>Pasqyra   e   te   Ardhurave   dhe   Shpenzimeve     2012</t>
  </si>
  <si>
    <t>15.02.2013</t>
  </si>
  <si>
    <t>SHOQRIA TREGETARE ORIK TRASPORT</t>
  </si>
  <si>
    <t xml:space="preserve">                                  01 Janar - 31 Dhjetor 2012</t>
  </si>
  <si>
    <t>Pozicioni me 31 dhjetor 2012</t>
  </si>
  <si>
    <t>Pozicioni me 31 dhjetor 2010</t>
  </si>
  <si>
    <t>ORIK TRASPORT</t>
  </si>
  <si>
    <t>Pasqyra   e   Fluksit   Monetar  -  Metoda  Indirekte   2012</t>
  </si>
  <si>
    <t>Pasqyre  Ndihmese per Fluksin Monetar 2012</t>
  </si>
  <si>
    <t>BERDO BERDO</t>
  </si>
</sst>
</file>

<file path=xl/styles.xml><?xml version="1.0" encoding="utf-8"?>
<styleSheet xmlns="http://schemas.openxmlformats.org/spreadsheetml/2006/main">
  <numFmts count="4">
    <numFmt numFmtId="164" formatCode="_-* #,##0_L_e_k_-;\-* #,##0_L_e_k_-;_-* &quot;-&quot;_L_e_k_-;_-@_-"/>
    <numFmt numFmtId="165" formatCode="_-* #,##0.00_L_e_k_-;\-* #,##0.00_L_e_k_-;_-* &quot;-&quot;??_L_e_k_-;_-@_-"/>
    <numFmt numFmtId="166" formatCode="#,##0.0"/>
    <numFmt numFmtId="167" formatCode="_(* #,##0_);_(* \(#,##0\);_(* &quot;-&quot;??_);_(@_)"/>
  </numFmts>
  <fonts count="47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</font>
    <font>
      <u/>
      <sz val="12"/>
      <name val="Arial"/>
    </font>
    <font>
      <sz val="9"/>
      <name val="Arial"/>
    </font>
    <font>
      <sz val="9"/>
      <name val="Arial"/>
      <family val="2"/>
    </font>
    <font>
      <u/>
      <sz val="11"/>
      <name val="Arial"/>
    </font>
    <font>
      <b/>
      <sz val="12"/>
      <name val="Arial"/>
      <family val="2"/>
    </font>
    <font>
      <sz val="10"/>
      <name val="Arial"/>
      <charset val="238"/>
    </font>
    <font>
      <sz val="14"/>
      <name val="Arial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8"/>
      <name val="Arial"/>
      <charset val="238"/>
    </font>
    <font>
      <b/>
      <sz val="9"/>
      <name val="Arial"/>
      <family val="2"/>
    </font>
    <font>
      <sz val="10"/>
      <name val="Arial"/>
    </font>
    <font>
      <sz val="10"/>
      <name val="Arial"/>
    </font>
    <font>
      <sz val="10"/>
      <name val="Arial"/>
    </font>
    <font>
      <sz val="12"/>
      <name val="Arial"/>
    </font>
    <font>
      <sz val="10"/>
      <name val="Arial"/>
    </font>
    <font>
      <u/>
      <sz val="10"/>
      <name val="Arial"/>
    </font>
    <font>
      <u/>
      <sz val="14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i/>
      <sz val="10"/>
      <name val="Arial"/>
    </font>
    <font>
      <sz val="10"/>
      <name val="Arial"/>
    </font>
    <font>
      <b/>
      <sz val="16"/>
      <name val="Arial Narrow"/>
      <family val="2"/>
    </font>
    <font>
      <sz val="10"/>
      <color indexed="10"/>
      <name val="Arial"/>
    </font>
    <font>
      <b/>
      <sz val="10"/>
      <name val="Arial"/>
      <family val="2"/>
    </font>
    <font>
      <b/>
      <sz val="8"/>
      <name val="Arial"/>
      <family val="2"/>
    </font>
    <font>
      <u/>
      <sz val="14"/>
      <name val="Arial"/>
      <family val="2"/>
    </font>
    <font>
      <sz val="26"/>
      <name val="Arial Narrow"/>
      <family val="2"/>
    </font>
    <font>
      <sz val="26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8"/>
      <name val="Arial"/>
    </font>
    <font>
      <sz val="11"/>
      <name val="Arial"/>
    </font>
    <font>
      <b/>
      <sz val="11"/>
      <name val="Arial"/>
    </font>
    <font>
      <b/>
      <i/>
      <u/>
      <sz val="10"/>
      <name val="Arial"/>
      <family val="2"/>
    </font>
    <font>
      <i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</cellStyleXfs>
  <cellXfs count="3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vertical="center"/>
    </xf>
    <xf numFmtId="3" fontId="8" fillId="0" borderId="17" xfId="0" applyNumberFormat="1" applyFont="1" applyBorder="1" applyAlignment="1">
      <alignment vertical="center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0" fillId="0" borderId="0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12" fillId="0" borderId="0" xfId="5" applyFont="1" applyFill="1"/>
    <xf numFmtId="0" fontId="11" fillId="0" borderId="0" xfId="4" applyFont="1" applyFill="1"/>
    <xf numFmtId="0" fontId="13" fillId="0" borderId="0" xfId="5" applyFont="1" applyFill="1"/>
    <xf numFmtId="0" fontId="14" fillId="0" borderId="0" xfId="5" applyFont="1" applyFill="1"/>
    <xf numFmtId="0" fontId="15" fillId="0" borderId="0" xfId="5" applyFont="1" applyFill="1"/>
    <xf numFmtId="0" fontId="16" fillId="0" borderId="11" xfId="5" applyFont="1" applyFill="1" applyBorder="1" applyAlignment="1">
      <alignment horizontal="center"/>
    </xf>
    <xf numFmtId="0" fontId="16" fillId="0" borderId="10" xfId="5" applyFont="1" applyFill="1" applyBorder="1" applyAlignment="1">
      <alignment horizontal="center"/>
    </xf>
    <xf numFmtId="0" fontId="17" fillId="0" borderId="20" xfId="5" applyFont="1" applyFill="1" applyBorder="1" applyAlignment="1">
      <alignment horizontal="center"/>
    </xf>
    <xf numFmtId="0" fontId="17" fillId="0" borderId="21" xfId="5" applyFont="1" applyFill="1" applyBorder="1" applyAlignment="1">
      <alignment horizontal="center"/>
    </xf>
    <xf numFmtId="0" fontId="16" fillId="0" borderId="22" xfId="5" applyFont="1" applyFill="1" applyBorder="1" applyAlignment="1">
      <alignment horizontal="center"/>
    </xf>
    <xf numFmtId="0" fontId="18" fillId="0" borderId="11" xfId="5" applyFont="1" applyFill="1" applyBorder="1"/>
    <xf numFmtId="3" fontId="18" fillId="0" borderId="11" xfId="3" applyNumberFormat="1" applyFont="1" applyFill="1" applyBorder="1"/>
    <xf numFmtId="3" fontId="18" fillId="0" borderId="23" xfId="3" applyNumberFormat="1" applyFont="1" applyFill="1" applyBorder="1"/>
    <xf numFmtId="3" fontId="18" fillId="0" borderId="24" xfId="3" applyNumberFormat="1" applyFont="1" applyFill="1" applyBorder="1"/>
    <xf numFmtId="0" fontId="18" fillId="0" borderId="0" xfId="4" applyFont="1" applyFill="1"/>
    <xf numFmtId="3" fontId="18" fillId="0" borderId="0" xfId="4" applyNumberFormat="1" applyFont="1" applyFill="1"/>
    <xf numFmtId="3" fontId="18" fillId="0" borderId="2" xfId="3" applyNumberFormat="1" applyFont="1" applyFill="1" applyBorder="1"/>
    <xf numFmtId="0" fontId="19" fillId="0" borderId="0" xfId="4" applyFont="1" applyFill="1"/>
    <xf numFmtId="3" fontId="16" fillId="0" borderId="0" xfId="4" applyNumberFormat="1" applyFont="1" applyFill="1"/>
    <xf numFmtId="3" fontId="19" fillId="0" borderId="0" xfId="4" applyNumberFormat="1" applyFont="1" applyFill="1"/>
    <xf numFmtId="3" fontId="11" fillId="0" borderId="0" xfId="4" applyNumberFormat="1" applyFont="1" applyFill="1"/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0" xfId="0" applyFont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7" xfId="0" applyFont="1" applyBorder="1"/>
    <xf numFmtId="0" fontId="7" fillId="0" borderId="27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1" fillId="0" borderId="4" xfId="0" applyFont="1" applyBorder="1"/>
    <xf numFmtId="0" fontId="21" fillId="0" borderId="0" xfId="0" applyFont="1" applyBorder="1"/>
    <xf numFmtId="0" fontId="21" fillId="0" borderId="5" xfId="0" applyFont="1" applyBorder="1"/>
    <xf numFmtId="0" fontId="21" fillId="0" borderId="0" xfId="0" applyFont="1"/>
    <xf numFmtId="0" fontId="22" fillId="0" borderId="0" xfId="0" applyFont="1"/>
    <xf numFmtId="0" fontId="22" fillId="0" borderId="4" xfId="0" applyFont="1" applyBorder="1"/>
    <xf numFmtId="0" fontId="23" fillId="0" borderId="0" xfId="0" applyFont="1" applyBorder="1"/>
    <xf numFmtId="0" fontId="23" fillId="0" borderId="5" xfId="0" applyFont="1" applyBorder="1"/>
    <xf numFmtId="0" fontId="23" fillId="0" borderId="0" xfId="0" applyFont="1"/>
    <xf numFmtId="0" fontId="23" fillId="0" borderId="4" xfId="0" applyFont="1" applyBorder="1"/>
    <xf numFmtId="0" fontId="24" fillId="0" borderId="4" xfId="0" applyFont="1" applyBorder="1"/>
    <xf numFmtId="0" fontId="24" fillId="0" borderId="0" xfId="0" applyFont="1" applyBorder="1"/>
    <xf numFmtId="0" fontId="24" fillId="0" borderId="5" xfId="0" applyFont="1" applyBorder="1"/>
    <xf numFmtId="0" fontId="24" fillId="0" borderId="0" xfId="0" applyFont="1"/>
    <xf numFmtId="0" fontId="25" fillId="0" borderId="6" xfId="0" applyFont="1" applyBorder="1"/>
    <xf numFmtId="0" fontId="25" fillId="0" borderId="7" xfId="0" applyFont="1" applyBorder="1"/>
    <xf numFmtId="0" fontId="25" fillId="0" borderId="8" xfId="0" applyFont="1" applyBorder="1"/>
    <xf numFmtId="0" fontId="25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3" fontId="21" fillId="0" borderId="0" xfId="0" applyNumberFormat="1" applyFont="1"/>
    <xf numFmtId="0" fontId="21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29" fillId="0" borderId="27" xfId="0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28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3" fontId="30" fillId="0" borderId="11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30" fillId="0" borderId="22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0" fillId="0" borderId="27" xfId="0" applyFont="1" applyBorder="1" applyAlignment="1">
      <alignment horizontal="center" vertical="center"/>
    </xf>
    <xf numFmtId="0" fontId="31" fillId="0" borderId="22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3" fontId="32" fillId="0" borderId="11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29" fillId="0" borderId="22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3" fontId="30" fillId="0" borderId="0" xfId="0" applyNumberFormat="1" applyFont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3" fontId="30" fillId="0" borderId="0" xfId="0" applyNumberFormat="1" applyFont="1"/>
    <xf numFmtId="0" fontId="29" fillId="0" borderId="6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30" fillId="0" borderId="0" xfId="0" applyFont="1" applyBorder="1"/>
    <xf numFmtId="3" fontId="30" fillId="0" borderId="0" xfId="0" applyNumberFormat="1" applyFont="1" applyBorder="1"/>
    <xf numFmtId="3" fontId="28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9" fillId="0" borderId="3" xfId="0" applyNumberFormat="1" applyFont="1" applyBorder="1" applyAlignment="1">
      <alignment horizontal="center" vertical="center"/>
    </xf>
    <xf numFmtId="3" fontId="29" fillId="0" borderId="8" xfId="0" applyNumberFormat="1" applyFont="1" applyBorder="1" applyAlignment="1">
      <alignment horizontal="center" vertical="center"/>
    </xf>
    <xf numFmtId="3" fontId="29" fillId="0" borderId="28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3" fontId="21" fillId="0" borderId="11" xfId="0" applyNumberFormat="1" applyFont="1" applyBorder="1" applyAlignment="1">
      <alignment horizontal="right" vertical="center"/>
    </xf>
    <xf numFmtId="3" fontId="21" fillId="0" borderId="13" xfId="0" applyNumberFormat="1" applyFont="1" applyBorder="1" applyAlignment="1">
      <alignment horizontal="right" vertical="center"/>
    </xf>
    <xf numFmtId="3" fontId="32" fillId="0" borderId="13" xfId="0" applyNumberFormat="1" applyFont="1" applyBorder="1" applyAlignment="1">
      <alignment horizontal="right" vertical="center"/>
    </xf>
    <xf numFmtId="166" fontId="21" fillId="0" borderId="10" xfId="0" applyNumberFormat="1" applyFont="1" applyBorder="1" applyAlignment="1">
      <alignment horizontal="left" vertical="center"/>
    </xf>
    <xf numFmtId="3" fontId="32" fillId="0" borderId="1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3" fontId="21" fillId="0" borderId="0" xfId="0" applyNumberFormat="1" applyFont="1" applyBorder="1"/>
    <xf numFmtId="0" fontId="29" fillId="0" borderId="10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22" xfId="0" applyFont="1" applyBorder="1"/>
    <xf numFmtId="3" fontId="1" fillId="0" borderId="11" xfId="0" applyNumberFormat="1" applyFont="1" applyBorder="1"/>
    <xf numFmtId="3" fontId="18" fillId="0" borderId="10" xfId="3" applyNumberFormat="1" applyFont="1" applyFill="1" applyBorder="1"/>
    <xf numFmtId="3" fontId="18" fillId="0" borderId="30" xfId="3" applyNumberFormat="1" applyFont="1" applyFill="1" applyBorder="1"/>
    <xf numFmtId="3" fontId="18" fillId="0" borderId="31" xfId="3" applyNumberFormat="1" applyFont="1" applyFill="1" applyBorder="1"/>
    <xf numFmtId="3" fontId="18" fillId="0" borderId="22" xfId="3" applyNumberFormat="1" applyFont="1" applyFill="1" applyBorder="1"/>
    <xf numFmtId="3" fontId="5" fillId="0" borderId="0" xfId="0" applyNumberFormat="1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1" fontId="7" fillId="0" borderId="11" xfId="0" applyNumberFormat="1" applyFont="1" applyBorder="1"/>
    <xf numFmtId="3" fontId="7" fillId="0" borderId="11" xfId="0" applyNumberFormat="1" applyFont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/>
    <xf numFmtId="0" fontId="7" fillId="0" borderId="13" xfId="0" applyFont="1" applyBorder="1" applyAlignment="1">
      <alignment vertical="center"/>
    </xf>
    <xf numFmtId="1" fontId="7" fillId="0" borderId="13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1" fontId="7" fillId="0" borderId="28" xfId="0" applyNumberFormat="1" applyFont="1" applyBorder="1" applyAlignment="1">
      <alignment horizontal="center"/>
    </xf>
    <xf numFmtId="1" fontId="7" fillId="0" borderId="2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3" fontId="7" fillId="0" borderId="0" xfId="0" applyNumberFormat="1" applyFont="1"/>
    <xf numFmtId="3" fontId="34" fillId="0" borderId="11" xfId="0" applyNumberFormat="1" applyFont="1" applyBorder="1"/>
    <xf numFmtId="3" fontId="34" fillId="0" borderId="0" xfId="0" applyNumberFormat="1" applyFont="1"/>
    <xf numFmtId="0" fontId="20" fillId="0" borderId="11" xfId="0" applyFont="1" applyBorder="1"/>
    <xf numFmtId="0" fontId="6" fillId="0" borderId="0" xfId="0" applyFont="1" applyAlignment="1">
      <alignment horizontal="left"/>
    </xf>
    <xf numFmtId="3" fontId="7" fillId="0" borderId="28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8" xfId="0" applyFont="1" applyBorder="1" applyAlignment="1">
      <alignment vertical="center"/>
    </xf>
    <xf numFmtId="3" fontId="35" fillId="0" borderId="11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35" fillId="0" borderId="11" xfId="0" applyFont="1" applyBorder="1" applyAlignment="1">
      <alignment horizontal="center" vertical="center"/>
    </xf>
    <xf numFmtId="0" fontId="35" fillId="0" borderId="22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3" fontId="35" fillId="0" borderId="11" xfId="0" applyNumberFormat="1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5" fillId="0" borderId="4" xfId="0" applyFont="1" applyBorder="1"/>
    <xf numFmtId="0" fontId="26" fillId="0" borderId="32" xfId="0" applyFont="1" applyBorder="1" applyAlignment="1">
      <alignment horizontal="center"/>
    </xf>
    <xf numFmtId="0" fontId="5" fillId="0" borderId="33" xfId="0" applyFont="1" applyBorder="1"/>
    <xf numFmtId="0" fontId="5" fillId="0" borderId="5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35" xfId="0" applyFont="1" applyBorder="1" applyAlignment="1"/>
    <xf numFmtId="0" fontId="5" fillId="0" borderId="34" xfId="0" applyFont="1" applyFill="1" applyBorder="1"/>
    <xf numFmtId="0" fontId="5" fillId="0" borderId="36" xfId="0" applyFont="1" applyBorder="1"/>
    <xf numFmtId="0" fontId="5" fillId="0" borderId="37" xfId="0" applyFont="1" applyBorder="1"/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5" fillId="0" borderId="0" xfId="0" applyFont="1" applyAlignment="1">
      <alignment horizontal="left"/>
    </xf>
    <xf numFmtId="0" fontId="35" fillId="0" borderId="0" xfId="0" applyFont="1"/>
    <xf numFmtId="165" fontId="35" fillId="0" borderId="0" xfId="1" applyFont="1"/>
    <xf numFmtId="0" fontId="35" fillId="0" borderId="38" xfId="0" applyFont="1" applyBorder="1"/>
    <xf numFmtId="0" fontId="35" fillId="0" borderId="39" xfId="0" applyFont="1" applyBorder="1"/>
    <xf numFmtId="0" fontId="35" fillId="0" borderId="40" xfId="0" applyFont="1" applyBorder="1"/>
    <xf numFmtId="0" fontId="35" fillId="0" borderId="41" xfId="0" applyFont="1" applyBorder="1"/>
    <xf numFmtId="0" fontId="35" fillId="0" borderId="42" xfId="0" applyFont="1" applyBorder="1" applyAlignment="1">
      <alignment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35" fillId="0" borderId="42" xfId="0" applyFont="1" applyBorder="1"/>
    <xf numFmtId="167" fontId="35" fillId="0" borderId="43" xfId="1" applyNumberFormat="1" applyFont="1" applyBorder="1"/>
    <xf numFmtId="167" fontId="35" fillId="0" borderId="44" xfId="1" applyNumberFormat="1" applyFont="1" applyBorder="1"/>
    <xf numFmtId="0" fontId="4" fillId="0" borderId="42" xfId="0" applyFont="1" applyBorder="1" applyAlignment="1">
      <alignment vertical="center" wrapText="1"/>
    </xf>
    <xf numFmtId="167" fontId="4" fillId="0" borderId="43" xfId="1" applyNumberFormat="1" applyFont="1" applyBorder="1" applyAlignment="1">
      <alignment vertical="center" wrapText="1"/>
    </xf>
    <xf numFmtId="0" fontId="4" fillId="0" borderId="42" xfId="0" applyFont="1" applyBorder="1"/>
    <xf numFmtId="167" fontId="4" fillId="0" borderId="43" xfId="1" applyNumberFormat="1" applyFont="1" applyBorder="1"/>
    <xf numFmtId="0" fontId="4" fillId="0" borderId="42" xfId="0" applyFont="1" applyBorder="1" applyAlignment="1">
      <alignment horizontal="left" vertical="center" wrapText="1"/>
    </xf>
    <xf numFmtId="0" fontId="35" fillId="0" borderId="45" xfId="0" applyFont="1" applyBorder="1" applyAlignment="1">
      <alignment vertical="center" wrapText="1"/>
    </xf>
    <xf numFmtId="167" fontId="35" fillId="0" borderId="46" xfId="1" applyNumberFormat="1" applyFont="1" applyBorder="1" applyAlignment="1">
      <alignment vertical="center" wrapText="1"/>
    </xf>
    <xf numFmtId="167" fontId="35" fillId="0" borderId="47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4" fontId="1" fillId="0" borderId="0" xfId="2"/>
    <xf numFmtId="164" fontId="1" fillId="0" borderId="0" xfId="2" applyFont="1"/>
    <xf numFmtId="0" fontId="4" fillId="0" borderId="13" xfId="0" applyFont="1" applyBorder="1" applyAlignment="1">
      <alignment horizontal="right" vertical="center"/>
    </xf>
    <xf numFmtId="0" fontId="41" fillId="0" borderId="1" xfId="0" applyFont="1" applyBorder="1"/>
    <xf numFmtId="0" fontId="41" fillId="0" borderId="0" xfId="0" applyFont="1" applyBorder="1" applyAlignment="1">
      <alignment horizontal="center"/>
    </xf>
    <xf numFmtId="0" fontId="41" fillId="0" borderId="0" xfId="0" applyFont="1" applyBorder="1"/>
    <xf numFmtId="0" fontId="41" fillId="0" borderId="3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164" fontId="41" fillId="0" borderId="2" xfId="2" applyFont="1" applyBorder="1" applyAlignment="1">
      <alignment horizontal="center"/>
    </xf>
    <xf numFmtId="0" fontId="29" fillId="0" borderId="29" xfId="0" applyFont="1" applyBorder="1" applyAlignment="1">
      <alignment horizontal="right"/>
    </xf>
    <xf numFmtId="0" fontId="41" fillId="0" borderId="6" xfId="0" applyFont="1" applyBorder="1"/>
    <xf numFmtId="0" fontId="41" fillId="0" borderId="7" xfId="0" applyFont="1" applyBorder="1" applyAlignment="1">
      <alignment horizontal="center"/>
    </xf>
    <xf numFmtId="0" fontId="41" fillId="0" borderId="7" xfId="0" applyFont="1" applyBorder="1"/>
    <xf numFmtId="0" fontId="41" fillId="0" borderId="6" xfId="0" applyFont="1" applyBorder="1" applyAlignment="1">
      <alignment horizontal="center"/>
    </xf>
    <xf numFmtId="164" fontId="41" fillId="0" borderId="7" xfId="2" applyFont="1" applyBorder="1" applyAlignment="1">
      <alignment horizontal="center"/>
    </xf>
    <xf numFmtId="0" fontId="0" fillId="0" borderId="29" xfId="0" applyBorder="1"/>
    <xf numFmtId="0" fontId="41" fillId="0" borderId="13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164" fontId="41" fillId="0" borderId="4" xfId="2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0" fontId="0" fillId="0" borderId="28" xfId="0" applyBorder="1"/>
    <xf numFmtId="0" fontId="41" fillId="0" borderId="28" xfId="0" applyFont="1" applyBorder="1" applyAlignment="1">
      <alignment horizontal="center"/>
    </xf>
    <xf numFmtId="164" fontId="41" fillId="0" borderId="6" xfId="2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1" xfId="0" applyNumberFormat="1" applyBorder="1"/>
    <xf numFmtId="3" fontId="1" fillId="0" borderId="11" xfId="2" applyNumberFormat="1" applyBorder="1"/>
    <xf numFmtId="0" fontId="0" fillId="0" borderId="11" xfId="0" applyBorder="1"/>
    <xf numFmtId="0" fontId="43" fillId="0" borderId="4" xfId="0" applyFont="1" applyBorder="1"/>
    <xf numFmtId="0" fontId="43" fillId="0" borderId="0" xfId="0" applyFont="1" applyBorder="1"/>
    <xf numFmtId="0" fontId="43" fillId="0" borderId="5" xfId="0" applyFont="1" applyBorder="1"/>
    <xf numFmtId="0" fontId="43" fillId="0" borderId="0" xfId="0" applyFont="1" applyBorder="1" applyAlignment="1"/>
    <xf numFmtId="0" fontId="44" fillId="0" borderId="0" xfId="0" applyFont="1" applyBorder="1"/>
    <xf numFmtId="0" fontId="43" fillId="0" borderId="0" xfId="0" applyFont="1" applyFill="1" applyBorder="1"/>
    <xf numFmtId="0" fontId="44" fillId="0" borderId="0" xfId="0" applyFont="1" applyFill="1" applyBorder="1"/>
    <xf numFmtId="22" fontId="7" fillId="0" borderId="28" xfId="0" applyNumberFormat="1" applyFont="1" applyBorder="1" applyAlignment="1">
      <alignment horizontal="center"/>
    </xf>
    <xf numFmtId="14" fontId="7" fillId="0" borderId="7" xfId="0" applyNumberFormat="1" applyFont="1" applyBorder="1"/>
    <xf numFmtId="0" fontId="45" fillId="0" borderId="7" xfId="0" applyFont="1" applyBorder="1"/>
    <xf numFmtId="0" fontId="46" fillId="0" borderId="7" xfId="0" applyFont="1" applyBorder="1"/>
    <xf numFmtId="0" fontId="35" fillId="0" borderId="11" xfId="0" applyFont="1" applyBorder="1"/>
    <xf numFmtId="0" fontId="34" fillId="2" borderId="0" xfId="0" applyFont="1" applyFill="1"/>
    <xf numFmtId="9" fontId="0" fillId="0" borderId="11" xfId="0" applyNumberFormat="1" applyBorder="1"/>
    <xf numFmtId="3" fontId="35" fillId="0" borderId="11" xfId="0" applyNumberFormat="1" applyFont="1" applyBorder="1"/>
    <xf numFmtId="3" fontId="44" fillId="0" borderId="0" xfId="0" applyNumberFormat="1" applyFont="1" applyBorder="1"/>
    <xf numFmtId="3" fontId="43" fillId="0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2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3" fontId="24" fillId="0" borderId="0" xfId="0" applyNumberFormat="1" applyFont="1" applyAlignment="1">
      <alignment horizontal="center" vertical="center"/>
    </xf>
    <xf numFmtId="0" fontId="31" fillId="0" borderId="27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left"/>
    </xf>
    <xf numFmtId="0" fontId="43" fillId="0" borderId="0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3" fillId="0" borderId="5" xfId="0" applyFont="1" applyBorder="1" applyAlignment="1">
      <alignment horizontal="left"/>
    </xf>
    <xf numFmtId="0" fontId="35" fillId="0" borderId="11" xfId="0" applyFont="1" applyBorder="1" applyAlignment="1">
      <alignment horizontal="center"/>
    </xf>
    <xf numFmtId="0" fontId="41" fillId="0" borderId="13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Comma" xfId="1" builtinId="3"/>
    <cellStyle name="Comma [0]" xfId="2" builtinId="6"/>
    <cellStyle name="Comma_Book1" xfId="3"/>
    <cellStyle name="Normal" xfId="0" builtinId="0"/>
    <cellStyle name="Normal_01.Centralizatori  model 08" xfId="4"/>
    <cellStyle name="Normal_Book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</xdr:col>
      <xdr:colOff>0</xdr:colOff>
      <xdr:row>7</xdr:row>
      <xdr:rowOff>0</xdr:rowOff>
    </xdr:to>
    <xdr:sp macro="" textlink="">
      <xdr:nvSpPr>
        <xdr:cNvPr id="1046" name="Line 1"/>
        <xdr:cNvSpPr>
          <a:spLocks noChangeShapeType="1"/>
        </xdr:cNvSpPr>
      </xdr:nvSpPr>
      <xdr:spPr bwMode="auto">
        <a:xfrm>
          <a:off x="0" y="381000"/>
          <a:ext cx="198120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1"/>
  <sheetViews>
    <sheetView workbookViewId="0">
      <selection activeCell="AB13" sqref="AB13"/>
    </sheetView>
  </sheetViews>
  <sheetFormatPr defaultRowHeight="12.75"/>
  <cols>
    <col min="1" max="1" width="5.28515625" style="36" customWidth="1"/>
    <col min="2" max="2" width="15.7109375" style="36" customWidth="1"/>
    <col min="3" max="22" width="9.140625" style="36"/>
    <col min="23" max="23" width="5.28515625" style="36" customWidth="1"/>
    <col min="24" max="24" width="15.7109375" style="36" customWidth="1"/>
    <col min="25" max="16384" width="9.140625" style="36"/>
  </cols>
  <sheetData>
    <row r="1" spans="1:24" ht="19.5" thickBot="1">
      <c r="A1" s="35"/>
      <c r="C1" s="37"/>
      <c r="D1" s="38"/>
      <c r="E1" s="37"/>
      <c r="F1" s="37"/>
      <c r="G1" s="39" t="s">
        <v>146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5"/>
    </row>
    <row r="2" spans="1:24">
      <c r="A2" s="40" t="s">
        <v>147</v>
      </c>
      <c r="B2" s="40" t="s">
        <v>148</v>
      </c>
      <c r="C2" s="40" t="s">
        <v>149</v>
      </c>
      <c r="D2" s="40" t="s">
        <v>29</v>
      </c>
      <c r="E2" s="40" t="s">
        <v>28</v>
      </c>
      <c r="F2" s="40" t="s">
        <v>150</v>
      </c>
      <c r="G2" s="40" t="s">
        <v>151</v>
      </c>
      <c r="H2" s="40" t="s">
        <v>152</v>
      </c>
      <c r="I2" s="40" t="s">
        <v>153</v>
      </c>
      <c r="J2" s="40" t="s">
        <v>154</v>
      </c>
      <c r="K2" s="41"/>
      <c r="L2" s="42" t="s">
        <v>155</v>
      </c>
      <c r="M2" s="43" t="s">
        <v>156</v>
      </c>
      <c r="N2" s="44"/>
      <c r="O2" s="40" t="s">
        <v>154</v>
      </c>
      <c r="P2" s="40" t="s">
        <v>153</v>
      </c>
      <c r="Q2" s="40" t="s">
        <v>152</v>
      </c>
      <c r="R2" s="40" t="s">
        <v>151</v>
      </c>
      <c r="S2" s="40" t="s">
        <v>150</v>
      </c>
      <c r="T2" s="40" t="s">
        <v>28</v>
      </c>
      <c r="U2" s="40" t="s">
        <v>29</v>
      </c>
      <c r="V2" s="40" t="s">
        <v>149</v>
      </c>
      <c r="W2" s="40" t="s">
        <v>147</v>
      </c>
      <c r="X2" s="40" t="s">
        <v>148</v>
      </c>
    </row>
    <row r="3" spans="1:24" ht="13.5">
      <c r="A3" s="45">
        <v>101</v>
      </c>
      <c r="B3" s="45" t="s">
        <v>157</v>
      </c>
      <c r="C3" s="46"/>
      <c r="D3" s="46"/>
      <c r="E3" s="46"/>
      <c r="F3" s="46"/>
      <c r="G3" s="46"/>
      <c r="H3" s="46"/>
      <c r="I3" s="46">
        <f t="shared" ref="I3:I71" si="0">C3+D3+E3+F3+G3+H3</f>
        <v>0</v>
      </c>
      <c r="J3" s="46"/>
      <c r="K3" s="187">
        <f t="shared" ref="K3:K82" si="1">(I3+J3)-(O3+P3)</f>
        <v>0</v>
      </c>
      <c r="L3" s="188"/>
      <c r="M3" s="189"/>
      <c r="N3" s="190">
        <f t="shared" ref="N3:N82" si="2">(O3+P3)-(I3+J3)</f>
        <v>0</v>
      </c>
      <c r="O3" s="46"/>
      <c r="P3" s="46">
        <f t="shared" ref="P3:P71" si="3">Q3+R3+S3+T3+U3+V3</f>
        <v>0</v>
      </c>
      <c r="Q3" s="46"/>
      <c r="R3" s="46"/>
      <c r="S3" s="46"/>
      <c r="T3" s="46"/>
      <c r="U3" s="46"/>
      <c r="V3" s="46"/>
      <c r="W3" s="45">
        <v>101</v>
      </c>
      <c r="X3" s="45" t="s">
        <v>157</v>
      </c>
    </row>
    <row r="4" spans="1:24" ht="13.5">
      <c r="A4" s="45">
        <v>1071</v>
      </c>
      <c r="B4" s="45" t="s">
        <v>158</v>
      </c>
      <c r="C4" s="46"/>
      <c r="D4" s="46"/>
      <c r="E4" s="46"/>
      <c r="F4" s="46"/>
      <c r="G4" s="46"/>
      <c r="H4" s="46"/>
      <c r="I4" s="46">
        <f t="shared" si="0"/>
        <v>0</v>
      </c>
      <c r="J4" s="46"/>
      <c r="K4" s="187">
        <f>(I4+J4)-(O4+P4)</f>
        <v>0</v>
      </c>
      <c r="L4" s="188"/>
      <c r="M4" s="189"/>
      <c r="N4" s="190">
        <f t="shared" si="2"/>
        <v>0</v>
      </c>
      <c r="O4" s="46"/>
      <c r="P4" s="46">
        <f t="shared" si="3"/>
        <v>0</v>
      </c>
      <c r="Q4" s="46"/>
      <c r="R4" s="46"/>
      <c r="S4" s="46"/>
      <c r="T4" s="46"/>
      <c r="U4" s="46"/>
      <c r="V4" s="46"/>
      <c r="W4" s="45">
        <v>1071</v>
      </c>
      <c r="X4" s="45" t="s">
        <v>158</v>
      </c>
    </row>
    <row r="5" spans="1:24" ht="13.5">
      <c r="A5" s="45">
        <v>1073</v>
      </c>
      <c r="B5" s="45" t="s">
        <v>253</v>
      </c>
      <c r="C5" s="46"/>
      <c r="D5" s="46"/>
      <c r="E5" s="46"/>
      <c r="F5" s="46"/>
      <c r="G5" s="46"/>
      <c r="H5" s="46"/>
      <c r="I5" s="46">
        <f t="shared" si="0"/>
        <v>0</v>
      </c>
      <c r="J5" s="46"/>
      <c r="K5" s="187">
        <f>(I5+J5)-(O5+P5)</f>
        <v>0</v>
      </c>
      <c r="L5" s="188"/>
      <c r="M5" s="189"/>
      <c r="N5" s="190">
        <f t="shared" si="2"/>
        <v>0</v>
      </c>
      <c r="O5" s="46"/>
      <c r="P5" s="46">
        <f t="shared" si="3"/>
        <v>0</v>
      </c>
      <c r="Q5" s="46"/>
      <c r="R5" s="46"/>
      <c r="S5" s="46"/>
      <c r="T5" s="46"/>
      <c r="U5" s="46"/>
      <c r="V5" s="46"/>
      <c r="W5" s="45">
        <v>1073</v>
      </c>
      <c r="X5" s="45" t="s">
        <v>253</v>
      </c>
    </row>
    <row r="6" spans="1:24" ht="13.5">
      <c r="A6" s="45">
        <v>1078</v>
      </c>
      <c r="B6" s="45" t="s">
        <v>159</v>
      </c>
      <c r="C6" s="46"/>
      <c r="D6" s="46"/>
      <c r="E6" s="46"/>
      <c r="F6" s="46"/>
      <c r="G6" s="46"/>
      <c r="H6" s="46"/>
      <c r="I6" s="46">
        <f t="shared" si="0"/>
        <v>0</v>
      </c>
      <c r="J6" s="46"/>
      <c r="K6" s="187">
        <f>(I6+J6)-(O6+P6)</f>
        <v>0</v>
      </c>
      <c r="L6" s="188"/>
      <c r="M6" s="189"/>
      <c r="N6" s="190">
        <f t="shared" si="2"/>
        <v>0</v>
      </c>
      <c r="O6" s="46"/>
      <c r="P6" s="46">
        <f t="shared" si="3"/>
        <v>0</v>
      </c>
      <c r="Q6" s="46"/>
      <c r="R6" s="46"/>
      <c r="S6" s="46"/>
      <c r="T6" s="46"/>
      <c r="U6" s="46"/>
      <c r="V6" s="46"/>
      <c r="W6" s="45">
        <v>1078</v>
      </c>
      <c r="X6" s="45" t="s">
        <v>159</v>
      </c>
    </row>
    <row r="7" spans="1:24" ht="13.5">
      <c r="A7" s="45">
        <v>108</v>
      </c>
      <c r="B7" s="45" t="s">
        <v>160</v>
      </c>
      <c r="C7" s="46"/>
      <c r="D7" s="46"/>
      <c r="E7" s="46"/>
      <c r="F7" s="46"/>
      <c r="G7" s="46"/>
      <c r="H7" s="46"/>
      <c r="I7" s="46">
        <f t="shared" si="0"/>
        <v>0</v>
      </c>
      <c r="J7" s="46"/>
      <c r="K7" s="187">
        <f t="shared" si="1"/>
        <v>0</v>
      </c>
      <c r="L7" s="188"/>
      <c r="M7" s="189"/>
      <c r="N7" s="190">
        <f t="shared" si="2"/>
        <v>0</v>
      </c>
      <c r="O7" s="46"/>
      <c r="P7" s="46">
        <f t="shared" si="3"/>
        <v>0</v>
      </c>
      <c r="Q7" s="46"/>
      <c r="R7" s="46"/>
      <c r="S7" s="46"/>
      <c r="T7" s="46"/>
      <c r="U7" s="46"/>
      <c r="V7" s="46"/>
      <c r="W7" s="45">
        <v>108</v>
      </c>
      <c r="X7" s="45" t="s">
        <v>160</v>
      </c>
    </row>
    <row r="8" spans="1:24" ht="13.5">
      <c r="A8" s="45">
        <v>109</v>
      </c>
      <c r="B8" s="45" t="s">
        <v>161</v>
      </c>
      <c r="C8" s="46"/>
      <c r="D8" s="46"/>
      <c r="E8" s="46"/>
      <c r="F8" s="46"/>
      <c r="G8" s="46"/>
      <c r="H8" s="46"/>
      <c r="I8" s="46">
        <f t="shared" si="0"/>
        <v>0</v>
      </c>
      <c r="J8" s="46"/>
      <c r="K8" s="187">
        <f t="shared" si="1"/>
        <v>0</v>
      </c>
      <c r="L8" s="188"/>
      <c r="M8" s="189"/>
      <c r="N8" s="190">
        <f t="shared" si="2"/>
        <v>0</v>
      </c>
      <c r="O8" s="46"/>
      <c r="P8" s="46">
        <f t="shared" si="3"/>
        <v>0</v>
      </c>
      <c r="Q8" s="46"/>
      <c r="R8" s="46"/>
      <c r="S8" s="46"/>
      <c r="T8" s="46"/>
      <c r="U8" s="46"/>
      <c r="V8" s="46"/>
      <c r="W8" s="45">
        <v>109</v>
      </c>
      <c r="X8" s="45" t="s">
        <v>161</v>
      </c>
    </row>
    <row r="9" spans="1:24" ht="13.5">
      <c r="A9" s="45">
        <v>201</v>
      </c>
      <c r="B9" s="45" t="s">
        <v>281</v>
      </c>
      <c r="C9" s="46"/>
      <c r="D9" s="46"/>
      <c r="E9" s="46"/>
      <c r="F9" s="46"/>
      <c r="G9" s="46"/>
      <c r="H9" s="46"/>
      <c r="I9" s="46">
        <f t="shared" si="0"/>
        <v>0</v>
      </c>
      <c r="J9" s="46"/>
      <c r="K9" s="187">
        <f t="shared" si="1"/>
        <v>0</v>
      </c>
      <c r="L9" s="188"/>
      <c r="M9" s="189"/>
      <c r="N9" s="190">
        <f t="shared" si="2"/>
        <v>0</v>
      </c>
      <c r="O9" s="46"/>
      <c r="P9" s="46">
        <f t="shared" si="3"/>
        <v>0</v>
      </c>
      <c r="Q9" s="46"/>
      <c r="R9" s="46"/>
      <c r="S9" s="46"/>
      <c r="T9" s="46"/>
      <c r="U9" s="46"/>
      <c r="V9" s="46"/>
      <c r="W9" s="45">
        <v>201</v>
      </c>
      <c r="X9" s="45" t="s">
        <v>281</v>
      </c>
    </row>
    <row r="10" spans="1:24" ht="13.5">
      <c r="A10" s="45">
        <v>203</v>
      </c>
      <c r="B10" s="45" t="s">
        <v>282</v>
      </c>
      <c r="C10" s="46"/>
      <c r="D10" s="46"/>
      <c r="E10" s="46"/>
      <c r="F10" s="46"/>
      <c r="G10" s="46"/>
      <c r="H10" s="46"/>
      <c r="I10" s="46">
        <f t="shared" si="0"/>
        <v>0</v>
      </c>
      <c r="J10" s="46"/>
      <c r="K10" s="187">
        <f t="shared" si="1"/>
        <v>0</v>
      </c>
      <c r="L10" s="188"/>
      <c r="M10" s="189"/>
      <c r="N10" s="190">
        <f t="shared" si="2"/>
        <v>0</v>
      </c>
      <c r="O10" s="46"/>
      <c r="P10" s="46">
        <f t="shared" si="3"/>
        <v>0</v>
      </c>
      <c r="Q10" s="46"/>
      <c r="R10" s="46"/>
      <c r="S10" s="46"/>
      <c r="T10" s="46"/>
      <c r="U10" s="46"/>
      <c r="V10" s="46"/>
      <c r="W10" s="45">
        <v>203</v>
      </c>
      <c r="X10" s="45" t="s">
        <v>282</v>
      </c>
    </row>
    <row r="11" spans="1:24" ht="13.5">
      <c r="A11" s="45">
        <v>208</v>
      </c>
      <c r="B11" s="45" t="s">
        <v>283</v>
      </c>
      <c r="C11" s="46"/>
      <c r="D11" s="46"/>
      <c r="E11" s="46"/>
      <c r="F11" s="46"/>
      <c r="G11" s="46"/>
      <c r="H11" s="46"/>
      <c r="I11" s="46">
        <f t="shared" si="0"/>
        <v>0</v>
      </c>
      <c r="J11" s="46"/>
      <c r="K11" s="187">
        <f t="shared" si="1"/>
        <v>0</v>
      </c>
      <c r="L11" s="188"/>
      <c r="M11" s="189"/>
      <c r="N11" s="190">
        <f t="shared" si="2"/>
        <v>0</v>
      </c>
      <c r="O11" s="46"/>
      <c r="P11" s="46">
        <f t="shared" si="3"/>
        <v>0</v>
      </c>
      <c r="Q11" s="46"/>
      <c r="R11" s="46"/>
      <c r="S11" s="46"/>
      <c r="T11" s="46"/>
      <c r="U11" s="46"/>
      <c r="V11" s="46"/>
      <c r="W11" s="45">
        <v>208</v>
      </c>
      <c r="X11" s="45" t="s">
        <v>283</v>
      </c>
    </row>
    <row r="12" spans="1:24" ht="13.5">
      <c r="A12" s="45">
        <v>280</v>
      </c>
      <c r="B12" s="45" t="s">
        <v>284</v>
      </c>
      <c r="C12" s="46"/>
      <c r="D12" s="46"/>
      <c r="E12" s="46"/>
      <c r="F12" s="46"/>
      <c r="G12" s="46"/>
      <c r="H12" s="46"/>
      <c r="I12" s="46">
        <f t="shared" si="0"/>
        <v>0</v>
      </c>
      <c r="J12" s="46"/>
      <c r="K12" s="187">
        <f t="shared" si="1"/>
        <v>0</v>
      </c>
      <c r="L12" s="188"/>
      <c r="M12" s="189"/>
      <c r="N12" s="190">
        <f t="shared" si="2"/>
        <v>0</v>
      </c>
      <c r="O12" s="46"/>
      <c r="P12" s="46">
        <f t="shared" si="3"/>
        <v>0</v>
      </c>
      <c r="Q12" s="46"/>
      <c r="R12" s="46"/>
      <c r="S12" s="46"/>
      <c r="T12" s="46"/>
      <c r="U12" s="46"/>
      <c r="V12" s="46"/>
      <c r="W12" s="45">
        <v>280</v>
      </c>
      <c r="X12" s="45" t="s">
        <v>284</v>
      </c>
    </row>
    <row r="13" spans="1:24" ht="13.5">
      <c r="A13" s="45">
        <v>211</v>
      </c>
      <c r="B13" s="45" t="s">
        <v>23</v>
      </c>
      <c r="C13" s="46"/>
      <c r="D13" s="46"/>
      <c r="E13" s="46"/>
      <c r="F13" s="46"/>
      <c r="G13" s="46"/>
      <c r="H13" s="46"/>
      <c r="I13" s="46">
        <f t="shared" si="0"/>
        <v>0</v>
      </c>
      <c r="J13" s="46"/>
      <c r="K13" s="187">
        <f t="shared" si="1"/>
        <v>0</v>
      </c>
      <c r="L13" s="188"/>
      <c r="M13" s="189"/>
      <c r="N13" s="190">
        <f t="shared" si="2"/>
        <v>0</v>
      </c>
      <c r="O13" s="46"/>
      <c r="P13" s="46">
        <f t="shared" si="3"/>
        <v>0</v>
      </c>
      <c r="Q13" s="46"/>
      <c r="R13" s="46"/>
      <c r="S13" s="46"/>
      <c r="T13" s="46"/>
      <c r="U13" s="46"/>
      <c r="V13" s="46"/>
      <c r="W13" s="45">
        <v>211</v>
      </c>
      <c r="X13" s="45" t="s">
        <v>23</v>
      </c>
    </row>
    <row r="14" spans="1:24" ht="13.5">
      <c r="A14" s="45">
        <v>212</v>
      </c>
      <c r="B14" s="45" t="s">
        <v>5</v>
      </c>
      <c r="C14" s="46"/>
      <c r="D14" s="46"/>
      <c r="E14" s="46"/>
      <c r="F14" s="46"/>
      <c r="G14" s="46"/>
      <c r="H14" s="46"/>
      <c r="I14" s="46">
        <f t="shared" si="0"/>
        <v>0</v>
      </c>
      <c r="J14" s="46"/>
      <c r="K14" s="187">
        <f t="shared" si="1"/>
        <v>0</v>
      </c>
      <c r="L14" s="188"/>
      <c r="M14" s="189"/>
      <c r="N14" s="190">
        <f t="shared" si="2"/>
        <v>0</v>
      </c>
      <c r="O14" s="46"/>
      <c r="P14" s="46">
        <f t="shared" si="3"/>
        <v>0</v>
      </c>
      <c r="Q14" s="46"/>
      <c r="R14" s="46"/>
      <c r="S14" s="46"/>
      <c r="T14" s="46"/>
      <c r="U14" s="46"/>
      <c r="V14" s="46"/>
      <c r="W14" s="45">
        <v>212</v>
      </c>
      <c r="X14" s="45" t="s">
        <v>5</v>
      </c>
    </row>
    <row r="15" spans="1:24" ht="13.5">
      <c r="A15" s="45">
        <v>213</v>
      </c>
      <c r="B15" s="45" t="s">
        <v>162</v>
      </c>
      <c r="C15" s="46"/>
      <c r="D15" s="46"/>
      <c r="E15" s="46"/>
      <c r="F15" s="46"/>
      <c r="G15" s="46"/>
      <c r="H15" s="46"/>
      <c r="I15" s="46">
        <f t="shared" si="0"/>
        <v>0</v>
      </c>
      <c r="J15" s="46"/>
      <c r="K15" s="187">
        <f t="shared" si="1"/>
        <v>0</v>
      </c>
      <c r="L15" s="188"/>
      <c r="M15" s="189"/>
      <c r="N15" s="190">
        <f t="shared" si="2"/>
        <v>0</v>
      </c>
      <c r="O15" s="46"/>
      <c r="P15" s="46">
        <f t="shared" si="3"/>
        <v>0</v>
      </c>
      <c r="Q15" s="46"/>
      <c r="R15" s="46"/>
      <c r="S15" s="46"/>
      <c r="T15" s="46"/>
      <c r="U15" s="46"/>
      <c r="V15" s="46"/>
      <c r="W15" s="45">
        <v>213</v>
      </c>
      <c r="X15" s="45" t="s">
        <v>162</v>
      </c>
    </row>
    <row r="16" spans="1:24" ht="13.5">
      <c r="A16" s="45">
        <v>215</v>
      </c>
      <c r="B16" s="45" t="s">
        <v>163</v>
      </c>
      <c r="C16" s="46"/>
      <c r="D16" s="46"/>
      <c r="E16" s="46"/>
      <c r="F16" s="46"/>
      <c r="G16" s="46"/>
      <c r="H16" s="46"/>
      <c r="I16" s="46">
        <f t="shared" si="0"/>
        <v>0</v>
      </c>
      <c r="J16" s="46"/>
      <c r="K16" s="187">
        <f t="shared" si="1"/>
        <v>0</v>
      </c>
      <c r="L16" s="188"/>
      <c r="M16" s="189"/>
      <c r="N16" s="190">
        <f t="shared" si="2"/>
        <v>0</v>
      </c>
      <c r="O16" s="46"/>
      <c r="P16" s="46">
        <f t="shared" si="3"/>
        <v>0</v>
      </c>
      <c r="Q16" s="46"/>
      <c r="R16" s="46"/>
      <c r="S16" s="46"/>
      <c r="T16" s="46"/>
      <c r="U16" s="46"/>
      <c r="V16" s="46"/>
      <c r="W16" s="45">
        <v>215</v>
      </c>
      <c r="X16" s="45" t="s">
        <v>163</v>
      </c>
    </row>
    <row r="17" spans="1:24" ht="13.5">
      <c r="A17" s="45">
        <v>218</v>
      </c>
      <c r="B17" s="45" t="s">
        <v>164</v>
      </c>
      <c r="C17" s="46"/>
      <c r="D17" s="46"/>
      <c r="E17" s="46"/>
      <c r="F17" s="46"/>
      <c r="G17" s="46"/>
      <c r="H17" s="46"/>
      <c r="I17" s="46">
        <f t="shared" si="0"/>
        <v>0</v>
      </c>
      <c r="J17" s="46"/>
      <c r="K17" s="187">
        <f t="shared" si="1"/>
        <v>0</v>
      </c>
      <c r="L17" s="188"/>
      <c r="M17" s="189"/>
      <c r="N17" s="190">
        <f t="shared" si="2"/>
        <v>0</v>
      </c>
      <c r="O17" s="46"/>
      <c r="P17" s="46">
        <f t="shared" si="3"/>
        <v>0</v>
      </c>
      <c r="Q17" s="46"/>
      <c r="R17" s="46"/>
      <c r="S17" s="46"/>
      <c r="T17" s="46"/>
      <c r="U17" s="46"/>
      <c r="V17" s="46"/>
      <c r="W17" s="45">
        <v>218</v>
      </c>
      <c r="X17" s="45" t="s">
        <v>164</v>
      </c>
    </row>
    <row r="18" spans="1:24" ht="13.5">
      <c r="A18" s="45">
        <v>2812</v>
      </c>
      <c r="B18" s="45" t="s">
        <v>165</v>
      </c>
      <c r="C18" s="46"/>
      <c r="D18" s="46"/>
      <c r="E18" s="46"/>
      <c r="F18" s="46"/>
      <c r="G18" s="46"/>
      <c r="H18" s="46"/>
      <c r="I18" s="46">
        <f t="shared" si="0"/>
        <v>0</v>
      </c>
      <c r="J18" s="46"/>
      <c r="K18" s="187">
        <f t="shared" si="1"/>
        <v>0</v>
      </c>
      <c r="L18" s="188"/>
      <c r="M18" s="189"/>
      <c r="N18" s="190">
        <f t="shared" si="2"/>
        <v>0</v>
      </c>
      <c r="O18" s="46"/>
      <c r="P18" s="46">
        <f t="shared" si="3"/>
        <v>0</v>
      </c>
      <c r="Q18" s="46"/>
      <c r="R18" s="46"/>
      <c r="S18" s="46"/>
      <c r="T18" s="46"/>
      <c r="U18" s="46"/>
      <c r="V18" s="46"/>
      <c r="W18" s="45">
        <v>2812</v>
      </c>
      <c r="X18" s="45" t="s">
        <v>165</v>
      </c>
    </row>
    <row r="19" spans="1:24" ht="13.5">
      <c r="A19" s="45">
        <v>2813</v>
      </c>
      <c r="B19" s="45" t="s">
        <v>166</v>
      </c>
      <c r="C19" s="46"/>
      <c r="D19" s="46"/>
      <c r="E19" s="46"/>
      <c r="F19" s="46"/>
      <c r="G19" s="46"/>
      <c r="H19" s="46"/>
      <c r="I19" s="46">
        <f t="shared" si="0"/>
        <v>0</v>
      </c>
      <c r="J19" s="46"/>
      <c r="K19" s="187">
        <f t="shared" si="1"/>
        <v>0</v>
      </c>
      <c r="L19" s="188"/>
      <c r="M19" s="189"/>
      <c r="N19" s="190">
        <f t="shared" si="2"/>
        <v>0</v>
      </c>
      <c r="O19" s="46"/>
      <c r="P19" s="46">
        <f t="shared" si="3"/>
        <v>0</v>
      </c>
      <c r="Q19" s="46"/>
      <c r="R19" s="46"/>
      <c r="S19" s="46"/>
      <c r="T19" s="46"/>
      <c r="U19" s="46"/>
      <c r="V19" s="46"/>
      <c r="W19" s="45">
        <v>2813</v>
      </c>
      <c r="X19" s="45" t="s">
        <v>166</v>
      </c>
    </row>
    <row r="20" spans="1:24" ht="13.5">
      <c r="A20" s="45">
        <v>2815</v>
      </c>
      <c r="B20" s="45" t="s">
        <v>167</v>
      </c>
      <c r="C20" s="46"/>
      <c r="D20" s="46"/>
      <c r="E20" s="46"/>
      <c r="F20" s="46"/>
      <c r="G20" s="46"/>
      <c r="H20" s="46"/>
      <c r="I20" s="46">
        <f t="shared" si="0"/>
        <v>0</v>
      </c>
      <c r="J20" s="46"/>
      <c r="K20" s="187">
        <f t="shared" si="1"/>
        <v>0</v>
      </c>
      <c r="L20" s="188"/>
      <c r="M20" s="189"/>
      <c r="N20" s="190">
        <f t="shared" si="2"/>
        <v>0</v>
      </c>
      <c r="O20" s="46"/>
      <c r="P20" s="46">
        <f t="shared" si="3"/>
        <v>0</v>
      </c>
      <c r="Q20" s="46"/>
      <c r="R20" s="46"/>
      <c r="S20" s="46"/>
      <c r="T20" s="46"/>
      <c r="U20" s="46"/>
      <c r="V20" s="46"/>
      <c r="W20" s="45">
        <v>2815</v>
      </c>
      <c r="X20" s="45" t="s">
        <v>167</v>
      </c>
    </row>
    <row r="21" spans="1:24" ht="13.5">
      <c r="A21" s="45">
        <v>2818</v>
      </c>
      <c r="B21" s="45" t="s">
        <v>168</v>
      </c>
      <c r="C21" s="46"/>
      <c r="D21" s="46"/>
      <c r="E21" s="46"/>
      <c r="F21" s="46"/>
      <c r="G21" s="46"/>
      <c r="H21" s="46"/>
      <c r="I21" s="46">
        <f t="shared" si="0"/>
        <v>0</v>
      </c>
      <c r="J21" s="46"/>
      <c r="K21" s="187">
        <f t="shared" si="1"/>
        <v>0</v>
      </c>
      <c r="L21" s="188"/>
      <c r="M21" s="189"/>
      <c r="N21" s="190">
        <f t="shared" si="2"/>
        <v>0</v>
      </c>
      <c r="O21" s="46"/>
      <c r="P21" s="46">
        <f t="shared" si="3"/>
        <v>0</v>
      </c>
      <c r="Q21" s="46"/>
      <c r="R21" s="46"/>
      <c r="S21" s="46"/>
      <c r="T21" s="46"/>
      <c r="U21" s="46"/>
      <c r="V21" s="46"/>
      <c r="W21" s="45">
        <v>2818</v>
      </c>
      <c r="X21" s="45" t="s">
        <v>168</v>
      </c>
    </row>
    <row r="22" spans="1:24" ht="13.5">
      <c r="A22" s="45">
        <v>311</v>
      </c>
      <c r="B22" s="45" t="s">
        <v>254</v>
      </c>
      <c r="C22" s="46"/>
      <c r="D22" s="46"/>
      <c r="E22" s="46"/>
      <c r="F22" s="46"/>
      <c r="G22" s="46"/>
      <c r="H22" s="46"/>
      <c r="I22" s="46">
        <f t="shared" si="0"/>
        <v>0</v>
      </c>
      <c r="J22" s="46"/>
      <c r="K22" s="187">
        <f t="shared" si="1"/>
        <v>0</v>
      </c>
      <c r="L22" s="188"/>
      <c r="M22" s="189"/>
      <c r="N22" s="190">
        <f t="shared" si="2"/>
        <v>0</v>
      </c>
      <c r="O22" s="46"/>
      <c r="P22" s="46">
        <f t="shared" si="3"/>
        <v>0</v>
      </c>
      <c r="Q22" s="46"/>
      <c r="R22" s="46"/>
      <c r="S22" s="46"/>
      <c r="T22" s="46"/>
      <c r="U22" s="46"/>
      <c r="V22" s="46"/>
      <c r="W22" s="45">
        <v>311</v>
      </c>
      <c r="X22" s="45" t="s">
        <v>254</v>
      </c>
    </row>
    <row r="23" spans="1:24" ht="13.5">
      <c r="A23" s="45">
        <v>312</v>
      </c>
      <c r="B23" s="45" t="s">
        <v>169</v>
      </c>
      <c r="C23" s="46"/>
      <c r="D23" s="46"/>
      <c r="E23" s="46"/>
      <c r="F23" s="46"/>
      <c r="G23" s="46"/>
      <c r="H23" s="46"/>
      <c r="I23" s="46">
        <f t="shared" si="0"/>
        <v>0</v>
      </c>
      <c r="J23" s="46"/>
      <c r="K23" s="187">
        <f>(I23+J23)-(O23+P23)</f>
        <v>0</v>
      </c>
      <c r="L23" s="188"/>
      <c r="M23" s="189"/>
      <c r="N23" s="190">
        <f t="shared" si="2"/>
        <v>0</v>
      </c>
      <c r="O23" s="46"/>
      <c r="P23" s="46">
        <f t="shared" si="3"/>
        <v>0</v>
      </c>
      <c r="Q23" s="46"/>
      <c r="R23" s="46"/>
      <c r="S23" s="46"/>
      <c r="T23" s="46"/>
      <c r="U23" s="46"/>
      <c r="V23" s="46"/>
      <c r="W23" s="45">
        <v>312</v>
      </c>
      <c r="X23" s="45" t="s">
        <v>169</v>
      </c>
    </row>
    <row r="24" spans="1:24" ht="13.5">
      <c r="A24" s="45">
        <v>327</v>
      </c>
      <c r="B24" s="45" t="s">
        <v>280</v>
      </c>
      <c r="C24" s="46"/>
      <c r="D24" s="46"/>
      <c r="E24" s="46"/>
      <c r="F24" s="46"/>
      <c r="G24" s="46"/>
      <c r="H24" s="46"/>
      <c r="I24" s="46">
        <f t="shared" si="0"/>
        <v>0</v>
      </c>
      <c r="J24" s="46"/>
      <c r="K24" s="187">
        <f>(I24+J24)-(O24+P24)</f>
        <v>0</v>
      </c>
      <c r="L24" s="188"/>
      <c r="M24" s="189"/>
      <c r="N24" s="190">
        <f t="shared" si="2"/>
        <v>0</v>
      </c>
      <c r="O24" s="46"/>
      <c r="P24" s="46">
        <f t="shared" si="3"/>
        <v>0</v>
      </c>
      <c r="Q24" s="46"/>
      <c r="R24" s="46"/>
      <c r="S24" s="46"/>
      <c r="T24" s="46"/>
      <c r="U24" s="46"/>
      <c r="V24" s="46"/>
      <c r="W24" s="45"/>
      <c r="X24" s="45"/>
    </row>
    <row r="25" spans="1:24" ht="13.5">
      <c r="A25" s="45">
        <v>342</v>
      </c>
      <c r="B25" s="45" t="s">
        <v>255</v>
      </c>
      <c r="C25" s="46"/>
      <c r="D25" s="46"/>
      <c r="E25" s="46"/>
      <c r="F25" s="46"/>
      <c r="G25" s="46"/>
      <c r="H25" s="46"/>
      <c r="I25" s="46">
        <f t="shared" si="0"/>
        <v>0</v>
      </c>
      <c r="J25" s="46"/>
      <c r="K25" s="187">
        <f>(I25+J25)-(O25+P25)</f>
        <v>0</v>
      </c>
      <c r="L25" s="188"/>
      <c r="M25" s="189"/>
      <c r="N25" s="190">
        <f t="shared" si="2"/>
        <v>0</v>
      </c>
      <c r="O25" s="46"/>
      <c r="P25" s="46">
        <f t="shared" si="3"/>
        <v>0</v>
      </c>
      <c r="Q25" s="46"/>
      <c r="R25" s="46"/>
      <c r="S25" s="46"/>
      <c r="T25" s="46"/>
      <c r="U25" s="46"/>
      <c r="V25" s="46"/>
      <c r="W25" s="45">
        <v>342</v>
      </c>
      <c r="X25" s="45" t="s">
        <v>255</v>
      </c>
    </row>
    <row r="26" spans="1:24" ht="13.5">
      <c r="A26" s="45">
        <v>351</v>
      </c>
      <c r="B26" s="45" t="s">
        <v>256</v>
      </c>
      <c r="C26" s="46"/>
      <c r="D26" s="46"/>
      <c r="E26" s="46"/>
      <c r="F26" s="46"/>
      <c r="G26" s="46"/>
      <c r="H26" s="46"/>
      <c r="I26" s="46">
        <f t="shared" si="0"/>
        <v>0</v>
      </c>
      <c r="J26" s="46"/>
      <c r="K26" s="187">
        <f t="shared" si="1"/>
        <v>0</v>
      </c>
      <c r="L26" s="188"/>
      <c r="M26" s="189"/>
      <c r="N26" s="190">
        <f t="shared" si="2"/>
        <v>0</v>
      </c>
      <c r="O26" s="46"/>
      <c r="P26" s="46">
        <f t="shared" si="3"/>
        <v>0</v>
      </c>
      <c r="Q26" s="46"/>
      <c r="R26" s="46"/>
      <c r="S26" s="46"/>
      <c r="T26" s="46"/>
      <c r="U26" s="46"/>
      <c r="V26" s="46"/>
      <c r="W26" s="45">
        <v>351</v>
      </c>
      <c r="X26" s="45" t="s">
        <v>256</v>
      </c>
    </row>
    <row r="27" spans="1:24" ht="13.5">
      <c r="A27" s="45">
        <v>401</v>
      </c>
      <c r="B27" s="45" t="s">
        <v>170</v>
      </c>
      <c r="C27" s="46"/>
      <c r="D27" s="46"/>
      <c r="E27" s="46"/>
      <c r="F27" s="46"/>
      <c r="G27" s="46"/>
      <c r="H27" s="46"/>
      <c r="I27" s="46">
        <f t="shared" si="0"/>
        <v>0</v>
      </c>
      <c r="J27" s="46"/>
      <c r="K27" s="187">
        <f t="shared" si="1"/>
        <v>0</v>
      </c>
      <c r="L27" s="188"/>
      <c r="M27" s="189"/>
      <c r="N27" s="190">
        <f t="shared" si="2"/>
        <v>0</v>
      </c>
      <c r="O27" s="46"/>
      <c r="P27" s="46">
        <f t="shared" si="3"/>
        <v>0</v>
      </c>
      <c r="Q27" s="46"/>
      <c r="R27" s="46"/>
      <c r="S27" s="46"/>
      <c r="T27" s="46"/>
      <c r="U27" s="46"/>
      <c r="V27" s="46"/>
      <c r="W27" s="45">
        <v>401</v>
      </c>
      <c r="X27" s="45" t="s">
        <v>170</v>
      </c>
    </row>
    <row r="28" spans="1:24" ht="13.5">
      <c r="A28" s="45">
        <v>409</v>
      </c>
      <c r="B28" s="45" t="s">
        <v>258</v>
      </c>
      <c r="C28" s="46"/>
      <c r="D28" s="46"/>
      <c r="E28" s="46"/>
      <c r="F28" s="46"/>
      <c r="G28" s="46"/>
      <c r="H28" s="46"/>
      <c r="I28" s="46">
        <f t="shared" si="0"/>
        <v>0</v>
      </c>
      <c r="J28" s="46"/>
      <c r="K28" s="187">
        <f t="shared" si="1"/>
        <v>0</v>
      </c>
      <c r="L28" s="188"/>
      <c r="M28" s="189"/>
      <c r="N28" s="190">
        <f t="shared" si="2"/>
        <v>0</v>
      </c>
      <c r="O28" s="46"/>
      <c r="P28" s="46">
        <f t="shared" si="3"/>
        <v>0</v>
      </c>
      <c r="Q28" s="46"/>
      <c r="R28" s="46"/>
      <c r="S28" s="46"/>
      <c r="T28" s="46"/>
      <c r="U28" s="46"/>
      <c r="V28" s="46"/>
      <c r="W28" s="45">
        <v>409</v>
      </c>
      <c r="X28" s="45" t="s">
        <v>258</v>
      </c>
    </row>
    <row r="29" spans="1:24" ht="13.5">
      <c r="A29" s="45">
        <v>411</v>
      </c>
      <c r="B29" s="45" t="s">
        <v>108</v>
      </c>
      <c r="C29" s="46"/>
      <c r="D29" s="46"/>
      <c r="E29" s="46"/>
      <c r="F29" s="46"/>
      <c r="G29" s="46"/>
      <c r="H29" s="46"/>
      <c r="I29" s="46">
        <f t="shared" si="0"/>
        <v>0</v>
      </c>
      <c r="J29" s="46"/>
      <c r="K29" s="187">
        <f t="shared" si="1"/>
        <v>0</v>
      </c>
      <c r="L29" s="188"/>
      <c r="M29" s="189"/>
      <c r="N29" s="190">
        <f t="shared" si="2"/>
        <v>0</v>
      </c>
      <c r="O29" s="46"/>
      <c r="P29" s="46">
        <f t="shared" si="3"/>
        <v>0</v>
      </c>
      <c r="Q29" s="46"/>
      <c r="R29" s="46"/>
      <c r="S29" s="46"/>
      <c r="T29" s="46"/>
      <c r="U29" s="46"/>
      <c r="V29" s="46"/>
      <c r="W29" s="45">
        <v>411</v>
      </c>
      <c r="X29" s="45" t="s">
        <v>108</v>
      </c>
    </row>
    <row r="30" spans="1:24" ht="13.5">
      <c r="A30" s="45">
        <v>418</v>
      </c>
      <c r="B30" s="45" t="s">
        <v>257</v>
      </c>
      <c r="C30" s="46"/>
      <c r="D30" s="46"/>
      <c r="E30" s="46"/>
      <c r="F30" s="46"/>
      <c r="G30" s="46"/>
      <c r="H30" s="46"/>
      <c r="I30" s="46">
        <f t="shared" si="0"/>
        <v>0</v>
      </c>
      <c r="J30" s="46"/>
      <c r="K30" s="187">
        <f t="shared" si="1"/>
        <v>0</v>
      </c>
      <c r="L30" s="188"/>
      <c r="M30" s="189"/>
      <c r="N30" s="190">
        <f t="shared" si="2"/>
        <v>0</v>
      </c>
      <c r="O30" s="46"/>
      <c r="P30" s="46">
        <f t="shared" si="3"/>
        <v>0</v>
      </c>
      <c r="Q30" s="46"/>
      <c r="R30" s="46"/>
      <c r="S30" s="46"/>
      <c r="T30" s="46"/>
      <c r="U30" s="46"/>
      <c r="V30" s="46"/>
      <c r="W30" s="45">
        <v>418</v>
      </c>
      <c r="X30" s="45" t="s">
        <v>257</v>
      </c>
    </row>
    <row r="31" spans="1:24" ht="13.5">
      <c r="A31" s="45">
        <v>421</v>
      </c>
      <c r="B31" s="45" t="s">
        <v>171</v>
      </c>
      <c r="C31" s="46"/>
      <c r="D31" s="46"/>
      <c r="E31" s="46"/>
      <c r="F31" s="46"/>
      <c r="G31" s="46"/>
      <c r="H31" s="46"/>
      <c r="I31" s="46">
        <f t="shared" si="0"/>
        <v>0</v>
      </c>
      <c r="J31" s="46"/>
      <c r="K31" s="187">
        <f t="shared" si="1"/>
        <v>0</v>
      </c>
      <c r="L31" s="188"/>
      <c r="M31" s="189"/>
      <c r="N31" s="190">
        <f t="shared" si="2"/>
        <v>0</v>
      </c>
      <c r="O31" s="46"/>
      <c r="P31" s="46">
        <f t="shared" si="3"/>
        <v>0</v>
      </c>
      <c r="Q31" s="46"/>
      <c r="R31" s="46"/>
      <c r="S31" s="46"/>
      <c r="T31" s="46"/>
      <c r="U31" s="46"/>
      <c r="V31" s="46"/>
      <c r="W31" s="45">
        <v>421</v>
      </c>
      <c r="X31" s="45" t="s">
        <v>171</v>
      </c>
    </row>
    <row r="32" spans="1:24" ht="13.5">
      <c r="A32" s="45">
        <v>431</v>
      </c>
      <c r="B32" s="45" t="s">
        <v>172</v>
      </c>
      <c r="C32" s="46"/>
      <c r="D32" s="46"/>
      <c r="E32" s="46"/>
      <c r="F32" s="46"/>
      <c r="G32" s="46"/>
      <c r="H32" s="46"/>
      <c r="I32" s="46">
        <f t="shared" si="0"/>
        <v>0</v>
      </c>
      <c r="J32" s="46"/>
      <c r="K32" s="187">
        <f t="shared" si="1"/>
        <v>0</v>
      </c>
      <c r="L32" s="188"/>
      <c r="M32" s="189"/>
      <c r="N32" s="190">
        <f t="shared" si="2"/>
        <v>0</v>
      </c>
      <c r="O32" s="46"/>
      <c r="P32" s="46">
        <f t="shared" si="3"/>
        <v>0</v>
      </c>
      <c r="Q32" s="46"/>
      <c r="R32" s="46"/>
      <c r="S32" s="46"/>
      <c r="T32" s="46"/>
      <c r="U32" s="46"/>
      <c r="V32" s="46"/>
      <c r="W32" s="45">
        <v>431</v>
      </c>
      <c r="X32" s="45" t="s">
        <v>172</v>
      </c>
    </row>
    <row r="33" spans="1:24" ht="13.5">
      <c r="A33" s="45">
        <v>442</v>
      </c>
      <c r="B33" s="45" t="s">
        <v>173</v>
      </c>
      <c r="C33" s="46"/>
      <c r="D33" s="46"/>
      <c r="E33" s="46"/>
      <c r="F33" s="46"/>
      <c r="G33" s="46"/>
      <c r="H33" s="46"/>
      <c r="I33" s="46">
        <f t="shared" si="0"/>
        <v>0</v>
      </c>
      <c r="J33" s="46"/>
      <c r="K33" s="187">
        <f t="shared" si="1"/>
        <v>0</v>
      </c>
      <c r="L33" s="188"/>
      <c r="M33" s="189"/>
      <c r="N33" s="190">
        <f t="shared" si="2"/>
        <v>0</v>
      </c>
      <c r="O33" s="46"/>
      <c r="P33" s="46">
        <f t="shared" si="3"/>
        <v>0</v>
      </c>
      <c r="Q33" s="46"/>
      <c r="R33" s="46"/>
      <c r="S33" s="46"/>
      <c r="T33" s="46"/>
      <c r="U33" s="46"/>
      <c r="V33" s="46"/>
      <c r="W33" s="45">
        <v>442</v>
      </c>
      <c r="X33" s="45" t="s">
        <v>173</v>
      </c>
    </row>
    <row r="34" spans="1:24" ht="13.5">
      <c r="A34" s="45">
        <v>444</v>
      </c>
      <c r="B34" s="45" t="s">
        <v>174</v>
      </c>
      <c r="C34" s="46"/>
      <c r="D34" s="46"/>
      <c r="E34" s="46"/>
      <c r="F34" s="46"/>
      <c r="G34" s="46"/>
      <c r="H34" s="46"/>
      <c r="I34" s="46">
        <f t="shared" si="0"/>
        <v>0</v>
      </c>
      <c r="J34" s="46"/>
      <c r="K34" s="187">
        <f t="shared" si="1"/>
        <v>0</v>
      </c>
      <c r="L34" s="188"/>
      <c r="M34" s="189"/>
      <c r="N34" s="190">
        <f t="shared" si="2"/>
        <v>0</v>
      </c>
      <c r="O34" s="46"/>
      <c r="P34" s="46">
        <f t="shared" si="3"/>
        <v>0</v>
      </c>
      <c r="Q34" s="46"/>
      <c r="R34" s="46"/>
      <c r="S34" s="46"/>
      <c r="T34" s="46"/>
      <c r="U34" s="46"/>
      <c r="V34" s="46"/>
      <c r="W34" s="45">
        <v>444</v>
      </c>
      <c r="X34" s="45" t="s">
        <v>174</v>
      </c>
    </row>
    <row r="35" spans="1:24" ht="13.5">
      <c r="A35" s="45">
        <v>445</v>
      </c>
      <c r="B35" s="45" t="s">
        <v>111</v>
      </c>
      <c r="C35" s="46"/>
      <c r="D35" s="46"/>
      <c r="E35" s="46"/>
      <c r="F35" s="46"/>
      <c r="G35" s="46"/>
      <c r="H35" s="46"/>
      <c r="I35" s="46">
        <f t="shared" si="0"/>
        <v>0</v>
      </c>
      <c r="J35" s="46"/>
      <c r="K35" s="187">
        <f t="shared" si="1"/>
        <v>0</v>
      </c>
      <c r="L35" s="188"/>
      <c r="M35" s="189"/>
      <c r="N35" s="190">
        <f t="shared" si="2"/>
        <v>0</v>
      </c>
      <c r="O35" s="46"/>
      <c r="P35" s="46">
        <f t="shared" si="3"/>
        <v>0</v>
      </c>
      <c r="Q35" s="46"/>
      <c r="R35" s="46"/>
      <c r="S35" s="46"/>
      <c r="T35" s="46"/>
      <c r="U35" s="46"/>
      <c r="V35" s="46"/>
      <c r="W35" s="45">
        <v>445</v>
      </c>
      <c r="X35" s="45" t="s">
        <v>111</v>
      </c>
    </row>
    <row r="36" spans="1:24" ht="13.5">
      <c r="A36" s="45">
        <v>449</v>
      </c>
      <c r="B36" s="45" t="s">
        <v>175</v>
      </c>
      <c r="C36" s="46"/>
      <c r="D36" s="46"/>
      <c r="E36" s="46"/>
      <c r="F36" s="46"/>
      <c r="G36" s="46"/>
      <c r="H36" s="46"/>
      <c r="I36" s="46">
        <f t="shared" si="0"/>
        <v>0</v>
      </c>
      <c r="J36" s="46"/>
      <c r="K36" s="187">
        <f t="shared" si="1"/>
        <v>0</v>
      </c>
      <c r="L36" s="188"/>
      <c r="M36" s="189"/>
      <c r="N36" s="190">
        <f t="shared" si="2"/>
        <v>0</v>
      </c>
      <c r="O36" s="46"/>
      <c r="P36" s="46">
        <f t="shared" si="3"/>
        <v>0</v>
      </c>
      <c r="Q36" s="46"/>
      <c r="R36" s="46"/>
      <c r="S36" s="46"/>
      <c r="T36" s="46"/>
      <c r="U36" s="46"/>
      <c r="V36" s="46"/>
      <c r="W36" s="45">
        <v>449</v>
      </c>
      <c r="X36" s="45" t="s">
        <v>175</v>
      </c>
    </row>
    <row r="37" spans="1:24" ht="13.5">
      <c r="A37" s="45">
        <v>455</v>
      </c>
      <c r="B37" s="45" t="s">
        <v>200</v>
      </c>
      <c r="C37" s="46"/>
      <c r="D37" s="46"/>
      <c r="E37" s="46"/>
      <c r="F37" s="46"/>
      <c r="G37" s="46"/>
      <c r="H37" s="46"/>
      <c r="I37" s="46">
        <f t="shared" si="0"/>
        <v>0</v>
      </c>
      <c r="J37" s="46"/>
      <c r="K37" s="187">
        <f t="shared" si="1"/>
        <v>0</v>
      </c>
      <c r="L37" s="188"/>
      <c r="M37" s="189"/>
      <c r="N37" s="190">
        <f t="shared" si="2"/>
        <v>0</v>
      </c>
      <c r="O37" s="46"/>
      <c r="P37" s="46">
        <f t="shared" si="3"/>
        <v>0</v>
      </c>
      <c r="Q37" s="46"/>
      <c r="R37" s="46"/>
      <c r="S37" s="46"/>
      <c r="T37" s="46"/>
      <c r="U37" s="46"/>
      <c r="V37" s="46"/>
      <c r="W37" s="45">
        <v>455</v>
      </c>
      <c r="X37" s="45" t="s">
        <v>200</v>
      </c>
    </row>
    <row r="38" spans="1:24" ht="13.5">
      <c r="A38" s="45">
        <v>457</v>
      </c>
      <c r="B38" s="45" t="s">
        <v>259</v>
      </c>
      <c r="C38" s="46"/>
      <c r="D38" s="46"/>
      <c r="E38" s="46"/>
      <c r="F38" s="46"/>
      <c r="G38" s="46"/>
      <c r="H38" s="46"/>
      <c r="I38" s="46">
        <f t="shared" si="0"/>
        <v>0</v>
      </c>
      <c r="J38" s="46"/>
      <c r="K38" s="187">
        <f t="shared" si="1"/>
        <v>0</v>
      </c>
      <c r="L38" s="188"/>
      <c r="M38" s="189"/>
      <c r="N38" s="190">
        <f t="shared" si="2"/>
        <v>0</v>
      </c>
      <c r="O38" s="46"/>
      <c r="P38" s="46">
        <f t="shared" si="3"/>
        <v>0</v>
      </c>
      <c r="Q38" s="46"/>
      <c r="R38" s="46"/>
      <c r="S38" s="46"/>
      <c r="T38" s="46"/>
      <c r="U38" s="46"/>
      <c r="V38" s="46"/>
      <c r="W38" s="45">
        <v>457</v>
      </c>
      <c r="X38" s="45" t="s">
        <v>259</v>
      </c>
    </row>
    <row r="39" spans="1:24" ht="13.5">
      <c r="A39" s="45">
        <v>460</v>
      </c>
      <c r="B39" s="45" t="s">
        <v>260</v>
      </c>
      <c r="C39" s="46"/>
      <c r="D39" s="46"/>
      <c r="E39" s="46"/>
      <c r="F39" s="46"/>
      <c r="G39" s="46"/>
      <c r="H39" s="46"/>
      <c r="I39" s="46">
        <f t="shared" si="0"/>
        <v>0</v>
      </c>
      <c r="J39" s="46"/>
      <c r="K39" s="187">
        <f t="shared" si="1"/>
        <v>0</v>
      </c>
      <c r="L39" s="188"/>
      <c r="M39" s="189"/>
      <c r="N39" s="190">
        <f t="shared" si="2"/>
        <v>0</v>
      </c>
      <c r="O39" s="46"/>
      <c r="P39" s="46">
        <f t="shared" si="3"/>
        <v>0</v>
      </c>
      <c r="Q39" s="46"/>
      <c r="R39" s="46"/>
      <c r="S39" s="46"/>
      <c r="T39" s="46"/>
      <c r="U39" s="46"/>
      <c r="V39" s="46"/>
      <c r="W39" s="45">
        <v>460</v>
      </c>
      <c r="X39" s="45" t="s">
        <v>260</v>
      </c>
    </row>
    <row r="40" spans="1:24" ht="13.5">
      <c r="A40" s="45">
        <v>461</v>
      </c>
      <c r="B40" s="45" t="s">
        <v>197</v>
      </c>
      <c r="C40" s="46"/>
      <c r="D40" s="46"/>
      <c r="E40" s="46"/>
      <c r="F40" s="46"/>
      <c r="G40" s="46"/>
      <c r="H40" s="46"/>
      <c r="I40" s="46">
        <f t="shared" si="0"/>
        <v>0</v>
      </c>
      <c r="J40" s="46"/>
      <c r="K40" s="187">
        <f t="shared" si="1"/>
        <v>0</v>
      </c>
      <c r="L40" s="188"/>
      <c r="M40" s="189"/>
      <c r="N40" s="190">
        <f t="shared" si="2"/>
        <v>0</v>
      </c>
      <c r="O40" s="46"/>
      <c r="P40" s="46">
        <f t="shared" si="3"/>
        <v>0</v>
      </c>
      <c r="Q40" s="46"/>
      <c r="R40" s="46"/>
      <c r="S40" s="46"/>
      <c r="T40" s="46"/>
      <c r="U40" s="46"/>
      <c r="V40" s="46"/>
      <c r="W40" s="45">
        <v>461</v>
      </c>
      <c r="X40" s="45" t="s">
        <v>197</v>
      </c>
    </row>
    <row r="41" spans="1:24" ht="13.5">
      <c r="A41" s="45">
        <v>467</v>
      </c>
      <c r="B41" s="45" t="s">
        <v>199</v>
      </c>
      <c r="C41" s="46"/>
      <c r="D41" s="46"/>
      <c r="E41" s="46"/>
      <c r="F41" s="46"/>
      <c r="G41" s="46"/>
      <c r="H41" s="46"/>
      <c r="I41" s="46">
        <f t="shared" si="0"/>
        <v>0</v>
      </c>
      <c r="J41" s="46"/>
      <c r="K41" s="187">
        <f t="shared" si="1"/>
        <v>0</v>
      </c>
      <c r="L41" s="188"/>
      <c r="M41" s="189"/>
      <c r="N41" s="190">
        <f t="shared" si="2"/>
        <v>0</v>
      </c>
      <c r="O41" s="46"/>
      <c r="P41" s="46">
        <f t="shared" si="3"/>
        <v>0</v>
      </c>
      <c r="Q41" s="46"/>
      <c r="R41" s="46"/>
      <c r="S41" s="46"/>
      <c r="T41" s="46"/>
      <c r="U41" s="46"/>
      <c r="V41" s="46"/>
      <c r="W41" s="45">
        <v>467</v>
      </c>
      <c r="X41" s="45" t="s">
        <v>199</v>
      </c>
    </row>
    <row r="42" spans="1:24" ht="13.5">
      <c r="A42" s="45">
        <v>468</v>
      </c>
      <c r="B42" s="45" t="s">
        <v>198</v>
      </c>
      <c r="C42" s="46"/>
      <c r="D42" s="46"/>
      <c r="E42" s="46"/>
      <c r="F42" s="46"/>
      <c r="G42" s="46"/>
      <c r="H42" s="46"/>
      <c r="I42" s="46">
        <f t="shared" si="0"/>
        <v>0</v>
      </c>
      <c r="J42" s="46"/>
      <c r="K42" s="187">
        <f t="shared" si="1"/>
        <v>0</v>
      </c>
      <c r="L42" s="188"/>
      <c r="M42" s="189"/>
      <c r="N42" s="190">
        <f t="shared" si="2"/>
        <v>0</v>
      </c>
      <c r="O42" s="46"/>
      <c r="P42" s="46">
        <f t="shared" si="3"/>
        <v>0</v>
      </c>
      <c r="Q42" s="46"/>
      <c r="R42" s="46"/>
      <c r="S42" s="46"/>
      <c r="T42" s="46"/>
      <c r="U42" s="46"/>
      <c r="V42" s="46"/>
      <c r="W42" s="45">
        <v>468</v>
      </c>
      <c r="X42" s="45" t="s">
        <v>198</v>
      </c>
    </row>
    <row r="43" spans="1:24" ht="13.5">
      <c r="A43" s="45">
        <v>486</v>
      </c>
      <c r="B43" s="45" t="s">
        <v>261</v>
      </c>
      <c r="C43" s="46"/>
      <c r="D43" s="46"/>
      <c r="E43" s="46"/>
      <c r="F43" s="46"/>
      <c r="G43" s="46"/>
      <c r="H43" s="46"/>
      <c r="I43" s="46">
        <f t="shared" si="0"/>
        <v>0</v>
      </c>
      <c r="J43" s="46"/>
      <c r="K43" s="187">
        <f t="shared" si="1"/>
        <v>0</v>
      </c>
      <c r="L43" s="188"/>
      <c r="M43" s="189"/>
      <c r="N43" s="190">
        <f t="shared" si="2"/>
        <v>0</v>
      </c>
      <c r="O43" s="46"/>
      <c r="P43" s="46">
        <f t="shared" si="3"/>
        <v>0</v>
      </c>
      <c r="Q43" s="46"/>
      <c r="R43" s="46"/>
      <c r="S43" s="46"/>
      <c r="T43" s="46"/>
      <c r="U43" s="46"/>
      <c r="V43" s="46"/>
      <c r="W43" s="45">
        <v>486</v>
      </c>
      <c r="X43" s="45" t="s">
        <v>261</v>
      </c>
    </row>
    <row r="44" spans="1:24" ht="13.5">
      <c r="A44" s="45">
        <v>488</v>
      </c>
      <c r="B44" s="45" t="s">
        <v>262</v>
      </c>
      <c r="C44" s="46"/>
      <c r="D44" s="46"/>
      <c r="E44" s="46"/>
      <c r="F44" s="46"/>
      <c r="G44" s="46"/>
      <c r="H44" s="46"/>
      <c r="I44" s="46">
        <f t="shared" si="0"/>
        <v>0</v>
      </c>
      <c r="J44" s="46"/>
      <c r="K44" s="187">
        <f t="shared" si="1"/>
        <v>0</v>
      </c>
      <c r="L44" s="188"/>
      <c r="M44" s="189"/>
      <c r="N44" s="190">
        <f t="shared" si="2"/>
        <v>0</v>
      </c>
      <c r="O44" s="46"/>
      <c r="P44" s="46">
        <f t="shared" si="3"/>
        <v>0</v>
      </c>
      <c r="Q44" s="46"/>
      <c r="R44" s="46"/>
      <c r="S44" s="46"/>
      <c r="T44" s="46"/>
      <c r="U44" s="46"/>
      <c r="V44" s="46"/>
      <c r="W44" s="45">
        <v>488</v>
      </c>
      <c r="X44" s="45" t="s">
        <v>262</v>
      </c>
    </row>
    <row r="45" spans="1:24" ht="13.5">
      <c r="A45" s="45">
        <v>512</v>
      </c>
      <c r="B45" s="45" t="s">
        <v>176</v>
      </c>
      <c r="C45" s="46"/>
      <c r="D45" s="46"/>
      <c r="E45" s="46"/>
      <c r="F45" s="46"/>
      <c r="G45" s="46"/>
      <c r="H45" s="46"/>
      <c r="I45" s="46">
        <f t="shared" si="0"/>
        <v>0</v>
      </c>
      <c r="J45" s="46"/>
      <c r="K45" s="187">
        <f t="shared" si="1"/>
        <v>0</v>
      </c>
      <c r="L45" s="188"/>
      <c r="M45" s="189"/>
      <c r="N45" s="190">
        <f t="shared" si="2"/>
        <v>0</v>
      </c>
      <c r="O45" s="46"/>
      <c r="P45" s="46">
        <f t="shared" si="3"/>
        <v>0</v>
      </c>
      <c r="Q45" s="46"/>
      <c r="R45" s="46"/>
      <c r="S45" s="46"/>
      <c r="T45" s="46"/>
      <c r="U45" s="46"/>
      <c r="V45" s="46"/>
      <c r="W45" s="45">
        <v>512</v>
      </c>
      <c r="X45" s="45" t="s">
        <v>176</v>
      </c>
    </row>
    <row r="46" spans="1:24" ht="13.5">
      <c r="A46" s="45">
        <v>519</v>
      </c>
      <c r="B46" s="45" t="s">
        <v>177</v>
      </c>
      <c r="C46" s="46"/>
      <c r="D46" s="46"/>
      <c r="E46" s="46"/>
      <c r="F46" s="46"/>
      <c r="G46" s="46"/>
      <c r="H46" s="46"/>
      <c r="I46" s="46">
        <f t="shared" si="0"/>
        <v>0</v>
      </c>
      <c r="J46" s="46"/>
      <c r="K46" s="187">
        <f t="shared" si="1"/>
        <v>0</v>
      </c>
      <c r="L46" s="188"/>
      <c r="M46" s="189"/>
      <c r="N46" s="190">
        <f t="shared" si="2"/>
        <v>0</v>
      </c>
      <c r="O46" s="46"/>
      <c r="P46" s="46">
        <f t="shared" si="3"/>
        <v>0</v>
      </c>
      <c r="Q46" s="46"/>
      <c r="R46" s="46"/>
      <c r="S46" s="46"/>
      <c r="T46" s="46"/>
      <c r="U46" s="46"/>
      <c r="V46" s="46"/>
      <c r="W46" s="45">
        <v>519</v>
      </c>
      <c r="X46" s="45" t="s">
        <v>177</v>
      </c>
    </row>
    <row r="47" spans="1:24" ht="13.5">
      <c r="A47" s="45">
        <v>531</v>
      </c>
      <c r="B47" s="45" t="s">
        <v>29</v>
      </c>
      <c r="C47" s="46"/>
      <c r="D47" s="46"/>
      <c r="E47" s="46"/>
      <c r="F47" s="46"/>
      <c r="G47" s="46"/>
      <c r="H47" s="46"/>
      <c r="I47" s="46">
        <f t="shared" si="0"/>
        <v>0</v>
      </c>
      <c r="J47" s="46"/>
      <c r="K47" s="187">
        <f t="shared" si="1"/>
        <v>0</v>
      </c>
      <c r="L47" s="188"/>
      <c r="M47" s="189"/>
      <c r="N47" s="190">
        <f t="shared" si="2"/>
        <v>0</v>
      </c>
      <c r="O47" s="46"/>
      <c r="P47" s="46">
        <f t="shared" si="3"/>
        <v>0</v>
      </c>
      <c r="Q47" s="46"/>
      <c r="R47" s="46"/>
      <c r="S47" s="46"/>
      <c r="T47" s="46"/>
      <c r="U47" s="46"/>
      <c r="V47" s="46"/>
      <c r="W47" s="45">
        <v>531</v>
      </c>
      <c r="X47" s="45" t="s">
        <v>29</v>
      </c>
    </row>
    <row r="48" spans="1:24" ht="13.5">
      <c r="A48" s="45">
        <v>581</v>
      </c>
      <c r="B48" s="45" t="s">
        <v>178</v>
      </c>
      <c r="C48" s="46"/>
      <c r="D48" s="46"/>
      <c r="E48" s="46"/>
      <c r="F48" s="46"/>
      <c r="G48" s="46"/>
      <c r="H48" s="46"/>
      <c r="I48" s="46">
        <f t="shared" si="0"/>
        <v>0</v>
      </c>
      <c r="J48" s="46"/>
      <c r="K48" s="187">
        <f t="shared" si="1"/>
        <v>0</v>
      </c>
      <c r="L48" s="188"/>
      <c r="M48" s="189"/>
      <c r="N48" s="190">
        <f t="shared" si="2"/>
        <v>0</v>
      </c>
      <c r="O48" s="46"/>
      <c r="P48" s="46">
        <f t="shared" si="3"/>
        <v>0</v>
      </c>
      <c r="Q48" s="46"/>
      <c r="R48" s="46"/>
      <c r="S48" s="46"/>
      <c r="T48" s="46"/>
      <c r="U48" s="46"/>
      <c r="V48" s="46"/>
      <c r="W48" s="45">
        <v>581</v>
      </c>
      <c r="X48" s="45" t="s">
        <v>178</v>
      </c>
    </row>
    <row r="49" spans="1:24" ht="13.5">
      <c r="A49" s="45">
        <v>601</v>
      </c>
      <c r="B49" s="45" t="s">
        <v>179</v>
      </c>
      <c r="C49" s="46"/>
      <c r="D49" s="46"/>
      <c r="E49" s="46"/>
      <c r="F49" s="46"/>
      <c r="G49" s="46"/>
      <c r="H49" s="46"/>
      <c r="I49" s="46">
        <f t="shared" si="0"/>
        <v>0</v>
      </c>
      <c r="J49" s="46"/>
      <c r="K49" s="187">
        <f t="shared" si="1"/>
        <v>0</v>
      </c>
      <c r="L49" s="188"/>
      <c r="M49" s="189"/>
      <c r="N49" s="190">
        <f t="shared" si="2"/>
        <v>0</v>
      </c>
      <c r="O49" s="46"/>
      <c r="P49" s="46">
        <f t="shared" si="3"/>
        <v>0</v>
      </c>
      <c r="Q49" s="46"/>
      <c r="R49" s="46"/>
      <c r="S49" s="46"/>
      <c r="T49" s="46"/>
      <c r="U49" s="46"/>
      <c r="V49" s="46"/>
      <c r="W49" s="45">
        <v>601</v>
      </c>
      <c r="X49" s="45" t="s">
        <v>179</v>
      </c>
    </row>
    <row r="50" spans="1:24" ht="13.5">
      <c r="A50" s="45">
        <v>602</v>
      </c>
      <c r="B50" s="45" t="s">
        <v>180</v>
      </c>
      <c r="C50" s="46"/>
      <c r="D50" s="46"/>
      <c r="E50" s="46"/>
      <c r="F50" s="46"/>
      <c r="G50" s="46"/>
      <c r="H50" s="46"/>
      <c r="I50" s="46">
        <f t="shared" si="0"/>
        <v>0</v>
      </c>
      <c r="J50" s="46"/>
      <c r="K50" s="187">
        <f t="shared" si="1"/>
        <v>0</v>
      </c>
      <c r="L50" s="188"/>
      <c r="M50" s="189"/>
      <c r="N50" s="190">
        <f t="shared" si="2"/>
        <v>0</v>
      </c>
      <c r="O50" s="46"/>
      <c r="P50" s="46">
        <f t="shared" si="3"/>
        <v>0</v>
      </c>
      <c r="Q50" s="46"/>
      <c r="R50" s="46"/>
      <c r="S50" s="46"/>
      <c r="T50" s="46"/>
      <c r="U50" s="46"/>
      <c r="V50" s="46"/>
      <c r="W50" s="45">
        <v>602</v>
      </c>
      <c r="X50" s="45" t="s">
        <v>180</v>
      </c>
    </row>
    <row r="51" spans="1:24" ht="13.5">
      <c r="A51" s="45">
        <v>605</v>
      </c>
      <c r="B51" s="45" t="s">
        <v>181</v>
      </c>
      <c r="C51" s="46"/>
      <c r="D51" s="46"/>
      <c r="E51" s="46"/>
      <c r="F51" s="46"/>
      <c r="G51" s="46"/>
      <c r="H51" s="46"/>
      <c r="I51" s="46">
        <f t="shared" si="0"/>
        <v>0</v>
      </c>
      <c r="J51" s="46"/>
      <c r="K51" s="187">
        <f t="shared" si="1"/>
        <v>0</v>
      </c>
      <c r="L51" s="188"/>
      <c r="M51" s="189"/>
      <c r="N51" s="190">
        <f t="shared" si="2"/>
        <v>0</v>
      </c>
      <c r="O51" s="46"/>
      <c r="P51" s="46">
        <f t="shared" si="3"/>
        <v>0</v>
      </c>
      <c r="Q51" s="46"/>
      <c r="R51" s="46"/>
      <c r="S51" s="46"/>
      <c r="T51" s="46"/>
      <c r="U51" s="46"/>
      <c r="V51" s="46"/>
      <c r="W51" s="45">
        <v>605</v>
      </c>
      <c r="X51" s="45" t="s">
        <v>181</v>
      </c>
    </row>
    <row r="52" spans="1:24" ht="13.5">
      <c r="A52" s="45">
        <v>608</v>
      </c>
      <c r="B52" s="45" t="s">
        <v>182</v>
      </c>
      <c r="C52" s="46"/>
      <c r="D52" s="46"/>
      <c r="E52" s="46"/>
      <c r="F52" s="46"/>
      <c r="G52" s="46"/>
      <c r="H52" s="46"/>
      <c r="I52" s="46">
        <f t="shared" si="0"/>
        <v>0</v>
      </c>
      <c r="J52" s="46"/>
      <c r="K52" s="187">
        <f t="shared" si="1"/>
        <v>0</v>
      </c>
      <c r="L52" s="188"/>
      <c r="M52" s="189"/>
      <c r="N52" s="190">
        <f t="shared" si="2"/>
        <v>0</v>
      </c>
      <c r="O52" s="46"/>
      <c r="P52" s="46">
        <f t="shared" si="3"/>
        <v>0</v>
      </c>
      <c r="Q52" s="46"/>
      <c r="R52" s="46"/>
      <c r="S52" s="46"/>
      <c r="T52" s="46"/>
      <c r="U52" s="46"/>
      <c r="V52" s="46"/>
      <c r="W52" s="45">
        <v>608</v>
      </c>
      <c r="X52" s="45" t="s">
        <v>182</v>
      </c>
    </row>
    <row r="53" spans="1:24" ht="13.5">
      <c r="A53" s="45">
        <v>611</v>
      </c>
      <c r="B53" s="45" t="s">
        <v>263</v>
      </c>
      <c r="C53" s="46"/>
      <c r="D53" s="46"/>
      <c r="E53" s="46"/>
      <c r="F53" s="46"/>
      <c r="G53" s="46"/>
      <c r="H53" s="46"/>
      <c r="I53" s="46">
        <f t="shared" si="0"/>
        <v>0</v>
      </c>
      <c r="J53" s="46"/>
      <c r="K53" s="187">
        <f t="shared" si="1"/>
        <v>0</v>
      </c>
      <c r="L53" s="188"/>
      <c r="M53" s="189"/>
      <c r="N53" s="190">
        <f t="shared" si="2"/>
        <v>0</v>
      </c>
      <c r="O53" s="46"/>
      <c r="P53" s="46">
        <f t="shared" si="3"/>
        <v>0</v>
      </c>
      <c r="Q53" s="46"/>
      <c r="R53" s="46"/>
      <c r="S53" s="46"/>
      <c r="T53" s="46"/>
      <c r="U53" s="46"/>
      <c r="V53" s="46"/>
      <c r="W53" s="45">
        <v>611</v>
      </c>
      <c r="X53" s="45" t="s">
        <v>263</v>
      </c>
    </row>
    <row r="54" spans="1:24" ht="13.5">
      <c r="A54" s="45">
        <v>613</v>
      </c>
      <c r="B54" s="45" t="s">
        <v>183</v>
      </c>
      <c r="C54" s="46"/>
      <c r="D54" s="46"/>
      <c r="E54" s="46"/>
      <c r="F54" s="46"/>
      <c r="G54" s="46"/>
      <c r="H54" s="46"/>
      <c r="I54" s="46">
        <f t="shared" si="0"/>
        <v>0</v>
      </c>
      <c r="J54" s="46"/>
      <c r="K54" s="187">
        <f t="shared" si="1"/>
        <v>0</v>
      </c>
      <c r="L54" s="188"/>
      <c r="M54" s="189"/>
      <c r="N54" s="190">
        <f t="shared" si="2"/>
        <v>0</v>
      </c>
      <c r="O54" s="46"/>
      <c r="P54" s="46">
        <f t="shared" si="3"/>
        <v>0</v>
      </c>
      <c r="Q54" s="46"/>
      <c r="R54" s="46"/>
      <c r="S54" s="46"/>
      <c r="T54" s="46"/>
      <c r="U54" s="46"/>
      <c r="V54" s="46"/>
      <c r="W54" s="45">
        <v>613</v>
      </c>
      <c r="X54" s="45" t="s">
        <v>183</v>
      </c>
    </row>
    <row r="55" spans="1:24" ht="13.5">
      <c r="A55" s="45">
        <v>615</v>
      </c>
      <c r="B55" s="45" t="s">
        <v>264</v>
      </c>
      <c r="C55" s="46"/>
      <c r="D55" s="46"/>
      <c r="E55" s="46"/>
      <c r="F55" s="46"/>
      <c r="G55" s="46"/>
      <c r="H55" s="46"/>
      <c r="I55" s="46">
        <f t="shared" si="0"/>
        <v>0</v>
      </c>
      <c r="J55" s="46"/>
      <c r="K55" s="187">
        <f t="shared" si="1"/>
        <v>0</v>
      </c>
      <c r="L55" s="188"/>
      <c r="M55" s="189"/>
      <c r="N55" s="190">
        <f t="shared" si="2"/>
        <v>0</v>
      </c>
      <c r="O55" s="46"/>
      <c r="P55" s="46">
        <f t="shared" si="3"/>
        <v>0</v>
      </c>
      <c r="Q55" s="46"/>
      <c r="R55" s="46"/>
      <c r="S55" s="46"/>
      <c r="T55" s="46"/>
      <c r="U55" s="46"/>
      <c r="V55" s="46"/>
      <c r="W55" s="45">
        <v>615</v>
      </c>
      <c r="X55" s="45" t="s">
        <v>264</v>
      </c>
    </row>
    <row r="56" spans="1:24" ht="13.5">
      <c r="A56" s="45">
        <v>616</v>
      </c>
      <c r="B56" s="45" t="s">
        <v>265</v>
      </c>
      <c r="C56" s="46"/>
      <c r="D56" s="46"/>
      <c r="E56" s="46"/>
      <c r="F56" s="46"/>
      <c r="G56" s="46"/>
      <c r="H56" s="46"/>
      <c r="I56" s="46">
        <f t="shared" si="0"/>
        <v>0</v>
      </c>
      <c r="J56" s="46"/>
      <c r="K56" s="187">
        <f t="shared" si="1"/>
        <v>0</v>
      </c>
      <c r="L56" s="188"/>
      <c r="M56" s="189"/>
      <c r="N56" s="190">
        <f t="shared" si="2"/>
        <v>0</v>
      </c>
      <c r="O56" s="46"/>
      <c r="P56" s="46">
        <f t="shared" si="3"/>
        <v>0</v>
      </c>
      <c r="Q56" s="46"/>
      <c r="R56" s="46"/>
      <c r="S56" s="46"/>
      <c r="T56" s="46"/>
      <c r="U56" s="46"/>
      <c r="V56" s="46"/>
      <c r="W56" s="45">
        <v>616</v>
      </c>
      <c r="X56" s="45" t="s">
        <v>265</v>
      </c>
    </row>
    <row r="57" spans="1:24" ht="13.5">
      <c r="A57" s="45">
        <v>618</v>
      </c>
      <c r="B57" s="45" t="s">
        <v>184</v>
      </c>
      <c r="C57" s="46"/>
      <c r="D57" s="46"/>
      <c r="E57" s="46"/>
      <c r="F57" s="46"/>
      <c r="G57" s="46"/>
      <c r="H57" s="46"/>
      <c r="I57" s="46">
        <f t="shared" si="0"/>
        <v>0</v>
      </c>
      <c r="J57" s="46"/>
      <c r="K57" s="187">
        <f t="shared" si="1"/>
        <v>0</v>
      </c>
      <c r="L57" s="188"/>
      <c r="M57" s="189"/>
      <c r="N57" s="190">
        <f t="shared" si="2"/>
        <v>0</v>
      </c>
      <c r="O57" s="46"/>
      <c r="P57" s="46">
        <f t="shared" si="3"/>
        <v>0</v>
      </c>
      <c r="Q57" s="46"/>
      <c r="R57" s="46"/>
      <c r="S57" s="46"/>
      <c r="T57" s="46"/>
      <c r="U57" s="46"/>
      <c r="V57" s="46"/>
      <c r="W57" s="45">
        <v>618</v>
      </c>
      <c r="X57" s="45" t="s">
        <v>184</v>
      </c>
    </row>
    <row r="58" spans="1:24" ht="13.5">
      <c r="A58" s="45">
        <v>621</v>
      </c>
      <c r="B58" s="45" t="s">
        <v>266</v>
      </c>
      <c r="C58" s="46"/>
      <c r="D58" s="46"/>
      <c r="E58" s="46"/>
      <c r="F58" s="46"/>
      <c r="G58" s="46"/>
      <c r="H58" s="46"/>
      <c r="I58" s="46">
        <f t="shared" si="0"/>
        <v>0</v>
      </c>
      <c r="J58" s="46"/>
      <c r="K58" s="187">
        <f t="shared" si="1"/>
        <v>0</v>
      </c>
      <c r="L58" s="188"/>
      <c r="M58" s="189"/>
      <c r="N58" s="190">
        <f t="shared" si="2"/>
        <v>0</v>
      </c>
      <c r="O58" s="46"/>
      <c r="P58" s="46">
        <f t="shared" si="3"/>
        <v>0</v>
      </c>
      <c r="Q58" s="46"/>
      <c r="R58" s="46"/>
      <c r="S58" s="46"/>
      <c r="T58" s="46"/>
      <c r="U58" s="46"/>
      <c r="V58" s="46"/>
      <c r="W58" s="45">
        <v>621</v>
      </c>
      <c r="X58" s="45" t="s">
        <v>266</v>
      </c>
    </row>
    <row r="59" spans="1:24" ht="13.5">
      <c r="A59" s="45">
        <v>624</v>
      </c>
      <c r="B59" s="45" t="s">
        <v>267</v>
      </c>
      <c r="C59" s="46"/>
      <c r="D59" s="46"/>
      <c r="E59" s="46"/>
      <c r="F59" s="46"/>
      <c r="G59" s="46"/>
      <c r="H59" s="46"/>
      <c r="I59" s="46">
        <f t="shared" si="0"/>
        <v>0</v>
      </c>
      <c r="J59" s="46"/>
      <c r="K59" s="187">
        <f t="shared" si="1"/>
        <v>0</v>
      </c>
      <c r="L59" s="188"/>
      <c r="M59" s="189"/>
      <c r="N59" s="190">
        <f t="shared" si="2"/>
        <v>0</v>
      </c>
      <c r="O59" s="46"/>
      <c r="P59" s="46">
        <f t="shared" si="3"/>
        <v>0</v>
      </c>
      <c r="Q59" s="46"/>
      <c r="R59" s="46"/>
      <c r="S59" s="46"/>
      <c r="T59" s="46"/>
      <c r="U59" s="46"/>
      <c r="V59" s="46"/>
      <c r="W59" s="45">
        <v>624</v>
      </c>
      <c r="X59" s="45" t="s">
        <v>267</v>
      </c>
    </row>
    <row r="60" spans="1:24" ht="13.5">
      <c r="A60" s="45">
        <v>625</v>
      </c>
      <c r="B60" s="45" t="s">
        <v>268</v>
      </c>
      <c r="C60" s="46"/>
      <c r="D60" s="46"/>
      <c r="E60" s="46"/>
      <c r="F60" s="46"/>
      <c r="G60" s="46"/>
      <c r="H60" s="46"/>
      <c r="I60" s="46">
        <f t="shared" si="0"/>
        <v>0</v>
      </c>
      <c r="J60" s="46"/>
      <c r="K60" s="187">
        <f t="shared" si="1"/>
        <v>0</v>
      </c>
      <c r="L60" s="188"/>
      <c r="M60" s="189"/>
      <c r="N60" s="190">
        <f t="shared" si="2"/>
        <v>0</v>
      </c>
      <c r="O60" s="46"/>
      <c r="P60" s="46">
        <f t="shared" si="3"/>
        <v>0</v>
      </c>
      <c r="Q60" s="46"/>
      <c r="R60" s="46"/>
      <c r="S60" s="46"/>
      <c r="T60" s="46"/>
      <c r="U60" s="46"/>
      <c r="V60" s="46"/>
      <c r="W60" s="45">
        <v>625</v>
      </c>
      <c r="X60" s="45" t="s">
        <v>268</v>
      </c>
    </row>
    <row r="61" spans="1:24" ht="13.5">
      <c r="A61" s="45">
        <v>626</v>
      </c>
      <c r="B61" s="45" t="s">
        <v>269</v>
      </c>
      <c r="C61" s="46"/>
      <c r="D61" s="46"/>
      <c r="E61" s="46"/>
      <c r="F61" s="46"/>
      <c r="G61" s="46"/>
      <c r="H61" s="46"/>
      <c r="I61" s="46">
        <f t="shared" si="0"/>
        <v>0</v>
      </c>
      <c r="J61" s="46"/>
      <c r="K61" s="187">
        <f t="shared" si="1"/>
        <v>0</v>
      </c>
      <c r="L61" s="188"/>
      <c r="M61" s="189"/>
      <c r="N61" s="190">
        <f t="shared" si="2"/>
        <v>0</v>
      </c>
      <c r="O61" s="46"/>
      <c r="P61" s="46">
        <f t="shared" si="3"/>
        <v>0</v>
      </c>
      <c r="Q61" s="46"/>
      <c r="R61" s="46"/>
      <c r="S61" s="46"/>
      <c r="T61" s="46"/>
      <c r="U61" s="46"/>
      <c r="V61" s="46"/>
      <c r="W61" s="45">
        <v>626</v>
      </c>
      <c r="X61" s="45" t="s">
        <v>269</v>
      </c>
    </row>
    <row r="62" spans="1:24" ht="13.5">
      <c r="A62" s="45">
        <v>6271</v>
      </c>
      <c r="B62" s="45" t="s">
        <v>270</v>
      </c>
      <c r="C62" s="46"/>
      <c r="D62" s="46"/>
      <c r="E62" s="46"/>
      <c r="F62" s="46"/>
      <c r="G62" s="46"/>
      <c r="H62" s="46"/>
      <c r="I62" s="46">
        <f t="shared" si="0"/>
        <v>0</v>
      </c>
      <c r="J62" s="46"/>
      <c r="K62" s="187">
        <f t="shared" si="1"/>
        <v>0</v>
      </c>
      <c r="L62" s="188"/>
      <c r="M62" s="189"/>
      <c r="N62" s="190">
        <f t="shared" si="2"/>
        <v>0</v>
      </c>
      <c r="O62" s="46"/>
      <c r="P62" s="46">
        <f t="shared" si="3"/>
        <v>0</v>
      </c>
      <c r="Q62" s="46"/>
      <c r="R62" s="46"/>
      <c r="S62" s="46"/>
      <c r="T62" s="46"/>
      <c r="U62" s="46"/>
      <c r="V62" s="46"/>
      <c r="W62" s="45">
        <v>6271</v>
      </c>
      <c r="X62" s="45" t="s">
        <v>270</v>
      </c>
    </row>
    <row r="63" spans="1:24" ht="13.5">
      <c r="A63" s="45">
        <v>6272</v>
      </c>
      <c r="B63" s="45" t="s">
        <v>271</v>
      </c>
      <c r="C63" s="46"/>
      <c r="D63" s="46"/>
      <c r="E63" s="46"/>
      <c r="F63" s="46"/>
      <c r="G63" s="46"/>
      <c r="H63" s="46"/>
      <c r="I63" s="46">
        <f t="shared" si="0"/>
        <v>0</v>
      </c>
      <c r="J63" s="46"/>
      <c r="K63" s="187">
        <f t="shared" si="1"/>
        <v>0</v>
      </c>
      <c r="L63" s="188"/>
      <c r="M63" s="189"/>
      <c r="N63" s="190">
        <f t="shared" si="2"/>
        <v>0</v>
      </c>
      <c r="O63" s="46"/>
      <c r="P63" s="46">
        <f t="shared" si="3"/>
        <v>0</v>
      </c>
      <c r="Q63" s="46"/>
      <c r="R63" s="46"/>
      <c r="S63" s="46"/>
      <c r="T63" s="46"/>
      <c r="U63" s="46"/>
      <c r="V63" s="46"/>
      <c r="W63" s="45">
        <v>6272</v>
      </c>
      <c r="X63" s="45" t="s">
        <v>271</v>
      </c>
    </row>
    <row r="64" spans="1:24" ht="13.5">
      <c r="A64" s="45">
        <v>628</v>
      </c>
      <c r="B64" s="45" t="s">
        <v>185</v>
      </c>
      <c r="C64" s="46"/>
      <c r="D64" s="46"/>
      <c r="E64" s="46"/>
      <c r="F64" s="46"/>
      <c r="G64" s="46"/>
      <c r="H64" s="46"/>
      <c r="I64" s="46">
        <f t="shared" si="0"/>
        <v>0</v>
      </c>
      <c r="J64" s="46"/>
      <c r="K64" s="187">
        <f t="shared" si="1"/>
        <v>0</v>
      </c>
      <c r="L64" s="188"/>
      <c r="M64" s="189"/>
      <c r="N64" s="190">
        <f t="shared" si="2"/>
        <v>0</v>
      </c>
      <c r="O64" s="46"/>
      <c r="P64" s="46">
        <f t="shared" si="3"/>
        <v>0</v>
      </c>
      <c r="Q64" s="46"/>
      <c r="R64" s="46"/>
      <c r="S64" s="46"/>
      <c r="T64" s="46"/>
      <c r="U64" s="46"/>
      <c r="V64" s="46"/>
      <c r="W64" s="45">
        <v>628</v>
      </c>
      <c r="X64" s="45" t="s">
        <v>185</v>
      </c>
    </row>
    <row r="65" spans="1:24" ht="13.5">
      <c r="A65" s="45">
        <v>632</v>
      </c>
      <c r="B65" s="45" t="s">
        <v>272</v>
      </c>
      <c r="C65" s="46"/>
      <c r="D65" s="46"/>
      <c r="E65" s="46"/>
      <c r="F65" s="46"/>
      <c r="G65" s="46"/>
      <c r="H65" s="46"/>
      <c r="I65" s="46">
        <f t="shared" si="0"/>
        <v>0</v>
      </c>
      <c r="J65" s="46"/>
      <c r="K65" s="187">
        <f t="shared" si="1"/>
        <v>0</v>
      </c>
      <c r="L65" s="188"/>
      <c r="M65" s="189"/>
      <c r="N65" s="190">
        <f t="shared" si="2"/>
        <v>0</v>
      </c>
      <c r="O65" s="46"/>
      <c r="P65" s="46">
        <f t="shared" si="3"/>
        <v>0</v>
      </c>
      <c r="Q65" s="46"/>
      <c r="R65" s="46"/>
      <c r="S65" s="46"/>
      <c r="T65" s="46"/>
      <c r="U65" s="46"/>
      <c r="V65" s="46"/>
      <c r="W65" s="45">
        <v>632</v>
      </c>
      <c r="X65" s="45" t="s">
        <v>272</v>
      </c>
    </row>
    <row r="66" spans="1:24" ht="13.5">
      <c r="A66" s="45">
        <v>634</v>
      </c>
      <c r="B66" s="45" t="s">
        <v>186</v>
      </c>
      <c r="C66" s="46"/>
      <c r="D66" s="46"/>
      <c r="E66" s="46"/>
      <c r="F66" s="46"/>
      <c r="G66" s="46"/>
      <c r="H66" s="46"/>
      <c r="I66" s="46">
        <f t="shared" si="0"/>
        <v>0</v>
      </c>
      <c r="J66" s="46"/>
      <c r="K66" s="187">
        <f t="shared" si="1"/>
        <v>0</v>
      </c>
      <c r="L66" s="188"/>
      <c r="M66" s="189"/>
      <c r="N66" s="190">
        <f t="shared" si="2"/>
        <v>0</v>
      </c>
      <c r="O66" s="46"/>
      <c r="P66" s="46">
        <f t="shared" si="3"/>
        <v>0</v>
      </c>
      <c r="Q66" s="46"/>
      <c r="R66" s="46"/>
      <c r="S66" s="46"/>
      <c r="T66" s="46"/>
      <c r="U66" s="46"/>
      <c r="V66" s="46"/>
      <c r="W66" s="45">
        <v>634</v>
      </c>
      <c r="X66" s="45" t="s">
        <v>186</v>
      </c>
    </row>
    <row r="67" spans="1:24" ht="13.5">
      <c r="A67" s="45">
        <v>638</v>
      </c>
      <c r="B67" s="45" t="s">
        <v>273</v>
      </c>
      <c r="C67" s="46"/>
      <c r="D67" s="46"/>
      <c r="E67" s="46"/>
      <c r="F67" s="46"/>
      <c r="G67" s="46"/>
      <c r="H67" s="46"/>
      <c r="I67" s="46">
        <f t="shared" si="0"/>
        <v>0</v>
      </c>
      <c r="J67" s="46"/>
      <c r="K67" s="187">
        <f t="shared" si="1"/>
        <v>0</v>
      </c>
      <c r="L67" s="188"/>
      <c r="M67" s="189"/>
      <c r="N67" s="190">
        <f t="shared" si="2"/>
        <v>0</v>
      </c>
      <c r="O67" s="46"/>
      <c r="P67" s="46">
        <f t="shared" si="3"/>
        <v>0</v>
      </c>
      <c r="Q67" s="46"/>
      <c r="R67" s="46"/>
      <c r="S67" s="46"/>
      <c r="T67" s="46"/>
      <c r="U67" s="46"/>
      <c r="V67" s="46"/>
      <c r="W67" s="45">
        <v>638</v>
      </c>
      <c r="X67" s="45" t="s">
        <v>273</v>
      </c>
    </row>
    <row r="68" spans="1:24" ht="13.5">
      <c r="A68" s="45">
        <v>641</v>
      </c>
      <c r="B68" s="45" t="s">
        <v>128</v>
      </c>
      <c r="C68" s="46"/>
      <c r="D68" s="46"/>
      <c r="E68" s="46"/>
      <c r="F68" s="46"/>
      <c r="G68" s="46"/>
      <c r="H68" s="46"/>
      <c r="I68" s="46">
        <f t="shared" si="0"/>
        <v>0</v>
      </c>
      <c r="J68" s="46"/>
      <c r="K68" s="187">
        <f t="shared" si="1"/>
        <v>0</v>
      </c>
      <c r="L68" s="188"/>
      <c r="M68" s="189"/>
      <c r="N68" s="190">
        <f t="shared" si="2"/>
        <v>0</v>
      </c>
      <c r="O68" s="46"/>
      <c r="P68" s="46">
        <f t="shared" si="3"/>
        <v>0</v>
      </c>
      <c r="Q68" s="46"/>
      <c r="R68" s="46"/>
      <c r="S68" s="46"/>
      <c r="T68" s="46"/>
      <c r="U68" s="46"/>
      <c r="V68" s="46"/>
      <c r="W68" s="45">
        <v>641</v>
      </c>
      <c r="X68" s="45" t="s">
        <v>128</v>
      </c>
    </row>
    <row r="69" spans="1:24" ht="13.5">
      <c r="A69" s="45">
        <v>644</v>
      </c>
      <c r="B69" s="45" t="s">
        <v>187</v>
      </c>
      <c r="C69" s="46"/>
      <c r="D69" s="46"/>
      <c r="E69" s="46"/>
      <c r="F69" s="46"/>
      <c r="G69" s="46"/>
      <c r="H69" s="46"/>
      <c r="I69" s="46">
        <f t="shared" si="0"/>
        <v>0</v>
      </c>
      <c r="J69" s="46"/>
      <c r="K69" s="187">
        <f t="shared" si="1"/>
        <v>0</v>
      </c>
      <c r="L69" s="188"/>
      <c r="M69" s="189"/>
      <c r="N69" s="190">
        <f t="shared" si="2"/>
        <v>0</v>
      </c>
      <c r="O69" s="46"/>
      <c r="P69" s="46">
        <f t="shared" si="3"/>
        <v>0</v>
      </c>
      <c r="Q69" s="46"/>
      <c r="R69" s="46"/>
      <c r="S69" s="46"/>
      <c r="T69" s="46"/>
      <c r="U69" s="46"/>
      <c r="V69" s="46"/>
      <c r="W69" s="45">
        <v>644</v>
      </c>
      <c r="X69" s="45" t="s">
        <v>187</v>
      </c>
    </row>
    <row r="70" spans="1:24" ht="13.5">
      <c r="A70" s="45">
        <v>654</v>
      </c>
      <c r="B70" s="45" t="s">
        <v>274</v>
      </c>
      <c r="C70" s="46"/>
      <c r="D70" s="46"/>
      <c r="E70" s="46"/>
      <c r="F70" s="46"/>
      <c r="G70" s="46"/>
      <c r="H70" s="46"/>
      <c r="I70" s="46">
        <f t="shared" si="0"/>
        <v>0</v>
      </c>
      <c r="J70" s="46"/>
      <c r="K70" s="187">
        <f t="shared" si="1"/>
        <v>0</v>
      </c>
      <c r="L70" s="188"/>
      <c r="M70" s="189"/>
      <c r="N70" s="190">
        <f t="shared" si="2"/>
        <v>0</v>
      </c>
      <c r="O70" s="46"/>
      <c r="P70" s="46">
        <f t="shared" si="3"/>
        <v>0</v>
      </c>
      <c r="Q70" s="46"/>
      <c r="R70" s="46"/>
      <c r="S70" s="46"/>
      <c r="T70" s="46"/>
      <c r="U70" s="46"/>
      <c r="V70" s="46"/>
      <c r="W70" s="45">
        <v>654</v>
      </c>
      <c r="X70" s="45" t="s">
        <v>274</v>
      </c>
    </row>
    <row r="71" spans="1:24" ht="13.5">
      <c r="A71" s="45">
        <v>657</v>
      </c>
      <c r="B71" s="45" t="s">
        <v>188</v>
      </c>
      <c r="C71" s="46"/>
      <c r="D71" s="46"/>
      <c r="E71" s="46"/>
      <c r="F71" s="46"/>
      <c r="G71" s="46"/>
      <c r="H71" s="46"/>
      <c r="I71" s="46">
        <f t="shared" si="0"/>
        <v>0</v>
      </c>
      <c r="J71" s="46"/>
      <c r="K71" s="187">
        <f t="shared" si="1"/>
        <v>0</v>
      </c>
      <c r="L71" s="188"/>
      <c r="M71" s="189"/>
      <c r="N71" s="190">
        <f t="shared" si="2"/>
        <v>0</v>
      </c>
      <c r="O71" s="46"/>
      <c r="P71" s="46">
        <f t="shared" si="3"/>
        <v>0</v>
      </c>
      <c r="Q71" s="46"/>
      <c r="R71" s="46"/>
      <c r="S71" s="46"/>
      <c r="T71" s="46"/>
      <c r="U71" s="46"/>
      <c r="V71" s="46"/>
      <c r="W71" s="45">
        <v>657</v>
      </c>
      <c r="X71" s="45" t="s">
        <v>188</v>
      </c>
    </row>
    <row r="72" spans="1:24" ht="13.5">
      <c r="A72" s="45">
        <v>667</v>
      </c>
      <c r="B72" s="45" t="s">
        <v>189</v>
      </c>
      <c r="C72" s="46"/>
      <c r="D72" s="46"/>
      <c r="E72" s="46"/>
      <c r="F72" s="46"/>
      <c r="G72" s="46"/>
      <c r="H72" s="46"/>
      <c r="I72" s="46">
        <f t="shared" ref="I72:I84" si="4">C72+D72+E72+F72+G72+H72</f>
        <v>0</v>
      </c>
      <c r="J72" s="46"/>
      <c r="K72" s="187">
        <f t="shared" si="1"/>
        <v>0</v>
      </c>
      <c r="L72" s="188"/>
      <c r="M72" s="189"/>
      <c r="N72" s="190">
        <f t="shared" si="2"/>
        <v>0</v>
      </c>
      <c r="O72" s="46"/>
      <c r="P72" s="46">
        <f t="shared" ref="P72:P84" si="5">Q72+R72+S72+T72+U72+V72</f>
        <v>0</v>
      </c>
      <c r="Q72" s="46"/>
      <c r="R72" s="46"/>
      <c r="S72" s="46"/>
      <c r="T72" s="46"/>
      <c r="U72" s="46"/>
      <c r="V72" s="46"/>
      <c r="W72" s="45">
        <v>667</v>
      </c>
      <c r="X72" s="45" t="s">
        <v>189</v>
      </c>
    </row>
    <row r="73" spans="1:24" ht="13.5">
      <c r="A73" s="45">
        <v>669</v>
      </c>
      <c r="B73" s="45" t="s">
        <v>190</v>
      </c>
      <c r="C73" s="46"/>
      <c r="D73" s="46"/>
      <c r="E73" s="46"/>
      <c r="F73" s="46"/>
      <c r="G73" s="46"/>
      <c r="H73" s="46"/>
      <c r="I73" s="46">
        <f t="shared" si="4"/>
        <v>0</v>
      </c>
      <c r="J73" s="46"/>
      <c r="K73" s="187">
        <f t="shared" si="1"/>
        <v>0</v>
      </c>
      <c r="L73" s="188"/>
      <c r="M73" s="189"/>
      <c r="N73" s="190">
        <f t="shared" si="2"/>
        <v>0</v>
      </c>
      <c r="O73" s="46"/>
      <c r="P73" s="46">
        <f t="shared" si="5"/>
        <v>0</v>
      </c>
      <c r="Q73" s="46"/>
      <c r="R73" s="46"/>
      <c r="S73" s="46"/>
      <c r="T73" s="46"/>
      <c r="U73" s="46"/>
      <c r="V73" s="46"/>
      <c r="W73" s="45">
        <v>669</v>
      </c>
      <c r="X73" s="45" t="s">
        <v>190</v>
      </c>
    </row>
    <row r="74" spans="1:24" ht="13.5">
      <c r="A74" s="45">
        <v>6811</v>
      </c>
      <c r="B74" s="45" t="s">
        <v>191</v>
      </c>
      <c r="C74" s="46"/>
      <c r="D74" s="46"/>
      <c r="E74" s="46"/>
      <c r="F74" s="46"/>
      <c r="G74" s="46"/>
      <c r="H74" s="46"/>
      <c r="I74" s="46">
        <f t="shared" si="4"/>
        <v>0</v>
      </c>
      <c r="J74" s="46"/>
      <c r="K74" s="187">
        <f t="shared" si="1"/>
        <v>0</v>
      </c>
      <c r="L74" s="188"/>
      <c r="M74" s="189"/>
      <c r="N74" s="190">
        <f t="shared" si="2"/>
        <v>0</v>
      </c>
      <c r="O74" s="46"/>
      <c r="P74" s="46">
        <f t="shared" si="5"/>
        <v>0</v>
      </c>
      <c r="Q74" s="46"/>
      <c r="R74" s="46"/>
      <c r="S74" s="46"/>
      <c r="T74" s="46"/>
      <c r="U74" s="46"/>
      <c r="V74" s="46"/>
      <c r="W74" s="45">
        <v>6811</v>
      </c>
      <c r="X74" s="45" t="s">
        <v>191</v>
      </c>
    </row>
    <row r="75" spans="1:24" ht="13.5">
      <c r="A75" s="45">
        <v>69</v>
      </c>
      <c r="B75" s="45" t="s">
        <v>110</v>
      </c>
      <c r="C75" s="46"/>
      <c r="D75" s="46"/>
      <c r="E75" s="46"/>
      <c r="F75" s="46"/>
      <c r="G75" s="46"/>
      <c r="H75" s="46"/>
      <c r="I75" s="46">
        <f t="shared" si="4"/>
        <v>0</v>
      </c>
      <c r="J75" s="46"/>
      <c r="K75" s="187">
        <f t="shared" si="1"/>
        <v>0</v>
      </c>
      <c r="L75" s="188"/>
      <c r="M75" s="189"/>
      <c r="N75" s="190">
        <f t="shared" si="2"/>
        <v>0</v>
      </c>
      <c r="O75" s="46"/>
      <c r="P75" s="46">
        <f t="shared" si="5"/>
        <v>0</v>
      </c>
      <c r="Q75" s="46"/>
      <c r="R75" s="46"/>
      <c r="S75" s="46"/>
      <c r="T75" s="46"/>
      <c r="U75" s="46"/>
      <c r="V75" s="46"/>
      <c r="W75" s="45">
        <v>69</v>
      </c>
      <c r="X75" s="45" t="s">
        <v>110</v>
      </c>
    </row>
    <row r="76" spans="1:24" ht="13.5">
      <c r="A76" s="45">
        <v>701</v>
      </c>
      <c r="B76" s="45" t="s">
        <v>192</v>
      </c>
      <c r="C76" s="46"/>
      <c r="D76" s="46"/>
      <c r="E76" s="46"/>
      <c r="F76" s="46"/>
      <c r="G76" s="46"/>
      <c r="H76" s="46"/>
      <c r="I76" s="46">
        <f t="shared" si="4"/>
        <v>0</v>
      </c>
      <c r="J76" s="46"/>
      <c r="K76" s="187">
        <f t="shared" si="1"/>
        <v>0</v>
      </c>
      <c r="L76" s="188"/>
      <c r="M76" s="189"/>
      <c r="N76" s="190">
        <f t="shared" si="2"/>
        <v>0</v>
      </c>
      <c r="O76" s="46"/>
      <c r="P76" s="46">
        <f t="shared" si="5"/>
        <v>0</v>
      </c>
      <c r="Q76" s="46"/>
      <c r="R76" s="46"/>
      <c r="S76" s="46"/>
      <c r="T76" s="46"/>
      <c r="U76" s="46"/>
      <c r="V76" s="46"/>
      <c r="W76" s="45">
        <v>701</v>
      </c>
      <c r="X76" s="45" t="s">
        <v>192</v>
      </c>
    </row>
    <row r="77" spans="1:24" ht="13.5">
      <c r="A77" s="45">
        <v>704</v>
      </c>
      <c r="B77" s="45" t="s">
        <v>275</v>
      </c>
      <c r="C77" s="46"/>
      <c r="D77" s="46"/>
      <c r="E77" s="46"/>
      <c r="F77" s="46"/>
      <c r="G77" s="46"/>
      <c r="H77" s="46"/>
      <c r="I77" s="46">
        <f t="shared" si="4"/>
        <v>0</v>
      </c>
      <c r="J77" s="46"/>
      <c r="K77" s="187">
        <f t="shared" si="1"/>
        <v>0</v>
      </c>
      <c r="L77" s="188"/>
      <c r="M77" s="189"/>
      <c r="N77" s="190">
        <f t="shared" si="2"/>
        <v>0</v>
      </c>
      <c r="O77" s="46"/>
      <c r="P77" s="46">
        <f t="shared" si="5"/>
        <v>0</v>
      </c>
      <c r="Q77" s="46"/>
      <c r="R77" s="46"/>
      <c r="S77" s="46"/>
      <c r="T77" s="46"/>
      <c r="U77" s="46"/>
      <c r="V77" s="46"/>
      <c r="W77" s="45">
        <v>704</v>
      </c>
      <c r="X77" s="45" t="s">
        <v>275</v>
      </c>
    </row>
    <row r="78" spans="1:24" ht="13.5">
      <c r="A78" s="45">
        <v>705</v>
      </c>
      <c r="B78" s="45" t="s">
        <v>276</v>
      </c>
      <c r="C78" s="46"/>
      <c r="D78" s="46"/>
      <c r="E78" s="46"/>
      <c r="F78" s="46"/>
      <c r="G78" s="46"/>
      <c r="H78" s="46"/>
      <c r="I78" s="46">
        <f t="shared" si="4"/>
        <v>0</v>
      </c>
      <c r="J78" s="46"/>
      <c r="K78" s="187">
        <f t="shared" si="1"/>
        <v>0</v>
      </c>
      <c r="L78" s="188"/>
      <c r="M78" s="189"/>
      <c r="N78" s="190">
        <f t="shared" si="2"/>
        <v>0</v>
      </c>
      <c r="O78" s="46"/>
      <c r="P78" s="46">
        <f t="shared" si="5"/>
        <v>0</v>
      </c>
      <c r="Q78" s="46"/>
      <c r="R78" s="46"/>
      <c r="S78" s="46"/>
      <c r="T78" s="46"/>
      <c r="U78" s="46"/>
      <c r="V78" s="46"/>
      <c r="W78" s="45">
        <v>705</v>
      </c>
      <c r="X78" s="45" t="s">
        <v>276</v>
      </c>
    </row>
    <row r="79" spans="1:24" ht="13.5">
      <c r="A79" s="45">
        <v>708</v>
      </c>
      <c r="B79" s="45" t="s">
        <v>277</v>
      </c>
      <c r="C79" s="46"/>
      <c r="D79" s="46"/>
      <c r="E79" s="46"/>
      <c r="F79" s="46"/>
      <c r="G79" s="46"/>
      <c r="H79" s="46"/>
      <c r="I79" s="46">
        <f t="shared" si="4"/>
        <v>0</v>
      </c>
      <c r="J79" s="46"/>
      <c r="K79" s="187">
        <f t="shared" si="1"/>
        <v>0</v>
      </c>
      <c r="L79" s="188"/>
      <c r="M79" s="189"/>
      <c r="N79" s="190">
        <f t="shared" si="2"/>
        <v>0</v>
      </c>
      <c r="O79" s="46"/>
      <c r="P79" s="46">
        <f t="shared" si="5"/>
        <v>0</v>
      </c>
      <c r="Q79" s="46"/>
      <c r="R79" s="46"/>
      <c r="S79" s="46"/>
      <c r="T79" s="46"/>
      <c r="U79" s="46"/>
      <c r="V79" s="46"/>
      <c r="W79" s="45">
        <v>708</v>
      </c>
      <c r="X79" s="45" t="s">
        <v>277</v>
      </c>
    </row>
    <row r="80" spans="1:24" ht="13.5">
      <c r="A80" s="45">
        <v>714</v>
      </c>
      <c r="B80" s="45" t="s">
        <v>278</v>
      </c>
      <c r="C80" s="46"/>
      <c r="D80" s="46"/>
      <c r="E80" s="46"/>
      <c r="F80" s="46"/>
      <c r="G80" s="46"/>
      <c r="H80" s="46"/>
      <c r="I80" s="46">
        <f t="shared" si="4"/>
        <v>0</v>
      </c>
      <c r="J80" s="46"/>
      <c r="K80" s="187">
        <f t="shared" si="1"/>
        <v>0</v>
      </c>
      <c r="L80" s="188"/>
      <c r="M80" s="189"/>
      <c r="N80" s="190">
        <f t="shared" si="2"/>
        <v>0</v>
      </c>
      <c r="O80" s="46"/>
      <c r="P80" s="46">
        <f t="shared" si="5"/>
        <v>0</v>
      </c>
      <c r="Q80" s="46"/>
      <c r="R80" s="46"/>
      <c r="S80" s="46"/>
      <c r="T80" s="46"/>
      <c r="U80" s="46"/>
      <c r="V80" s="46"/>
      <c r="W80" s="45">
        <v>714</v>
      </c>
      <c r="X80" s="45" t="s">
        <v>278</v>
      </c>
    </row>
    <row r="81" spans="1:24" ht="13.5">
      <c r="A81" s="45">
        <v>752</v>
      </c>
      <c r="B81" s="45" t="s">
        <v>279</v>
      </c>
      <c r="C81" s="46"/>
      <c r="D81" s="46"/>
      <c r="E81" s="46"/>
      <c r="F81" s="46"/>
      <c r="G81" s="46"/>
      <c r="H81" s="46"/>
      <c r="I81" s="46">
        <f t="shared" si="4"/>
        <v>0</v>
      </c>
      <c r="J81" s="46"/>
      <c r="K81" s="187">
        <f t="shared" si="1"/>
        <v>0</v>
      </c>
      <c r="L81" s="188"/>
      <c r="M81" s="189"/>
      <c r="N81" s="190">
        <f t="shared" si="2"/>
        <v>0</v>
      </c>
      <c r="O81" s="46"/>
      <c r="P81" s="46">
        <f t="shared" si="5"/>
        <v>0</v>
      </c>
      <c r="Q81" s="46"/>
      <c r="R81" s="46"/>
      <c r="S81" s="46"/>
      <c r="T81" s="46"/>
      <c r="U81" s="46"/>
      <c r="V81" s="46"/>
      <c r="W81" s="45">
        <v>752</v>
      </c>
      <c r="X81" s="45" t="s">
        <v>279</v>
      </c>
    </row>
    <row r="82" spans="1:24" ht="13.5">
      <c r="A82" s="45">
        <v>767</v>
      </c>
      <c r="B82" s="45" t="s">
        <v>194</v>
      </c>
      <c r="C82" s="46"/>
      <c r="D82" s="46"/>
      <c r="E82" s="46"/>
      <c r="F82" s="46"/>
      <c r="G82" s="46"/>
      <c r="H82" s="46"/>
      <c r="I82" s="46">
        <f t="shared" si="4"/>
        <v>0</v>
      </c>
      <c r="J82" s="46"/>
      <c r="K82" s="187">
        <f t="shared" si="1"/>
        <v>0</v>
      </c>
      <c r="L82" s="188"/>
      <c r="M82" s="189"/>
      <c r="N82" s="190">
        <f t="shared" si="2"/>
        <v>0</v>
      </c>
      <c r="O82" s="46"/>
      <c r="P82" s="46">
        <f t="shared" si="5"/>
        <v>0</v>
      </c>
      <c r="Q82" s="46"/>
      <c r="R82" s="46"/>
      <c r="S82" s="46"/>
      <c r="T82" s="46"/>
      <c r="U82" s="46"/>
      <c r="V82" s="46"/>
      <c r="W82" s="45">
        <v>767</v>
      </c>
      <c r="X82" s="45" t="s">
        <v>194</v>
      </c>
    </row>
    <row r="83" spans="1:24" ht="13.5">
      <c r="A83" s="45">
        <v>768</v>
      </c>
      <c r="B83" s="45" t="s">
        <v>195</v>
      </c>
      <c r="C83" s="46"/>
      <c r="D83" s="46"/>
      <c r="E83" s="46"/>
      <c r="F83" s="46"/>
      <c r="G83" s="46"/>
      <c r="H83" s="46"/>
      <c r="I83" s="46">
        <f t="shared" si="4"/>
        <v>0</v>
      </c>
      <c r="J83" s="46"/>
      <c r="K83" s="187">
        <f>(I83+J83)-(O83+P83)</f>
        <v>0</v>
      </c>
      <c r="L83" s="188"/>
      <c r="M83" s="189"/>
      <c r="N83" s="190">
        <f>(O83+P83)-(I83+J83)</f>
        <v>0</v>
      </c>
      <c r="O83" s="46"/>
      <c r="P83" s="46">
        <f t="shared" si="5"/>
        <v>0</v>
      </c>
      <c r="Q83" s="46"/>
      <c r="R83" s="46"/>
      <c r="S83" s="46"/>
      <c r="T83" s="46"/>
      <c r="U83" s="46"/>
      <c r="V83" s="46"/>
      <c r="W83" s="45">
        <v>768</v>
      </c>
      <c r="X83" s="45" t="s">
        <v>195</v>
      </c>
    </row>
    <row r="84" spans="1:24" ht="13.5">
      <c r="A84" s="45">
        <v>769</v>
      </c>
      <c r="B84" s="45" t="s">
        <v>193</v>
      </c>
      <c r="C84" s="46"/>
      <c r="D84" s="46"/>
      <c r="E84" s="46"/>
      <c r="F84" s="46"/>
      <c r="G84" s="46"/>
      <c r="H84" s="46"/>
      <c r="I84" s="46">
        <f t="shared" si="4"/>
        <v>0</v>
      </c>
      <c r="J84" s="46"/>
      <c r="K84" s="187">
        <f>(I84+J84)-(O84+P84)</f>
        <v>0</v>
      </c>
      <c r="L84" s="188"/>
      <c r="M84" s="189"/>
      <c r="N84" s="190">
        <f>(O84+P84)-(I84+J84)</f>
        <v>0</v>
      </c>
      <c r="O84" s="46"/>
      <c r="P84" s="46">
        <f t="shared" si="5"/>
        <v>0</v>
      </c>
      <c r="Q84" s="46"/>
      <c r="R84" s="46"/>
      <c r="S84" s="46"/>
      <c r="T84" s="46"/>
      <c r="U84" s="46"/>
      <c r="V84" s="46"/>
      <c r="W84" s="45">
        <v>769</v>
      </c>
      <c r="X84" s="45" t="s">
        <v>193</v>
      </c>
    </row>
    <row r="85" spans="1:24" ht="14.25" thickBot="1">
      <c r="A85" s="45"/>
      <c r="B85" s="45" t="s">
        <v>196</v>
      </c>
      <c r="C85" s="46">
        <f t="shared" ref="C85:H85" si="6">SUM(C3:C84)</f>
        <v>0</v>
      </c>
      <c r="D85" s="46">
        <f t="shared" si="6"/>
        <v>0</v>
      </c>
      <c r="E85" s="46">
        <f t="shared" si="6"/>
        <v>0</v>
      </c>
      <c r="F85" s="46">
        <f t="shared" si="6"/>
        <v>0</v>
      </c>
      <c r="G85" s="46">
        <f t="shared" si="6"/>
        <v>0</v>
      </c>
      <c r="H85" s="46">
        <f t="shared" si="6"/>
        <v>0</v>
      </c>
      <c r="I85" s="46">
        <f>C85+D85+E85+F85+G85+H85</f>
        <v>0</v>
      </c>
      <c r="J85" s="46">
        <f t="shared" ref="J85:O85" si="7">SUM(J3:J84)</f>
        <v>0</v>
      </c>
      <c r="K85" s="46">
        <f t="shared" si="7"/>
        <v>0</v>
      </c>
      <c r="L85" s="47">
        <f t="shared" si="7"/>
        <v>0</v>
      </c>
      <c r="M85" s="48">
        <f t="shared" si="7"/>
        <v>0</v>
      </c>
      <c r="N85" s="46">
        <f t="shared" si="7"/>
        <v>0</v>
      </c>
      <c r="O85" s="46">
        <f t="shared" si="7"/>
        <v>0</v>
      </c>
      <c r="P85" s="46">
        <f>Q85+R85+S85+T85+U85+V85</f>
        <v>0</v>
      </c>
      <c r="Q85" s="46">
        <f t="shared" ref="Q85:V85" si="8">SUM(Q3:Q84)</f>
        <v>0</v>
      </c>
      <c r="R85" s="46">
        <f t="shared" si="8"/>
        <v>0</v>
      </c>
      <c r="S85" s="46">
        <f t="shared" si="8"/>
        <v>0</v>
      </c>
      <c r="T85" s="46">
        <f t="shared" si="8"/>
        <v>0</v>
      </c>
      <c r="U85" s="46">
        <f t="shared" si="8"/>
        <v>0</v>
      </c>
      <c r="V85" s="46">
        <f t="shared" si="8"/>
        <v>0</v>
      </c>
      <c r="W85" s="45"/>
      <c r="X85" s="45" t="s">
        <v>196</v>
      </c>
    </row>
    <row r="86" spans="1:24" s="49" customFormat="1">
      <c r="C86" s="50">
        <f>C85-V85</f>
        <v>0</v>
      </c>
      <c r="D86" s="50">
        <f>D85-U85</f>
        <v>0</v>
      </c>
      <c r="E86" s="50">
        <f>E85-T85</f>
        <v>0</v>
      </c>
      <c r="F86" s="50">
        <f>F85-S85</f>
        <v>0</v>
      </c>
      <c r="G86" s="50">
        <f>G85-R85</f>
        <v>0</v>
      </c>
      <c r="H86" s="50">
        <f>H85-Q85</f>
        <v>0</v>
      </c>
      <c r="I86" s="50">
        <f>I85-P85</f>
        <v>0</v>
      </c>
      <c r="J86" s="50">
        <f>J85-O85</f>
        <v>0</v>
      </c>
      <c r="N86" s="51"/>
      <c r="O86" s="50"/>
    </row>
    <row r="87" spans="1:24" ht="13.5">
      <c r="K87" s="52"/>
      <c r="M87" s="50">
        <f>M85-L85</f>
        <v>0</v>
      </c>
      <c r="N87" s="50"/>
      <c r="O87" s="50"/>
    </row>
    <row r="88" spans="1:24">
      <c r="I88" s="53"/>
      <c r="K88" s="54"/>
      <c r="N88" s="55"/>
    </row>
    <row r="89" spans="1:24">
      <c r="I89" s="53"/>
      <c r="N89" s="55"/>
    </row>
    <row r="90" spans="1:24">
      <c r="I90" s="53"/>
      <c r="L90" s="55"/>
      <c r="M90" s="55"/>
      <c r="N90" s="55"/>
    </row>
    <row r="91" spans="1:24">
      <c r="N91" s="55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  <ignoredErrors>
    <ignoredError sqref="I85:P8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J55"/>
  <sheetViews>
    <sheetView topLeftCell="A5" workbookViewId="0">
      <selection activeCell="L50" sqref="L50"/>
    </sheetView>
  </sheetViews>
  <sheetFormatPr defaultRowHeight="12.75"/>
  <cols>
    <col min="1" max="1" width="4.28515625" customWidth="1"/>
    <col min="3" max="3" width="9.28515625" customWidth="1"/>
    <col min="4" max="4" width="0.140625" customWidth="1"/>
    <col min="8" max="8" width="23.5703125" customWidth="1"/>
  </cols>
  <sheetData>
    <row r="1" spans="1:10" ht="18">
      <c r="A1" s="370"/>
      <c r="B1" s="371"/>
      <c r="C1" s="371"/>
      <c r="D1" s="372"/>
      <c r="E1" s="373" t="s">
        <v>76</v>
      </c>
      <c r="F1" s="374"/>
      <c r="G1" s="374"/>
      <c r="H1" s="375"/>
      <c r="I1" s="2"/>
      <c r="J1" s="3"/>
    </row>
    <row r="2" spans="1:10">
      <c r="A2" s="233"/>
      <c r="B2" s="234" t="s">
        <v>286</v>
      </c>
      <c r="C2" s="235"/>
      <c r="D2" s="236"/>
      <c r="E2" s="5"/>
      <c r="F2" s="5"/>
      <c r="G2" s="5"/>
      <c r="H2" s="5"/>
      <c r="I2" s="5"/>
      <c r="J2" s="6"/>
    </row>
    <row r="3" spans="1:10">
      <c r="A3" s="233"/>
      <c r="B3" s="237"/>
      <c r="C3" s="238" t="s">
        <v>287</v>
      </c>
      <c r="D3" s="236"/>
      <c r="E3" s="5"/>
      <c r="F3" s="5"/>
      <c r="G3" s="5"/>
      <c r="H3" s="5"/>
      <c r="I3" s="5"/>
      <c r="J3" s="6"/>
    </row>
    <row r="4" spans="1:10">
      <c r="A4" s="233"/>
      <c r="B4" s="237"/>
      <c r="C4" s="238" t="s">
        <v>288</v>
      </c>
      <c r="D4" s="236"/>
      <c r="E4" s="5"/>
      <c r="F4" s="5"/>
      <c r="G4" s="5"/>
      <c r="H4" s="5"/>
      <c r="I4" s="5"/>
      <c r="J4" s="6"/>
    </row>
    <row r="5" spans="1:10">
      <c r="A5" s="233"/>
      <c r="B5" s="237" t="s">
        <v>289</v>
      </c>
      <c r="C5" s="239"/>
      <c r="D5" s="236"/>
      <c r="E5" s="5"/>
      <c r="F5" s="5"/>
      <c r="G5" s="5"/>
      <c r="H5" s="5"/>
      <c r="I5" s="5"/>
      <c r="J5" s="6"/>
    </row>
    <row r="6" spans="1:10">
      <c r="A6" s="233"/>
      <c r="B6" s="237"/>
      <c r="C6" s="238" t="s">
        <v>290</v>
      </c>
      <c r="D6" s="236"/>
      <c r="E6" s="5"/>
      <c r="F6" s="5"/>
      <c r="G6" s="5"/>
      <c r="H6" s="5"/>
      <c r="I6" s="5"/>
      <c r="J6" s="6"/>
    </row>
    <row r="7" spans="1:10">
      <c r="A7" s="233"/>
      <c r="B7" s="240"/>
      <c r="C7" s="238" t="s">
        <v>291</v>
      </c>
      <c r="D7" s="236"/>
      <c r="E7" s="5"/>
      <c r="F7" s="5"/>
      <c r="G7" s="5"/>
      <c r="H7" s="5"/>
      <c r="I7" s="5"/>
      <c r="J7" s="6"/>
    </row>
    <row r="8" spans="1:10">
      <c r="A8" s="233"/>
      <c r="B8" s="241"/>
      <c r="C8" s="242" t="s">
        <v>292</v>
      </c>
      <c r="D8" s="236"/>
      <c r="E8" s="5"/>
      <c r="F8" s="5"/>
      <c r="G8" s="5"/>
      <c r="H8" s="5"/>
      <c r="I8" s="5"/>
      <c r="J8" s="6"/>
    </row>
    <row r="9" spans="1:10">
      <c r="A9" s="4"/>
      <c r="B9" s="5"/>
      <c r="C9" s="5"/>
      <c r="D9" s="6"/>
      <c r="E9" s="5"/>
      <c r="F9" s="5"/>
      <c r="G9" s="5"/>
      <c r="H9" s="5"/>
      <c r="I9" s="5"/>
      <c r="J9" s="6"/>
    </row>
    <row r="10" spans="1:10" ht="15">
      <c r="A10" s="4"/>
      <c r="B10" s="250" t="s">
        <v>293</v>
      </c>
      <c r="C10" s="251" t="s">
        <v>294</v>
      </c>
      <c r="D10" s="29"/>
      <c r="E10" s="28"/>
      <c r="F10" s="28"/>
      <c r="G10" s="28"/>
      <c r="H10" s="5"/>
      <c r="I10" s="5"/>
      <c r="J10" s="6"/>
    </row>
    <row r="11" spans="1:10">
      <c r="A11" s="4"/>
      <c r="B11" s="243"/>
      <c r="C11" s="5"/>
      <c r="D11" s="6"/>
      <c r="E11" s="5"/>
      <c r="F11" s="5"/>
      <c r="G11" s="5"/>
      <c r="H11" s="5"/>
      <c r="I11" s="5"/>
      <c r="J11" s="6"/>
    </row>
    <row r="12" spans="1:10">
      <c r="A12" s="4"/>
      <c r="B12" s="244">
        <v>1</v>
      </c>
      <c r="C12" s="245" t="s">
        <v>295</v>
      </c>
      <c r="D12" s="6"/>
      <c r="E12" s="5"/>
      <c r="F12" s="5"/>
      <c r="G12" s="5"/>
      <c r="H12" s="5"/>
      <c r="I12" s="5"/>
      <c r="J12" s="6"/>
    </row>
    <row r="13" spans="1:10">
      <c r="A13" s="4"/>
      <c r="B13" s="244">
        <v>2</v>
      </c>
      <c r="C13" s="246" t="s">
        <v>296</v>
      </c>
      <c r="D13" s="6"/>
      <c r="E13" s="5"/>
      <c r="F13" s="5"/>
      <c r="G13" s="5"/>
      <c r="H13" s="5"/>
      <c r="I13" s="5"/>
      <c r="J13" s="6"/>
    </row>
    <row r="14" spans="1:10">
      <c r="A14" s="4"/>
      <c r="B14" s="246">
        <v>3</v>
      </c>
      <c r="C14" s="246" t="s">
        <v>297</v>
      </c>
      <c r="D14" s="6"/>
      <c r="E14" s="5"/>
      <c r="F14" s="5"/>
      <c r="G14" s="5"/>
      <c r="H14" s="5"/>
      <c r="I14" s="5"/>
      <c r="J14" s="6"/>
    </row>
    <row r="15" spans="1:10">
      <c r="A15" s="247"/>
      <c r="B15" s="246">
        <v>4</v>
      </c>
      <c r="C15" s="246" t="s">
        <v>298</v>
      </c>
      <c r="D15" s="248"/>
      <c r="E15" s="5"/>
      <c r="F15" s="5"/>
      <c r="G15" s="5"/>
      <c r="H15" s="5"/>
      <c r="I15" s="5"/>
      <c r="J15" s="6"/>
    </row>
    <row r="16" spans="1:10">
      <c r="A16" s="247"/>
      <c r="B16" s="246"/>
      <c r="C16" s="245" t="s">
        <v>299</v>
      </c>
      <c r="D16" s="248"/>
      <c r="E16" s="5"/>
      <c r="F16" s="5"/>
      <c r="G16" s="5"/>
      <c r="H16" s="5"/>
      <c r="I16" s="5"/>
      <c r="J16" s="6"/>
    </row>
    <row r="17" spans="1:10">
      <c r="A17" s="247"/>
      <c r="B17" s="246" t="s">
        <v>300</v>
      </c>
      <c r="C17" s="246"/>
      <c r="D17" s="248"/>
      <c r="E17" s="5"/>
      <c r="F17" s="5"/>
      <c r="G17" s="5"/>
      <c r="H17" s="5"/>
      <c r="I17" s="5"/>
      <c r="J17" s="6"/>
    </row>
    <row r="18" spans="1:10">
      <c r="A18" s="247"/>
      <c r="B18" s="246"/>
      <c r="C18" s="245" t="s">
        <v>301</v>
      </c>
      <c r="D18" s="248"/>
      <c r="E18" s="5"/>
      <c r="F18" s="5"/>
      <c r="G18" s="5"/>
      <c r="H18" s="5"/>
      <c r="I18" s="5"/>
      <c r="J18" s="6"/>
    </row>
    <row r="19" spans="1:10">
      <c r="A19" s="247"/>
      <c r="B19" s="246" t="s">
        <v>302</v>
      </c>
      <c r="C19" s="246"/>
      <c r="D19" s="248"/>
      <c r="E19" s="5"/>
      <c r="F19" s="5"/>
      <c r="G19" s="5"/>
      <c r="H19" s="5"/>
      <c r="I19" s="5"/>
      <c r="J19" s="6"/>
    </row>
    <row r="20" spans="1:10">
      <c r="A20" s="247"/>
      <c r="B20" s="246"/>
      <c r="C20" s="245" t="s">
        <v>303</v>
      </c>
      <c r="D20" s="248"/>
      <c r="E20" s="5"/>
      <c r="F20" s="5"/>
      <c r="G20" s="5"/>
      <c r="H20" s="5"/>
      <c r="I20" s="5"/>
      <c r="J20" s="6"/>
    </row>
    <row r="21" spans="1:10">
      <c r="A21" s="247"/>
      <c r="B21" s="246" t="s">
        <v>304</v>
      </c>
      <c r="C21" s="246"/>
      <c r="D21" s="248"/>
      <c r="E21" s="5"/>
      <c r="F21" s="5"/>
      <c r="G21" s="5"/>
      <c r="H21" s="5"/>
      <c r="I21" s="5"/>
      <c r="J21" s="6"/>
    </row>
    <row r="22" spans="1:10">
      <c r="A22" s="247"/>
      <c r="B22" s="246"/>
      <c r="C22" s="246" t="s">
        <v>305</v>
      </c>
      <c r="D22" s="248"/>
      <c r="E22" s="5"/>
      <c r="F22" s="5"/>
      <c r="G22" s="5"/>
      <c r="H22" s="5"/>
      <c r="I22" s="5"/>
      <c r="J22" s="6"/>
    </row>
    <row r="23" spans="1:10">
      <c r="A23" s="247"/>
      <c r="B23" s="246" t="s">
        <v>306</v>
      </c>
      <c r="C23" s="246"/>
      <c r="D23" s="248"/>
      <c r="E23" s="5"/>
      <c r="F23" s="5"/>
      <c r="G23" s="5"/>
      <c r="H23" s="5"/>
      <c r="I23" s="5"/>
      <c r="J23" s="6"/>
    </row>
    <row r="24" spans="1:10">
      <c r="A24" s="247"/>
      <c r="B24" s="245" t="s">
        <v>307</v>
      </c>
      <c r="C24" s="246"/>
      <c r="D24" s="248"/>
      <c r="E24" s="5"/>
      <c r="F24" s="5"/>
      <c r="G24" s="5"/>
      <c r="H24" s="5"/>
      <c r="I24" s="5"/>
      <c r="J24" s="6"/>
    </row>
    <row r="25" spans="1:10">
      <c r="A25" s="247"/>
      <c r="B25" s="246"/>
      <c r="C25" s="246" t="s">
        <v>308</v>
      </c>
      <c r="D25" s="248"/>
      <c r="E25" s="5"/>
      <c r="F25" s="5"/>
      <c r="G25" s="5"/>
      <c r="H25" s="5"/>
      <c r="I25" s="5"/>
      <c r="J25" s="6"/>
    </row>
    <row r="26" spans="1:10">
      <c r="A26" s="247"/>
      <c r="B26" s="245" t="s">
        <v>309</v>
      </c>
      <c r="C26" s="246"/>
      <c r="D26" s="248"/>
      <c r="E26" s="5"/>
      <c r="F26" s="5"/>
      <c r="G26" s="5"/>
      <c r="H26" s="5"/>
      <c r="I26" s="5"/>
      <c r="J26" s="6"/>
    </row>
    <row r="27" spans="1:10">
      <c r="A27" s="247"/>
      <c r="B27" s="246"/>
      <c r="C27" s="246" t="s">
        <v>310</v>
      </c>
      <c r="D27" s="248"/>
      <c r="E27" s="5"/>
      <c r="F27" s="5"/>
      <c r="G27" s="5"/>
      <c r="H27" s="5"/>
      <c r="I27" s="5"/>
      <c r="J27" s="6"/>
    </row>
    <row r="28" spans="1:10">
      <c r="A28" s="247"/>
      <c r="B28" s="245" t="s">
        <v>311</v>
      </c>
      <c r="C28" s="246"/>
      <c r="D28" s="248"/>
      <c r="E28" s="5"/>
      <c r="F28" s="5"/>
      <c r="G28" s="5"/>
      <c r="H28" s="5"/>
      <c r="I28" s="5"/>
      <c r="J28" s="6"/>
    </row>
    <row r="29" spans="1:10">
      <c r="A29" s="247"/>
      <c r="B29" s="246" t="s">
        <v>312</v>
      </c>
      <c r="C29" s="246" t="s">
        <v>313</v>
      </c>
      <c r="D29" s="248"/>
      <c r="E29" s="5"/>
      <c r="F29" s="5"/>
      <c r="G29" s="5"/>
      <c r="H29" s="5"/>
      <c r="I29" s="5"/>
      <c r="J29" s="6"/>
    </row>
    <row r="30" spans="1:10">
      <c r="A30" s="247"/>
      <c r="B30" s="246"/>
      <c r="C30" s="245" t="s">
        <v>314</v>
      </c>
      <c r="D30" s="248"/>
      <c r="E30" s="5"/>
      <c r="F30" s="5"/>
      <c r="G30" s="5"/>
      <c r="H30" s="5"/>
      <c r="I30" s="5"/>
      <c r="J30" s="6"/>
    </row>
    <row r="31" spans="1:10">
      <c r="A31" s="247"/>
      <c r="B31" s="246"/>
      <c r="C31" s="245" t="s">
        <v>315</v>
      </c>
      <c r="D31" s="248"/>
      <c r="E31" s="5"/>
      <c r="F31" s="5"/>
      <c r="G31" s="5"/>
      <c r="H31" s="5"/>
      <c r="I31" s="5"/>
      <c r="J31" s="6"/>
    </row>
    <row r="32" spans="1:10">
      <c r="A32" s="247"/>
      <c r="B32" s="246"/>
      <c r="C32" s="245" t="s">
        <v>316</v>
      </c>
      <c r="D32" s="248"/>
      <c r="E32" s="5"/>
      <c r="F32" s="5"/>
      <c r="G32" s="5"/>
      <c r="H32" s="5"/>
      <c r="I32" s="5"/>
      <c r="J32" s="6"/>
    </row>
    <row r="33" spans="1:10">
      <c r="A33" s="247"/>
      <c r="B33" s="246"/>
      <c r="C33" s="245" t="s">
        <v>317</v>
      </c>
      <c r="D33" s="248"/>
      <c r="E33" s="5"/>
      <c r="F33" s="5"/>
      <c r="G33" s="5"/>
      <c r="H33" s="5"/>
      <c r="I33" s="5"/>
      <c r="J33" s="6"/>
    </row>
    <row r="34" spans="1:10">
      <c r="A34" s="247"/>
      <c r="B34" s="246"/>
      <c r="C34" s="245" t="s">
        <v>318</v>
      </c>
      <c r="D34" s="248"/>
      <c r="E34" s="5"/>
      <c r="F34" s="5"/>
      <c r="G34" s="5"/>
      <c r="H34" s="5"/>
      <c r="I34" s="5"/>
      <c r="J34" s="6"/>
    </row>
    <row r="35" spans="1:10">
      <c r="A35" s="247"/>
      <c r="B35" s="246"/>
      <c r="C35" s="245" t="s">
        <v>319</v>
      </c>
      <c r="D35" s="248"/>
      <c r="E35" s="5"/>
      <c r="F35" s="5"/>
      <c r="G35" s="5"/>
      <c r="H35" s="5"/>
      <c r="I35" s="5"/>
      <c r="J35" s="6"/>
    </row>
    <row r="36" spans="1:10">
      <c r="A36" s="247"/>
      <c r="B36" s="246"/>
      <c r="C36" s="246"/>
      <c r="D36" s="248"/>
      <c r="E36" s="5"/>
      <c r="F36" s="5"/>
      <c r="G36" s="5"/>
      <c r="H36" s="5"/>
      <c r="I36" s="5"/>
      <c r="J36" s="6"/>
    </row>
    <row r="37" spans="1:10" ht="15">
      <c r="A37" s="247"/>
      <c r="B37" s="250" t="s">
        <v>320</v>
      </c>
      <c r="C37" s="251" t="s">
        <v>321</v>
      </c>
      <c r="D37" s="29"/>
      <c r="E37" s="28"/>
      <c r="F37" s="5"/>
      <c r="G37" s="5"/>
      <c r="H37" s="5"/>
      <c r="I37" s="5"/>
      <c r="J37" s="6"/>
    </row>
    <row r="38" spans="1:10">
      <c r="A38" s="247"/>
      <c r="B38" s="246"/>
      <c r="C38" s="246"/>
      <c r="D38" s="248"/>
      <c r="E38" s="5"/>
      <c r="F38" s="5"/>
      <c r="G38" s="5"/>
      <c r="H38" s="5"/>
      <c r="I38" s="5"/>
      <c r="J38" s="6"/>
    </row>
    <row r="39" spans="1:10">
      <c r="A39" s="247"/>
      <c r="B39" s="246"/>
      <c r="C39" s="245" t="s">
        <v>322</v>
      </c>
      <c r="D39" s="248"/>
      <c r="E39" s="5"/>
      <c r="F39" s="5"/>
      <c r="G39" s="5"/>
      <c r="H39" s="5"/>
      <c r="I39" s="5"/>
      <c r="J39" s="6"/>
    </row>
    <row r="40" spans="1:10">
      <c r="A40" s="247"/>
      <c r="B40" s="246" t="s">
        <v>323</v>
      </c>
      <c r="C40" s="246"/>
      <c r="D40" s="248"/>
      <c r="E40" s="5"/>
      <c r="F40" s="5"/>
      <c r="G40" s="5"/>
      <c r="H40" s="5"/>
      <c r="I40" s="5"/>
      <c r="J40" s="6"/>
    </row>
    <row r="41" spans="1:10">
      <c r="A41" s="247"/>
      <c r="B41" s="246"/>
      <c r="C41" s="246" t="s">
        <v>324</v>
      </c>
      <c r="D41" s="248"/>
      <c r="E41" s="5"/>
      <c r="F41" s="5"/>
      <c r="G41" s="5"/>
      <c r="H41" s="5"/>
      <c r="I41" s="5"/>
      <c r="J41" s="6"/>
    </row>
    <row r="42" spans="1:10">
      <c r="A42" s="247"/>
      <c r="B42" s="246" t="s">
        <v>325</v>
      </c>
      <c r="C42" s="246"/>
      <c r="D42" s="248"/>
      <c r="E42" s="5"/>
      <c r="F42" s="5"/>
      <c r="G42" s="5"/>
      <c r="H42" s="5"/>
      <c r="I42" s="5"/>
      <c r="J42" s="6"/>
    </row>
    <row r="43" spans="1:10">
      <c r="A43" s="247"/>
      <c r="B43" s="246"/>
      <c r="C43" s="246" t="s">
        <v>326</v>
      </c>
      <c r="D43" s="248"/>
      <c r="E43" s="5"/>
      <c r="F43" s="5"/>
      <c r="G43" s="5"/>
      <c r="H43" s="5"/>
      <c r="I43" s="5"/>
      <c r="J43" s="6"/>
    </row>
    <row r="44" spans="1:10">
      <c r="A44" s="247"/>
      <c r="B44" s="246" t="s">
        <v>327</v>
      </c>
      <c r="C44" s="246"/>
      <c r="D44" s="248"/>
      <c r="E44" s="5"/>
      <c r="F44" s="5"/>
      <c r="G44" s="5"/>
      <c r="H44" s="5"/>
      <c r="I44" s="5"/>
      <c r="J44" s="6"/>
    </row>
    <row r="45" spans="1:10">
      <c r="A45" s="247"/>
      <c r="B45" s="246"/>
      <c r="C45" s="246" t="s">
        <v>328</v>
      </c>
      <c r="D45" s="248"/>
      <c r="E45" s="5"/>
      <c r="F45" s="5"/>
      <c r="G45" s="5"/>
      <c r="H45" s="5"/>
      <c r="I45" s="5"/>
      <c r="J45" s="6"/>
    </row>
    <row r="46" spans="1:10">
      <c r="A46" s="247"/>
      <c r="B46" s="246" t="s">
        <v>329</v>
      </c>
      <c r="C46" s="246"/>
      <c r="D46" s="248"/>
      <c r="E46" s="5"/>
      <c r="F46" s="5"/>
      <c r="G46" s="5"/>
      <c r="H46" s="5"/>
      <c r="I46" s="5"/>
      <c r="J46" s="6"/>
    </row>
    <row r="47" spans="1:10">
      <c r="A47" s="247"/>
      <c r="B47" s="246"/>
      <c r="C47" s="246" t="s">
        <v>330</v>
      </c>
      <c r="D47" s="248"/>
      <c r="E47" s="5"/>
      <c r="F47" s="5"/>
      <c r="G47" s="5"/>
      <c r="H47" s="5"/>
      <c r="I47" s="5"/>
      <c r="J47" s="6"/>
    </row>
    <row r="48" spans="1:10">
      <c r="A48" s="247"/>
      <c r="B48" s="246" t="s">
        <v>331</v>
      </c>
      <c r="C48" s="246"/>
      <c r="D48" s="248"/>
      <c r="E48" s="5"/>
      <c r="F48" s="5"/>
      <c r="G48" s="5"/>
      <c r="H48" s="5"/>
      <c r="I48" s="5"/>
      <c r="J48" s="6"/>
    </row>
    <row r="49" spans="1:10">
      <c r="A49" s="247"/>
      <c r="B49" s="246" t="s">
        <v>332</v>
      </c>
      <c r="C49" s="246"/>
      <c r="D49" s="248"/>
      <c r="E49" s="5"/>
      <c r="F49" s="5"/>
      <c r="G49" s="5"/>
      <c r="H49" s="5"/>
      <c r="I49" s="5"/>
      <c r="J49" s="6"/>
    </row>
    <row r="50" spans="1:10">
      <c r="A50" s="247"/>
      <c r="B50" s="246" t="s">
        <v>333</v>
      </c>
      <c r="C50" s="246"/>
      <c r="D50" s="248"/>
      <c r="E50" s="5"/>
      <c r="F50" s="5"/>
      <c r="G50" s="5"/>
      <c r="H50" s="5"/>
      <c r="I50" s="5"/>
      <c r="J50" s="6"/>
    </row>
    <row r="51" spans="1:10">
      <c r="A51" s="247"/>
      <c r="B51" s="246"/>
      <c r="C51" s="246" t="s">
        <v>334</v>
      </c>
      <c r="D51" s="248"/>
      <c r="E51" s="5"/>
      <c r="F51" s="5"/>
      <c r="G51" s="5"/>
      <c r="H51" s="5"/>
      <c r="I51" s="5"/>
      <c r="J51" s="6"/>
    </row>
    <row r="52" spans="1:10">
      <c r="A52" s="247"/>
      <c r="B52" s="246"/>
      <c r="C52" s="246" t="s">
        <v>335</v>
      </c>
      <c r="D52" s="248"/>
      <c r="E52" s="5"/>
      <c r="F52" s="5"/>
      <c r="G52" s="5"/>
      <c r="H52" s="5"/>
      <c r="I52" s="5"/>
      <c r="J52" s="6"/>
    </row>
    <row r="53" spans="1:10">
      <c r="A53" s="27"/>
      <c r="B53" s="28"/>
      <c r="C53" s="28" t="s">
        <v>336</v>
      </c>
      <c r="D53" s="29"/>
      <c r="E53" s="5"/>
      <c r="F53" s="5"/>
      <c r="G53" s="5"/>
      <c r="H53" s="5"/>
      <c r="I53" s="5"/>
      <c r="J53" s="6"/>
    </row>
    <row r="54" spans="1:10">
      <c r="A54" s="4"/>
      <c r="B54" s="246"/>
      <c r="C54" s="246" t="s">
        <v>337</v>
      </c>
      <c r="D54" s="6"/>
      <c r="E54" s="5"/>
      <c r="F54" s="5"/>
      <c r="G54" s="5"/>
      <c r="H54" s="5"/>
      <c r="I54" s="5"/>
      <c r="J54" s="6"/>
    </row>
    <row r="55" spans="1:10">
      <c r="A55" s="7"/>
      <c r="B55" s="249" t="s">
        <v>338</v>
      </c>
      <c r="C55" s="249"/>
      <c r="D55" s="9"/>
      <c r="E55" s="8"/>
      <c r="F55" s="8"/>
      <c r="G55" s="8"/>
      <c r="H55" s="8"/>
      <c r="I55" s="8"/>
      <c r="J55" s="9"/>
    </row>
  </sheetData>
  <mergeCells count="2">
    <mergeCell ref="A1:D1"/>
    <mergeCell ref="E1:H1"/>
  </mergeCells>
  <phoneticPr fontId="5" type="noConversion"/>
  <pageMargins left="0.5" right="0.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U52"/>
  <sheetViews>
    <sheetView tabSelected="1" topLeftCell="B13" workbookViewId="0">
      <selection activeCell="C38" sqref="C38:L38"/>
    </sheetView>
  </sheetViews>
  <sheetFormatPr defaultRowHeight="12.75"/>
  <cols>
    <col min="1" max="1" width="6.5703125" customWidth="1"/>
    <col min="2" max="2" width="5.5703125" customWidth="1"/>
    <col min="3" max="8" width="8.7109375" customWidth="1"/>
    <col min="9" max="9" width="12" customWidth="1"/>
    <col min="10" max="10" width="8.7109375" customWidth="1"/>
    <col min="11" max="11" width="10.7109375" customWidth="1"/>
    <col min="12" max="12" width="2.140625" customWidth="1"/>
    <col min="13" max="13" width="9.42578125" customWidth="1"/>
  </cols>
  <sheetData>
    <row r="2" spans="1:21">
      <c r="B2" s="1"/>
      <c r="C2" s="2"/>
      <c r="D2" s="2"/>
      <c r="E2" s="2"/>
      <c r="F2" s="2"/>
      <c r="G2" s="2"/>
      <c r="H2" s="2"/>
      <c r="I2" s="2"/>
      <c r="J2" s="2"/>
      <c r="K2" s="3"/>
    </row>
    <row r="3" spans="1:21">
      <c r="B3" s="4"/>
      <c r="C3" s="5"/>
      <c r="D3" s="5"/>
      <c r="E3" s="5"/>
      <c r="F3" s="5"/>
      <c r="G3" s="5"/>
      <c r="H3" s="5"/>
      <c r="I3" s="5"/>
      <c r="J3" s="5"/>
      <c r="K3" s="6"/>
    </row>
    <row r="4" spans="1:21" s="11" customFormat="1" ht="33" customHeight="1">
      <c r="A4"/>
      <c r="B4"/>
      <c r="C4"/>
      <c r="D4"/>
      <c r="E4"/>
      <c r="F4"/>
      <c r="G4"/>
      <c r="H4"/>
      <c r="I4"/>
      <c r="J4"/>
      <c r="K4"/>
      <c r="L4"/>
    </row>
    <row r="5" spans="1:21">
      <c r="B5" s="1"/>
      <c r="C5" s="2"/>
      <c r="D5" s="2"/>
      <c r="E5" s="2"/>
      <c r="F5" s="2"/>
      <c r="G5" s="2"/>
      <c r="H5" s="2"/>
      <c r="I5" s="2"/>
      <c r="J5" s="2"/>
      <c r="K5" s="3"/>
    </row>
    <row r="6" spans="1:21">
      <c r="B6" s="4"/>
      <c r="C6" s="5"/>
      <c r="D6" s="5"/>
      <c r="E6" s="5"/>
      <c r="F6" s="5"/>
      <c r="G6" s="5"/>
      <c r="H6" s="5"/>
      <c r="I6" s="5"/>
      <c r="J6" s="5"/>
      <c r="K6" s="6"/>
    </row>
    <row r="7" spans="1:21" ht="18">
      <c r="A7" s="11"/>
      <c r="B7" s="376" t="s">
        <v>76</v>
      </c>
      <c r="C7" s="377"/>
      <c r="D7" s="377"/>
      <c r="E7" s="377"/>
      <c r="F7" s="377"/>
      <c r="G7" s="377"/>
      <c r="H7" s="377"/>
      <c r="I7" s="377"/>
      <c r="J7" s="377"/>
      <c r="K7" s="378"/>
      <c r="L7" s="11"/>
    </row>
    <row r="8" spans="1:21" ht="14.25">
      <c r="B8" s="303"/>
      <c r="C8" s="304"/>
      <c r="D8" s="304"/>
      <c r="E8" s="304"/>
      <c r="F8" s="304"/>
      <c r="G8" s="304"/>
      <c r="H8" s="304"/>
      <c r="I8" s="304"/>
      <c r="J8" s="304"/>
      <c r="K8" s="305"/>
    </row>
    <row r="9" spans="1:21" ht="14.25">
      <c r="B9" s="303"/>
      <c r="C9" s="306" t="s">
        <v>411</v>
      </c>
      <c r="D9" s="306"/>
      <c r="E9" s="306"/>
      <c r="F9" s="306"/>
      <c r="G9" s="306"/>
      <c r="H9" s="306"/>
      <c r="I9" s="306"/>
      <c r="J9" s="306"/>
      <c r="K9" s="305"/>
    </row>
    <row r="10" spans="1:21" ht="14.25">
      <c r="B10" s="303"/>
      <c r="C10" s="304"/>
      <c r="D10" s="304"/>
      <c r="E10" s="304"/>
      <c r="F10" s="304"/>
      <c r="G10" s="304"/>
      <c r="H10" s="304"/>
      <c r="I10" s="304"/>
      <c r="J10" s="304"/>
      <c r="K10" s="305"/>
    </row>
    <row r="11" spans="1:21" ht="15">
      <c r="B11" s="303">
        <v>1</v>
      </c>
      <c r="C11" s="304" t="s">
        <v>412</v>
      </c>
      <c r="D11" s="304"/>
      <c r="E11" s="304"/>
      <c r="F11" s="304"/>
      <c r="G11" s="304"/>
      <c r="H11" s="304"/>
      <c r="I11" s="318">
        <f>I15</f>
        <v>1248936</v>
      </c>
      <c r="J11" s="307" t="s">
        <v>413</v>
      </c>
      <c r="K11" s="305"/>
    </row>
    <row r="12" spans="1:21" ht="14.25">
      <c r="B12" s="303"/>
      <c r="C12" s="304"/>
      <c r="D12" s="304"/>
      <c r="E12" s="304"/>
      <c r="F12" s="304"/>
      <c r="G12" s="304"/>
      <c r="H12" s="304"/>
      <c r="I12" s="304"/>
      <c r="J12" s="304"/>
      <c r="K12" s="305"/>
    </row>
    <row r="13" spans="1:21" ht="14.25">
      <c r="B13" s="303"/>
      <c r="C13" s="304"/>
      <c r="D13" s="304" t="s">
        <v>427</v>
      </c>
      <c r="E13" s="304"/>
      <c r="F13" s="304"/>
      <c r="G13" s="304"/>
      <c r="H13" s="304"/>
      <c r="I13" s="304">
        <v>0</v>
      </c>
      <c r="J13" s="304" t="s">
        <v>414</v>
      </c>
      <c r="K13" s="305"/>
      <c r="U13">
        <v>5</v>
      </c>
    </row>
    <row r="14" spans="1:21" ht="14.25">
      <c r="B14" s="303"/>
      <c r="C14" s="304"/>
      <c r="D14" s="308" t="s">
        <v>428</v>
      </c>
      <c r="E14" s="304"/>
      <c r="F14" s="304"/>
      <c r="G14" s="304"/>
      <c r="H14" s="304"/>
      <c r="I14" s="308">
        <v>0</v>
      </c>
      <c r="J14" s="308" t="s">
        <v>414</v>
      </c>
      <c r="K14" s="305"/>
    </row>
    <row r="15" spans="1:21" ht="14.25">
      <c r="B15" s="303"/>
      <c r="C15" s="304"/>
      <c r="D15" s="308" t="s">
        <v>433</v>
      </c>
      <c r="E15" s="304"/>
      <c r="F15" s="304"/>
      <c r="G15" s="304"/>
      <c r="H15" s="304"/>
      <c r="I15" s="119">
        <f>Aktivet!G17</f>
        <v>1248936</v>
      </c>
      <c r="J15" s="308" t="s">
        <v>414</v>
      </c>
      <c r="K15" s="305"/>
    </row>
    <row r="16" spans="1:21" ht="14.25">
      <c r="B16" s="303"/>
      <c r="C16" s="304"/>
      <c r="D16" s="308"/>
      <c r="E16" s="304"/>
      <c r="F16" s="304"/>
      <c r="G16" s="304"/>
      <c r="H16" s="304"/>
      <c r="I16" s="308"/>
      <c r="J16" s="308"/>
      <c r="K16" s="305"/>
    </row>
    <row r="17" spans="2:11" ht="15">
      <c r="B17" s="303">
        <v>2</v>
      </c>
      <c r="C17" s="304" t="s">
        <v>415</v>
      </c>
      <c r="D17" s="304"/>
      <c r="E17" s="304"/>
      <c r="F17" s="304"/>
      <c r="G17" s="304"/>
      <c r="H17" s="304"/>
      <c r="I17" s="309">
        <v>0</v>
      </c>
      <c r="J17" s="309" t="s">
        <v>416</v>
      </c>
      <c r="K17" s="305"/>
    </row>
    <row r="18" spans="2:11" ht="15">
      <c r="B18" s="303"/>
      <c r="C18" s="304"/>
      <c r="D18" s="304"/>
      <c r="E18" s="304"/>
      <c r="F18" s="304"/>
      <c r="G18" s="304"/>
      <c r="H18" s="304"/>
      <c r="I18" s="309"/>
      <c r="J18" s="309"/>
      <c r="K18" s="305"/>
    </row>
    <row r="19" spans="2:11" ht="14.25">
      <c r="B19" s="303"/>
      <c r="C19" s="304"/>
      <c r="D19" s="308" t="s">
        <v>417</v>
      </c>
      <c r="E19" s="304"/>
      <c r="F19" s="304"/>
      <c r="G19" s="304"/>
      <c r="H19" s="304"/>
      <c r="I19" s="319">
        <f>Aktivet!G39</f>
        <v>7560211</v>
      </c>
      <c r="J19" s="308" t="s">
        <v>414</v>
      </c>
      <c r="K19" s="305"/>
    </row>
    <row r="20" spans="2:11" ht="14.25">
      <c r="B20" s="303"/>
      <c r="C20" s="304"/>
      <c r="D20" s="308"/>
      <c r="E20" s="304"/>
      <c r="F20" s="304"/>
      <c r="G20" s="304"/>
      <c r="H20" s="304"/>
      <c r="I20" s="308"/>
      <c r="J20" s="308"/>
      <c r="K20" s="305"/>
    </row>
    <row r="21" spans="2:11" ht="14.25">
      <c r="B21" s="303"/>
      <c r="C21" s="381" t="s">
        <v>429</v>
      </c>
      <c r="D21" s="381"/>
      <c r="E21" s="381"/>
      <c r="F21" s="381"/>
      <c r="G21" s="381"/>
      <c r="H21" s="381"/>
      <c r="I21" s="381"/>
      <c r="J21" s="381"/>
      <c r="K21" s="305"/>
    </row>
    <row r="22" spans="2:11" ht="14.25">
      <c r="B22" s="303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2:11" ht="15">
      <c r="B23" s="303">
        <v>3</v>
      </c>
      <c r="C23" s="304" t="s">
        <v>250</v>
      </c>
      <c r="D23" s="304"/>
      <c r="E23" s="304"/>
      <c r="F23" s="304"/>
      <c r="G23" s="304"/>
      <c r="H23" s="304"/>
      <c r="I23" s="309">
        <v>0</v>
      </c>
      <c r="J23" s="309" t="s">
        <v>416</v>
      </c>
      <c r="K23" s="305"/>
    </row>
    <row r="24" spans="2:11" ht="14.25">
      <c r="B24" s="303"/>
      <c r="C24" s="304"/>
      <c r="D24" s="304" t="s">
        <v>418</v>
      </c>
      <c r="E24" s="304"/>
      <c r="F24" s="304"/>
      <c r="G24" s="304"/>
      <c r="H24" s="304"/>
      <c r="I24" s="308">
        <v>0</v>
      </c>
      <c r="J24" s="308" t="s">
        <v>416</v>
      </c>
      <c r="K24" s="305"/>
    </row>
    <row r="25" spans="2:11" ht="14.25">
      <c r="B25" s="303"/>
      <c r="C25" s="304"/>
      <c r="D25" s="304" t="s">
        <v>419</v>
      </c>
      <c r="E25" s="304"/>
      <c r="F25" s="304"/>
      <c r="G25" s="304"/>
      <c r="H25" s="304"/>
      <c r="I25" s="319">
        <f>Pasivet!G16+Pasivet!G17+Pasivet!G18+Pasivet!G19</f>
        <v>426541</v>
      </c>
      <c r="J25" s="308" t="s">
        <v>416</v>
      </c>
      <c r="K25" s="305"/>
    </row>
    <row r="26" spans="2:11" ht="14.25">
      <c r="B26" s="303"/>
      <c r="C26" s="304"/>
      <c r="D26" s="304" t="s">
        <v>420</v>
      </c>
      <c r="E26" s="304"/>
      <c r="F26" s="304"/>
      <c r="G26" s="304"/>
      <c r="H26" s="304"/>
      <c r="I26" s="308">
        <v>0</v>
      </c>
      <c r="J26" s="308" t="s">
        <v>416</v>
      </c>
      <c r="K26" s="305"/>
    </row>
    <row r="27" spans="2:11" ht="14.25">
      <c r="B27" s="303"/>
      <c r="C27" s="304"/>
      <c r="D27" s="306" t="s">
        <v>432</v>
      </c>
      <c r="E27" s="306"/>
      <c r="F27" s="304"/>
      <c r="G27" s="304"/>
      <c r="H27" s="304"/>
      <c r="I27" s="308">
        <v>0</v>
      </c>
      <c r="J27" s="308" t="s">
        <v>416</v>
      </c>
      <c r="K27" s="305"/>
    </row>
    <row r="28" spans="2:11" ht="14.25">
      <c r="B28" s="303"/>
      <c r="C28" s="304"/>
      <c r="D28" s="304"/>
      <c r="E28" s="304"/>
      <c r="F28" s="304"/>
      <c r="G28" s="304"/>
      <c r="H28" s="304"/>
      <c r="I28" s="308"/>
      <c r="J28" s="308"/>
      <c r="K28" s="305"/>
    </row>
    <row r="29" spans="2:11" ht="14.25">
      <c r="B29" s="303"/>
      <c r="C29" s="304"/>
      <c r="D29" s="304"/>
      <c r="E29" s="304"/>
      <c r="F29" s="304"/>
      <c r="G29" s="304"/>
      <c r="H29" s="304"/>
      <c r="I29" s="308"/>
      <c r="J29" s="308"/>
      <c r="K29" s="305"/>
    </row>
    <row r="30" spans="2:11" ht="15">
      <c r="B30" s="303">
        <v>4</v>
      </c>
      <c r="C30" s="304" t="s">
        <v>157</v>
      </c>
      <c r="D30" s="304"/>
      <c r="E30" s="304"/>
      <c r="F30" s="304"/>
      <c r="G30" s="304"/>
      <c r="H30" s="304"/>
      <c r="I30" s="309">
        <v>337783</v>
      </c>
      <c r="J30" s="309" t="s">
        <v>416</v>
      </c>
      <c r="K30" s="305"/>
    </row>
    <row r="31" spans="2:11" ht="14.25">
      <c r="B31" s="303"/>
      <c r="C31" s="304"/>
      <c r="D31" s="304" t="s">
        <v>421</v>
      </c>
      <c r="E31" s="304"/>
      <c r="F31" s="304"/>
      <c r="G31" s="304"/>
      <c r="H31" s="304"/>
      <c r="I31" s="308">
        <v>100000</v>
      </c>
      <c r="J31" s="308" t="s">
        <v>416</v>
      </c>
      <c r="K31" s="305"/>
    </row>
    <row r="32" spans="2:11" ht="14.25">
      <c r="B32" s="303"/>
      <c r="C32" s="304"/>
      <c r="D32" s="308" t="s">
        <v>422</v>
      </c>
      <c r="E32" s="304"/>
      <c r="F32" s="304"/>
      <c r="G32" s="304"/>
      <c r="H32" s="304"/>
      <c r="I32" s="308">
        <v>10000</v>
      </c>
      <c r="J32" s="308" t="s">
        <v>416</v>
      </c>
      <c r="K32" s="305"/>
    </row>
    <row r="33" spans="2:12" ht="14.25">
      <c r="B33" s="303"/>
      <c r="C33" s="304"/>
      <c r="D33" s="308" t="s">
        <v>423</v>
      </c>
      <c r="E33" s="304"/>
      <c r="F33" s="304"/>
      <c r="G33" s="304"/>
      <c r="H33" s="304"/>
      <c r="I33" s="308"/>
      <c r="J33" s="308" t="s">
        <v>416</v>
      </c>
      <c r="K33" s="305"/>
    </row>
    <row r="34" spans="2:12" ht="14.25">
      <c r="B34" s="303"/>
      <c r="C34" s="304"/>
      <c r="D34" s="308" t="s">
        <v>424</v>
      </c>
      <c r="E34" s="304"/>
      <c r="F34" s="304"/>
      <c r="G34" s="304"/>
      <c r="H34" s="304"/>
      <c r="I34" s="308">
        <v>227783</v>
      </c>
      <c r="J34" s="308" t="s">
        <v>416</v>
      </c>
      <c r="K34" s="305"/>
    </row>
    <row r="35" spans="2:12" ht="14.25">
      <c r="B35" s="303"/>
      <c r="C35" s="304"/>
      <c r="D35" s="308"/>
      <c r="E35" s="304"/>
      <c r="F35" s="304"/>
      <c r="G35" s="304"/>
      <c r="H35" s="304"/>
      <c r="I35" s="308"/>
      <c r="J35" s="308"/>
      <c r="K35" s="305"/>
    </row>
    <row r="36" spans="2:12" ht="14.25">
      <c r="B36" s="303"/>
      <c r="C36" s="304"/>
      <c r="D36" s="308"/>
      <c r="E36" s="304"/>
      <c r="F36" s="304"/>
      <c r="G36" s="304"/>
      <c r="H36" s="304"/>
      <c r="I36" s="308"/>
      <c r="J36" s="308"/>
      <c r="K36" s="305"/>
    </row>
    <row r="37" spans="2:12" ht="15">
      <c r="B37" s="303">
        <v>6</v>
      </c>
      <c r="C37" s="382" t="s">
        <v>430</v>
      </c>
      <c r="D37" s="382"/>
      <c r="E37" s="304"/>
      <c r="F37" s="304"/>
      <c r="G37" s="304"/>
      <c r="H37" s="304"/>
      <c r="I37" s="309">
        <v>1000000</v>
      </c>
      <c r="J37" s="309" t="s">
        <v>416</v>
      </c>
      <c r="K37" s="305"/>
    </row>
    <row r="38" spans="2:12" ht="14.25">
      <c r="B38" s="303"/>
      <c r="C38" s="379" t="s">
        <v>425</v>
      </c>
      <c r="D38" s="379"/>
      <c r="E38" s="379"/>
      <c r="F38" s="379"/>
      <c r="G38" s="379"/>
      <c r="H38" s="379"/>
      <c r="I38" s="379"/>
      <c r="J38" s="379"/>
      <c r="K38" s="379"/>
      <c r="L38" s="379"/>
    </row>
    <row r="39" spans="2:12" ht="14.25">
      <c r="B39" s="303"/>
      <c r="C39" s="382"/>
      <c r="D39" s="382"/>
      <c r="E39" s="382"/>
      <c r="F39" s="382"/>
      <c r="G39" s="382"/>
      <c r="H39" s="382"/>
      <c r="I39" s="382"/>
      <c r="J39" s="382"/>
      <c r="K39" s="383"/>
    </row>
    <row r="40" spans="2:12" ht="14.25">
      <c r="B40" s="303"/>
      <c r="C40" s="304"/>
      <c r="D40" s="308"/>
      <c r="E40" s="304"/>
      <c r="F40" s="304"/>
      <c r="G40" s="304"/>
      <c r="H40" s="304"/>
      <c r="I40" s="304"/>
      <c r="J40" s="304"/>
      <c r="K40" s="305"/>
    </row>
    <row r="41" spans="2:12" ht="14.25">
      <c r="B41" s="303">
        <v>7</v>
      </c>
      <c r="C41" s="304" t="s">
        <v>426</v>
      </c>
      <c r="D41" s="304"/>
      <c r="E41" s="304"/>
      <c r="F41" s="304"/>
      <c r="G41" s="304"/>
      <c r="H41" s="304"/>
      <c r="I41" s="304"/>
      <c r="J41" s="304"/>
      <c r="K41" s="305"/>
    </row>
    <row r="42" spans="2:12" ht="14.25">
      <c r="B42" s="303"/>
      <c r="C42" s="382" t="s">
        <v>431</v>
      </c>
      <c r="D42" s="382"/>
      <c r="E42" s="382"/>
      <c r="F42" s="382"/>
      <c r="G42" s="382"/>
      <c r="H42" s="382"/>
      <c r="I42" s="382"/>
      <c r="J42" s="382"/>
      <c r="K42" s="305"/>
    </row>
    <row r="43" spans="2:12" ht="14.25">
      <c r="B43" s="303"/>
      <c r="C43" s="304"/>
      <c r="D43" s="304"/>
      <c r="E43" s="304"/>
      <c r="F43" s="304"/>
      <c r="G43" s="304"/>
      <c r="H43" s="304"/>
      <c r="I43" s="304"/>
      <c r="J43" s="304"/>
      <c r="K43" s="305"/>
    </row>
    <row r="44" spans="2:12" ht="14.25">
      <c r="B44" s="303">
        <v>8</v>
      </c>
      <c r="C44" s="381"/>
      <c r="D44" s="381"/>
      <c r="E44" s="381"/>
      <c r="F44" s="381"/>
      <c r="G44" s="381"/>
      <c r="H44" s="381"/>
      <c r="I44" s="381"/>
      <c r="J44" s="381"/>
      <c r="K44" s="384"/>
    </row>
    <row r="45" spans="2:12" ht="14.25">
      <c r="B45" s="303"/>
      <c r="C45" s="304"/>
      <c r="D45" s="304"/>
      <c r="E45" s="308"/>
      <c r="F45" s="304"/>
      <c r="G45" s="304"/>
      <c r="H45" s="304"/>
      <c r="I45" s="304"/>
      <c r="J45" s="304"/>
      <c r="K45" s="305"/>
    </row>
    <row r="46" spans="2:12" s="30" customFormat="1" ht="15">
      <c r="B46" s="27"/>
      <c r="C46" s="10"/>
      <c r="E46" s="10"/>
      <c r="F46" s="10"/>
      <c r="G46" s="10"/>
      <c r="H46" s="10"/>
      <c r="I46" s="10"/>
      <c r="J46" s="28"/>
      <c r="K46" s="29"/>
    </row>
    <row r="47" spans="2:12" s="30" customFormat="1" ht="15">
      <c r="B47" s="27"/>
      <c r="C47" s="10"/>
      <c r="D47" s="10"/>
      <c r="E47" s="10"/>
      <c r="F47" s="10"/>
      <c r="G47" s="10"/>
      <c r="H47" s="10"/>
      <c r="I47" s="26" t="s">
        <v>77</v>
      </c>
      <c r="J47" s="28"/>
      <c r="K47" s="29"/>
    </row>
    <row r="48" spans="2:12" s="30" customFormat="1" ht="15">
      <c r="B48" s="27"/>
      <c r="C48" s="10"/>
      <c r="D48" s="10"/>
      <c r="E48" s="10"/>
      <c r="F48" s="10"/>
      <c r="G48" s="10"/>
      <c r="H48" s="380"/>
      <c r="I48" s="380"/>
      <c r="J48" s="380"/>
      <c r="K48" s="29"/>
    </row>
    <row r="49" spans="1:12" s="30" customFormat="1" ht="15.75">
      <c r="A49"/>
      <c r="B49" s="4"/>
      <c r="C49" s="31"/>
      <c r="D49" s="31"/>
      <c r="E49" s="31"/>
      <c r="F49" s="31"/>
      <c r="G49" s="31"/>
      <c r="H49" s="31" t="s">
        <v>486</v>
      </c>
      <c r="I49" s="31"/>
      <c r="J49" s="5"/>
      <c r="K49" s="6"/>
      <c r="L49"/>
    </row>
    <row r="50" spans="1:12">
      <c r="B50" s="4"/>
      <c r="C50" s="5"/>
      <c r="D50" s="5"/>
      <c r="E50" s="5"/>
      <c r="F50" s="5"/>
      <c r="G50" s="5"/>
      <c r="H50" s="5"/>
      <c r="I50" s="5"/>
      <c r="J50" s="5"/>
      <c r="K50" s="6"/>
    </row>
    <row r="51" spans="1:12">
      <c r="B51" s="4"/>
      <c r="C51" s="5"/>
      <c r="D51" s="5"/>
      <c r="E51" s="5"/>
      <c r="F51" s="5"/>
      <c r="G51" s="5"/>
      <c r="H51" s="5"/>
      <c r="I51" s="5"/>
      <c r="J51" s="5"/>
      <c r="K51" s="6"/>
    </row>
    <row r="52" spans="1:12">
      <c r="B52" s="7"/>
      <c r="C52" s="8"/>
      <c r="D52" s="8"/>
      <c r="E52" s="8"/>
      <c r="F52" s="8"/>
      <c r="G52" s="8"/>
      <c r="H52" s="8"/>
      <c r="I52" s="8"/>
      <c r="J52" s="8"/>
      <c r="K52" s="9"/>
    </row>
  </sheetData>
  <mergeCells count="8">
    <mergeCell ref="B7:K7"/>
    <mergeCell ref="C38:L38"/>
    <mergeCell ref="H48:J48"/>
    <mergeCell ref="C21:J21"/>
    <mergeCell ref="C39:K39"/>
    <mergeCell ref="C37:D37"/>
    <mergeCell ref="C42:J42"/>
    <mergeCell ref="C44:K4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39"/>
  <sheetViews>
    <sheetView workbookViewId="0">
      <selection activeCell="G45" sqref="G45"/>
    </sheetView>
  </sheetViews>
  <sheetFormatPr defaultRowHeight="12.75"/>
  <cols>
    <col min="1" max="1" width="29.7109375" customWidth="1"/>
    <col min="2" max="2" width="9.7109375" customWidth="1"/>
    <col min="3" max="3" width="9.5703125" customWidth="1"/>
    <col min="5" max="5" width="5.5703125" customWidth="1"/>
    <col min="11" max="11" width="9" customWidth="1"/>
    <col min="21" max="21" width="9.5703125" customWidth="1"/>
  </cols>
  <sheetData>
    <row r="1" spans="1:22" ht="15">
      <c r="A1" s="273"/>
      <c r="D1" s="274" t="s">
        <v>359</v>
      </c>
      <c r="J1" s="275"/>
    </row>
    <row r="2" spans="1:22">
      <c r="C2" s="8"/>
      <c r="D2" s="8"/>
      <c r="E2" s="8"/>
      <c r="F2" s="8"/>
      <c r="J2" s="276" t="s">
        <v>360</v>
      </c>
    </row>
    <row r="3" spans="1:22">
      <c r="A3" s="277" t="s">
        <v>361</v>
      </c>
      <c r="B3" s="386" t="s">
        <v>362</v>
      </c>
      <c r="C3" s="278"/>
      <c r="D3" s="279" t="s">
        <v>363</v>
      </c>
      <c r="E3" s="280"/>
      <c r="F3" s="281"/>
      <c r="G3" s="282"/>
      <c r="H3" s="283"/>
      <c r="I3" s="282" t="s">
        <v>364</v>
      </c>
      <c r="J3" s="284"/>
      <c r="K3" s="386" t="s">
        <v>365</v>
      </c>
      <c r="M3" t="s">
        <v>475</v>
      </c>
    </row>
    <row r="4" spans="1:22">
      <c r="A4" s="285"/>
      <c r="B4" s="387"/>
      <c r="C4" s="286"/>
      <c r="D4" s="287"/>
      <c r="E4" s="288"/>
      <c r="F4" s="287"/>
      <c r="G4" s="289"/>
      <c r="H4" s="287"/>
      <c r="I4" s="287"/>
      <c r="J4" s="290"/>
      <c r="K4" s="387"/>
      <c r="O4" s="389" t="s">
        <v>445</v>
      </c>
      <c r="P4" s="389"/>
      <c r="Q4" s="389"/>
      <c r="R4" s="389"/>
      <c r="S4" s="389"/>
    </row>
    <row r="5" spans="1:22">
      <c r="A5" s="291"/>
      <c r="B5" s="387"/>
      <c r="C5" s="292" t="s">
        <v>366</v>
      </c>
      <c r="D5" s="292" t="s">
        <v>367</v>
      </c>
      <c r="E5" s="292"/>
      <c r="F5" s="293"/>
      <c r="G5" s="293" t="s">
        <v>368</v>
      </c>
      <c r="H5" s="293" t="s">
        <v>368</v>
      </c>
      <c r="I5" s="293" t="s">
        <v>368</v>
      </c>
      <c r="J5" s="294"/>
      <c r="K5" s="387"/>
      <c r="O5" s="253"/>
      <c r="P5" s="253"/>
      <c r="Q5" s="253"/>
      <c r="R5" s="253"/>
      <c r="S5" s="253"/>
    </row>
    <row r="6" spans="1:22">
      <c r="A6" s="295" t="s">
        <v>369</v>
      </c>
      <c r="B6" s="387"/>
      <c r="C6" s="293" t="s">
        <v>370</v>
      </c>
      <c r="D6" s="293" t="s">
        <v>371</v>
      </c>
      <c r="E6" s="293"/>
      <c r="F6" s="293" t="s">
        <v>372</v>
      </c>
      <c r="G6" s="293" t="s">
        <v>373</v>
      </c>
      <c r="H6" s="293" t="s">
        <v>374</v>
      </c>
      <c r="I6" s="293" t="s">
        <v>375</v>
      </c>
      <c r="J6" s="294" t="s">
        <v>372</v>
      </c>
      <c r="K6" s="387"/>
      <c r="O6" s="253" t="s">
        <v>441</v>
      </c>
      <c r="P6" s="253"/>
      <c r="Q6" s="253"/>
      <c r="R6" s="253"/>
      <c r="S6" s="253"/>
    </row>
    <row r="7" spans="1:22">
      <c r="A7" s="296"/>
      <c r="B7" s="388"/>
      <c r="C7" s="297" t="s">
        <v>376</v>
      </c>
      <c r="D7" s="297"/>
      <c r="E7" s="297"/>
      <c r="F7" s="297"/>
      <c r="G7" s="297" t="s">
        <v>377</v>
      </c>
      <c r="H7" s="297" t="s">
        <v>378</v>
      </c>
      <c r="I7" s="297" t="s">
        <v>379</v>
      </c>
      <c r="J7" s="298"/>
      <c r="K7" s="388"/>
    </row>
    <row r="8" spans="1:22">
      <c r="A8" s="299" t="s">
        <v>380</v>
      </c>
      <c r="B8" s="300">
        <v>0</v>
      </c>
      <c r="C8" s="300"/>
      <c r="D8" s="300">
        <v>0</v>
      </c>
      <c r="E8" s="300"/>
      <c r="F8" s="300"/>
      <c r="G8" s="300"/>
      <c r="H8" s="300"/>
      <c r="I8" s="300"/>
      <c r="J8" s="301"/>
      <c r="K8" s="300">
        <f>B8+D8</f>
        <v>0</v>
      </c>
      <c r="S8" s="390" t="s">
        <v>446</v>
      </c>
      <c r="T8" s="390"/>
      <c r="U8" s="390"/>
      <c r="V8" s="390"/>
    </row>
    <row r="9" spans="1:22">
      <c r="A9" s="299" t="s">
        <v>381</v>
      </c>
      <c r="B9" s="300">
        <v>0</v>
      </c>
      <c r="C9" s="300"/>
      <c r="D9" s="300"/>
      <c r="E9" s="300"/>
      <c r="F9" s="300"/>
      <c r="G9" s="300"/>
      <c r="H9" s="300"/>
      <c r="I9" s="300"/>
      <c r="J9" s="301"/>
      <c r="K9" s="300">
        <f>B9+D9</f>
        <v>0</v>
      </c>
    </row>
    <row r="10" spans="1:22">
      <c r="A10" s="299" t="s">
        <v>382</v>
      </c>
      <c r="B10" s="300">
        <v>0</v>
      </c>
      <c r="C10" s="300"/>
      <c r="D10" s="300">
        <v>0</v>
      </c>
      <c r="E10" s="300"/>
      <c r="F10" s="300"/>
      <c r="G10" s="300"/>
      <c r="H10" s="300"/>
      <c r="I10" s="300"/>
      <c r="J10" s="301"/>
      <c r="K10" s="300">
        <f>B10+D10</f>
        <v>0</v>
      </c>
    </row>
    <row r="11" spans="1:22">
      <c r="A11" s="299" t="s">
        <v>383</v>
      </c>
      <c r="B11" s="300">
        <v>0</v>
      </c>
      <c r="C11" s="300"/>
      <c r="D11" s="300">
        <v>624468</v>
      </c>
      <c r="E11" s="300"/>
      <c r="F11" s="300"/>
      <c r="G11" s="300"/>
      <c r="H11" s="300"/>
      <c r="I11" s="300"/>
      <c r="J11" s="301"/>
      <c r="K11" s="300">
        <f>B11+D11</f>
        <v>624468</v>
      </c>
    </row>
    <row r="12" spans="1:22">
      <c r="A12" s="299" t="s">
        <v>384</v>
      </c>
      <c r="B12" s="300">
        <v>0</v>
      </c>
      <c r="C12" s="300"/>
      <c r="D12" s="300">
        <v>0</v>
      </c>
      <c r="E12" s="300"/>
      <c r="F12" s="300"/>
      <c r="G12" s="300"/>
      <c r="H12" s="300"/>
      <c r="I12" s="300"/>
      <c r="J12" s="301"/>
      <c r="K12" s="300">
        <f>B12+D12</f>
        <v>0</v>
      </c>
      <c r="N12" s="312" t="s">
        <v>447</v>
      </c>
      <c r="O12" s="313"/>
      <c r="P12" s="313"/>
      <c r="Q12" s="313"/>
      <c r="R12" s="313"/>
      <c r="S12" s="313"/>
      <c r="T12" s="313"/>
    </row>
    <row r="13" spans="1:22">
      <c r="A13" s="302" t="s">
        <v>385</v>
      </c>
      <c r="B13" s="300"/>
      <c r="C13" s="300"/>
      <c r="D13" s="300"/>
      <c r="E13" s="300"/>
      <c r="F13" s="300"/>
      <c r="G13" s="300"/>
      <c r="H13" s="300"/>
      <c r="I13" s="300"/>
      <c r="J13" s="301"/>
      <c r="K13" s="300"/>
    </row>
    <row r="14" spans="1:22">
      <c r="A14" s="302"/>
      <c r="B14" s="300"/>
      <c r="C14" s="300"/>
      <c r="D14" s="300"/>
      <c r="E14" s="300"/>
      <c r="F14" s="300"/>
      <c r="G14" s="300"/>
      <c r="H14" s="300"/>
      <c r="I14" s="300"/>
      <c r="J14" s="301"/>
      <c r="K14" s="300"/>
      <c r="P14" s="253"/>
    </row>
    <row r="15" spans="1:22">
      <c r="A15" s="302"/>
      <c r="B15" s="300"/>
      <c r="C15" s="300"/>
      <c r="D15" s="300"/>
      <c r="E15" s="300"/>
      <c r="F15" s="300"/>
      <c r="G15" s="300"/>
      <c r="H15" s="300"/>
      <c r="I15" s="300"/>
      <c r="J15" s="301"/>
      <c r="K15" s="300"/>
    </row>
    <row r="16" spans="1:22">
      <c r="A16" s="302"/>
      <c r="B16" s="300"/>
      <c r="C16" s="300"/>
      <c r="D16" s="300"/>
      <c r="E16" s="300"/>
      <c r="F16" s="300"/>
      <c r="G16" s="300"/>
      <c r="H16" s="300"/>
      <c r="I16" s="300"/>
      <c r="J16" s="301"/>
      <c r="K16" s="300"/>
    </row>
    <row r="17" spans="1:21">
      <c r="A17" s="302"/>
      <c r="B17" s="300"/>
      <c r="C17" s="300"/>
      <c r="D17" s="300"/>
      <c r="E17" s="300"/>
      <c r="F17" s="300"/>
      <c r="G17" s="300"/>
      <c r="H17" s="300"/>
      <c r="I17" s="300"/>
      <c r="J17" s="301"/>
      <c r="K17" s="300"/>
      <c r="M17" s="314" t="s">
        <v>448</v>
      </c>
      <c r="N17" s="385" t="s">
        <v>449</v>
      </c>
      <c r="O17" s="385"/>
      <c r="P17" s="385" t="s">
        <v>450</v>
      </c>
      <c r="Q17" s="385"/>
      <c r="R17" s="385" t="s">
        <v>451</v>
      </c>
      <c r="S17" s="385"/>
      <c r="T17" s="385" t="s">
        <v>387</v>
      </c>
      <c r="U17" s="385"/>
    </row>
    <row r="18" spans="1:21">
      <c r="A18" s="302"/>
      <c r="B18" s="300"/>
      <c r="C18" s="300"/>
      <c r="D18" s="300"/>
      <c r="E18" s="300"/>
      <c r="F18" s="300"/>
      <c r="G18" s="300"/>
      <c r="H18" s="300"/>
      <c r="I18" s="300"/>
      <c r="J18" s="301"/>
      <c r="K18" s="300"/>
      <c r="M18" s="314">
        <v>1</v>
      </c>
      <c r="N18" s="385" t="s">
        <v>452</v>
      </c>
      <c r="O18" s="385"/>
      <c r="P18" s="385" t="s">
        <v>453</v>
      </c>
      <c r="Q18" s="385"/>
      <c r="R18" s="385" t="s">
        <v>454</v>
      </c>
      <c r="S18" s="385"/>
      <c r="T18" s="385">
        <v>410000</v>
      </c>
      <c r="U18" s="385"/>
    </row>
    <row r="19" spans="1:21">
      <c r="A19" s="302"/>
      <c r="B19" s="300"/>
      <c r="C19" s="300"/>
      <c r="D19" s="300"/>
      <c r="E19" s="300"/>
      <c r="F19" s="300"/>
      <c r="G19" s="300"/>
      <c r="H19" s="300"/>
      <c r="I19" s="300"/>
      <c r="J19" s="301"/>
      <c r="K19" s="300"/>
      <c r="M19" s="314">
        <v>2</v>
      </c>
      <c r="N19" s="385" t="s">
        <v>455</v>
      </c>
      <c r="O19" s="385"/>
      <c r="P19" s="385" t="s">
        <v>456</v>
      </c>
      <c r="Q19" s="385"/>
      <c r="R19" s="385" t="s">
        <v>457</v>
      </c>
      <c r="S19" s="385"/>
      <c r="T19" s="385">
        <v>380000</v>
      </c>
      <c r="U19" s="385"/>
    </row>
    <row r="20" spans="1:21">
      <c r="A20" s="302"/>
      <c r="B20" s="300"/>
      <c r="C20" s="300"/>
      <c r="D20" s="300"/>
      <c r="E20" s="300"/>
      <c r="F20" s="300"/>
      <c r="G20" s="300"/>
      <c r="H20" s="300"/>
      <c r="I20" s="300"/>
      <c r="J20" s="301"/>
      <c r="K20" s="300"/>
      <c r="M20" s="314">
        <v>3</v>
      </c>
      <c r="N20" s="385" t="s">
        <v>458</v>
      </c>
      <c r="O20" s="385"/>
      <c r="P20" s="385" t="s">
        <v>453</v>
      </c>
      <c r="Q20" s="385"/>
      <c r="R20" s="385" t="s">
        <v>459</v>
      </c>
      <c r="S20" s="385"/>
      <c r="T20" s="385">
        <v>450000</v>
      </c>
      <c r="U20" s="385"/>
    </row>
    <row r="21" spans="1:21">
      <c r="A21" s="302"/>
      <c r="B21" s="300">
        <f>SUM(B8:B20)</f>
        <v>0</v>
      </c>
      <c r="C21" s="300">
        <f>SUM(C8:C20)</f>
        <v>0</v>
      </c>
      <c r="D21" s="300">
        <f>SUM(D8:D20)</f>
        <v>624468</v>
      </c>
      <c r="E21" s="300">
        <f>SUM(E8:E20)</f>
        <v>0</v>
      </c>
      <c r="F21" s="300"/>
      <c r="G21" s="300">
        <f>SUM(G8:G20)</f>
        <v>0</v>
      </c>
      <c r="H21" s="300">
        <f>SUM(H8:H20)</f>
        <v>0</v>
      </c>
      <c r="I21" s="300">
        <f>SUM(I8:I20)</f>
        <v>0</v>
      </c>
      <c r="J21" s="300"/>
      <c r="K21" s="300">
        <f>B21+D21</f>
        <v>624468</v>
      </c>
      <c r="M21" s="314">
        <v>4</v>
      </c>
      <c r="N21" s="385" t="s">
        <v>460</v>
      </c>
      <c r="O21" s="385"/>
      <c r="P21" s="385" t="s">
        <v>461</v>
      </c>
      <c r="Q21" s="385"/>
      <c r="R21" s="385" t="s">
        <v>462</v>
      </c>
      <c r="S21" s="385"/>
      <c r="T21" s="385">
        <v>6244679</v>
      </c>
      <c r="U21" s="385"/>
    </row>
    <row r="22" spans="1:21">
      <c r="J22" s="275"/>
      <c r="M22" s="314">
        <v>5</v>
      </c>
      <c r="N22" s="385" t="s">
        <v>463</v>
      </c>
      <c r="O22" s="385"/>
      <c r="P22" s="385" t="s">
        <v>464</v>
      </c>
      <c r="Q22" s="385"/>
      <c r="R22" s="385" t="s">
        <v>465</v>
      </c>
      <c r="S22" s="385"/>
      <c r="T22" s="385">
        <v>700000</v>
      </c>
      <c r="U22" s="385"/>
    </row>
    <row r="23" spans="1:21">
      <c r="B23" s="253" t="s">
        <v>468</v>
      </c>
      <c r="C23" s="253"/>
      <c r="D23" s="253"/>
      <c r="M23" s="314"/>
      <c r="N23" s="385"/>
      <c r="O23" s="385"/>
      <c r="P23" s="385"/>
      <c r="Q23" s="385"/>
      <c r="R23" s="385"/>
      <c r="S23" s="385"/>
      <c r="T23" s="385"/>
      <c r="U23" s="385"/>
    </row>
    <row r="24" spans="1:21">
      <c r="B24" s="253"/>
      <c r="C24" s="253"/>
      <c r="D24" s="253"/>
      <c r="M24" s="314"/>
      <c r="N24" s="385"/>
      <c r="O24" s="385"/>
      <c r="P24" s="385"/>
      <c r="Q24" s="385"/>
      <c r="R24" s="385"/>
      <c r="S24" s="385"/>
      <c r="T24" s="385"/>
      <c r="U24" s="385"/>
    </row>
    <row r="25" spans="1:21">
      <c r="A25" s="302" t="s">
        <v>386</v>
      </c>
      <c r="B25" s="302" t="s">
        <v>387</v>
      </c>
      <c r="C25" s="302" t="s">
        <v>388</v>
      </c>
      <c r="D25" s="302" t="s">
        <v>389</v>
      </c>
      <c r="E25" s="302" t="s">
        <v>390</v>
      </c>
      <c r="F25" s="302" t="s">
        <v>391</v>
      </c>
      <c r="G25" s="302" t="s">
        <v>392</v>
      </c>
      <c r="H25" s="302" t="s">
        <v>246</v>
      </c>
      <c r="I25" s="302"/>
      <c r="J25" s="302"/>
      <c r="K25" s="302" t="s">
        <v>393</v>
      </c>
      <c r="M25" s="314"/>
      <c r="N25" s="385"/>
      <c r="O25" s="385"/>
      <c r="P25" s="385"/>
      <c r="Q25" s="385"/>
      <c r="R25" s="385"/>
      <c r="S25" s="385"/>
      <c r="T25" s="385"/>
      <c r="U25" s="385"/>
    </row>
    <row r="26" spans="1:21">
      <c r="A26" s="302"/>
      <c r="B26" s="302" t="s">
        <v>394</v>
      </c>
      <c r="C26" s="302" t="s">
        <v>395</v>
      </c>
      <c r="D26" s="302" t="s">
        <v>396</v>
      </c>
      <c r="E26" s="302" t="s">
        <v>120</v>
      </c>
      <c r="F26" s="302" t="s">
        <v>397</v>
      </c>
      <c r="G26" s="302" t="s">
        <v>398</v>
      </c>
      <c r="H26" s="302">
        <v>2012</v>
      </c>
      <c r="I26" s="302"/>
      <c r="J26" s="302"/>
      <c r="K26" s="302" t="s">
        <v>467</v>
      </c>
      <c r="M26" s="314"/>
      <c r="N26" s="385"/>
      <c r="O26" s="385"/>
      <c r="P26" s="385"/>
      <c r="Q26" s="385"/>
      <c r="R26" s="385"/>
      <c r="S26" s="385"/>
      <c r="T26" s="385">
        <f>T18+T19+T20+T21+T22</f>
        <v>8184679</v>
      </c>
      <c r="U26" s="385"/>
    </row>
    <row r="27" spans="1:21">
      <c r="A27" s="302" t="s">
        <v>399</v>
      </c>
      <c r="B27" s="300">
        <v>0</v>
      </c>
      <c r="C27" s="302">
        <v>0</v>
      </c>
      <c r="D27" s="300">
        <f>B27+C27</f>
        <v>0</v>
      </c>
      <c r="E27" s="302">
        <v>0</v>
      </c>
      <c r="F27" s="300">
        <f>D27-E27</f>
        <v>0</v>
      </c>
      <c r="G27" s="316">
        <v>0.05</v>
      </c>
      <c r="H27" s="302">
        <v>0</v>
      </c>
      <c r="I27" s="302" t="s">
        <v>400</v>
      </c>
      <c r="J27" s="302"/>
      <c r="K27" s="300">
        <f>E27-J27</f>
        <v>0</v>
      </c>
    </row>
    <row r="28" spans="1:21">
      <c r="A28" s="302" t="s">
        <v>401</v>
      </c>
      <c r="B28" s="302">
        <v>0</v>
      </c>
      <c r="C28" s="302">
        <v>0</v>
      </c>
      <c r="D28" s="300">
        <f>B28+C28</f>
        <v>0</v>
      </c>
      <c r="E28" s="302">
        <v>0</v>
      </c>
      <c r="F28" s="300">
        <f>D28-E28</f>
        <v>0</v>
      </c>
      <c r="G28" s="316">
        <v>0.2</v>
      </c>
      <c r="H28" s="302">
        <v>0</v>
      </c>
      <c r="I28" s="302" t="s">
        <v>402</v>
      </c>
      <c r="J28" s="302"/>
      <c r="K28" s="300">
        <f>F28-H28</f>
        <v>0</v>
      </c>
    </row>
    <row r="29" spans="1:21">
      <c r="A29" s="302" t="s">
        <v>403</v>
      </c>
      <c r="B29" s="302">
        <v>1940000</v>
      </c>
      <c r="C29" s="302">
        <v>6244679</v>
      </c>
      <c r="D29" s="300">
        <f>B29+C29</f>
        <v>8184679</v>
      </c>
      <c r="E29" s="302">
        <v>0</v>
      </c>
      <c r="F29" s="300">
        <f>D29-E29</f>
        <v>8184679</v>
      </c>
      <c r="G29" s="316">
        <v>0.2</v>
      </c>
      <c r="H29" s="302">
        <v>624468</v>
      </c>
      <c r="I29" s="302" t="s">
        <v>402</v>
      </c>
      <c r="J29" s="302"/>
      <c r="K29" s="300">
        <f>F29-H29</f>
        <v>7560211</v>
      </c>
    </row>
    <row r="30" spans="1:21">
      <c r="A30" s="302" t="s">
        <v>404</v>
      </c>
      <c r="B30" s="302">
        <v>0</v>
      </c>
      <c r="C30" s="302"/>
      <c r="D30" s="300">
        <f>B30+C30</f>
        <v>0</v>
      </c>
      <c r="E30" s="302">
        <v>0</v>
      </c>
      <c r="F30" s="300">
        <f>D30-E30</f>
        <v>0</v>
      </c>
      <c r="G30" s="316">
        <v>0.2</v>
      </c>
      <c r="H30" s="302">
        <v>0</v>
      </c>
      <c r="I30" s="302" t="s">
        <v>402</v>
      </c>
      <c r="J30" s="302"/>
      <c r="K30" s="300">
        <f>E30-J30</f>
        <v>0</v>
      </c>
      <c r="M30" s="253"/>
      <c r="N30" s="253"/>
      <c r="O30" s="253"/>
      <c r="P30" s="253"/>
      <c r="Q30" s="253"/>
      <c r="R30" s="253"/>
      <c r="S30" s="253"/>
      <c r="T30" s="253"/>
      <c r="U30" s="253"/>
    </row>
    <row r="31" spans="1:21">
      <c r="A31" s="314" t="s">
        <v>405</v>
      </c>
      <c r="B31" s="317">
        <f>SUM(B27:B30)</f>
        <v>1940000</v>
      </c>
      <c r="C31" s="314">
        <f>SUM(C27:C30)</f>
        <v>6244679</v>
      </c>
      <c r="D31" s="317">
        <f>B31+C31</f>
        <v>8184679</v>
      </c>
      <c r="E31" s="314">
        <f>SUM(E27:E30)</f>
        <v>0</v>
      </c>
      <c r="F31" s="317">
        <f>D31-E31</f>
        <v>8184679</v>
      </c>
      <c r="G31" s="314"/>
      <c r="H31" s="314">
        <f>SUM(H27:H30)</f>
        <v>624468</v>
      </c>
      <c r="I31" s="314"/>
      <c r="J31" s="314"/>
      <c r="K31" s="317">
        <f>SUM(K27:K30)</f>
        <v>7560211</v>
      </c>
      <c r="M31" s="253" t="s">
        <v>466</v>
      </c>
      <c r="N31" s="253"/>
      <c r="O31" s="253"/>
      <c r="P31" s="253"/>
      <c r="Q31" s="253"/>
      <c r="R31" s="253"/>
      <c r="S31" s="253"/>
      <c r="T31" s="253"/>
      <c r="U31" s="253"/>
    </row>
    <row r="32" spans="1:21">
      <c r="M32" s="253"/>
      <c r="N32" s="253"/>
      <c r="O32" s="253"/>
      <c r="P32" s="253"/>
      <c r="Q32" s="253"/>
      <c r="R32" s="253"/>
      <c r="S32" s="253"/>
      <c r="T32" s="253"/>
      <c r="U32" s="253"/>
    </row>
    <row r="35" spans="13:19">
      <c r="M35" s="315" t="s">
        <v>469</v>
      </c>
      <c r="N35" s="315"/>
    </row>
    <row r="36" spans="13:19">
      <c r="M36" s="315">
        <v>6244678</v>
      </c>
      <c r="N36" s="315"/>
    </row>
    <row r="37" spans="13:19">
      <c r="M37" s="315">
        <f>M36*20%</f>
        <v>1248935.6000000001</v>
      </c>
      <c r="N37" s="315"/>
    </row>
    <row r="38" spans="13:19">
      <c r="M38" s="315">
        <f>M37/12</f>
        <v>104077.96666666667</v>
      </c>
      <c r="N38" s="315"/>
      <c r="S38">
        <f>T26-T21</f>
        <v>1940000</v>
      </c>
    </row>
    <row r="39" spans="13:19">
      <c r="M39" s="315">
        <f>M38*6</f>
        <v>624467.80000000005</v>
      </c>
      <c r="N39" s="315"/>
    </row>
  </sheetData>
  <mergeCells count="44">
    <mergeCell ref="B3:B7"/>
    <mergeCell ref="K3:K7"/>
    <mergeCell ref="O4:S4"/>
    <mergeCell ref="S8:V8"/>
    <mergeCell ref="N17:O17"/>
    <mergeCell ref="P17:Q17"/>
    <mergeCell ref="R17:S17"/>
    <mergeCell ref="T17:U17"/>
    <mergeCell ref="N18:O18"/>
    <mergeCell ref="P18:Q18"/>
    <mergeCell ref="R18:S18"/>
    <mergeCell ref="T18:U18"/>
    <mergeCell ref="N19:O19"/>
    <mergeCell ref="P19:Q19"/>
    <mergeCell ref="R19:S19"/>
    <mergeCell ref="T19:U19"/>
    <mergeCell ref="N20:O20"/>
    <mergeCell ref="P20:Q20"/>
    <mergeCell ref="R20:S20"/>
    <mergeCell ref="T20:U20"/>
    <mergeCell ref="N21:O21"/>
    <mergeCell ref="P21:Q21"/>
    <mergeCell ref="R21:S21"/>
    <mergeCell ref="T21:U21"/>
    <mergeCell ref="N22:O22"/>
    <mergeCell ref="P22:Q22"/>
    <mergeCell ref="R22:S22"/>
    <mergeCell ref="T22:U22"/>
    <mergeCell ref="N23:O23"/>
    <mergeCell ref="P23:Q23"/>
    <mergeCell ref="R23:S23"/>
    <mergeCell ref="T23:U23"/>
    <mergeCell ref="N26:O26"/>
    <mergeCell ref="P26:Q26"/>
    <mergeCell ref="R26:S26"/>
    <mergeCell ref="T26:U26"/>
    <mergeCell ref="N24:O24"/>
    <mergeCell ref="P24:Q24"/>
    <mergeCell ref="R24:S24"/>
    <mergeCell ref="T24:U24"/>
    <mergeCell ref="N25:O25"/>
    <mergeCell ref="P25:Q25"/>
    <mergeCell ref="R25:S25"/>
    <mergeCell ref="T25:U25"/>
  </mergeCells>
  <phoneticPr fontId="5" type="noConversion"/>
  <pageMargins left="0.75" right="0.75" top="1" bottom="1" header="0.5" footer="0.5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K58"/>
  <sheetViews>
    <sheetView topLeftCell="A16" workbookViewId="0">
      <selection activeCell="H54" sqref="H54:I54"/>
    </sheetView>
  </sheetViews>
  <sheetFormatPr defaultRowHeight="12.75"/>
  <cols>
    <col min="1" max="1" width="3.140625" style="93" customWidth="1"/>
    <col min="2" max="2" width="5" style="93" hidden="1" customWidth="1"/>
    <col min="3" max="3" width="9.140625" style="93"/>
    <col min="4" max="4" width="9.28515625" style="93" customWidth="1"/>
    <col min="5" max="5" width="7.140625" style="93" customWidth="1"/>
    <col min="6" max="6" width="10.7109375" style="93" customWidth="1"/>
    <col min="7" max="7" width="11.42578125" style="93" customWidth="1"/>
    <col min="8" max="8" width="12.7109375" style="93" customWidth="1"/>
    <col min="9" max="9" width="9.140625" style="93"/>
    <col min="10" max="10" width="9.5703125" style="93" customWidth="1"/>
    <col min="11" max="11" width="6.140625" style="93" customWidth="1"/>
    <col min="12" max="12" width="1.85546875" style="93" customWidth="1"/>
    <col min="13" max="16384" width="9.140625" style="93"/>
  </cols>
  <sheetData>
    <row r="1" spans="2:11" s="60" customFormat="1" ht="6.75" customHeight="1"/>
    <row r="2" spans="2:11" s="60" customFormat="1">
      <c r="B2" s="61"/>
      <c r="C2" s="62"/>
      <c r="D2" s="62"/>
      <c r="E2" s="62"/>
      <c r="F2" s="62"/>
      <c r="G2" s="62"/>
      <c r="H2" s="62"/>
      <c r="I2" s="62"/>
      <c r="J2" s="62"/>
      <c r="K2" s="63"/>
    </row>
    <row r="3" spans="2:11" s="68" customFormat="1" ht="21" customHeight="1">
      <c r="B3" s="64"/>
      <c r="C3" s="65" t="s">
        <v>232</v>
      </c>
      <c r="D3" s="65"/>
      <c r="E3" s="65"/>
      <c r="F3" s="321" t="s">
        <v>439</v>
      </c>
      <c r="G3" s="321"/>
      <c r="H3" s="321"/>
      <c r="I3" s="321"/>
      <c r="J3" s="321"/>
      <c r="K3" s="67"/>
    </row>
    <row r="4" spans="2:11" s="68" customFormat="1" ht="14.1" customHeight="1">
      <c r="B4" s="64"/>
      <c r="C4" s="65" t="s">
        <v>97</v>
      </c>
      <c r="D4" s="65"/>
      <c r="E4" s="65"/>
      <c r="F4" s="66" t="s">
        <v>440</v>
      </c>
      <c r="G4" s="69"/>
      <c r="H4" s="70"/>
      <c r="I4" s="71"/>
      <c r="J4" s="71"/>
      <c r="K4" s="67"/>
    </row>
    <row r="5" spans="2:11" s="68" customFormat="1" ht="14.1" customHeight="1">
      <c r="B5" s="64"/>
      <c r="C5" s="65" t="s">
        <v>6</v>
      </c>
      <c r="D5" s="65"/>
      <c r="E5" s="65"/>
      <c r="F5" s="322" t="s">
        <v>441</v>
      </c>
      <c r="G5" s="322"/>
      <c r="H5" s="322"/>
      <c r="I5" s="322"/>
      <c r="J5" s="322"/>
      <c r="K5" s="67"/>
    </row>
    <row r="6" spans="2:11" s="68" customFormat="1" ht="14.1" customHeight="1">
      <c r="B6" s="64"/>
      <c r="C6" s="65"/>
      <c r="D6" s="65"/>
      <c r="E6" s="65"/>
      <c r="F6" s="65"/>
      <c r="G6" s="65"/>
      <c r="H6" s="73"/>
      <c r="I6" s="73" t="s">
        <v>434</v>
      </c>
      <c r="J6" s="71"/>
      <c r="K6" s="67"/>
    </row>
    <row r="7" spans="2:11" s="68" customFormat="1" ht="14.1" customHeight="1">
      <c r="B7" s="64"/>
      <c r="C7" s="65" t="s">
        <v>0</v>
      </c>
      <c r="D7" s="65"/>
      <c r="E7" s="65"/>
      <c r="F7" s="311">
        <v>41054</v>
      </c>
      <c r="G7" s="74"/>
      <c r="H7" s="65"/>
      <c r="I7" s="65"/>
      <c r="J7" s="65"/>
      <c r="K7" s="67"/>
    </row>
    <row r="8" spans="2:11" s="68" customFormat="1" ht="14.1" customHeight="1">
      <c r="B8" s="64"/>
      <c r="C8" s="65" t="s">
        <v>1</v>
      </c>
      <c r="D8" s="65"/>
      <c r="E8" s="65"/>
      <c r="F8" s="72"/>
      <c r="G8" s="75"/>
      <c r="H8" s="65"/>
      <c r="I8" s="65"/>
      <c r="J8" s="65"/>
      <c r="K8" s="67"/>
    </row>
    <row r="9" spans="2:11" s="68" customFormat="1" ht="14.1" customHeight="1">
      <c r="B9" s="64"/>
      <c r="C9" s="65"/>
      <c r="D9" s="65"/>
      <c r="E9" s="65"/>
      <c r="F9" s="65"/>
      <c r="G9" s="65"/>
      <c r="H9" s="65"/>
      <c r="I9" s="65"/>
      <c r="J9" s="65"/>
      <c r="K9" s="67"/>
    </row>
    <row r="10" spans="2:11" s="68" customFormat="1" ht="14.1" customHeight="1">
      <c r="B10" s="64"/>
      <c r="C10" s="65" t="s">
        <v>31</v>
      </c>
      <c r="D10" s="65"/>
      <c r="E10" s="65"/>
      <c r="F10" s="322" t="s">
        <v>442</v>
      </c>
      <c r="G10" s="322"/>
      <c r="H10" s="322"/>
      <c r="I10" s="322"/>
      <c r="J10" s="322"/>
      <c r="K10" s="67"/>
    </row>
    <row r="11" spans="2:11" s="68" customFormat="1" ht="14.1" customHeight="1">
      <c r="B11" s="64"/>
      <c r="C11" s="65"/>
      <c r="D11" s="65"/>
      <c r="E11" s="65"/>
      <c r="F11" s="72"/>
      <c r="G11" s="72"/>
      <c r="H11" s="72"/>
      <c r="I11" s="72"/>
      <c r="J11" s="72"/>
      <c r="K11" s="67"/>
    </row>
    <row r="12" spans="2:11" s="68" customFormat="1" ht="14.1" customHeight="1">
      <c r="B12" s="64"/>
      <c r="C12" s="65"/>
      <c r="D12" s="65"/>
      <c r="E12" s="65"/>
      <c r="F12" s="72"/>
      <c r="G12" s="72"/>
      <c r="H12" s="72"/>
      <c r="I12" s="72"/>
      <c r="J12" s="72"/>
      <c r="K12" s="67"/>
    </row>
    <row r="13" spans="2:11" s="79" customFormat="1">
      <c r="B13" s="76"/>
      <c r="C13" s="77"/>
      <c r="D13" s="77"/>
      <c r="E13" s="77"/>
      <c r="F13" s="77"/>
      <c r="G13" s="77"/>
      <c r="H13" s="77"/>
      <c r="I13" s="77"/>
      <c r="J13" s="77"/>
      <c r="K13" s="78"/>
    </row>
    <row r="14" spans="2:11" s="79" customFormat="1">
      <c r="B14" s="76"/>
      <c r="C14" s="77"/>
      <c r="D14" s="77"/>
      <c r="E14" s="77"/>
      <c r="F14" s="77"/>
      <c r="G14" s="77"/>
      <c r="H14" s="77"/>
      <c r="I14" s="77"/>
      <c r="J14" s="77"/>
      <c r="K14" s="78"/>
    </row>
    <row r="15" spans="2:11" s="79" customFormat="1">
      <c r="B15" s="76"/>
      <c r="C15" s="77"/>
      <c r="D15" s="77"/>
      <c r="E15" s="77"/>
      <c r="F15" s="77"/>
      <c r="G15" s="77"/>
      <c r="H15" s="77"/>
      <c r="I15" s="77"/>
      <c r="J15" s="77"/>
      <c r="K15" s="78"/>
    </row>
    <row r="16" spans="2:11" s="79" customFormat="1">
      <c r="B16" s="76"/>
      <c r="C16" s="77"/>
      <c r="D16" s="77"/>
      <c r="E16" s="77"/>
      <c r="F16" s="77"/>
      <c r="G16" s="77"/>
      <c r="H16" s="77"/>
      <c r="I16" s="77"/>
      <c r="J16" s="77"/>
      <c r="K16" s="78"/>
    </row>
    <row r="17" spans="2:11" s="79" customFormat="1">
      <c r="B17" s="76"/>
      <c r="C17" s="77"/>
      <c r="D17" s="77"/>
      <c r="E17" s="77"/>
      <c r="F17" s="77"/>
      <c r="G17" s="77"/>
      <c r="H17" s="77"/>
      <c r="I17" s="77"/>
      <c r="J17" s="77"/>
      <c r="K17" s="78"/>
    </row>
    <row r="18" spans="2:11" s="79" customFormat="1">
      <c r="B18" s="76"/>
      <c r="C18" s="77"/>
      <c r="D18" s="77"/>
      <c r="E18" s="77"/>
      <c r="F18" s="77"/>
      <c r="G18" s="77"/>
      <c r="H18" s="77"/>
      <c r="I18" s="77"/>
      <c r="J18" s="77"/>
      <c r="K18" s="78"/>
    </row>
    <row r="19" spans="2:11" s="79" customFormat="1">
      <c r="B19" s="76"/>
      <c r="C19" s="77"/>
      <c r="D19" s="77"/>
      <c r="E19" s="77"/>
      <c r="F19" s="77"/>
      <c r="G19" s="77"/>
      <c r="H19" s="77"/>
      <c r="I19" s="77"/>
      <c r="J19" s="77"/>
      <c r="K19" s="78"/>
    </row>
    <row r="20" spans="2:11" s="79" customFormat="1">
      <c r="B20" s="76"/>
      <c r="C20" s="77"/>
      <c r="D20" s="77"/>
      <c r="E20" s="77"/>
      <c r="F20" s="77"/>
      <c r="G20" s="77"/>
      <c r="H20" s="77"/>
      <c r="I20" s="77"/>
      <c r="J20" s="77"/>
      <c r="K20" s="78"/>
    </row>
    <row r="21" spans="2:11" s="79" customFormat="1">
      <c r="B21" s="76"/>
      <c r="D21" s="77"/>
      <c r="E21" s="77"/>
      <c r="F21" s="77"/>
      <c r="G21" s="77"/>
      <c r="H21" s="77"/>
      <c r="I21" s="77"/>
      <c r="J21" s="77"/>
      <c r="K21" s="78"/>
    </row>
    <row r="22" spans="2:11" s="79" customFormat="1">
      <c r="B22" s="76"/>
      <c r="C22" s="77"/>
      <c r="D22" s="77"/>
      <c r="E22" s="77"/>
      <c r="F22" s="77"/>
      <c r="G22" s="77"/>
      <c r="H22" s="77"/>
      <c r="I22" s="77"/>
      <c r="J22" s="77"/>
      <c r="K22" s="78"/>
    </row>
    <row r="23" spans="2:11" s="79" customFormat="1">
      <c r="B23" s="76"/>
      <c r="C23" s="77"/>
      <c r="D23" s="77"/>
      <c r="E23" s="77"/>
      <c r="F23" s="77"/>
      <c r="G23" s="77"/>
      <c r="H23" s="77"/>
      <c r="I23" s="77"/>
      <c r="J23" s="77"/>
      <c r="K23" s="78"/>
    </row>
    <row r="24" spans="2:11" s="79" customFormat="1">
      <c r="B24" s="76"/>
      <c r="C24" s="77"/>
      <c r="D24" s="77"/>
      <c r="E24" s="77"/>
      <c r="F24" s="77"/>
      <c r="G24" s="77"/>
      <c r="H24" s="77"/>
      <c r="I24" s="77"/>
      <c r="J24" s="77"/>
      <c r="K24" s="78"/>
    </row>
    <row r="25" spans="2:11" s="80" customFormat="1" ht="33.75">
      <c r="B25" s="323" t="s">
        <v>7</v>
      </c>
      <c r="C25" s="324"/>
      <c r="D25" s="324"/>
      <c r="E25" s="324"/>
      <c r="F25" s="324"/>
      <c r="G25" s="324"/>
      <c r="H25" s="324"/>
      <c r="I25" s="324"/>
      <c r="J25" s="324"/>
      <c r="K25" s="325"/>
    </row>
    <row r="26" spans="2:11" s="79" customFormat="1">
      <c r="B26" s="81"/>
      <c r="C26" s="320" t="s">
        <v>78</v>
      </c>
      <c r="D26" s="320"/>
      <c r="E26" s="320"/>
      <c r="F26" s="320"/>
      <c r="G26" s="320"/>
      <c r="H26" s="320"/>
      <c r="I26" s="320"/>
      <c r="J26" s="320"/>
      <c r="K26" s="78"/>
    </row>
    <row r="27" spans="2:11" s="79" customFormat="1">
      <c r="B27" s="76"/>
      <c r="C27" s="320" t="s">
        <v>79</v>
      </c>
      <c r="D27" s="320"/>
      <c r="E27" s="320"/>
      <c r="F27" s="320"/>
      <c r="G27" s="320"/>
      <c r="H27" s="320"/>
      <c r="I27" s="320"/>
      <c r="J27" s="320"/>
      <c r="K27" s="78"/>
    </row>
    <row r="28" spans="2:11" s="79" customFormat="1">
      <c r="B28" s="76"/>
      <c r="C28" s="77"/>
      <c r="D28" s="77"/>
      <c r="E28" s="77"/>
      <c r="F28" s="77"/>
      <c r="G28" s="77"/>
      <c r="H28" s="77"/>
      <c r="I28" s="77"/>
      <c r="J28" s="77"/>
      <c r="K28" s="78"/>
    </row>
    <row r="29" spans="2:11" s="79" customFormat="1">
      <c r="B29" s="76"/>
      <c r="C29" s="77"/>
      <c r="D29" s="77"/>
      <c r="E29" s="77"/>
      <c r="F29" s="77"/>
      <c r="G29" s="77"/>
      <c r="H29" s="77"/>
      <c r="I29" s="77"/>
      <c r="J29" s="77"/>
      <c r="K29" s="78"/>
    </row>
    <row r="30" spans="2:11" s="84" customFormat="1" ht="33">
      <c r="B30" s="76"/>
      <c r="C30" s="77"/>
      <c r="D30" s="77"/>
      <c r="E30" s="28"/>
      <c r="F30" s="232" t="s">
        <v>443</v>
      </c>
      <c r="G30" s="28"/>
      <c r="H30" s="28"/>
      <c r="I30" s="82"/>
      <c r="J30" s="82"/>
      <c r="K30" s="83"/>
    </row>
    <row r="31" spans="2:11" s="84" customFormat="1">
      <c r="B31" s="85"/>
      <c r="C31" s="82"/>
      <c r="D31" s="82"/>
      <c r="E31" s="82"/>
      <c r="F31" s="82"/>
      <c r="G31" s="82"/>
      <c r="H31" s="82"/>
      <c r="I31" s="82"/>
      <c r="J31" s="82"/>
      <c r="K31" s="83"/>
    </row>
    <row r="32" spans="2:11" s="84" customFormat="1">
      <c r="B32" s="85"/>
      <c r="C32" s="82"/>
      <c r="D32" s="82"/>
      <c r="E32" s="82"/>
      <c r="F32" s="82"/>
      <c r="G32" s="82"/>
      <c r="H32" s="82"/>
      <c r="I32" s="82"/>
      <c r="J32" s="82"/>
      <c r="K32" s="83"/>
    </row>
    <row r="33" spans="2:11" s="84" customFormat="1">
      <c r="B33" s="85"/>
      <c r="C33" s="82"/>
      <c r="D33" s="82"/>
      <c r="E33" s="82"/>
      <c r="F33" s="82"/>
      <c r="G33" s="82"/>
      <c r="H33" s="82"/>
      <c r="I33" s="82"/>
      <c r="J33" s="82"/>
      <c r="K33" s="83"/>
    </row>
    <row r="34" spans="2:11" s="84" customFormat="1">
      <c r="B34" s="85"/>
      <c r="C34" s="82"/>
      <c r="D34" s="82"/>
      <c r="E34" s="82"/>
      <c r="F34" s="82"/>
      <c r="G34" s="82"/>
      <c r="H34" s="82"/>
      <c r="I34" s="82"/>
      <c r="J34" s="82"/>
      <c r="K34" s="83"/>
    </row>
    <row r="35" spans="2:11" s="84" customFormat="1">
      <c r="B35" s="85"/>
      <c r="C35" s="82"/>
      <c r="D35" s="82"/>
      <c r="E35" s="82"/>
      <c r="F35" s="82"/>
      <c r="G35" s="82"/>
      <c r="H35" s="82"/>
      <c r="I35" s="82"/>
      <c r="J35" s="82"/>
      <c r="K35" s="83"/>
    </row>
    <row r="36" spans="2:11" s="84" customFormat="1">
      <c r="B36" s="85"/>
      <c r="C36" s="82"/>
      <c r="D36" s="82"/>
      <c r="E36" s="82"/>
      <c r="F36" s="82"/>
      <c r="G36" s="82"/>
      <c r="H36" s="82"/>
      <c r="I36" s="82"/>
      <c r="J36" s="82"/>
      <c r="K36" s="83"/>
    </row>
    <row r="37" spans="2:11" s="84" customFormat="1">
      <c r="B37" s="85"/>
      <c r="C37" s="82"/>
      <c r="D37" s="82"/>
      <c r="E37" s="82"/>
      <c r="F37" s="82"/>
      <c r="G37" s="82"/>
      <c r="H37" s="82"/>
      <c r="I37" s="82"/>
      <c r="J37" s="82"/>
      <c r="K37" s="83"/>
    </row>
    <row r="38" spans="2:11" s="84" customFormat="1">
      <c r="B38" s="85"/>
      <c r="C38" s="82"/>
      <c r="D38" s="82"/>
      <c r="E38" s="82"/>
      <c r="F38" s="82"/>
      <c r="G38" s="82"/>
      <c r="H38" s="82"/>
      <c r="I38" s="82"/>
      <c r="J38" s="82"/>
      <c r="K38" s="83"/>
    </row>
    <row r="39" spans="2:11" s="84" customFormat="1">
      <c r="B39" s="85"/>
      <c r="C39" s="82"/>
      <c r="D39" s="82"/>
      <c r="E39" s="82"/>
      <c r="F39" s="82"/>
      <c r="G39" s="82"/>
      <c r="H39" s="82"/>
      <c r="I39" s="82"/>
      <c r="J39" s="82"/>
      <c r="K39" s="83"/>
    </row>
    <row r="40" spans="2:11" s="84" customFormat="1">
      <c r="B40" s="85"/>
      <c r="C40" s="82"/>
      <c r="D40" s="82"/>
      <c r="E40" s="82"/>
      <c r="F40" s="82"/>
      <c r="G40" s="82"/>
      <c r="H40" s="82"/>
      <c r="I40" s="82"/>
      <c r="J40" s="82"/>
      <c r="K40" s="83"/>
    </row>
    <row r="41" spans="2:11" s="84" customFormat="1" ht="1.5" customHeight="1">
      <c r="B41" s="85"/>
      <c r="C41" s="82"/>
      <c r="D41" s="82"/>
      <c r="E41" s="82"/>
      <c r="F41" s="82"/>
      <c r="G41" s="82"/>
      <c r="H41" s="82"/>
      <c r="I41" s="82"/>
      <c r="J41" s="82"/>
      <c r="K41" s="83"/>
    </row>
    <row r="42" spans="2:11" s="84" customFormat="1" hidden="1">
      <c r="B42" s="85"/>
      <c r="C42" s="82"/>
      <c r="D42" s="82"/>
      <c r="E42" s="82"/>
      <c r="F42" s="82"/>
      <c r="G42" s="82"/>
      <c r="H42" s="82"/>
      <c r="I42" s="82"/>
      <c r="J42" s="82"/>
      <c r="K42" s="83"/>
    </row>
    <row r="43" spans="2:11" s="84" customFormat="1" hidden="1">
      <c r="B43" s="85"/>
      <c r="C43" s="82"/>
      <c r="D43" s="82"/>
      <c r="E43" s="82"/>
      <c r="F43" s="82"/>
      <c r="G43" s="82"/>
      <c r="H43" s="82"/>
      <c r="I43" s="82"/>
      <c r="J43" s="82"/>
      <c r="K43" s="83"/>
    </row>
    <row r="44" spans="2:11" s="84" customFormat="1">
      <c r="B44" s="85"/>
      <c r="C44" s="82"/>
      <c r="D44" s="82"/>
      <c r="E44" s="82"/>
      <c r="F44" s="82"/>
      <c r="G44" s="82"/>
      <c r="H44" s="82"/>
      <c r="I44" s="82"/>
      <c r="J44" s="82"/>
      <c r="K44" s="83"/>
    </row>
    <row r="45" spans="2:11" s="84" customFormat="1" ht="9" customHeight="1">
      <c r="B45" s="85"/>
      <c r="C45" s="82"/>
      <c r="D45" s="82"/>
      <c r="E45" s="82"/>
      <c r="F45" s="82"/>
      <c r="G45" s="82"/>
      <c r="H45" s="82"/>
      <c r="I45" s="82"/>
      <c r="J45" s="82"/>
      <c r="K45" s="83"/>
    </row>
    <row r="46" spans="2:11" s="84" customFormat="1">
      <c r="B46" s="85"/>
      <c r="C46" s="82"/>
      <c r="D46" s="82"/>
      <c r="E46" s="82"/>
      <c r="F46" s="82"/>
      <c r="G46" s="82"/>
      <c r="H46" s="82"/>
      <c r="I46" s="82"/>
      <c r="J46" s="82"/>
      <c r="K46" s="83"/>
    </row>
    <row r="47" spans="2:11" s="84" customFormat="1">
      <c r="B47" s="85"/>
      <c r="C47" s="82"/>
      <c r="D47" s="82"/>
      <c r="E47" s="82"/>
      <c r="F47" s="82"/>
      <c r="G47" s="82"/>
      <c r="H47" s="82"/>
      <c r="I47" s="82"/>
      <c r="J47" s="82"/>
      <c r="K47" s="83"/>
    </row>
    <row r="48" spans="2:11" s="68" customFormat="1" ht="12.95" customHeight="1">
      <c r="B48" s="64"/>
      <c r="C48" s="65" t="s">
        <v>103</v>
      </c>
      <c r="D48" s="65"/>
      <c r="E48" s="65"/>
      <c r="F48" s="65"/>
      <c r="G48" s="65"/>
      <c r="H48" s="322" t="s">
        <v>233</v>
      </c>
      <c r="I48" s="322"/>
      <c r="J48" s="65"/>
      <c r="K48" s="67"/>
    </row>
    <row r="49" spans="2:11" s="68" customFormat="1" ht="12.95" customHeight="1">
      <c r="B49" s="64"/>
      <c r="C49" s="65" t="s">
        <v>104</v>
      </c>
      <c r="D49" s="65"/>
      <c r="E49" s="65"/>
      <c r="F49" s="65"/>
      <c r="G49" s="65"/>
      <c r="H49" s="326" t="s">
        <v>234</v>
      </c>
      <c r="I49" s="326"/>
      <c r="J49" s="65"/>
      <c r="K49" s="67"/>
    </row>
    <row r="50" spans="2:11" s="68" customFormat="1" ht="12.95" customHeight="1">
      <c r="B50" s="64"/>
      <c r="C50" s="65" t="s">
        <v>98</v>
      </c>
      <c r="D50" s="65"/>
      <c r="E50" s="65"/>
      <c r="F50" s="65"/>
      <c r="G50" s="65"/>
      <c r="H50" s="326" t="s">
        <v>105</v>
      </c>
      <c r="I50" s="326"/>
      <c r="J50" s="65"/>
      <c r="K50" s="67"/>
    </row>
    <row r="51" spans="2:11" s="68" customFormat="1" ht="12.95" customHeight="1">
      <c r="B51" s="64"/>
      <c r="C51" s="65" t="s">
        <v>99</v>
      </c>
      <c r="D51" s="65"/>
      <c r="E51" s="65"/>
      <c r="F51" s="65"/>
      <c r="G51" s="65"/>
      <c r="H51" s="326" t="s">
        <v>105</v>
      </c>
      <c r="I51" s="326"/>
      <c r="J51" s="65"/>
      <c r="K51" s="67"/>
    </row>
    <row r="52" spans="2:11" s="79" customFormat="1">
      <c r="B52" s="76"/>
      <c r="C52" s="77"/>
      <c r="D52" s="77"/>
      <c r="E52" s="77"/>
      <c r="F52" s="77"/>
      <c r="G52" s="77"/>
      <c r="H52" s="77"/>
      <c r="I52" s="77"/>
      <c r="J52" s="77"/>
      <c r="K52" s="78"/>
    </row>
    <row r="53" spans="2:11" s="89" customFormat="1" ht="12.95" customHeight="1">
      <c r="B53" s="86"/>
      <c r="C53" s="65" t="s">
        <v>106</v>
      </c>
      <c r="D53" s="65"/>
      <c r="E53" s="65"/>
      <c r="F53" s="65"/>
      <c r="G53" s="75" t="s">
        <v>100</v>
      </c>
      <c r="H53" s="322" t="s">
        <v>444</v>
      </c>
      <c r="I53" s="322"/>
      <c r="J53" s="87"/>
      <c r="K53" s="88"/>
    </row>
    <row r="54" spans="2:11" s="89" customFormat="1" ht="12.95" customHeight="1">
      <c r="B54" s="86"/>
      <c r="C54" s="65"/>
      <c r="D54" s="65"/>
      <c r="E54" s="65"/>
      <c r="F54" s="65"/>
      <c r="G54" s="75" t="s">
        <v>101</v>
      </c>
      <c r="H54" s="326" t="s">
        <v>467</v>
      </c>
      <c r="I54" s="326"/>
      <c r="J54" s="87"/>
      <c r="K54" s="88"/>
    </row>
    <row r="55" spans="2:11" s="89" customFormat="1" ht="7.5" customHeight="1">
      <c r="B55" s="86"/>
      <c r="C55" s="65"/>
      <c r="D55" s="65"/>
      <c r="E55" s="65"/>
      <c r="F55" s="65"/>
      <c r="G55" s="75"/>
      <c r="H55" s="75"/>
      <c r="I55" s="75"/>
      <c r="J55" s="87"/>
      <c r="K55" s="88"/>
    </row>
    <row r="56" spans="2:11" s="89" customFormat="1" ht="12.95" customHeight="1">
      <c r="B56" s="86"/>
      <c r="C56" s="65" t="s">
        <v>102</v>
      </c>
      <c r="D56" s="65"/>
      <c r="E56" s="65"/>
      <c r="F56" s="75"/>
      <c r="G56" s="65"/>
      <c r="H56" s="66" t="s">
        <v>478</v>
      </c>
      <c r="I56" s="66"/>
      <c r="J56" s="87"/>
      <c r="K56" s="88"/>
    </row>
    <row r="57" spans="2:11" ht="22.5" customHeight="1">
      <c r="B57" s="90"/>
      <c r="C57" s="91"/>
      <c r="D57" s="91"/>
      <c r="E57" s="91"/>
      <c r="F57" s="91"/>
      <c r="G57" s="91"/>
      <c r="H57" s="91"/>
      <c r="I57" s="91"/>
      <c r="J57" s="91"/>
      <c r="K57" s="92"/>
    </row>
    <row r="58" spans="2:11" ht="6.75" customHeight="1"/>
  </sheetData>
  <mergeCells count="12">
    <mergeCell ref="H48:I48"/>
    <mergeCell ref="H54:I54"/>
    <mergeCell ref="H49:I49"/>
    <mergeCell ref="H50:I50"/>
    <mergeCell ref="H51:I51"/>
    <mergeCell ref="H53:I53"/>
    <mergeCell ref="C26:J26"/>
    <mergeCell ref="C27:J27"/>
    <mergeCell ref="F3:J3"/>
    <mergeCell ref="F5:J5"/>
    <mergeCell ref="F10:J10"/>
    <mergeCell ref="B25:K2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7"/>
  <sheetViews>
    <sheetView topLeftCell="A7" workbookViewId="0">
      <selection activeCell="G18" sqref="G18"/>
    </sheetView>
  </sheetViews>
  <sheetFormatPr defaultRowHeight="12.75"/>
  <cols>
    <col min="1" max="1" width="1.5703125" style="129" customWidth="1"/>
    <col min="2" max="2" width="3.7109375" style="130" customWidth="1"/>
    <col min="3" max="3" width="2.7109375" style="130" customWidth="1"/>
    <col min="4" max="4" width="4" style="130" customWidth="1"/>
    <col min="5" max="5" width="36.7109375" style="129" customWidth="1"/>
    <col min="6" max="6" width="8.28515625" style="129" customWidth="1"/>
    <col min="7" max="7" width="15.7109375" style="131" customWidth="1"/>
    <col min="8" max="8" width="11.7109375" style="131" customWidth="1"/>
    <col min="9" max="9" width="1.42578125" style="129" customWidth="1"/>
    <col min="10" max="16384" width="9.140625" style="129"/>
  </cols>
  <sheetData>
    <row r="1" spans="2:8" s="60" customFormat="1" ht="17.25" customHeight="1">
      <c r="B1" s="94"/>
      <c r="C1" s="94"/>
      <c r="D1" s="94"/>
      <c r="G1" s="95"/>
      <c r="H1" s="95"/>
    </row>
    <row r="2" spans="2:8" s="99" customFormat="1" ht="18">
      <c r="B2" s="96" t="s">
        <v>252</v>
      </c>
      <c r="C2" s="97"/>
      <c r="D2" s="97"/>
      <c r="E2" s="98" t="s">
        <v>437</v>
      </c>
      <c r="H2" s="100" t="s">
        <v>235</v>
      </c>
    </row>
    <row r="3" spans="2:8" s="99" customFormat="1" ht="9" customHeight="1">
      <c r="B3" s="96"/>
      <c r="C3" s="97"/>
      <c r="D3" s="97"/>
      <c r="E3" s="98"/>
      <c r="G3" s="100"/>
      <c r="H3" s="100"/>
    </row>
    <row r="4" spans="2:8" s="101" customFormat="1" ht="18" customHeight="1">
      <c r="B4" s="327" t="s">
        <v>438</v>
      </c>
      <c r="C4" s="327"/>
      <c r="D4" s="327"/>
      <c r="E4" s="327"/>
      <c r="F4" s="327"/>
      <c r="G4" s="327"/>
      <c r="H4" s="327"/>
    </row>
    <row r="5" spans="2:8" s="79" customFormat="1" ht="6.75" customHeight="1">
      <c r="B5" s="102"/>
      <c r="C5" s="102"/>
      <c r="D5" s="102"/>
      <c r="G5" s="103"/>
      <c r="H5" s="103"/>
    </row>
    <row r="6" spans="2:8" s="79" customFormat="1" ht="12" customHeight="1">
      <c r="B6" s="331" t="s">
        <v>2</v>
      </c>
      <c r="C6" s="333" t="s">
        <v>8</v>
      </c>
      <c r="D6" s="334"/>
      <c r="E6" s="335"/>
      <c r="F6" s="331" t="s">
        <v>9</v>
      </c>
      <c r="G6" s="107" t="s">
        <v>144</v>
      </c>
      <c r="H6" s="107" t="s">
        <v>144</v>
      </c>
    </row>
    <row r="7" spans="2:8" s="79" customFormat="1" ht="12" customHeight="1">
      <c r="B7" s="332"/>
      <c r="C7" s="336"/>
      <c r="D7" s="337"/>
      <c r="E7" s="338"/>
      <c r="F7" s="332"/>
      <c r="G7" s="108" t="s">
        <v>145</v>
      </c>
      <c r="H7" s="109" t="s">
        <v>205</v>
      </c>
    </row>
    <row r="8" spans="2:8" s="225" customFormat="1" ht="24.95" customHeight="1">
      <c r="B8" s="221" t="s">
        <v>3</v>
      </c>
      <c r="C8" s="328" t="s">
        <v>206</v>
      </c>
      <c r="D8" s="329"/>
      <c r="E8" s="330"/>
      <c r="F8" s="223"/>
      <c r="G8" s="224">
        <f>G9+G12+G13+G21+G29+G30+G31</f>
        <v>1248936</v>
      </c>
      <c r="H8" s="224">
        <f>H9+H12+H13+H21+H29+H30+H31</f>
        <v>0</v>
      </c>
    </row>
    <row r="9" spans="2:8" s="112" customFormat="1" ht="17.100000000000001" customHeight="1">
      <c r="B9" s="113"/>
      <c r="C9" s="110">
        <v>1</v>
      </c>
      <c r="D9" s="106" t="s">
        <v>10</v>
      </c>
      <c r="E9" s="114"/>
      <c r="F9" s="115"/>
      <c r="G9" s="111">
        <v>0</v>
      </c>
      <c r="H9" s="111"/>
    </row>
    <row r="10" spans="2:8" s="120" customFormat="1" ht="17.100000000000001" customHeight="1">
      <c r="B10" s="113"/>
      <c r="C10" s="110"/>
      <c r="D10" s="116" t="s">
        <v>107</v>
      </c>
      <c r="E10" s="117" t="s">
        <v>28</v>
      </c>
      <c r="F10" s="118"/>
      <c r="G10" s="119">
        <v>0</v>
      </c>
      <c r="H10" s="119"/>
    </row>
    <row r="11" spans="2:8" s="120" customFormat="1" ht="17.100000000000001" customHeight="1">
      <c r="B11" s="121"/>
      <c r="C11" s="110"/>
      <c r="D11" s="116" t="s">
        <v>107</v>
      </c>
      <c r="E11" s="117" t="s">
        <v>29</v>
      </c>
      <c r="F11" s="118"/>
      <c r="G11" s="119">
        <v>0</v>
      </c>
      <c r="H11" s="119"/>
    </row>
    <row r="12" spans="2:8" s="225" customFormat="1" ht="17.100000000000001" customHeight="1">
      <c r="B12" s="227"/>
      <c r="C12" s="222">
        <v>2</v>
      </c>
      <c r="D12" s="220" t="s">
        <v>207</v>
      </c>
      <c r="E12" s="228"/>
      <c r="F12" s="229"/>
      <c r="G12" s="224"/>
      <c r="H12" s="224"/>
    </row>
    <row r="13" spans="2:8" s="225" customFormat="1" ht="17.100000000000001" customHeight="1">
      <c r="B13" s="227"/>
      <c r="C13" s="222">
        <v>3</v>
      </c>
      <c r="D13" s="220" t="s">
        <v>208</v>
      </c>
      <c r="E13" s="228"/>
      <c r="F13" s="229"/>
      <c r="G13" s="224">
        <f>G14+G15+G16+G17+G18+G19+G20</f>
        <v>1248936</v>
      </c>
      <c r="H13" s="224">
        <f>H14+H15+H16+H17+H18+H19+H20</f>
        <v>0</v>
      </c>
    </row>
    <row r="14" spans="2:8" s="120" customFormat="1" ht="17.100000000000001" customHeight="1">
      <c r="B14" s="113"/>
      <c r="C14" s="122"/>
      <c r="D14" s="116" t="s">
        <v>107</v>
      </c>
      <c r="E14" s="117" t="s">
        <v>108</v>
      </c>
      <c r="F14" s="118"/>
      <c r="G14" s="119">
        <v>0</v>
      </c>
      <c r="H14" s="119"/>
    </row>
    <row r="15" spans="2:8" s="120" customFormat="1" ht="17.100000000000001" customHeight="1">
      <c r="B15" s="121"/>
      <c r="C15" s="123"/>
      <c r="D15" s="124" t="s">
        <v>107</v>
      </c>
      <c r="E15" s="117" t="s">
        <v>109</v>
      </c>
      <c r="F15" s="118"/>
      <c r="G15" s="119">
        <f>'Centro 08'!L30+'Centro 08'!L41</f>
        <v>0</v>
      </c>
      <c r="H15" s="119">
        <f>'Centro 08'!C30+'Centro 08'!C41</f>
        <v>0</v>
      </c>
    </row>
    <row r="16" spans="2:8" s="120" customFormat="1" ht="17.100000000000001" customHeight="1">
      <c r="B16" s="121"/>
      <c r="C16" s="123"/>
      <c r="D16" s="124" t="s">
        <v>107</v>
      </c>
      <c r="E16" s="117" t="s">
        <v>110</v>
      </c>
      <c r="F16" s="118"/>
      <c r="G16" s="119">
        <v>0</v>
      </c>
      <c r="H16" s="119">
        <f>'Centro 08'!C34</f>
        <v>0</v>
      </c>
    </row>
    <row r="17" spans="2:8" s="120" customFormat="1" ht="17.100000000000001" customHeight="1">
      <c r="B17" s="121"/>
      <c r="C17" s="123"/>
      <c r="D17" s="124" t="s">
        <v>107</v>
      </c>
      <c r="E17" s="117" t="s">
        <v>111</v>
      </c>
      <c r="F17" s="118"/>
      <c r="G17" s="119">
        <v>1248936</v>
      </c>
      <c r="H17" s="119">
        <f>'Centro 08'!C35</f>
        <v>0</v>
      </c>
    </row>
    <row r="18" spans="2:8" s="120" customFormat="1" ht="17.100000000000001" customHeight="1">
      <c r="B18" s="121"/>
      <c r="C18" s="123"/>
      <c r="D18" s="124" t="s">
        <v>107</v>
      </c>
      <c r="E18" s="117" t="s">
        <v>113</v>
      </c>
      <c r="F18" s="118"/>
      <c r="G18" s="119">
        <f>'Centro 08'!L37</f>
        <v>0</v>
      </c>
      <c r="H18" s="119">
        <f>'Centro 08'!C37</f>
        <v>0</v>
      </c>
    </row>
    <row r="19" spans="2:8" s="120" customFormat="1" ht="17.100000000000001" customHeight="1">
      <c r="B19" s="121"/>
      <c r="C19" s="123"/>
      <c r="D19" s="124" t="s">
        <v>107</v>
      </c>
      <c r="E19" s="117"/>
      <c r="F19" s="118"/>
      <c r="G19" s="119"/>
      <c r="H19" s="119"/>
    </row>
    <row r="20" spans="2:8" s="120" customFormat="1" ht="17.100000000000001" customHeight="1">
      <c r="B20" s="121"/>
      <c r="C20" s="123"/>
      <c r="D20" s="124" t="s">
        <v>107</v>
      </c>
      <c r="E20" s="117"/>
      <c r="F20" s="118"/>
      <c r="G20" s="119"/>
      <c r="H20" s="119"/>
    </row>
    <row r="21" spans="2:8" s="225" customFormat="1" ht="17.100000000000001" customHeight="1">
      <c r="B21" s="227"/>
      <c r="C21" s="222">
        <v>4</v>
      </c>
      <c r="D21" s="220" t="s">
        <v>11</v>
      </c>
      <c r="E21" s="228"/>
      <c r="F21" s="229"/>
      <c r="G21" s="224">
        <f>G22+G23+G24+G25+G26+G27+G28</f>
        <v>0</v>
      </c>
      <c r="H21" s="224">
        <f>H22+H23+H24+H25+H26+H27+H28</f>
        <v>0</v>
      </c>
    </row>
    <row r="22" spans="2:8" s="120" customFormat="1" ht="17.100000000000001" customHeight="1">
      <c r="B22" s="113"/>
      <c r="C22" s="122"/>
      <c r="D22" s="116" t="s">
        <v>107</v>
      </c>
      <c r="E22" s="117" t="s">
        <v>12</v>
      </c>
      <c r="F22" s="118"/>
      <c r="G22" s="119">
        <v>0</v>
      </c>
      <c r="H22" s="119">
        <f>'Centro 08'!C22+'Centro 08'!C23</f>
        <v>0</v>
      </c>
    </row>
    <row r="23" spans="2:8" s="120" customFormat="1" ht="17.100000000000001" customHeight="1">
      <c r="B23" s="121"/>
      <c r="C23" s="123"/>
      <c r="D23" s="124" t="s">
        <v>107</v>
      </c>
      <c r="E23" s="117" t="s">
        <v>112</v>
      </c>
      <c r="F23" s="118"/>
      <c r="G23" s="119">
        <f>'Centro 08'!L24</f>
        <v>0</v>
      </c>
      <c r="H23" s="119">
        <f>'Centro 08'!C24</f>
        <v>0</v>
      </c>
    </row>
    <row r="24" spans="2:8" s="120" customFormat="1" ht="17.100000000000001" customHeight="1">
      <c r="B24" s="121"/>
      <c r="C24" s="123"/>
      <c r="D24" s="124" t="s">
        <v>107</v>
      </c>
      <c r="E24" s="117" t="s">
        <v>410</v>
      </c>
      <c r="F24" s="118"/>
      <c r="G24" s="119">
        <v>0</v>
      </c>
      <c r="H24" s="119"/>
    </row>
    <row r="25" spans="2:8" s="120" customFormat="1" ht="17.100000000000001" customHeight="1">
      <c r="B25" s="121"/>
      <c r="C25" s="123"/>
      <c r="D25" s="124" t="s">
        <v>107</v>
      </c>
      <c r="E25" s="117" t="s">
        <v>211</v>
      </c>
      <c r="F25" s="118"/>
      <c r="G25" s="119">
        <f>'Centro 08'!L25</f>
        <v>0</v>
      </c>
      <c r="H25" s="119">
        <f>'Centro 08'!C25</f>
        <v>0</v>
      </c>
    </row>
    <row r="26" spans="2:8" s="120" customFormat="1" ht="17.100000000000001" customHeight="1">
      <c r="B26" s="121"/>
      <c r="C26" s="123"/>
      <c r="D26" s="124" t="s">
        <v>107</v>
      </c>
      <c r="E26" s="117" t="s">
        <v>13</v>
      </c>
      <c r="F26" s="118"/>
      <c r="G26" s="119">
        <v>0</v>
      </c>
      <c r="H26" s="119">
        <f>'Centro 08'!C26</f>
        <v>0</v>
      </c>
    </row>
    <row r="27" spans="2:8" s="120" customFormat="1" ht="17.100000000000001" customHeight="1">
      <c r="B27" s="121"/>
      <c r="C27" s="123"/>
      <c r="D27" s="124" t="s">
        <v>107</v>
      </c>
      <c r="E27" s="117" t="s">
        <v>14</v>
      </c>
      <c r="F27" s="118"/>
      <c r="G27" s="119">
        <f>'Centro 08'!L30</f>
        <v>0</v>
      </c>
      <c r="H27" s="119">
        <f>'Centro 08'!C30</f>
        <v>0</v>
      </c>
    </row>
    <row r="28" spans="2:8" s="120" customFormat="1" ht="17.100000000000001" customHeight="1">
      <c r="B28" s="121"/>
      <c r="C28" s="123"/>
      <c r="D28" s="124" t="s">
        <v>107</v>
      </c>
      <c r="E28" s="117"/>
      <c r="F28" s="118"/>
      <c r="G28" s="119">
        <v>0</v>
      </c>
      <c r="H28" s="119">
        <v>0</v>
      </c>
    </row>
    <row r="29" spans="2:8" s="225" customFormat="1" ht="17.100000000000001" customHeight="1">
      <c r="B29" s="227"/>
      <c r="C29" s="222">
        <v>5</v>
      </c>
      <c r="D29" s="220" t="s">
        <v>209</v>
      </c>
      <c r="E29" s="228"/>
      <c r="F29" s="229"/>
      <c r="G29" s="224"/>
      <c r="H29" s="224"/>
    </row>
    <row r="30" spans="2:8" s="225" customFormat="1" ht="17.100000000000001" customHeight="1">
      <c r="B30" s="227"/>
      <c r="C30" s="222">
        <v>6</v>
      </c>
      <c r="D30" s="220" t="s">
        <v>210</v>
      </c>
      <c r="E30" s="228"/>
      <c r="F30" s="229"/>
      <c r="G30" s="224"/>
      <c r="H30" s="224"/>
    </row>
    <row r="31" spans="2:8" s="225" customFormat="1" ht="17.100000000000001" customHeight="1">
      <c r="B31" s="227"/>
      <c r="C31" s="222">
        <v>7</v>
      </c>
      <c r="D31" s="220" t="s">
        <v>15</v>
      </c>
      <c r="E31" s="228"/>
      <c r="F31" s="229"/>
      <c r="G31" s="224">
        <v>0</v>
      </c>
      <c r="H31" s="224">
        <f>H32+H33</f>
        <v>0</v>
      </c>
    </row>
    <row r="32" spans="2:8" s="112" customFormat="1" ht="17.100000000000001" customHeight="1">
      <c r="B32" s="113"/>
      <c r="C32" s="110"/>
      <c r="D32" s="116" t="s">
        <v>107</v>
      </c>
      <c r="E32" s="114" t="s">
        <v>212</v>
      </c>
      <c r="F32" s="115"/>
      <c r="G32" s="111">
        <f>'Centro 08'!L43</f>
        <v>0</v>
      </c>
      <c r="H32" s="111">
        <f>'Centro 08'!C43</f>
        <v>0</v>
      </c>
    </row>
    <row r="33" spans="2:8" s="112" customFormat="1" ht="17.100000000000001" customHeight="1">
      <c r="B33" s="113"/>
      <c r="C33" s="110"/>
      <c r="D33" s="116" t="s">
        <v>107</v>
      </c>
      <c r="E33" s="114"/>
      <c r="F33" s="115"/>
      <c r="G33" s="111"/>
      <c r="H33" s="111"/>
    </row>
    <row r="34" spans="2:8" s="225" customFormat="1" ht="24.95" customHeight="1">
      <c r="B34" s="227" t="s">
        <v>4</v>
      </c>
      <c r="C34" s="328" t="s">
        <v>16</v>
      </c>
      <c r="D34" s="329"/>
      <c r="E34" s="330"/>
      <c r="F34" s="229"/>
      <c r="G34" s="224">
        <f>G35+G36+G41+G42+G43+G44</f>
        <v>7560211</v>
      </c>
      <c r="H34" s="224">
        <f>H35+H36+H41+H42+H43+H44</f>
        <v>0</v>
      </c>
    </row>
    <row r="35" spans="2:8" s="225" customFormat="1" ht="17.100000000000001" customHeight="1">
      <c r="B35" s="227"/>
      <c r="C35" s="222">
        <v>1</v>
      </c>
      <c r="D35" s="220" t="s">
        <v>17</v>
      </c>
      <c r="E35" s="228"/>
      <c r="F35" s="229"/>
      <c r="G35" s="224"/>
      <c r="H35" s="224"/>
    </row>
    <row r="36" spans="2:8" s="225" customFormat="1" ht="17.100000000000001" customHeight="1">
      <c r="B36" s="227"/>
      <c r="C36" s="222">
        <v>2</v>
      </c>
      <c r="D36" s="220" t="s">
        <v>18</v>
      </c>
      <c r="E36" s="228"/>
      <c r="F36" s="229"/>
      <c r="G36" s="224">
        <f>G37+G38+G39+G40</f>
        <v>7560211</v>
      </c>
      <c r="H36" s="224">
        <f>H37+H38+H39+H40</f>
        <v>0</v>
      </c>
    </row>
    <row r="37" spans="2:8" s="120" customFormat="1" ht="17.100000000000001" customHeight="1">
      <c r="B37" s="113"/>
      <c r="C37" s="122"/>
      <c r="D37" s="116" t="s">
        <v>107</v>
      </c>
      <c r="E37" s="117" t="s">
        <v>23</v>
      </c>
      <c r="F37" s="118"/>
      <c r="G37" s="119">
        <f>'Centro 08'!L13</f>
        <v>0</v>
      </c>
      <c r="H37" s="119">
        <f>'Centro 08'!C13</f>
        <v>0</v>
      </c>
    </row>
    <row r="38" spans="2:8" s="120" customFormat="1" ht="17.100000000000001" customHeight="1">
      <c r="B38" s="121"/>
      <c r="C38" s="123"/>
      <c r="D38" s="124" t="s">
        <v>107</v>
      </c>
      <c r="E38" s="117" t="s">
        <v>5</v>
      </c>
      <c r="F38" s="118"/>
      <c r="G38" s="119">
        <f>'Centro 08'!L14+'Centro 08'!L18</f>
        <v>0</v>
      </c>
      <c r="H38" s="119">
        <f>'Centro 08'!C14+'Centro 08'!C18</f>
        <v>0</v>
      </c>
    </row>
    <row r="39" spans="2:8" s="120" customFormat="1" ht="17.100000000000001" customHeight="1">
      <c r="B39" s="121"/>
      <c r="C39" s="123"/>
      <c r="D39" s="124" t="s">
        <v>107</v>
      </c>
      <c r="E39" s="117" t="s">
        <v>471</v>
      </c>
      <c r="F39" s="118"/>
      <c r="G39" s="119">
        <v>7560211</v>
      </c>
      <c r="H39" s="119">
        <f>'Centro 08'!C15+'Centro 08'!C19</f>
        <v>0</v>
      </c>
    </row>
    <row r="40" spans="2:8" s="120" customFormat="1" ht="17.100000000000001" customHeight="1">
      <c r="B40" s="121"/>
      <c r="C40" s="123"/>
      <c r="D40" s="124" t="s">
        <v>107</v>
      </c>
      <c r="E40" s="117" t="s">
        <v>121</v>
      </c>
      <c r="F40" s="118"/>
      <c r="G40" s="119">
        <f>'Centro 08'!L16+'Centro 08'!L20</f>
        <v>0</v>
      </c>
      <c r="H40" s="119">
        <f>'Centro 08'!C16+'Centro 08'!C20</f>
        <v>0</v>
      </c>
    </row>
    <row r="41" spans="2:8" s="225" customFormat="1" ht="17.100000000000001" customHeight="1">
      <c r="B41" s="227"/>
      <c r="C41" s="222">
        <v>3</v>
      </c>
      <c r="D41" s="220" t="s">
        <v>19</v>
      </c>
      <c r="E41" s="228"/>
      <c r="F41" s="229"/>
      <c r="G41" s="224"/>
      <c r="H41" s="224"/>
    </row>
    <row r="42" spans="2:8" s="225" customFormat="1" ht="17.100000000000001" customHeight="1">
      <c r="B42" s="227"/>
      <c r="C42" s="222">
        <v>4</v>
      </c>
      <c r="D42" s="220" t="s">
        <v>20</v>
      </c>
      <c r="E42" s="228"/>
      <c r="F42" s="229"/>
      <c r="G42" s="224">
        <f>'Centro 08'!L9+'Centro 08'!L10+'Centro 08'!L11+'Centro 08'!L12</f>
        <v>0</v>
      </c>
      <c r="H42" s="224">
        <f>'Centro 08'!C9+'Centro 08'!C10+'Centro 08'!C11+'Centro 08'!C12</f>
        <v>0</v>
      </c>
    </row>
    <row r="43" spans="2:8" s="225" customFormat="1" ht="17.100000000000001" customHeight="1">
      <c r="B43" s="227"/>
      <c r="C43" s="222">
        <v>5</v>
      </c>
      <c r="D43" s="220" t="s">
        <v>21</v>
      </c>
      <c r="E43" s="228"/>
      <c r="F43" s="229"/>
      <c r="G43" s="224"/>
      <c r="H43" s="224"/>
    </row>
    <row r="44" spans="2:8" s="225" customFormat="1" ht="17.100000000000001" customHeight="1">
      <c r="B44" s="227"/>
      <c r="C44" s="222">
        <v>6</v>
      </c>
      <c r="D44" s="220" t="s">
        <v>22</v>
      </c>
      <c r="E44" s="228"/>
      <c r="F44" s="229"/>
      <c r="G44" s="224"/>
      <c r="H44" s="224"/>
    </row>
    <row r="45" spans="2:8" s="225" customFormat="1" ht="30" customHeight="1">
      <c r="B45" s="229"/>
      <c r="C45" s="328" t="s">
        <v>53</v>
      </c>
      <c r="D45" s="329"/>
      <c r="E45" s="330"/>
      <c r="F45" s="229"/>
      <c r="G45" s="224">
        <f>G8+G34</f>
        <v>8809147</v>
      </c>
      <c r="H45" s="224">
        <f>H8+H34</f>
        <v>0</v>
      </c>
    </row>
    <row r="46" spans="2:8" s="112" customFormat="1" ht="9.75" customHeight="1">
      <c r="B46" s="126"/>
      <c r="C46" s="126"/>
      <c r="D46" s="126"/>
      <c r="E46" s="126"/>
      <c r="F46" s="127"/>
      <c r="G46" s="128"/>
      <c r="H46" s="128"/>
    </row>
    <row r="47" spans="2:8" s="112" customFormat="1" ht="15.95" customHeight="1">
      <c r="B47" s="126"/>
      <c r="C47" s="126"/>
      <c r="D47" s="126"/>
      <c r="E47" s="126"/>
      <c r="F47" s="127"/>
      <c r="G47" s="128"/>
      <c r="H47" s="128"/>
    </row>
  </sheetData>
  <mergeCells count="7"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H57"/>
  <sheetViews>
    <sheetView topLeftCell="B28" workbookViewId="0">
      <selection activeCell="G24" sqref="G24"/>
    </sheetView>
  </sheetViews>
  <sheetFormatPr defaultRowHeight="12.75"/>
  <cols>
    <col min="1" max="1" width="3.28515625" style="129" customWidth="1"/>
    <col min="2" max="2" width="3.7109375" style="130" customWidth="1"/>
    <col min="3" max="3" width="2.7109375" style="130" customWidth="1"/>
    <col min="4" max="4" width="4" style="130" customWidth="1"/>
    <col min="5" max="5" width="40.5703125" style="129" customWidth="1"/>
    <col min="6" max="6" width="8.28515625" style="129" customWidth="1"/>
    <col min="7" max="8" width="12.5703125" style="131" customWidth="1"/>
    <col min="9" max="9" width="1.42578125" style="129" customWidth="1"/>
    <col min="10" max="16384" width="9.140625" style="129"/>
  </cols>
  <sheetData>
    <row r="2" spans="2:8" s="99" customFormat="1" ht="18">
      <c r="B2" s="96" t="s">
        <v>252</v>
      </c>
      <c r="C2" s="97"/>
      <c r="D2" s="97"/>
      <c r="E2" s="98" t="s">
        <v>476</v>
      </c>
      <c r="H2" s="100" t="s">
        <v>235</v>
      </c>
    </row>
    <row r="3" spans="2:8" s="99" customFormat="1" ht="6" customHeight="1">
      <c r="B3" s="96"/>
      <c r="C3" s="97"/>
      <c r="D3" s="97"/>
      <c r="E3" s="98"/>
      <c r="G3" s="100"/>
      <c r="H3" s="100"/>
    </row>
    <row r="4" spans="2:8" s="101" customFormat="1" ht="18" customHeight="1">
      <c r="B4" s="327" t="s">
        <v>438</v>
      </c>
      <c r="C4" s="327"/>
      <c r="D4" s="327"/>
      <c r="E4" s="327"/>
      <c r="F4" s="327"/>
      <c r="G4" s="327"/>
      <c r="H4" s="327"/>
    </row>
    <row r="5" spans="2:8" s="79" customFormat="1" ht="6.75" customHeight="1">
      <c r="B5" s="102"/>
      <c r="C5" s="102"/>
      <c r="D5" s="102"/>
      <c r="G5" s="103"/>
      <c r="H5" s="103"/>
    </row>
    <row r="6" spans="2:8" s="101" customFormat="1" ht="15.95" customHeight="1">
      <c r="B6" s="331" t="s">
        <v>2</v>
      </c>
      <c r="C6" s="333" t="s">
        <v>48</v>
      </c>
      <c r="D6" s="334"/>
      <c r="E6" s="335"/>
      <c r="F6" s="331" t="s">
        <v>9</v>
      </c>
      <c r="G6" s="107" t="s">
        <v>144</v>
      </c>
      <c r="H6" s="107" t="s">
        <v>144</v>
      </c>
    </row>
    <row r="7" spans="2:8" s="101" customFormat="1" ht="15.95" customHeight="1">
      <c r="B7" s="332"/>
      <c r="C7" s="336"/>
      <c r="D7" s="337"/>
      <c r="E7" s="338"/>
      <c r="F7" s="332"/>
      <c r="G7" s="108" t="s">
        <v>145</v>
      </c>
      <c r="H7" s="109" t="s">
        <v>205</v>
      </c>
    </row>
    <row r="8" spans="2:8" s="225" customFormat="1" ht="24.95" customHeight="1">
      <c r="B8" s="227" t="s">
        <v>3</v>
      </c>
      <c r="C8" s="328" t="s">
        <v>49</v>
      </c>
      <c r="D8" s="329"/>
      <c r="E8" s="330"/>
      <c r="F8" s="229"/>
      <c r="G8" s="224">
        <f>G9+G10+G13+G25+G26</f>
        <v>8471364</v>
      </c>
      <c r="H8" s="224">
        <f>H9+H10+H13+H25+H26</f>
        <v>0</v>
      </c>
    </row>
    <row r="9" spans="2:8" s="225" customFormat="1" ht="15.95" customHeight="1">
      <c r="B9" s="227"/>
      <c r="C9" s="222">
        <v>1</v>
      </c>
      <c r="D9" s="220" t="s">
        <v>24</v>
      </c>
      <c r="E9" s="228"/>
      <c r="F9" s="229"/>
      <c r="G9" s="224"/>
      <c r="H9" s="224"/>
    </row>
    <row r="10" spans="2:8" s="225" customFormat="1" ht="15.95" customHeight="1">
      <c r="B10" s="227"/>
      <c r="C10" s="222">
        <v>2</v>
      </c>
      <c r="D10" s="220" t="s">
        <v>25</v>
      </c>
      <c r="E10" s="228"/>
      <c r="F10" s="229"/>
      <c r="G10" s="226">
        <f>G11+G12</f>
        <v>0</v>
      </c>
      <c r="H10" s="226">
        <f>H11+H12</f>
        <v>0</v>
      </c>
    </row>
    <row r="11" spans="2:8" s="120" customFormat="1" ht="15.95" customHeight="1">
      <c r="B11" s="113"/>
      <c r="C11" s="122"/>
      <c r="D11" s="116" t="s">
        <v>107</v>
      </c>
      <c r="E11" s="117" t="s">
        <v>114</v>
      </c>
      <c r="F11" s="118"/>
      <c r="G11" s="226">
        <f>'Centro 08'!M46</f>
        <v>0</v>
      </c>
      <c r="H11" s="226">
        <f>'Centro 08'!V46</f>
        <v>0</v>
      </c>
    </row>
    <row r="12" spans="2:8" s="120" customFormat="1" ht="15.95" customHeight="1">
      <c r="B12" s="121"/>
      <c r="C12" s="123"/>
      <c r="D12" s="124" t="s">
        <v>107</v>
      </c>
      <c r="E12" s="117" t="s">
        <v>213</v>
      </c>
      <c r="F12" s="118"/>
      <c r="G12" s="226">
        <f>'Centro 08'!M40</f>
        <v>0</v>
      </c>
      <c r="H12" s="226">
        <f>'Centro 08'!V40</f>
        <v>0</v>
      </c>
    </row>
    <row r="13" spans="2:8" s="225" customFormat="1" ht="15.95" customHeight="1">
      <c r="B13" s="227"/>
      <c r="C13" s="222">
        <v>3</v>
      </c>
      <c r="D13" s="220" t="s">
        <v>26</v>
      </c>
      <c r="E13" s="228"/>
      <c r="F13" s="229"/>
      <c r="G13" s="226">
        <f>G16+G17+G18+G19+G23</f>
        <v>8471364</v>
      </c>
      <c r="H13" s="226">
        <f>H14+H15+H16+H17+H18+H19+H20+H21+H22+H23+H24</f>
        <v>0</v>
      </c>
    </row>
    <row r="14" spans="2:8" s="120" customFormat="1" ht="15.95" customHeight="1">
      <c r="B14" s="113"/>
      <c r="C14" s="122"/>
      <c r="D14" s="116" t="s">
        <v>107</v>
      </c>
      <c r="E14" s="117" t="s">
        <v>32</v>
      </c>
      <c r="F14" s="118"/>
      <c r="G14" s="119">
        <v>0</v>
      </c>
      <c r="H14" s="119">
        <f>'Centro 08'!V27</f>
        <v>0</v>
      </c>
    </row>
    <row r="15" spans="2:8" s="120" customFormat="1" ht="15.95" customHeight="1">
      <c r="B15" s="121"/>
      <c r="C15" s="123"/>
      <c r="D15" s="124" t="s">
        <v>107</v>
      </c>
      <c r="E15" s="117" t="s">
        <v>63</v>
      </c>
      <c r="F15" s="118"/>
      <c r="G15" s="119">
        <v>0</v>
      </c>
      <c r="H15" s="119">
        <f>'Centro 08'!V31</f>
        <v>0</v>
      </c>
    </row>
    <row r="16" spans="2:8" s="120" customFormat="1" ht="15.95" customHeight="1">
      <c r="B16" s="121"/>
      <c r="C16" s="123"/>
      <c r="D16" s="124" t="s">
        <v>107</v>
      </c>
      <c r="E16" s="117" t="s">
        <v>115</v>
      </c>
      <c r="F16" s="118"/>
      <c r="G16" s="119">
        <v>281232</v>
      </c>
      <c r="H16" s="119">
        <v>0</v>
      </c>
    </row>
    <row r="17" spans="2:8" s="120" customFormat="1" ht="15.95" customHeight="1">
      <c r="B17" s="121"/>
      <c r="C17" s="123"/>
      <c r="D17" s="124" t="s">
        <v>107</v>
      </c>
      <c r="E17" s="117" t="s">
        <v>116</v>
      </c>
      <c r="F17" s="118"/>
      <c r="G17" s="119">
        <v>120000</v>
      </c>
      <c r="H17" s="119">
        <f>'Centro 08'!V33</f>
        <v>0</v>
      </c>
    </row>
    <row r="18" spans="2:8" s="120" customFormat="1" ht="15.95" customHeight="1">
      <c r="B18" s="121"/>
      <c r="C18" s="123"/>
      <c r="D18" s="124" t="s">
        <v>107</v>
      </c>
      <c r="E18" s="117" t="s">
        <v>117</v>
      </c>
      <c r="F18" s="118"/>
      <c r="G18" s="119">
        <v>25309</v>
      </c>
      <c r="H18" s="119">
        <v>0</v>
      </c>
    </row>
    <row r="19" spans="2:8" s="120" customFormat="1" ht="15.95" customHeight="1">
      <c r="B19" s="121"/>
      <c r="C19" s="123"/>
      <c r="D19" s="124" t="s">
        <v>107</v>
      </c>
      <c r="E19" s="117" t="s">
        <v>118</v>
      </c>
      <c r="F19" s="118"/>
      <c r="G19" s="119"/>
      <c r="H19" s="119">
        <f>'Centro 08'!V35</f>
        <v>0</v>
      </c>
    </row>
    <row r="20" spans="2:8" s="120" customFormat="1" ht="15.95" customHeight="1">
      <c r="B20" s="121"/>
      <c r="C20" s="123"/>
      <c r="D20" s="124" t="s">
        <v>107</v>
      </c>
      <c r="E20" s="117" t="s">
        <v>119</v>
      </c>
      <c r="F20" s="118"/>
      <c r="G20" s="119">
        <f>'Centro 08'!M36</f>
        <v>0</v>
      </c>
      <c r="H20" s="119">
        <f>'Centro 08'!V36</f>
        <v>0</v>
      </c>
    </row>
    <row r="21" spans="2:8" s="120" customFormat="1" ht="15.95" customHeight="1">
      <c r="B21" s="121"/>
      <c r="C21" s="123"/>
      <c r="D21" s="124" t="s">
        <v>107</v>
      </c>
      <c r="E21" s="117" t="s">
        <v>113</v>
      </c>
      <c r="F21" s="118"/>
      <c r="G21" s="119">
        <f>'Centro 08'!M37</f>
        <v>0</v>
      </c>
      <c r="H21" s="119">
        <f>'Centro 08'!V37</f>
        <v>0</v>
      </c>
    </row>
    <row r="22" spans="2:8" s="120" customFormat="1" ht="15.95" customHeight="1">
      <c r="B22" s="121"/>
      <c r="C22" s="123"/>
      <c r="D22" s="124" t="s">
        <v>107</v>
      </c>
      <c r="E22" s="117" t="s">
        <v>123</v>
      </c>
      <c r="F22" s="118"/>
      <c r="G22" s="119">
        <f>'Centro 08'!M38</f>
        <v>0</v>
      </c>
      <c r="H22" s="119">
        <f>'Centro 08'!V38</f>
        <v>0</v>
      </c>
    </row>
    <row r="23" spans="2:8" s="120" customFormat="1" ht="15.95" customHeight="1">
      <c r="B23" s="121"/>
      <c r="C23" s="123"/>
      <c r="D23" s="124" t="s">
        <v>107</v>
      </c>
      <c r="E23" s="117" t="s">
        <v>122</v>
      </c>
      <c r="F23" s="118"/>
      <c r="G23" s="128">
        <f>7724823+320000</f>
        <v>8044823</v>
      </c>
      <c r="H23" s="119">
        <f>'Centro 08'!V41</f>
        <v>0</v>
      </c>
    </row>
    <row r="24" spans="2:8" s="120" customFormat="1" ht="15.95" customHeight="1">
      <c r="B24" s="121"/>
      <c r="C24" s="123"/>
      <c r="D24" s="124" t="s">
        <v>107</v>
      </c>
      <c r="E24" s="117" t="s">
        <v>408</v>
      </c>
      <c r="F24" s="118"/>
      <c r="G24" s="119"/>
      <c r="H24" s="119">
        <v>0</v>
      </c>
    </row>
    <row r="25" spans="2:8" s="225" customFormat="1" ht="15.95" customHeight="1">
      <c r="B25" s="227"/>
      <c r="C25" s="222">
        <v>4</v>
      </c>
      <c r="D25" s="220" t="s">
        <v>27</v>
      </c>
      <c r="E25" s="228"/>
      <c r="F25" s="229"/>
      <c r="G25" s="224"/>
      <c r="H25" s="224"/>
    </row>
    <row r="26" spans="2:8" s="225" customFormat="1" ht="15.95" customHeight="1">
      <c r="B26" s="227"/>
      <c r="C26" s="222">
        <v>5</v>
      </c>
      <c r="D26" s="220" t="s">
        <v>214</v>
      </c>
      <c r="E26" s="228"/>
      <c r="F26" s="229"/>
      <c r="G26" s="224"/>
      <c r="H26" s="224"/>
    </row>
    <row r="27" spans="2:8" s="225" customFormat="1" ht="24.75" customHeight="1">
      <c r="B27" s="227" t="s">
        <v>4</v>
      </c>
      <c r="C27" s="328" t="s">
        <v>50</v>
      </c>
      <c r="D27" s="329"/>
      <c r="E27" s="330"/>
      <c r="F27" s="229"/>
      <c r="G27" s="224">
        <f>G28+G31+G32+G33</f>
        <v>0</v>
      </c>
      <c r="H27" s="224">
        <f>H28+H31+H32+H33</f>
        <v>0</v>
      </c>
    </row>
    <row r="28" spans="2:8" s="225" customFormat="1" ht="15.95" customHeight="1">
      <c r="B28" s="227"/>
      <c r="C28" s="222">
        <v>1</v>
      </c>
      <c r="D28" s="220" t="s">
        <v>33</v>
      </c>
      <c r="E28" s="228"/>
      <c r="F28" s="229"/>
      <c r="G28" s="226">
        <f>G29+G30</f>
        <v>0</v>
      </c>
      <c r="H28" s="226">
        <f>H29+H30</f>
        <v>0</v>
      </c>
    </row>
    <row r="29" spans="2:8" s="120" customFormat="1" ht="15.95" customHeight="1">
      <c r="B29" s="113"/>
      <c r="C29" s="122"/>
      <c r="D29" s="116" t="s">
        <v>107</v>
      </c>
      <c r="E29" s="117" t="s">
        <v>34</v>
      </c>
      <c r="F29" s="118"/>
      <c r="G29" s="119">
        <f>'Centro 08'!M39+'Centro 08'!M42</f>
        <v>0</v>
      </c>
      <c r="H29" s="119">
        <f>'Centro 08'!V39+'Centro 08'!V42</f>
        <v>0</v>
      </c>
    </row>
    <row r="30" spans="2:8" s="120" customFormat="1" ht="15.95" customHeight="1">
      <c r="B30" s="121"/>
      <c r="C30" s="123"/>
      <c r="D30" s="124" t="s">
        <v>107</v>
      </c>
      <c r="E30" s="117" t="s">
        <v>30</v>
      </c>
      <c r="F30" s="118"/>
      <c r="G30" s="119"/>
      <c r="H30" s="119"/>
    </row>
    <row r="31" spans="2:8" s="112" customFormat="1" ht="15.95" customHeight="1">
      <c r="B31" s="121"/>
      <c r="C31" s="110">
        <v>2</v>
      </c>
      <c r="D31" s="106" t="s">
        <v>35</v>
      </c>
      <c r="E31" s="114"/>
      <c r="F31" s="115"/>
      <c r="G31" s="111"/>
      <c r="H31" s="111"/>
    </row>
    <row r="32" spans="2:8" s="112" customFormat="1" ht="15.95" customHeight="1">
      <c r="B32" s="113"/>
      <c r="C32" s="110">
        <v>3</v>
      </c>
      <c r="D32" s="106" t="s">
        <v>27</v>
      </c>
      <c r="E32" s="114"/>
      <c r="F32" s="115"/>
      <c r="G32" s="111"/>
      <c r="H32" s="111"/>
    </row>
    <row r="33" spans="2:8" s="112" customFormat="1" ht="15.95" customHeight="1">
      <c r="B33" s="113"/>
      <c r="C33" s="110">
        <v>4</v>
      </c>
      <c r="D33" s="106" t="s">
        <v>36</v>
      </c>
      <c r="E33" s="114"/>
      <c r="F33" s="115"/>
      <c r="G33" s="111"/>
      <c r="H33" s="111"/>
    </row>
    <row r="34" spans="2:8" s="225" customFormat="1" ht="24.75" customHeight="1">
      <c r="B34" s="227"/>
      <c r="C34" s="328" t="s">
        <v>52</v>
      </c>
      <c r="D34" s="329"/>
      <c r="E34" s="330"/>
      <c r="F34" s="229"/>
      <c r="G34" s="224">
        <f>G8+G27</f>
        <v>8471364</v>
      </c>
      <c r="H34" s="224">
        <f>H8+H27</f>
        <v>0</v>
      </c>
    </row>
    <row r="35" spans="2:8" s="225" customFormat="1" ht="24.75" customHeight="1">
      <c r="B35" s="227" t="s">
        <v>37</v>
      </c>
      <c r="C35" s="328" t="s">
        <v>38</v>
      </c>
      <c r="D35" s="329"/>
      <c r="E35" s="330"/>
      <c r="F35" s="229"/>
      <c r="G35" s="224">
        <f>G36+G37+G38+G39+G40+G41+G42+G43+G44+G45</f>
        <v>337783</v>
      </c>
      <c r="H35" s="224">
        <f>H36+H37+H38+H39+H40+H41+H42+H43+H44+H45</f>
        <v>0</v>
      </c>
    </row>
    <row r="36" spans="2:8" s="112" customFormat="1" ht="15.95" customHeight="1">
      <c r="B36" s="113"/>
      <c r="C36" s="110">
        <v>1</v>
      </c>
      <c r="D36" s="106" t="s">
        <v>39</v>
      </c>
      <c r="E36" s="114"/>
      <c r="F36" s="115"/>
      <c r="G36" s="111"/>
      <c r="H36" s="111"/>
    </row>
    <row r="37" spans="2:8" s="112" customFormat="1" ht="15.95" customHeight="1">
      <c r="B37" s="113"/>
      <c r="C37" s="132">
        <v>2</v>
      </c>
      <c r="D37" s="106" t="s">
        <v>40</v>
      </c>
      <c r="E37" s="114"/>
      <c r="F37" s="115"/>
      <c r="G37" s="111"/>
      <c r="H37" s="111"/>
    </row>
    <row r="38" spans="2:8" s="112" customFormat="1" ht="15.95" customHeight="1">
      <c r="B38" s="113"/>
      <c r="C38" s="110">
        <v>3</v>
      </c>
      <c r="D38" s="106" t="s">
        <v>41</v>
      </c>
      <c r="E38" s="114"/>
      <c r="F38" s="115"/>
      <c r="G38" s="111">
        <v>100000</v>
      </c>
      <c r="H38" s="111">
        <v>0</v>
      </c>
    </row>
    <row r="39" spans="2:8" s="112" customFormat="1" ht="15.95" customHeight="1">
      <c r="B39" s="113"/>
      <c r="C39" s="132">
        <v>4</v>
      </c>
      <c r="D39" s="106" t="s">
        <v>42</v>
      </c>
      <c r="E39" s="114"/>
      <c r="F39" s="115"/>
      <c r="G39" s="111"/>
      <c r="H39" s="111"/>
    </row>
    <row r="40" spans="2:8" s="112" customFormat="1" ht="15.95" customHeight="1">
      <c r="B40" s="113"/>
      <c r="C40" s="110">
        <v>5</v>
      </c>
      <c r="D40" s="106" t="s">
        <v>124</v>
      </c>
      <c r="E40" s="114"/>
      <c r="F40" s="115"/>
      <c r="G40" s="111"/>
      <c r="H40" s="111"/>
    </row>
    <row r="41" spans="2:8" s="112" customFormat="1" ht="15.95" customHeight="1">
      <c r="B41" s="113"/>
      <c r="C41" s="132">
        <v>6</v>
      </c>
      <c r="D41" s="106" t="s">
        <v>43</v>
      </c>
      <c r="E41" s="114"/>
      <c r="F41" s="115"/>
      <c r="G41" s="111">
        <f>'Centro 08'!M5</f>
        <v>0</v>
      </c>
      <c r="H41" s="111">
        <f>'Centro 08'!V5</f>
        <v>0</v>
      </c>
    </row>
    <row r="42" spans="2:8" s="112" customFormat="1" ht="15.95" customHeight="1">
      <c r="B42" s="113"/>
      <c r="C42" s="110">
        <v>7</v>
      </c>
      <c r="D42" s="106" t="s">
        <v>44</v>
      </c>
      <c r="E42" s="114"/>
      <c r="F42" s="115"/>
      <c r="G42" s="111">
        <v>10000</v>
      </c>
      <c r="H42" s="111">
        <f>'Centro 08'!V4</f>
        <v>0</v>
      </c>
    </row>
    <row r="43" spans="2:8" s="112" customFormat="1" ht="15.95" customHeight="1">
      <c r="B43" s="113"/>
      <c r="C43" s="132">
        <v>8</v>
      </c>
      <c r="D43" s="106" t="s">
        <v>45</v>
      </c>
      <c r="E43" s="114"/>
      <c r="F43" s="115"/>
      <c r="G43" s="111">
        <f>'Centro 08'!M6</f>
        <v>0</v>
      </c>
      <c r="H43" s="111">
        <f>'Centro 08'!V6</f>
        <v>0</v>
      </c>
    </row>
    <row r="44" spans="2:8" s="112" customFormat="1" ht="15.95" customHeight="1">
      <c r="B44" s="113"/>
      <c r="C44" s="110">
        <v>9</v>
      </c>
      <c r="D44" s="106" t="s">
        <v>46</v>
      </c>
      <c r="E44" s="114"/>
      <c r="F44" s="115"/>
      <c r="G44" s="111">
        <v>0</v>
      </c>
      <c r="H44" s="111">
        <v>0</v>
      </c>
    </row>
    <row r="45" spans="2:8" s="112" customFormat="1" ht="15.95" customHeight="1">
      <c r="B45" s="113"/>
      <c r="C45" s="132">
        <v>10</v>
      </c>
      <c r="D45" s="106" t="s">
        <v>47</v>
      </c>
      <c r="E45" s="114"/>
      <c r="F45" s="115"/>
      <c r="G45" s="111">
        <v>227783</v>
      </c>
      <c r="H45" s="111">
        <f>'Centro 08'!V8</f>
        <v>0</v>
      </c>
    </row>
    <row r="46" spans="2:8" s="225" customFormat="1" ht="24.75" customHeight="1">
      <c r="B46" s="227"/>
      <c r="C46" s="328" t="s">
        <v>51</v>
      </c>
      <c r="D46" s="329"/>
      <c r="E46" s="330"/>
      <c r="F46" s="229"/>
      <c r="G46" s="224">
        <f>G34+G35</f>
        <v>8809147</v>
      </c>
      <c r="H46" s="224">
        <f>H34+H35</f>
        <v>0</v>
      </c>
    </row>
    <row r="47" spans="2:8" s="112" customFormat="1" ht="15.95" customHeight="1">
      <c r="B47" s="126"/>
      <c r="C47" s="126"/>
      <c r="D47" s="133"/>
      <c r="E47" s="127"/>
      <c r="F47" s="127"/>
      <c r="G47" s="128"/>
      <c r="H47" s="128"/>
    </row>
    <row r="48" spans="2:8" s="112" customFormat="1" ht="15.95" customHeight="1">
      <c r="B48" s="126"/>
      <c r="C48" s="126"/>
      <c r="D48" s="133"/>
      <c r="E48" s="127"/>
      <c r="F48" s="127"/>
      <c r="G48" s="128"/>
      <c r="H48" s="128"/>
    </row>
    <row r="49" spans="2:8" s="112" customFormat="1" ht="15.95" customHeight="1">
      <c r="B49" s="126"/>
      <c r="C49" s="126"/>
      <c r="D49" s="133"/>
      <c r="E49" s="127"/>
      <c r="F49" s="127"/>
      <c r="G49" s="128"/>
      <c r="H49" s="128"/>
    </row>
    <row r="50" spans="2:8" s="112" customFormat="1" ht="15.95" customHeight="1">
      <c r="B50" s="126"/>
      <c r="C50" s="126"/>
      <c r="D50" s="133"/>
      <c r="E50" s="127"/>
      <c r="F50" s="127"/>
      <c r="G50" s="128"/>
      <c r="H50" s="128"/>
    </row>
    <row r="51" spans="2:8" s="112" customFormat="1" ht="15.95" customHeight="1">
      <c r="B51" s="126"/>
      <c r="C51" s="126"/>
      <c r="D51" s="133"/>
      <c r="E51" s="127"/>
      <c r="F51" s="127"/>
      <c r="G51" s="128"/>
      <c r="H51" s="128"/>
    </row>
    <row r="52" spans="2:8" s="112" customFormat="1" ht="15.95" customHeight="1">
      <c r="B52" s="126"/>
      <c r="C52" s="126"/>
      <c r="D52" s="133"/>
      <c r="E52" s="127"/>
      <c r="F52" s="127"/>
      <c r="G52" s="128"/>
      <c r="H52" s="128"/>
    </row>
    <row r="53" spans="2:8" s="112" customFormat="1" ht="15.95" customHeight="1">
      <c r="B53" s="126"/>
      <c r="C53" s="126"/>
      <c r="D53" s="133"/>
      <c r="E53" s="127"/>
      <c r="F53" s="127"/>
      <c r="G53" s="128"/>
      <c r="H53" s="128"/>
    </row>
    <row r="54" spans="2:8" s="112" customFormat="1" ht="15.95" customHeight="1">
      <c r="B54" s="126"/>
      <c r="C54" s="126"/>
      <c r="D54" s="133"/>
      <c r="E54" s="127"/>
      <c r="F54" s="127"/>
      <c r="G54" s="128"/>
      <c r="H54" s="128"/>
    </row>
    <row r="55" spans="2:8" s="112" customFormat="1" ht="15.95" customHeight="1">
      <c r="B55" s="126"/>
      <c r="C55" s="126"/>
      <c r="D55" s="133"/>
      <c r="E55" s="127"/>
      <c r="F55" s="127"/>
      <c r="G55" s="128"/>
      <c r="H55" s="128"/>
    </row>
    <row r="56" spans="2:8" s="112" customFormat="1" ht="15.95" customHeight="1">
      <c r="B56" s="126"/>
      <c r="C56" s="126"/>
      <c r="D56" s="126"/>
      <c r="E56" s="126"/>
      <c r="F56" s="127"/>
      <c r="G56" s="128"/>
      <c r="H56" s="128"/>
    </row>
    <row r="57" spans="2:8">
      <c r="B57" s="134"/>
      <c r="C57" s="134"/>
      <c r="D57" s="135"/>
      <c r="E57" s="136"/>
      <c r="F57" s="136"/>
      <c r="G57" s="137"/>
      <c r="H57" s="137"/>
    </row>
  </sheetData>
  <mergeCells count="9">
    <mergeCell ref="C46:E46"/>
    <mergeCell ref="B6:B7"/>
    <mergeCell ref="C6:E7"/>
    <mergeCell ref="C27:E27"/>
    <mergeCell ref="B4:H4"/>
    <mergeCell ref="C34:E34"/>
    <mergeCell ref="C8:E8"/>
    <mergeCell ref="F6:F7"/>
    <mergeCell ref="C35:E3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K42"/>
  <sheetViews>
    <sheetView view="pageBreakPreview" topLeftCell="B4" zoomScale="60" workbookViewId="0">
      <selection activeCell="L22" sqref="K22:L29"/>
    </sheetView>
  </sheetViews>
  <sheetFormatPr defaultRowHeight="12.75"/>
  <cols>
    <col min="1" max="1" width="13.28515625" style="79" customWidth="1"/>
    <col min="2" max="2" width="3.7109375" style="102" customWidth="1"/>
    <col min="3" max="3" width="5.28515625" style="102" customWidth="1"/>
    <col min="4" max="4" width="2.7109375" style="102" customWidth="1"/>
    <col min="5" max="5" width="49.42578125" style="79" customWidth="1"/>
    <col min="6" max="6" width="14.85546875" style="103" customWidth="1"/>
    <col min="7" max="7" width="14" style="103" customWidth="1"/>
    <col min="8" max="8" width="1.42578125" style="79" customWidth="1"/>
    <col min="9" max="9" width="9.140625" style="79"/>
    <col min="10" max="10" width="18" style="141" customWidth="1"/>
    <col min="11" max="11" width="13.5703125" style="79" customWidth="1"/>
    <col min="12" max="16384" width="9.140625" style="79"/>
  </cols>
  <sheetData>
    <row r="2" spans="2:10" s="101" customFormat="1" ht="18">
      <c r="B2" s="96" t="s">
        <v>252</v>
      </c>
      <c r="C2" s="96"/>
      <c r="D2" s="97"/>
      <c r="E2" s="98" t="s">
        <v>470</v>
      </c>
      <c r="F2" s="99"/>
      <c r="G2" s="100" t="s">
        <v>235</v>
      </c>
      <c r="H2" s="99"/>
      <c r="I2" s="99"/>
      <c r="J2" s="139"/>
    </row>
    <row r="3" spans="2:10" s="101" customFormat="1" ht="7.5" customHeight="1">
      <c r="B3" s="96"/>
      <c r="C3" s="96"/>
      <c r="D3" s="97"/>
      <c r="E3" s="98"/>
      <c r="F3" s="100"/>
      <c r="G3" s="138"/>
      <c r="H3" s="99"/>
      <c r="I3" s="99"/>
      <c r="J3" s="139"/>
    </row>
    <row r="4" spans="2:10" s="101" customFormat="1" ht="29.25" customHeight="1">
      <c r="B4" s="339" t="s">
        <v>477</v>
      </c>
      <c r="C4" s="339"/>
      <c r="D4" s="339"/>
      <c r="E4" s="339"/>
      <c r="F4" s="339"/>
      <c r="G4" s="339"/>
      <c r="H4" s="99"/>
      <c r="I4" s="99"/>
      <c r="J4" s="139"/>
    </row>
    <row r="5" spans="2:10" s="101" customFormat="1" ht="18.75" customHeight="1">
      <c r="B5" s="354" t="s">
        <v>142</v>
      </c>
      <c r="C5" s="354"/>
      <c r="D5" s="354"/>
      <c r="E5" s="354"/>
      <c r="F5" s="354"/>
      <c r="G5" s="354"/>
      <c r="H5" s="140"/>
      <c r="I5" s="140"/>
      <c r="J5" s="139"/>
    </row>
    <row r="6" spans="2:10" ht="7.5" customHeight="1"/>
    <row r="7" spans="2:10" s="101" customFormat="1" ht="15.95" customHeight="1">
      <c r="B7" s="349" t="s">
        <v>2</v>
      </c>
      <c r="C7" s="343" t="s">
        <v>143</v>
      </c>
      <c r="D7" s="344"/>
      <c r="E7" s="345"/>
      <c r="F7" s="142" t="s">
        <v>144</v>
      </c>
      <c r="G7" s="142" t="s">
        <v>144</v>
      </c>
      <c r="H7" s="112"/>
      <c r="I7" s="112"/>
      <c r="J7" s="139"/>
    </row>
    <row r="8" spans="2:10" s="101" customFormat="1" ht="15.95" customHeight="1">
      <c r="B8" s="350"/>
      <c r="C8" s="346"/>
      <c r="D8" s="347"/>
      <c r="E8" s="348"/>
      <c r="F8" s="143" t="s">
        <v>145</v>
      </c>
      <c r="G8" s="144" t="s">
        <v>285</v>
      </c>
      <c r="H8" s="112"/>
      <c r="I8" s="112"/>
      <c r="J8" s="139" t="s">
        <v>96</v>
      </c>
    </row>
    <row r="9" spans="2:10" s="101" customFormat="1" ht="24.95" customHeight="1">
      <c r="B9" s="145">
        <v>1</v>
      </c>
      <c r="C9" s="351" t="s">
        <v>54</v>
      </c>
      <c r="D9" s="352"/>
      <c r="E9" s="353"/>
      <c r="F9" s="147">
        <v>1000000</v>
      </c>
      <c r="G9" s="147"/>
      <c r="J9" s="139">
        <v>701.70500000000004</v>
      </c>
    </row>
    <row r="10" spans="2:10" s="101" customFormat="1" ht="24.95" customHeight="1">
      <c r="B10" s="145">
        <v>2</v>
      </c>
      <c r="C10" s="351" t="s">
        <v>55</v>
      </c>
      <c r="D10" s="352"/>
      <c r="E10" s="353"/>
      <c r="F10" s="147">
        <v>0</v>
      </c>
      <c r="G10" s="147"/>
      <c r="J10" s="139" t="s">
        <v>125</v>
      </c>
    </row>
    <row r="11" spans="2:10" s="101" customFormat="1" ht="24.95" customHeight="1">
      <c r="B11" s="104">
        <v>3</v>
      </c>
      <c r="C11" s="351" t="s">
        <v>215</v>
      </c>
      <c r="D11" s="352"/>
      <c r="E11" s="353"/>
      <c r="F11" s="148">
        <v>0</v>
      </c>
      <c r="G11" s="148"/>
      <c r="J11" s="139">
        <v>71</v>
      </c>
    </row>
    <row r="12" spans="2:10" s="101" customFormat="1" ht="24.95" customHeight="1">
      <c r="B12" s="104">
        <v>4</v>
      </c>
      <c r="C12" s="351" t="s">
        <v>126</v>
      </c>
      <c r="D12" s="352"/>
      <c r="E12" s="353"/>
      <c r="F12" s="148">
        <v>0</v>
      </c>
      <c r="G12" s="148"/>
      <c r="J12" s="139" t="s">
        <v>133</v>
      </c>
    </row>
    <row r="13" spans="2:10" s="101" customFormat="1" ht="24.95" customHeight="1">
      <c r="B13" s="104">
        <v>5</v>
      </c>
      <c r="C13" s="351" t="s">
        <v>127</v>
      </c>
      <c r="D13" s="352"/>
      <c r="E13" s="353"/>
      <c r="F13" s="148">
        <v>122440</v>
      </c>
      <c r="G13" s="148">
        <f>G14+G15</f>
        <v>0</v>
      </c>
      <c r="J13" s="139">
        <v>641.64800000000002</v>
      </c>
    </row>
    <row r="14" spans="2:10" s="101" customFormat="1" ht="24.95" customHeight="1">
      <c r="B14" s="104"/>
      <c r="C14" s="146"/>
      <c r="D14" s="355" t="s">
        <v>128</v>
      </c>
      <c r="E14" s="356"/>
      <c r="F14" s="149">
        <v>0</v>
      </c>
      <c r="G14" s="149"/>
      <c r="H14" s="120"/>
      <c r="I14" s="120"/>
      <c r="J14" s="139">
        <v>641</v>
      </c>
    </row>
    <row r="15" spans="2:10" s="101" customFormat="1" ht="24.95" customHeight="1">
      <c r="B15" s="104"/>
      <c r="C15" s="146"/>
      <c r="D15" s="355" t="s">
        <v>129</v>
      </c>
      <c r="E15" s="356"/>
      <c r="F15" s="149">
        <v>281232</v>
      </c>
      <c r="G15" s="149"/>
      <c r="H15" s="120"/>
      <c r="I15" s="120"/>
      <c r="J15" s="139">
        <v>644</v>
      </c>
    </row>
    <row r="16" spans="2:10" s="101" customFormat="1" ht="24.95" customHeight="1">
      <c r="B16" s="145">
        <v>6</v>
      </c>
      <c r="C16" s="351" t="s">
        <v>130</v>
      </c>
      <c r="D16" s="352"/>
      <c r="E16" s="353"/>
      <c r="F16" s="147">
        <v>624468</v>
      </c>
      <c r="G16" s="147"/>
      <c r="J16" s="139" t="s">
        <v>134</v>
      </c>
    </row>
    <row r="17" spans="2:11" s="101" customFormat="1" ht="24.95" customHeight="1">
      <c r="B17" s="145">
        <v>7</v>
      </c>
      <c r="C17" s="351" t="s">
        <v>131</v>
      </c>
      <c r="D17" s="352"/>
      <c r="E17" s="353"/>
      <c r="F17" s="147">
        <f>'Centro 08'!O53+'Centro 08'!O54+'Centro 08'!O55+'Centro 08'!O56+'Centro 08'!O57+'Centro 08'!O58+'Centro 08'!O59+'Centro 08'!O60+'Centro 08'!O61+'Centro 08'!O63+'Centro 08'!O65+'Centro 08'!O67+'Centro 08'!O64+'Centro 08'!O66</f>
        <v>0</v>
      </c>
      <c r="G17" s="147"/>
      <c r="J17" s="139">
        <v>61.63</v>
      </c>
    </row>
    <row r="18" spans="2:11" s="225" customFormat="1" ht="39.950000000000003" customHeight="1">
      <c r="B18" s="227">
        <v>8</v>
      </c>
      <c r="C18" s="328" t="s">
        <v>132</v>
      </c>
      <c r="D18" s="329"/>
      <c r="E18" s="330"/>
      <c r="F18" s="230">
        <f>F12+F13+F16+F17</f>
        <v>746908</v>
      </c>
      <c r="G18" s="230">
        <f>G12+G13+G16+G17</f>
        <v>0</v>
      </c>
      <c r="J18" s="231"/>
    </row>
    <row r="19" spans="2:11" s="225" customFormat="1" ht="39.950000000000003" customHeight="1">
      <c r="B19" s="227">
        <v>9</v>
      </c>
      <c r="C19" s="340" t="s">
        <v>135</v>
      </c>
      <c r="D19" s="341"/>
      <c r="E19" s="342"/>
      <c r="F19" s="230">
        <f>(F9+F10+F11)-F18</f>
        <v>253092</v>
      </c>
      <c r="G19" s="230">
        <f>(G9+G10+G11)-G18</f>
        <v>0</v>
      </c>
      <c r="J19" s="231"/>
    </row>
    <row r="20" spans="2:11" s="101" customFormat="1" ht="24.95" customHeight="1">
      <c r="B20" s="145">
        <v>10</v>
      </c>
      <c r="C20" s="351" t="s">
        <v>56</v>
      </c>
      <c r="D20" s="352"/>
      <c r="E20" s="353"/>
      <c r="F20" s="147"/>
      <c r="G20" s="147"/>
      <c r="J20" s="139">
        <v>761.66099999999994</v>
      </c>
    </row>
    <row r="21" spans="2:11" s="101" customFormat="1" ht="24.95" customHeight="1">
      <c r="B21" s="145">
        <v>11</v>
      </c>
      <c r="C21" s="351" t="s">
        <v>136</v>
      </c>
      <c r="D21" s="352"/>
      <c r="E21" s="353"/>
      <c r="F21" s="147"/>
      <c r="G21" s="147"/>
      <c r="J21" s="139">
        <v>762.66200000000003</v>
      </c>
    </row>
    <row r="22" spans="2:11" s="101" customFormat="1" ht="24.95" customHeight="1">
      <c r="B22" s="145">
        <v>12</v>
      </c>
      <c r="C22" s="351" t="s">
        <v>57</v>
      </c>
      <c r="D22" s="352"/>
      <c r="E22" s="353"/>
      <c r="F22" s="147">
        <f>F23+F24+F25+F26</f>
        <v>0</v>
      </c>
      <c r="G22" s="147">
        <f>G23+G24+G25+G26</f>
        <v>0</v>
      </c>
      <c r="J22" s="139"/>
    </row>
    <row r="23" spans="2:11" s="101" customFormat="1" ht="24.95" customHeight="1">
      <c r="B23" s="145"/>
      <c r="C23" s="150">
        <v>121</v>
      </c>
      <c r="D23" s="355" t="s">
        <v>58</v>
      </c>
      <c r="E23" s="356"/>
      <c r="F23" s="151"/>
      <c r="G23" s="151"/>
      <c r="H23" s="120"/>
      <c r="I23" s="120"/>
      <c r="J23" s="139" t="s">
        <v>138</v>
      </c>
    </row>
    <row r="24" spans="2:11" s="101" customFormat="1" ht="24.95" customHeight="1">
      <c r="B24" s="145"/>
      <c r="C24" s="146">
        <v>122</v>
      </c>
      <c r="D24" s="355" t="s">
        <v>137</v>
      </c>
      <c r="E24" s="356"/>
      <c r="F24" s="151">
        <f>'Centro 08'!J82-'Centro 08'!O72</f>
        <v>0</v>
      </c>
      <c r="G24" s="151"/>
      <c r="H24" s="120"/>
      <c r="I24" s="120"/>
      <c r="J24" s="139">
        <v>767.66700000000003</v>
      </c>
    </row>
    <row r="25" spans="2:11" s="101" customFormat="1" ht="24.95" customHeight="1">
      <c r="B25" s="145"/>
      <c r="C25" s="146">
        <v>123</v>
      </c>
      <c r="D25" s="355" t="s">
        <v>59</v>
      </c>
      <c r="E25" s="356"/>
      <c r="F25" s="151"/>
      <c r="G25" s="151"/>
      <c r="H25" s="120"/>
      <c r="I25" s="120"/>
      <c r="J25" s="139">
        <v>769.66899999999998</v>
      </c>
    </row>
    <row r="26" spans="2:11" s="101" customFormat="1" ht="24.95" customHeight="1">
      <c r="B26" s="145"/>
      <c r="C26" s="146">
        <v>124</v>
      </c>
      <c r="D26" s="355" t="s">
        <v>60</v>
      </c>
      <c r="E26" s="356"/>
      <c r="F26" s="151">
        <f>'Centro 08'!J83-'Centro 08'!O71</f>
        <v>0</v>
      </c>
      <c r="G26" s="151"/>
      <c r="H26" s="120"/>
      <c r="I26" s="120"/>
      <c r="J26" s="139">
        <v>768.66800000000001</v>
      </c>
      <c r="K26" s="152"/>
    </row>
    <row r="27" spans="2:11" s="225" customFormat="1" ht="39.950000000000003" customHeight="1">
      <c r="B27" s="227">
        <v>13</v>
      </c>
      <c r="C27" s="340" t="s">
        <v>61</v>
      </c>
      <c r="D27" s="341"/>
      <c r="E27" s="342"/>
      <c r="F27" s="230">
        <f>F20+F21+F22</f>
        <v>0</v>
      </c>
      <c r="G27" s="230">
        <f>G20+G21+G22</f>
        <v>0</v>
      </c>
      <c r="J27" s="231"/>
    </row>
    <row r="28" spans="2:11" s="225" customFormat="1" ht="39.950000000000003" customHeight="1">
      <c r="B28" s="227">
        <v>14</v>
      </c>
      <c r="C28" s="340" t="s">
        <v>140</v>
      </c>
      <c r="D28" s="341"/>
      <c r="E28" s="342"/>
      <c r="F28" s="230">
        <f>F19+F27</f>
        <v>253092</v>
      </c>
      <c r="G28" s="230">
        <f>G19+G27</f>
        <v>0</v>
      </c>
      <c r="J28" s="231"/>
    </row>
    <row r="29" spans="2:11" s="101" customFormat="1" ht="24.95" customHeight="1">
      <c r="B29" s="145">
        <v>15</v>
      </c>
      <c r="C29" s="351" t="s">
        <v>62</v>
      </c>
      <c r="D29" s="352"/>
      <c r="E29" s="353"/>
      <c r="F29" s="147">
        <f>F38</f>
        <v>25309.200000000001</v>
      </c>
      <c r="G29" s="147"/>
      <c r="J29" s="139">
        <v>69</v>
      </c>
    </row>
    <row r="30" spans="2:11" s="225" customFormat="1" ht="39.950000000000003" customHeight="1">
      <c r="B30" s="227">
        <v>16</v>
      </c>
      <c r="C30" s="340" t="s">
        <v>141</v>
      </c>
      <c r="D30" s="341"/>
      <c r="E30" s="342"/>
      <c r="F30" s="230">
        <f>F28-F29</f>
        <v>227782.8</v>
      </c>
      <c r="G30" s="230">
        <f>G28-G29</f>
        <v>0</v>
      </c>
      <c r="J30" s="231"/>
    </row>
    <row r="31" spans="2:11" s="101" customFormat="1" ht="24.95" customHeight="1">
      <c r="B31" s="145">
        <v>17</v>
      </c>
      <c r="C31" s="351" t="s">
        <v>139</v>
      </c>
      <c r="D31" s="352"/>
      <c r="E31" s="353"/>
      <c r="F31" s="147"/>
      <c r="G31" s="147"/>
      <c r="J31" s="139"/>
    </row>
    <row r="32" spans="2:11" s="101" customFormat="1" ht="15.95" customHeight="1">
      <c r="B32" s="153"/>
      <c r="C32" s="153"/>
      <c r="D32" s="153"/>
      <c r="E32" s="154"/>
      <c r="F32" s="155"/>
      <c r="G32" s="155"/>
      <c r="J32" s="191"/>
    </row>
    <row r="33" spans="2:10" s="101" customFormat="1" ht="15.95" customHeight="1">
      <c r="B33" s="153"/>
      <c r="C33" s="153"/>
      <c r="D33" s="153"/>
      <c r="E33" s="154"/>
      <c r="F33" s="155">
        <f>'Centro 08'!M8</f>
        <v>0</v>
      </c>
      <c r="G33" s="155"/>
      <c r="J33" s="191"/>
    </row>
    <row r="34" spans="2:10" s="101" customFormat="1" ht="15.95" customHeight="1">
      <c r="B34" s="153"/>
      <c r="C34" s="153"/>
      <c r="D34" s="153"/>
      <c r="E34" s="154"/>
      <c r="F34" s="155"/>
      <c r="G34" s="155"/>
      <c r="J34" s="139"/>
    </row>
    <row r="35" spans="2:10" s="101" customFormat="1" ht="15.95" customHeight="1">
      <c r="B35" s="153"/>
      <c r="E35" s="154" t="s">
        <v>140</v>
      </c>
      <c r="F35" s="155">
        <f>F28</f>
        <v>253092</v>
      </c>
      <c r="G35" s="154"/>
      <c r="J35" s="139"/>
    </row>
    <row r="36" spans="2:10" s="101" customFormat="1" ht="15.95" customHeight="1">
      <c r="B36" s="153"/>
      <c r="C36" s="153"/>
      <c r="E36" s="156" t="s">
        <v>201</v>
      </c>
      <c r="F36" s="155"/>
      <c r="G36" s="155"/>
      <c r="J36" s="139"/>
    </row>
    <row r="37" spans="2:10" s="101" customFormat="1" ht="15.95" customHeight="1">
      <c r="B37" s="153"/>
      <c r="C37" s="153"/>
      <c r="D37" s="153"/>
      <c r="E37" s="154" t="s">
        <v>202</v>
      </c>
      <c r="F37" s="155">
        <f>F35+F36</f>
        <v>253092</v>
      </c>
      <c r="G37" s="155"/>
      <c r="J37" s="139"/>
    </row>
    <row r="38" spans="2:10" s="101" customFormat="1" ht="15.95" customHeight="1">
      <c r="B38" s="153"/>
      <c r="C38" s="153"/>
      <c r="D38" s="153"/>
      <c r="E38" s="154" t="s">
        <v>203</v>
      </c>
      <c r="F38" s="155">
        <f>F37*10%</f>
        <v>25309.200000000001</v>
      </c>
      <c r="G38" s="155"/>
      <c r="J38" s="139"/>
    </row>
    <row r="39" spans="2:10" s="101" customFormat="1" ht="15.95" customHeight="1">
      <c r="B39" s="153"/>
      <c r="C39" s="153"/>
      <c r="D39" s="153"/>
      <c r="E39" s="154" t="s">
        <v>141</v>
      </c>
      <c r="F39" s="155">
        <f>F35-F38</f>
        <v>227782.8</v>
      </c>
      <c r="G39" s="155"/>
      <c r="J39" s="139"/>
    </row>
    <row r="40" spans="2:10" s="101" customFormat="1" ht="15.95" customHeight="1">
      <c r="B40" s="153"/>
      <c r="C40" s="153"/>
      <c r="D40" s="153"/>
      <c r="E40" s="154"/>
      <c r="F40" s="155"/>
      <c r="G40" s="155"/>
      <c r="J40" s="139"/>
    </row>
    <row r="41" spans="2:10" s="101" customFormat="1" ht="15.95" customHeight="1">
      <c r="B41" s="153"/>
      <c r="C41" s="153"/>
      <c r="D41" s="153"/>
      <c r="E41" s="153"/>
      <c r="F41" s="155"/>
      <c r="G41" s="155"/>
      <c r="J41" s="139"/>
    </row>
    <row r="42" spans="2:10">
      <c r="B42" s="157"/>
      <c r="C42" s="157"/>
      <c r="D42" s="157"/>
      <c r="E42" s="77"/>
      <c r="F42" s="158"/>
      <c r="G42" s="158"/>
    </row>
  </sheetData>
  <mergeCells count="27">
    <mergeCell ref="C31:E31"/>
    <mergeCell ref="C30:E30"/>
    <mergeCell ref="C13:E13"/>
    <mergeCell ref="D14:E14"/>
    <mergeCell ref="D15:E15"/>
    <mergeCell ref="C16:E16"/>
    <mergeCell ref="D26:E26"/>
    <mergeCell ref="C28:E28"/>
    <mergeCell ref="C29:E29"/>
    <mergeCell ref="C22:E22"/>
    <mergeCell ref="D23:E23"/>
    <mergeCell ref="D24:E24"/>
    <mergeCell ref="D25:E25"/>
    <mergeCell ref="C17:E17"/>
    <mergeCell ref="C20:E20"/>
    <mergeCell ref="B4:G4"/>
    <mergeCell ref="C27:E27"/>
    <mergeCell ref="C7:E8"/>
    <mergeCell ref="B7:B8"/>
    <mergeCell ref="C18:E18"/>
    <mergeCell ref="C19:E19"/>
    <mergeCell ref="C9:E9"/>
    <mergeCell ref="C10:E10"/>
    <mergeCell ref="C11:E11"/>
    <mergeCell ref="C12:E12"/>
    <mergeCell ref="C21:E21"/>
    <mergeCell ref="B5:G5"/>
  </mergeCells>
  <phoneticPr fontId="0" type="noConversion"/>
  <printOptions horizontalCentered="1" verticalCentered="1"/>
  <pageMargins left="0" right="0" top="0" bottom="0" header="0.51181102362204722" footer="0.51181102362204722"/>
  <pageSetup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H103"/>
  <sheetViews>
    <sheetView workbookViewId="0">
      <selection activeCell="F21" sqref="F21"/>
    </sheetView>
  </sheetViews>
  <sheetFormatPr defaultColWidth="17.7109375" defaultRowHeight="12.75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>
      <c r="B2" s="96" t="s">
        <v>474</v>
      </c>
      <c r="G2" s="99"/>
      <c r="H2" s="100" t="s">
        <v>235</v>
      </c>
    </row>
    <row r="3" spans="1:8" ht="6.75" customHeight="1"/>
    <row r="4" spans="1:8" ht="25.5" customHeight="1">
      <c r="A4" s="357" t="s">
        <v>473</v>
      </c>
      <c r="B4" s="357"/>
      <c r="C4" s="357"/>
      <c r="D4" s="357"/>
      <c r="E4" s="357"/>
      <c r="F4" s="357"/>
      <c r="G4" s="357"/>
      <c r="H4" s="357"/>
    </row>
    <row r="5" spans="1:8" ht="6.75" customHeight="1"/>
    <row r="6" spans="1:8" ht="12.75" customHeight="1">
      <c r="B6" s="25" t="s">
        <v>69</v>
      </c>
      <c r="G6" s="12"/>
    </row>
    <row r="7" spans="1:8" ht="6.75" customHeight="1" thickBot="1"/>
    <row r="8" spans="1:8" s="13" customFormat="1" ht="24.95" customHeight="1" thickTop="1">
      <c r="A8" s="358"/>
      <c r="B8" s="359"/>
      <c r="C8" s="32" t="s">
        <v>41</v>
      </c>
      <c r="D8" s="32" t="s">
        <v>42</v>
      </c>
      <c r="E8" s="33" t="s">
        <v>71</v>
      </c>
      <c r="F8" s="33" t="s">
        <v>70</v>
      </c>
      <c r="G8" s="32" t="s">
        <v>72</v>
      </c>
      <c r="H8" s="34" t="s">
        <v>65</v>
      </c>
    </row>
    <row r="9" spans="1:8" s="18" customFormat="1" ht="30" customHeight="1">
      <c r="A9" s="56" t="s">
        <v>3</v>
      </c>
      <c r="B9" s="57" t="s">
        <v>482</v>
      </c>
      <c r="C9" s="16"/>
      <c r="D9" s="16"/>
      <c r="E9" s="16"/>
      <c r="F9" s="16"/>
      <c r="G9" s="16"/>
      <c r="H9" s="17">
        <f>SUM(C9:G9)</f>
        <v>0</v>
      </c>
    </row>
    <row r="10" spans="1:8" s="18" customFormat="1" ht="20.100000000000001" customHeight="1">
      <c r="A10" s="14" t="s">
        <v>216</v>
      </c>
      <c r="B10" s="15" t="s">
        <v>66</v>
      </c>
      <c r="C10" s="16"/>
      <c r="D10" s="16"/>
      <c r="E10" s="16"/>
      <c r="F10" s="16"/>
      <c r="G10" s="16"/>
      <c r="H10" s="17">
        <f t="shared" ref="H10:H15" si="0">SUM(C10:G10)</f>
        <v>0</v>
      </c>
    </row>
    <row r="11" spans="1:8" s="18" customFormat="1" ht="20.100000000000001" customHeight="1">
      <c r="A11" s="56" t="s">
        <v>217</v>
      </c>
      <c r="B11" s="57" t="s">
        <v>64</v>
      </c>
      <c r="C11" s="16"/>
      <c r="D11" s="16"/>
      <c r="E11" s="16"/>
      <c r="F11" s="16"/>
      <c r="G11" s="16"/>
      <c r="H11" s="17">
        <f t="shared" si="0"/>
        <v>0</v>
      </c>
    </row>
    <row r="12" spans="1:8" s="18" customFormat="1" ht="20.100000000000001" customHeight="1">
      <c r="A12" s="22">
        <v>1</v>
      </c>
      <c r="B12" s="19" t="s">
        <v>68</v>
      </c>
      <c r="C12" s="20"/>
      <c r="D12" s="20"/>
      <c r="E12" s="20"/>
      <c r="F12" s="20"/>
      <c r="G12" s="20"/>
      <c r="H12" s="17">
        <f t="shared" si="0"/>
        <v>0</v>
      </c>
    </row>
    <row r="13" spans="1:8" s="18" customFormat="1" ht="20.100000000000001" customHeight="1">
      <c r="A13" s="22">
        <v>2</v>
      </c>
      <c r="B13" s="19" t="s">
        <v>67</v>
      </c>
      <c r="C13" s="20"/>
      <c r="D13" s="20"/>
      <c r="E13" s="20"/>
      <c r="F13" s="20"/>
      <c r="G13" s="20"/>
      <c r="H13" s="17">
        <f t="shared" si="0"/>
        <v>0</v>
      </c>
    </row>
    <row r="14" spans="1:8" s="18" customFormat="1" ht="20.100000000000001" customHeight="1">
      <c r="A14" s="22">
        <v>3</v>
      </c>
      <c r="B14" s="19" t="s">
        <v>73</v>
      </c>
      <c r="C14" s="20"/>
      <c r="D14" s="20"/>
      <c r="E14" s="20"/>
      <c r="F14" s="20"/>
      <c r="G14" s="20"/>
      <c r="H14" s="17">
        <f t="shared" si="0"/>
        <v>0</v>
      </c>
    </row>
    <row r="15" spans="1:8" s="18" customFormat="1" ht="20.100000000000001" customHeight="1">
      <c r="A15" s="22">
        <v>4</v>
      </c>
      <c r="B15" s="19" t="s">
        <v>74</v>
      </c>
      <c r="C15" s="20"/>
      <c r="D15" s="20"/>
      <c r="E15" s="20"/>
      <c r="F15" s="20"/>
      <c r="G15" s="20"/>
      <c r="H15" s="17">
        <f t="shared" si="0"/>
        <v>0</v>
      </c>
    </row>
    <row r="16" spans="1:8" s="18" customFormat="1" ht="30" customHeight="1">
      <c r="A16" s="56" t="s">
        <v>4</v>
      </c>
      <c r="B16" s="57" t="s">
        <v>472</v>
      </c>
      <c r="C16" s="20">
        <v>100000</v>
      </c>
      <c r="D16" s="20">
        <f>SUM(D9:D15)</f>
        <v>0</v>
      </c>
      <c r="E16" s="20">
        <f>SUM(E9:E15)</f>
        <v>0</v>
      </c>
      <c r="F16" s="20">
        <v>10000</v>
      </c>
      <c r="G16" s="20">
        <v>0</v>
      </c>
      <c r="H16" s="21">
        <f>F16+C16</f>
        <v>110000</v>
      </c>
    </row>
    <row r="17" spans="1:8" s="18" customFormat="1" ht="20.100000000000001" customHeight="1">
      <c r="A17" s="14">
        <v>1</v>
      </c>
      <c r="B17" s="19" t="s">
        <v>68</v>
      </c>
      <c r="C17" s="20"/>
      <c r="D17" s="20"/>
      <c r="E17" s="20"/>
      <c r="F17" s="20">
        <v>227783</v>
      </c>
      <c r="G17" s="20"/>
      <c r="H17" s="21">
        <v>227783</v>
      </c>
    </row>
    <row r="18" spans="1:8" s="18" customFormat="1" ht="20.100000000000001" customHeight="1">
      <c r="A18" s="14">
        <v>2</v>
      </c>
      <c r="B18" s="19" t="s">
        <v>67</v>
      </c>
      <c r="C18" s="20"/>
      <c r="D18" s="20"/>
      <c r="E18" s="20"/>
      <c r="F18" s="20"/>
      <c r="G18" s="20"/>
      <c r="H18" s="21"/>
    </row>
    <row r="19" spans="1:8" s="18" customFormat="1" ht="20.100000000000001" customHeight="1">
      <c r="A19" s="14">
        <v>3</v>
      </c>
      <c r="B19" s="19" t="s">
        <v>75</v>
      </c>
      <c r="C19" s="20"/>
      <c r="D19" s="20"/>
      <c r="E19" s="20"/>
      <c r="F19" s="20"/>
      <c r="G19" s="20"/>
      <c r="H19" s="21"/>
    </row>
    <row r="20" spans="1:8" s="18" customFormat="1" ht="20.100000000000001" customHeight="1">
      <c r="A20" s="14">
        <v>4</v>
      </c>
      <c r="B20" s="19" t="s">
        <v>218</v>
      </c>
      <c r="C20" s="20"/>
      <c r="D20" s="20"/>
      <c r="E20" s="20"/>
      <c r="F20" s="20"/>
      <c r="G20" s="20"/>
      <c r="H20" s="21"/>
    </row>
    <row r="21" spans="1:8" s="18" customFormat="1" ht="30" customHeight="1" thickBot="1">
      <c r="A21" s="58" t="s">
        <v>37</v>
      </c>
      <c r="B21" s="59" t="s">
        <v>481</v>
      </c>
      <c r="C21" s="23">
        <v>100000</v>
      </c>
      <c r="D21" s="23">
        <f>SUM(D16:D20)</f>
        <v>0</v>
      </c>
      <c r="E21" s="23">
        <f>SUM(E16:E20)</f>
        <v>0</v>
      </c>
      <c r="F21" s="23">
        <v>10000</v>
      </c>
      <c r="G21" s="23">
        <f>SUM(G16:G20)</f>
        <v>0</v>
      </c>
      <c r="H21" s="24">
        <f>SUM(H16:H20)</f>
        <v>337783</v>
      </c>
    </row>
    <row r="22" spans="1:8" ht="14.1" customHeight="1" thickTop="1"/>
    <row r="23" spans="1:8" ht="14.1" customHeight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G13" sqref="G13"/>
    </sheetView>
  </sheetViews>
  <sheetFormatPr defaultRowHeight="12.75"/>
  <cols>
    <col min="1" max="1" width="36.28515625" customWidth="1"/>
    <col min="2" max="2" width="10.42578125" customWidth="1"/>
    <col min="3" max="3" width="9.7109375" customWidth="1"/>
    <col min="4" max="4" width="10.140625" customWidth="1"/>
    <col min="5" max="5" width="9.85546875" customWidth="1"/>
    <col min="6" max="6" width="8.42578125" customWidth="1"/>
    <col min="7" max="7" width="12.28515625" customWidth="1"/>
    <col min="8" max="9" width="10.5703125" customWidth="1"/>
    <col min="10" max="10" width="12" customWidth="1"/>
  </cols>
  <sheetData>
    <row r="1" spans="1:10">
      <c r="A1" s="252" t="s">
        <v>479</v>
      </c>
      <c r="B1" s="253"/>
      <c r="C1" s="253"/>
      <c r="D1" s="254"/>
      <c r="E1" s="254"/>
      <c r="F1" s="253"/>
      <c r="G1" s="253"/>
      <c r="H1" s="253"/>
      <c r="I1" s="253"/>
      <c r="J1" s="253"/>
    </row>
    <row r="2" spans="1:10">
      <c r="A2" t="s">
        <v>434</v>
      </c>
    </row>
    <row r="3" spans="1:10">
      <c r="A3" s="253"/>
      <c r="B3" s="253" t="s">
        <v>339</v>
      </c>
      <c r="C3" s="253"/>
      <c r="D3" s="253"/>
      <c r="E3" s="253"/>
      <c r="F3" s="253"/>
      <c r="G3" s="253"/>
      <c r="H3" s="253"/>
      <c r="I3" s="253"/>
      <c r="J3" s="253"/>
    </row>
    <row r="4" spans="1:10">
      <c r="A4" s="253"/>
      <c r="B4" s="253" t="s">
        <v>480</v>
      </c>
      <c r="C4" s="253"/>
      <c r="D4" s="253"/>
      <c r="E4" s="253"/>
      <c r="F4" s="253"/>
      <c r="G4" s="253"/>
      <c r="H4" s="253"/>
      <c r="I4" s="253"/>
      <c r="J4" s="253"/>
    </row>
    <row r="5" spans="1:10" ht="13.5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</row>
    <row r="6" spans="1:10" ht="13.5" thickTop="1">
      <c r="A6" s="255"/>
      <c r="B6" s="256" t="s">
        <v>340</v>
      </c>
      <c r="C6" s="257"/>
      <c r="D6" s="257"/>
      <c r="E6" s="257"/>
      <c r="F6" s="257"/>
      <c r="G6" s="257"/>
      <c r="H6" s="257"/>
      <c r="I6" s="257"/>
      <c r="J6" s="258"/>
    </row>
    <row r="7" spans="1:10" ht="63.75">
      <c r="A7" s="259"/>
      <c r="B7" s="260" t="s">
        <v>41</v>
      </c>
      <c r="C7" s="260" t="s">
        <v>341</v>
      </c>
      <c r="D7" s="260" t="s">
        <v>342</v>
      </c>
      <c r="E7" s="260" t="s">
        <v>343</v>
      </c>
      <c r="F7" s="260" t="s">
        <v>344</v>
      </c>
      <c r="G7" s="260" t="s">
        <v>345</v>
      </c>
      <c r="H7" s="260" t="s">
        <v>159</v>
      </c>
      <c r="I7" s="260" t="s">
        <v>346</v>
      </c>
      <c r="J7" s="261" t="s">
        <v>347</v>
      </c>
    </row>
    <row r="8" spans="1:10">
      <c r="A8" s="262" t="s">
        <v>472</v>
      </c>
      <c r="B8" s="263">
        <v>100000</v>
      </c>
      <c r="C8" s="263">
        <v>0</v>
      </c>
      <c r="D8" s="263">
        <v>0</v>
      </c>
      <c r="E8" s="263">
        <v>10000</v>
      </c>
      <c r="F8" s="263">
        <v>0</v>
      </c>
      <c r="G8" s="263">
        <v>0</v>
      </c>
      <c r="H8" s="263">
        <v>0</v>
      </c>
      <c r="I8" s="263">
        <v>0</v>
      </c>
      <c r="J8" s="264">
        <f>E8+B8</f>
        <v>110000</v>
      </c>
    </row>
    <row r="9" spans="1:10" ht="17.25" customHeight="1">
      <c r="A9" s="265" t="s">
        <v>348</v>
      </c>
      <c r="B9" s="266"/>
      <c r="C9" s="266"/>
      <c r="D9" s="266"/>
      <c r="E9" s="266"/>
      <c r="F9" s="266"/>
      <c r="G9" s="266"/>
      <c r="H9" s="266"/>
      <c r="I9" s="266"/>
      <c r="J9" s="264">
        <f t="shared" ref="J9:J21" si="0">B9+C9+G9+H9+I9</f>
        <v>0</v>
      </c>
    </row>
    <row r="10" spans="1:10">
      <c r="A10" s="267" t="s">
        <v>64</v>
      </c>
      <c r="B10" s="268"/>
      <c r="C10" s="268"/>
      <c r="D10" s="268"/>
      <c r="E10" s="268"/>
      <c r="F10" s="268"/>
      <c r="G10" s="268"/>
      <c r="H10" s="268"/>
      <c r="I10" s="268"/>
      <c r="J10" s="264">
        <f t="shared" si="0"/>
        <v>0</v>
      </c>
    </row>
    <row r="11" spans="1:10">
      <c r="A11" s="265"/>
      <c r="B11" s="266"/>
      <c r="C11" s="266"/>
      <c r="D11" s="266"/>
      <c r="E11" s="266"/>
      <c r="F11" s="266"/>
      <c r="G11" s="266"/>
      <c r="H11" s="266"/>
      <c r="I11" s="266"/>
      <c r="J11" s="264">
        <f t="shared" si="0"/>
        <v>0</v>
      </c>
    </row>
    <row r="12" spans="1:10">
      <c r="A12" s="267" t="s">
        <v>349</v>
      </c>
      <c r="B12" s="268"/>
      <c r="C12" s="268"/>
      <c r="D12" s="268"/>
      <c r="E12" s="268"/>
      <c r="F12" s="268"/>
      <c r="G12" s="268">
        <f>Pasivet!G45</f>
        <v>227783</v>
      </c>
      <c r="H12" s="268"/>
      <c r="I12" s="268"/>
      <c r="J12" s="264">
        <f t="shared" si="0"/>
        <v>227783</v>
      </c>
    </row>
    <row r="13" spans="1:10">
      <c r="A13" s="267" t="s">
        <v>350</v>
      </c>
      <c r="B13" s="268"/>
      <c r="C13" s="268"/>
      <c r="D13" s="268"/>
      <c r="E13" s="268"/>
      <c r="F13" s="268"/>
      <c r="G13" s="268"/>
      <c r="H13" s="268"/>
      <c r="I13" s="268"/>
      <c r="J13" s="264">
        <f t="shared" si="0"/>
        <v>0</v>
      </c>
    </row>
    <row r="14" spans="1:10" ht="29.25" customHeight="1">
      <c r="A14" s="269" t="s">
        <v>351</v>
      </c>
      <c r="B14" s="266"/>
      <c r="C14" s="266"/>
      <c r="D14" s="266"/>
      <c r="E14" s="266"/>
      <c r="F14" s="266"/>
      <c r="G14" s="266"/>
      <c r="H14" s="266"/>
      <c r="I14" s="266"/>
      <c r="J14" s="264">
        <f t="shared" si="0"/>
        <v>0</v>
      </c>
    </row>
    <row r="15" spans="1:10" ht="27.75" customHeight="1">
      <c r="A15" s="265" t="s">
        <v>352</v>
      </c>
      <c r="B15" s="268"/>
      <c r="C15" s="268"/>
      <c r="D15" s="268"/>
      <c r="E15" s="268"/>
      <c r="F15" s="268"/>
      <c r="G15" s="268"/>
      <c r="H15" s="268"/>
      <c r="I15" s="268"/>
      <c r="J15" s="264">
        <f t="shared" si="0"/>
        <v>0</v>
      </c>
    </row>
    <row r="16" spans="1:10">
      <c r="A16" s="267" t="s">
        <v>353</v>
      </c>
      <c r="B16" s="266"/>
      <c r="C16" s="266"/>
      <c r="D16" s="266"/>
      <c r="E16" s="266"/>
      <c r="F16" s="266"/>
      <c r="G16" s="266"/>
      <c r="H16" s="266"/>
      <c r="I16" s="266"/>
      <c r="J16" s="264">
        <f t="shared" si="0"/>
        <v>0</v>
      </c>
    </row>
    <row r="17" spans="1:10">
      <c r="A17" s="267" t="s">
        <v>354</v>
      </c>
      <c r="B17" s="268"/>
      <c r="C17" s="268"/>
      <c r="D17" s="268"/>
      <c r="E17" s="268"/>
      <c r="F17" s="268"/>
      <c r="G17" s="268"/>
      <c r="H17" s="268"/>
      <c r="I17" s="268"/>
      <c r="J17" s="264">
        <f t="shared" si="0"/>
        <v>0</v>
      </c>
    </row>
    <row r="18" spans="1:10">
      <c r="A18" s="267" t="s">
        <v>355</v>
      </c>
      <c r="B18" s="268"/>
      <c r="C18" s="268"/>
      <c r="D18" s="268"/>
      <c r="E18" s="268"/>
      <c r="F18" s="268"/>
      <c r="G18" s="268"/>
      <c r="H18" s="268"/>
      <c r="I18" s="268"/>
      <c r="J18" s="264">
        <f t="shared" si="0"/>
        <v>0</v>
      </c>
    </row>
    <row r="19" spans="1:10">
      <c r="A19" s="267" t="s">
        <v>356</v>
      </c>
      <c r="B19" s="268"/>
      <c r="C19" s="268"/>
      <c r="D19" s="268"/>
      <c r="E19" s="268"/>
      <c r="F19" s="268"/>
      <c r="G19" s="268"/>
      <c r="H19" s="268"/>
      <c r="I19" s="268"/>
      <c r="J19" s="264">
        <f t="shared" si="0"/>
        <v>0</v>
      </c>
    </row>
    <row r="20" spans="1:10" ht="15.75" customHeight="1">
      <c r="A20" s="265" t="s">
        <v>357</v>
      </c>
      <c r="B20" s="266"/>
      <c r="C20" s="266"/>
      <c r="D20" s="266"/>
      <c r="E20" s="266"/>
      <c r="F20" s="266"/>
      <c r="G20" s="266"/>
      <c r="H20" s="266"/>
      <c r="I20" s="266"/>
      <c r="J20" s="264">
        <f t="shared" si="0"/>
        <v>0</v>
      </c>
    </row>
    <row r="21" spans="1:10" ht="15.75" customHeight="1">
      <c r="A21" s="265" t="s">
        <v>358</v>
      </c>
      <c r="B21" s="266"/>
      <c r="C21" s="266"/>
      <c r="D21" s="266"/>
      <c r="E21" s="266"/>
      <c r="F21" s="266"/>
      <c r="G21" s="266"/>
      <c r="H21" s="266"/>
      <c r="I21" s="266"/>
      <c r="J21" s="264">
        <f t="shared" si="0"/>
        <v>0</v>
      </c>
    </row>
    <row r="22" spans="1:10" ht="24.75" customHeight="1" thickBot="1">
      <c r="A22" s="270" t="s">
        <v>481</v>
      </c>
      <c r="B22" s="271">
        <f t="shared" ref="B22:J22" si="1">SUM(B8:B21)</f>
        <v>100000</v>
      </c>
      <c r="C22" s="271">
        <f t="shared" si="1"/>
        <v>0</v>
      </c>
      <c r="D22" s="271">
        <f t="shared" si="1"/>
        <v>0</v>
      </c>
      <c r="E22" s="271">
        <f t="shared" si="1"/>
        <v>10000</v>
      </c>
      <c r="F22" s="271">
        <f t="shared" si="1"/>
        <v>0</v>
      </c>
      <c r="G22" s="271">
        <f t="shared" si="1"/>
        <v>227783</v>
      </c>
      <c r="H22" s="271">
        <f t="shared" si="1"/>
        <v>0</v>
      </c>
      <c r="I22" s="271">
        <f t="shared" si="1"/>
        <v>0</v>
      </c>
      <c r="J22" s="272">
        <f t="shared" si="1"/>
        <v>337783</v>
      </c>
    </row>
    <row r="23" spans="1:10" ht="13.5" thickTop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J44"/>
  <sheetViews>
    <sheetView workbookViewId="0">
      <selection activeCell="B5" sqref="B5:G5"/>
    </sheetView>
  </sheetViews>
  <sheetFormatPr defaultRowHeight="12.75"/>
  <cols>
    <col min="1" max="1" width="5.140625" style="60" customWidth="1"/>
    <col min="2" max="3" width="3.7109375" style="94" customWidth="1"/>
    <col min="4" max="4" width="3.5703125" style="94" customWidth="1"/>
    <col min="5" max="5" width="44.42578125" style="60" customWidth="1"/>
    <col min="6" max="7" width="15.42578125" style="95" customWidth="1"/>
    <col min="8" max="8" width="1.42578125" style="60" customWidth="1"/>
    <col min="9" max="16384" width="9.140625" style="60"/>
  </cols>
  <sheetData>
    <row r="2" spans="2:7" s="163" customFormat="1" ht="18">
      <c r="B2" s="96" t="s">
        <v>252</v>
      </c>
      <c r="C2" s="96"/>
      <c r="D2" s="97"/>
      <c r="E2" s="98" t="s">
        <v>483</v>
      </c>
      <c r="F2" s="99"/>
      <c r="G2" s="100" t="s">
        <v>235</v>
      </c>
    </row>
    <row r="3" spans="2:7" s="163" customFormat="1" ht="7.5" customHeight="1">
      <c r="B3" s="96"/>
      <c r="C3" s="96"/>
      <c r="D3" s="97"/>
      <c r="E3" s="98"/>
      <c r="F3" s="165"/>
      <c r="G3" s="166"/>
    </row>
    <row r="4" spans="2:7" s="163" customFormat="1" ht="8.25" customHeight="1">
      <c r="B4" s="96"/>
      <c r="C4" s="96"/>
      <c r="D4" s="97"/>
      <c r="E4" s="98"/>
      <c r="F4" s="167"/>
      <c r="G4" s="164"/>
    </row>
    <row r="5" spans="2:7" s="163" customFormat="1" ht="18" customHeight="1">
      <c r="B5" s="339" t="s">
        <v>484</v>
      </c>
      <c r="C5" s="339"/>
      <c r="D5" s="339"/>
      <c r="E5" s="339"/>
      <c r="F5" s="339"/>
      <c r="G5" s="339"/>
    </row>
    <row r="6" spans="2:7" ht="6.75" customHeight="1"/>
    <row r="7" spans="2:7" s="163" customFormat="1" ht="15.95" customHeight="1">
      <c r="B7" s="362" t="s">
        <v>2</v>
      </c>
      <c r="C7" s="343" t="s">
        <v>219</v>
      </c>
      <c r="D7" s="344"/>
      <c r="E7" s="345"/>
      <c r="F7" s="168" t="s">
        <v>144</v>
      </c>
      <c r="G7" s="168" t="s">
        <v>144</v>
      </c>
    </row>
    <row r="8" spans="2:7" s="163" customFormat="1" ht="15.95" customHeight="1">
      <c r="B8" s="363"/>
      <c r="C8" s="346"/>
      <c r="D8" s="347"/>
      <c r="E8" s="348"/>
      <c r="F8" s="170" t="s">
        <v>145</v>
      </c>
      <c r="G8" s="171" t="s">
        <v>205</v>
      </c>
    </row>
    <row r="9" spans="2:7" s="163" customFormat="1" ht="24.95" customHeight="1">
      <c r="B9" s="172"/>
      <c r="C9" s="159" t="s">
        <v>220</v>
      </c>
      <c r="D9" s="160"/>
      <c r="E9" s="125"/>
      <c r="F9" s="173">
        <v>0</v>
      </c>
      <c r="G9" s="173">
        <f>G10+G11+G16+G18+G19+G21+G22+G23+G24</f>
        <v>0</v>
      </c>
    </row>
    <row r="10" spans="2:7" s="163" customFormat="1" ht="20.100000000000001" customHeight="1">
      <c r="B10" s="172"/>
      <c r="C10" s="159"/>
      <c r="D10" s="174" t="s">
        <v>204</v>
      </c>
      <c r="E10" s="174"/>
      <c r="F10" s="173">
        <f>Rezultati!F19</f>
        <v>253092</v>
      </c>
      <c r="G10" s="173">
        <f>Rezultati!G19</f>
        <v>0</v>
      </c>
    </row>
    <row r="11" spans="2:7" s="163" customFormat="1" ht="20.100000000000001" customHeight="1">
      <c r="B11" s="172"/>
      <c r="C11" s="161"/>
      <c r="D11" s="175" t="s">
        <v>221</v>
      </c>
      <c r="F11" s="173">
        <f>F12+F13+F14+F15</f>
        <v>624468</v>
      </c>
      <c r="G11" s="173">
        <f>G12+G13+G14</f>
        <v>0</v>
      </c>
    </row>
    <row r="12" spans="2:7" s="163" customFormat="1" ht="20.100000000000001" customHeight="1">
      <c r="B12" s="172"/>
      <c r="C12" s="159"/>
      <c r="D12" s="160"/>
      <c r="E12" s="176" t="s">
        <v>222</v>
      </c>
      <c r="F12" s="173">
        <f>Rezultati!F16</f>
        <v>624468</v>
      </c>
      <c r="G12" s="173"/>
    </row>
    <row r="13" spans="2:7" s="163" customFormat="1" ht="20.100000000000001" customHeight="1">
      <c r="B13" s="172"/>
      <c r="C13" s="159"/>
      <c r="D13" s="160"/>
      <c r="E13" s="176" t="s">
        <v>223</v>
      </c>
      <c r="F13" s="173">
        <f>Rezultati!F25</f>
        <v>0</v>
      </c>
      <c r="G13" s="173">
        <f>Rezultati!G25</f>
        <v>0</v>
      </c>
    </row>
    <row r="14" spans="2:7" s="163" customFormat="1" ht="20.100000000000001" customHeight="1">
      <c r="B14" s="172"/>
      <c r="C14" s="159"/>
      <c r="D14" s="160"/>
      <c r="E14" s="176" t="s">
        <v>409</v>
      </c>
      <c r="F14" s="173">
        <v>0</v>
      </c>
      <c r="G14" s="173"/>
    </row>
    <row r="15" spans="2:7" s="163" customFormat="1" ht="20.100000000000001" customHeight="1">
      <c r="B15" s="172"/>
      <c r="C15" s="159"/>
      <c r="D15" s="160"/>
      <c r="E15" s="176" t="s">
        <v>406</v>
      </c>
      <c r="F15" s="173">
        <v>0</v>
      </c>
      <c r="G15" s="173"/>
    </row>
    <row r="16" spans="2:7" s="178" customFormat="1" ht="20.100000000000001" customHeight="1">
      <c r="B16" s="366"/>
      <c r="C16" s="343"/>
      <c r="D16" s="177" t="s">
        <v>224</v>
      </c>
      <c r="F16" s="364">
        <v>0</v>
      </c>
      <c r="G16" s="360"/>
    </row>
    <row r="17" spans="2:7" s="178" customFormat="1" ht="20.100000000000001" customHeight="1">
      <c r="B17" s="367"/>
      <c r="C17" s="346"/>
      <c r="D17" s="179" t="s">
        <v>225</v>
      </c>
      <c r="F17" s="365"/>
      <c r="G17" s="361"/>
    </row>
    <row r="18" spans="2:7" s="163" customFormat="1" ht="20.100000000000001" customHeight="1">
      <c r="B18" s="169"/>
      <c r="C18" s="159"/>
      <c r="D18" s="174" t="s">
        <v>226</v>
      </c>
      <c r="E18" s="174"/>
      <c r="F18" s="180">
        <f>Aktivet!H21-Aktivet!G21</f>
        <v>0</v>
      </c>
      <c r="G18" s="180"/>
    </row>
    <row r="19" spans="2:7" s="163" customFormat="1" ht="20.100000000000001" customHeight="1">
      <c r="B19" s="362"/>
      <c r="C19" s="343"/>
      <c r="D19" s="177" t="s">
        <v>227</v>
      </c>
      <c r="E19" s="177"/>
      <c r="F19" s="364">
        <f>Pasivet!G34-Pasivet!H34</f>
        <v>8471364</v>
      </c>
      <c r="G19" s="360"/>
    </row>
    <row r="20" spans="2:7" s="163" customFormat="1" ht="20.100000000000001" customHeight="1">
      <c r="B20" s="363"/>
      <c r="C20" s="346"/>
      <c r="D20" s="175" t="s">
        <v>228</v>
      </c>
      <c r="E20" s="175"/>
      <c r="F20" s="365"/>
      <c r="G20" s="361"/>
    </row>
    <row r="21" spans="2:7" s="163" customFormat="1" ht="20.100000000000001" customHeight="1">
      <c r="B21" s="172"/>
      <c r="C21" s="159"/>
      <c r="D21" s="174" t="s">
        <v>407</v>
      </c>
      <c r="E21" s="174"/>
      <c r="F21" s="181">
        <f>Aktivet!H32-Aktivet!G32</f>
        <v>0</v>
      </c>
      <c r="G21" s="181"/>
    </row>
    <row r="22" spans="2:7" s="163" customFormat="1" ht="20.100000000000001" customHeight="1">
      <c r="B22" s="172"/>
      <c r="C22" s="159"/>
      <c r="D22" s="174" t="s">
        <v>80</v>
      </c>
      <c r="E22" s="174"/>
      <c r="F22" s="173">
        <f>Rezultati!F24</f>
        <v>0</v>
      </c>
      <c r="G22" s="173"/>
    </row>
    <row r="23" spans="2:7" s="163" customFormat="1" ht="20.100000000000001" customHeight="1">
      <c r="B23" s="172"/>
      <c r="C23" s="159"/>
      <c r="D23" s="174" t="s">
        <v>81</v>
      </c>
      <c r="E23" s="174"/>
      <c r="F23" s="173">
        <v>0</v>
      </c>
      <c r="G23" s="173"/>
    </row>
    <row r="24" spans="2:7" s="163" customFormat="1" ht="20.100000000000001" customHeight="1">
      <c r="B24" s="172"/>
      <c r="C24" s="159"/>
      <c r="D24" s="117" t="s">
        <v>229</v>
      </c>
      <c r="E24" s="174"/>
      <c r="F24" s="173"/>
      <c r="G24" s="173"/>
    </row>
    <row r="25" spans="2:7" s="163" customFormat="1" ht="24.95" customHeight="1">
      <c r="B25" s="172"/>
      <c r="C25" s="162" t="s">
        <v>82</v>
      </c>
      <c r="D25" s="160"/>
      <c r="E25" s="174"/>
      <c r="F25" s="173">
        <f>F26+F27+F28+F29+F30</f>
        <v>0</v>
      </c>
      <c r="G25" s="173"/>
    </row>
    <row r="26" spans="2:7" s="163" customFormat="1" ht="20.100000000000001" customHeight="1">
      <c r="B26" s="172"/>
      <c r="C26" s="159"/>
      <c r="D26" s="174" t="s">
        <v>230</v>
      </c>
      <c r="E26" s="174"/>
      <c r="F26" s="173"/>
      <c r="G26" s="173"/>
    </row>
    <row r="27" spans="2:7" s="163" customFormat="1" ht="20.100000000000001" customHeight="1">
      <c r="B27" s="172"/>
      <c r="C27" s="159"/>
      <c r="D27" s="174" t="s">
        <v>83</v>
      </c>
      <c r="E27" s="174"/>
      <c r="F27" s="173"/>
      <c r="G27" s="173"/>
    </row>
    <row r="28" spans="2:7" s="163" customFormat="1" ht="20.100000000000001" customHeight="1">
      <c r="B28" s="172"/>
      <c r="C28" s="105"/>
      <c r="D28" s="174" t="s">
        <v>84</v>
      </c>
      <c r="E28" s="174"/>
      <c r="F28" s="173"/>
      <c r="G28" s="173"/>
    </row>
    <row r="29" spans="2:7" s="163" customFormat="1" ht="20.100000000000001" customHeight="1">
      <c r="B29" s="172"/>
      <c r="C29" s="182"/>
      <c r="D29" s="174" t="s">
        <v>85</v>
      </c>
      <c r="E29" s="174"/>
      <c r="F29" s="173"/>
      <c r="G29" s="173"/>
    </row>
    <row r="30" spans="2:7" s="163" customFormat="1" ht="20.100000000000001" customHeight="1">
      <c r="B30" s="172"/>
      <c r="C30" s="182"/>
      <c r="D30" s="174" t="s">
        <v>86</v>
      </c>
      <c r="E30" s="174"/>
      <c r="F30" s="173"/>
      <c r="G30" s="173"/>
    </row>
    <row r="31" spans="2:7" s="163" customFormat="1" ht="20.100000000000001" customHeight="1">
      <c r="B31" s="172"/>
      <c r="C31" s="182"/>
      <c r="D31" s="117" t="s">
        <v>87</v>
      </c>
      <c r="E31" s="174"/>
      <c r="F31" s="173"/>
      <c r="G31" s="173"/>
    </row>
    <row r="32" spans="2:7" s="163" customFormat="1" ht="24.95" customHeight="1">
      <c r="B32" s="172"/>
      <c r="C32" s="159" t="s">
        <v>88</v>
      </c>
      <c r="D32" s="183"/>
      <c r="E32" s="174"/>
      <c r="F32" s="173">
        <f>F33+F34+F35+F36</f>
        <v>0</v>
      </c>
      <c r="G32" s="173">
        <f>G33+G34+G35+G36+G37</f>
        <v>0</v>
      </c>
    </row>
    <row r="33" spans="2:10" s="163" customFormat="1" ht="20.100000000000001" customHeight="1">
      <c r="B33" s="172"/>
      <c r="C33" s="182"/>
      <c r="D33" s="174" t="s">
        <v>95</v>
      </c>
      <c r="E33" s="174"/>
      <c r="F33" s="173"/>
      <c r="G33" s="173"/>
    </row>
    <row r="34" spans="2:10" s="163" customFormat="1" ht="20.100000000000001" customHeight="1">
      <c r="B34" s="172"/>
      <c r="C34" s="182"/>
      <c r="D34" s="174" t="s">
        <v>89</v>
      </c>
      <c r="E34" s="174"/>
      <c r="F34" s="173"/>
      <c r="G34" s="173"/>
    </row>
    <row r="35" spans="2:10" s="163" customFormat="1" ht="20.100000000000001" customHeight="1">
      <c r="B35" s="172"/>
      <c r="C35" s="182"/>
      <c r="D35" s="174" t="s">
        <v>90</v>
      </c>
      <c r="E35" s="174"/>
      <c r="F35" s="173"/>
      <c r="G35" s="173"/>
    </row>
    <row r="36" spans="2:10" s="163" customFormat="1" ht="20.100000000000001" customHeight="1">
      <c r="B36" s="172"/>
      <c r="C36" s="182"/>
      <c r="D36" s="174" t="s">
        <v>91</v>
      </c>
      <c r="E36" s="174"/>
      <c r="F36" s="173">
        <f>KAP.!G13</f>
        <v>0</v>
      </c>
      <c r="G36" s="173"/>
    </row>
    <row r="37" spans="2:10" s="163" customFormat="1" ht="20.100000000000001" customHeight="1">
      <c r="B37" s="172"/>
      <c r="C37" s="182"/>
      <c r="D37" s="117" t="s">
        <v>231</v>
      </c>
      <c r="E37" s="174"/>
      <c r="F37" s="173"/>
      <c r="G37" s="173"/>
    </row>
    <row r="38" spans="2:10" ht="25.5" customHeight="1">
      <c r="B38" s="184"/>
      <c r="C38" s="162" t="s">
        <v>92</v>
      </c>
      <c r="D38" s="184"/>
      <c r="E38" s="185"/>
      <c r="F38" s="186">
        <f>F32+F25+F9</f>
        <v>0</v>
      </c>
      <c r="G38" s="186">
        <f>G9+G25+G32</f>
        <v>0</v>
      </c>
    </row>
    <row r="39" spans="2:10" ht="25.5" customHeight="1">
      <c r="B39" s="184"/>
      <c r="C39" s="162" t="s">
        <v>93</v>
      </c>
      <c r="D39" s="184"/>
      <c r="E39" s="185"/>
      <c r="F39" s="186">
        <f>Aktivet!H9</f>
        <v>0</v>
      </c>
      <c r="G39" s="213"/>
      <c r="J39" s="95"/>
    </row>
    <row r="40" spans="2:10" ht="25.5" customHeight="1">
      <c r="B40" s="184"/>
      <c r="C40" s="162" t="s">
        <v>94</v>
      </c>
      <c r="D40" s="184"/>
      <c r="E40" s="185"/>
      <c r="F40" s="186">
        <f>Aktivet!G9</f>
        <v>0</v>
      </c>
      <c r="G40" s="186">
        <f>SUM(G38:G39)</f>
        <v>0</v>
      </c>
    </row>
    <row r="42" spans="2:10">
      <c r="G42" s="214"/>
    </row>
    <row r="44" spans="2:10">
      <c r="G44" s="95">
        <f>G40-G42</f>
        <v>0</v>
      </c>
    </row>
  </sheetData>
  <mergeCells count="11">
    <mergeCell ref="G19:G20"/>
    <mergeCell ref="C19:C20"/>
    <mergeCell ref="B19:B20"/>
    <mergeCell ref="F19:F20"/>
    <mergeCell ref="B5:G5"/>
    <mergeCell ref="C7:E8"/>
    <mergeCell ref="B7:B8"/>
    <mergeCell ref="F16:F17"/>
    <mergeCell ref="G16:G17"/>
    <mergeCell ref="B16:B17"/>
    <mergeCell ref="C16:C17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J27"/>
  <sheetViews>
    <sheetView workbookViewId="0">
      <selection activeCell="C3" sqref="C3"/>
    </sheetView>
  </sheetViews>
  <sheetFormatPr defaultRowHeight="12"/>
  <cols>
    <col min="1" max="1" width="3.28515625" style="68" customWidth="1"/>
    <col min="2" max="2" width="35.28515625" style="68" customWidth="1"/>
    <col min="3" max="3" width="17.85546875" style="68" customWidth="1"/>
    <col min="4" max="4" width="9.7109375" style="68" customWidth="1"/>
    <col min="5" max="5" width="9.5703125" style="68" customWidth="1"/>
    <col min="6" max="6" width="9.28515625" style="68" customWidth="1"/>
    <col min="7" max="8" width="9.42578125" style="68" customWidth="1"/>
    <col min="9" max="9" width="9.7109375" style="68" customWidth="1"/>
    <col min="10" max="10" width="10.42578125" style="68" customWidth="1"/>
    <col min="11" max="16384" width="9.140625" style="68"/>
  </cols>
  <sheetData>
    <row r="2" spans="1:10" ht="15">
      <c r="B2" s="96"/>
    </row>
    <row r="3" spans="1:10" ht="15">
      <c r="C3" s="216" t="s">
        <v>485</v>
      </c>
    </row>
    <row r="4" spans="1:10" ht="6.75" customHeight="1"/>
    <row r="5" spans="1:10" ht="13.5" customHeight="1">
      <c r="A5" s="368" t="s">
        <v>2</v>
      </c>
      <c r="B5" s="368" t="s">
        <v>236</v>
      </c>
      <c r="C5" s="192"/>
      <c r="D5" s="192"/>
      <c r="E5" s="192"/>
      <c r="F5" s="192"/>
      <c r="G5" s="192"/>
      <c r="H5" s="193" t="s">
        <v>237</v>
      </c>
      <c r="I5" s="193" t="s">
        <v>237</v>
      </c>
      <c r="J5" s="192" t="s">
        <v>238</v>
      </c>
    </row>
    <row r="6" spans="1:10" ht="13.5" customHeight="1">
      <c r="A6" s="369"/>
      <c r="B6" s="369"/>
      <c r="C6" s="194"/>
      <c r="D6" s="194"/>
      <c r="E6" s="194"/>
      <c r="F6" s="194"/>
      <c r="G6" s="194"/>
      <c r="H6" s="310" t="s">
        <v>435</v>
      </c>
      <c r="I6" s="195" t="s">
        <v>436</v>
      </c>
      <c r="J6" s="194" t="s">
        <v>239</v>
      </c>
    </row>
    <row r="7" spans="1:10">
      <c r="A7" s="196">
        <v>1</v>
      </c>
      <c r="B7" s="197" t="s">
        <v>28</v>
      </c>
      <c r="C7" s="197"/>
      <c r="D7" s="198"/>
      <c r="E7" s="198"/>
      <c r="F7" s="198"/>
      <c r="G7" s="198"/>
      <c r="H7" s="199">
        <f>Aktivet!G10</f>
        <v>0</v>
      </c>
      <c r="I7" s="199">
        <f>Aktivet!H10</f>
        <v>0</v>
      </c>
      <c r="J7" s="199">
        <f>H7-I7</f>
        <v>0</v>
      </c>
    </row>
    <row r="8" spans="1:10">
      <c r="A8" s="196">
        <v>2</v>
      </c>
      <c r="B8" s="197" t="s">
        <v>29</v>
      </c>
      <c r="C8" s="197"/>
      <c r="D8" s="198"/>
      <c r="E8" s="198"/>
      <c r="F8" s="198"/>
      <c r="G8" s="198"/>
      <c r="H8" s="199">
        <f>Aktivet!G11</f>
        <v>0</v>
      </c>
      <c r="I8" s="199">
        <f>Aktivet!H11</f>
        <v>0</v>
      </c>
      <c r="J8" s="199">
        <f>H8-I8</f>
        <v>0</v>
      </c>
    </row>
    <row r="9" spans="1:10" s="204" customFormat="1" ht="27" customHeight="1">
      <c r="A9" s="200"/>
      <c r="B9" s="201" t="s">
        <v>240</v>
      </c>
      <c r="C9" s="201"/>
      <c r="D9" s="202"/>
      <c r="E9" s="202"/>
      <c r="F9" s="202"/>
      <c r="G9" s="202"/>
      <c r="H9" s="203">
        <f>SUM(H7:H8)</f>
        <v>0</v>
      </c>
      <c r="I9" s="203">
        <f>SUM(I7:I8)</f>
        <v>0</v>
      </c>
      <c r="J9" s="203">
        <f>SUM(J7:J8)</f>
        <v>0</v>
      </c>
    </row>
    <row r="10" spans="1:10">
      <c r="D10" s="205"/>
      <c r="E10" s="205"/>
      <c r="F10" s="205"/>
      <c r="G10" s="205"/>
      <c r="H10" s="205"/>
      <c r="I10" s="205"/>
      <c r="J10" s="205"/>
    </row>
    <row r="11" spans="1:10" s="204" customFormat="1" ht="13.5" customHeight="1">
      <c r="A11" s="206" t="s">
        <v>2</v>
      </c>
      <c r="B11" s="368" t="s">
        <v>236</v>
      </c>
      <c r="C11" s="368" t="s">
        <v>241</v>
      </c>
      <c r="D11" s="207" t="s">
        <v>237</v>
      </c>
      <c r="E11" s="207" t="s">
        <v>237</v>
      </c>
      <c r="F11" s="207" t="s">
        <v>242</v>
      </c>
      <c r="G11" s="207" t="s">
        <v>242</v>
      </c>
      <c r="H11" s="207" t="s">
        <v>243</v>
      </c>
      <c r="I11" s="207" t="s">
        <v>244</v>
      </c>
      <c r="J11" s="207" t="s">
        <v>238</v>
      </c>
    </row>
    <row r="12" spans="1:10" s="204" customFormat="1" ht="13.5" customHeight="1">
      <c r="A12" s="208"/>
      <c r="B12" s="369"/>
      <c r="C12" s="369"/>
      <c r="D12" s="310" t="s">
        <v>435</v>
      </c>
      <c r="E12" s="195" t="s">
        <v>436</v>
      </c>
      <c r="F12" s="209"/>
      <c r="G12" s="209"/>
      <c r="H12" s="210"/>
      <c r="I12" s="210"/>
      <c r="J12" s="210" t="s">
        <v>239</v>
      </c>
    </row>
    <row r="13" spans="1:10" s="204" customFormat="1" ht="13.5" customHeight="1">
      <c r="A13" s="196">
        <v>1</v>
      </c>
      <c r="B13" s="106" t="s">
        <v>208</v>
      </c>
      <c r="C13" s="211" t="s">
        <v>245</v>
      </c>
      <c r="D13" s="217">
        <f>Aktivet!G13</f>
        <v>1248936</v>
      </c>
      <c r="E13" s="217">
        <f>Aktivet!H13</f>
        <v>0</v>
      </c>
      <c r="F13" s="199">
        <f>D13-E13</f>
        <v>1248936</v>
      </c>
      <c r="G13" s="199">
        <f>E13-D13</f>
        <v>-1248936</v>
      </c>
      <c r="H13" s="210"/>
      <c r="I13" s="210"/>
      <c r="J13" s="199">
        <f>H13-I13</f>
        <v>0</v>
      </c>
    </row>
    <row r="14" spans="1:10" s="204" customFormat="1" ht="13.5" customHeight="1">
      <c r="A14" s="196">
        <v>2</v>
      </c>
      <c r="B14" s="106" t="s">
        <v>11</v>
      </c>
      <c r="C14" s="211" t="s">
        <v>245</v>
      </c>
      <c r="D14" s="217">
        <f>Aktivet!G21</f>
        <v>0</v>
      </c>
      <c r="E14" s="217">
        <f>Aktivet!H21</f>
        <v>0</v>
      </c>
      <c r="F14" s="199">
        <f>D14-E14</f>
        <v>0</v>
      </c>
      <c r="G14" s="199">
        <f>E14-D14</f>
        <v>0</v>
      </c>
      <c r="H14" s="210"/>
      <c r="I14" s="210"/>
      <c r="J14" s="199">
        <f>H14-I14</f>
        <v>0</v>
      </c>
    </row>
    <row r="15" spans="1:10" ht="12.75">
      <c r="A15" s="196">
        <v>3</v>
      </c>
      <c r="B15" s="106" t="s">
        <v>18</v>
      </c>
      <c r="C15" s="211" t="s">
        <v>245</v>
      </c>
      <c r="D15" s="218">
        <f>'Centro 08'!K15+'Centro 08'!K16</f>
        <v>0</v>
      </c>
      <c r="E15" s="218">
        <f>'Centro 08'!C15+'Centro 08'!C16</f>
        <v>0</v>
      </c>
      <c r="F15" s="199">
        <f t="shared" ref="F15:F20" si="0">D15-E15</f>
        <v>0</v>
      </c>
      <c r="G15" s="199">
        <f t="shared" ref="G15:G20" si="1">E15-D15</f>
        <v>0</v>
      </c>
      <c r="H15" s="199"/>
      <c r="I15" s="199"/>
      <c r="J15" s="199">
        <f t="shared" ref="J15:J20" si="2">H15-I15</f>
        <v>0</v>
      </c>
    </row>
    <row r="16" spans="1:10">
      <c r="A16" s="196">
        <v>4</v>
      </c>
      <c r="B16" s="215" t="s">
        <v>246</v>
      </c>
      <c r="C16" s="211" t="s">
        <v>247</v>
      </c>
      <c r="D16" s="218">
        <f>('Centro 08'!K19+'Centro 08'!K20)*-1</f>
        <v>0</v>
      </c>
      <c r="E16" s="218">
        <f>('Centro 08'!C19+'Centro 08'!C20)*-1</f>
        <v>0</v>
      </c>
      <c r="F16" s="199">
        <f t="shared" si="0"/>
        <v>0</v>
      </c>
      <c r="G16" s="199">
        <f t="shared" si="1"/>
        <v>0</v>
      </c>
      <c r="H16" s="199"/>
      <c r="I16" s="199"/>
      <c r="J16" s="199">
        <f t="shared" si="2"/>
        <v>0</v>
      </c>
    </row>
    <row r="17" spans="1:10" ht="12.75">
      <c r="A17" s="196">
        <v>5</v>
      </c>
      <c r="B17" s="106" t="s">
        <v>19</v>
      </c>
      <c r="C17" s="211" t="s">
        <v>245</v>
      </c>
      <c r="D17" s="218">
        <f>Aktivet!G41</f>
        <v>0</v>
      </c>
      <c r="E17" s="218">
        <f>Aktivet!H41</f>
        <v>0</v>
      </c>
      <c r="F17" s="199">
        <f t="shared" si="0"/>
        <v>0</v>
      </c>
      <c r="G17" s="199">
        <f t="shared" si="1"/>
        <v>0</v>
      </c>
      <c r="H17" s="199"/>
      <c r="I17" s="199"/>
      <c r="J17" s="199">
        <f t="shared" si="2"/>
        <v>0</v>
      </c>
    </row>
    <row r="18" spans="1:10" ht="12.75">
      <c r="A18" s="196">
        <v>6</v>
      </c>
      <c r="B18" s="106" t="s">
        <v>20</v>
      </c>
      <c r="C18" s="211" t="s">
        <v>245</v>
      </c>
      <c r="D18" s="218">
        <f>Aktivet!G42</f>
        <v>0</v>
      </c>
      <c r="E18" s="218">
        <f>Aktivet!H42</f>
        <v>0</v>
      </c>
      <c r="F18" s="199">
        <f t="shared" si="0"/>
        <v>0</v>
      </c>
      <c r="G18" s="199">
        <f t="shared" si="1"/>
        <v>0</v>
      </c>
      <c r="H18" s="199"/>
      <c r="I18" s="199"/>
      <c r="J18" s="199">
        <f t="shared" si="2"/>
        <v>0</v>
      </c>
    </row>
    <row r="19" spans="1:10" ht="12.75">
      <c r="A19" s="196">
        <v>7</v>
      </c>
      <c r="B19" s="106" t="s">
        <v>21</v>
      </c>
      <c r="C19" s="211" t="s">
        <v>245</v>
      </c>
      <c r="D19" s="218">
        <f>Aktivet!G43</f>
        <v>0</v>
      </c>
      <c r="E19" s="218">
        <f>Aktivet!H43</f>
        <v>0</v>
      </c>
      <c r="F19" s="199">
        <f t="shared" si="0"/>
        <v>0</v>
      </c>
      <c r="G19" s="199">
        <f t="shared" si="1"/>
        <v>0</v>
      </c>
      <c r="H19" s="199"/>
      <c r="I19" s="199"/>
      <c r="J19" s="199">
        <f t="shared" si="2"/>
        <v>0</v>
      </c>
    </row>
    <row r="20" spans="1:10" ht="12.75">
      <c r="A20" s="196">
        <v>8</v>
      </c>
      <c r="B20" s="106" t="s">
        <v>22</v>
      </c>
      <c r="C20" s="211" t="s">
        <v>247</v>
      </c>
      <c r="D20" s="218">
        <f>Aktivet!G44</f>
        <v>0</v>
      </c>
      <c r="E20" s="218">
        <f>Aktivet!H44</f>
        <v>0</v>
      </c>
      <c r="F20" s="199">
        <f t="shared" si="0"/>
        <v>0</v>
      </c>
      <c r="G20" s="199">
        <f t="shared" si="1"/>
        <v>0</v>
      </c>
      <c r="H20" s="199"/>
      <c r="I20" s="199"/>
      <c r="J20" s="199">
        <f t="shared" si="2"/>
        <v>0</v>
      </c>
    </row>
    <row r="21" spans="1:10" ht="12.75">
      <c r="A21" s="196"/>
      <c r="B21" s="106"/>
      <c r="C21" s="211"/>
      <c r="D21" s="218"/>
      <c r="E21" s="218"/>
      <c r="F21" s="199"/>
      <c r="G21" s="199"/>
      <c r="H21" s="199"/>
      <c r="I21" s="199"/>
      <c r="J21" s="199">
        <f>H21-I21</f>
        <v>0</v>
      </c>
    </row>
    <row r="22" spans="1:10" ht="12.75">
      <c r="A22" s="196">
        <v>9</v>
      </c>
      <c r="B22" s="106" t="s">
        <v>250</v>
      </c>
      <c r="C22" s="211" t="s">
        <v>247</v>
      </c>
      <c r="D22" s="218">
        <f>Pasivet!G8</f>
        <v>8471364</v>
      </c>
      <c r="E22" s="218">
        <f>Pasivet!H8</f>
        <v>0</v>
      </c>
      <c r="F22" s="199">
        <f>D22-E22</f>
        <v>8471364</v>
      </c>
      <c r="G22" s="199">
        <f>E22-D22</f>
        <v>-8471364</v>
      </c>
      <c r="H22" s="199"/>
      <c r="I22" s="199"/>
      <c r="J22" s="199">
        <f>H22-I22</f>
        <v>0</v>
      </c>
    </row>
    <row r="23" spans="1:10" ht="12.75">
      <c r="A23" s="196">
        <v>10</v>
      </c>
      <c r="B23" s="106" t="s">
        <v>249</v>
      </c>
      <c r="C23" s="211" t="s">
        <v>247</v>
      </c>
      <c r="D23" s="218">
        <f>Pasivet!G27</f>
        <v>0</v>
      </c>
      <c r="E23" s="218">
        <f>Pasivet!H27</f>
        <v>0</v>
      </c>
      <c r="F23" s="199">
        <f>D23-E23</f>
        <v>0</v>
      </c>
      <c r="G23" s="199">
        <f>E23-D23</f>
        <v>0</v>
      </c>
      <c r="H23" s="199"/>
      <c r="I23" s="199"/>
      <c r="J23" s="199">
        <f>H23-I23</f>
        <v>0</v>
      </c>
    </row>
    <row r="24" spans="1:10" ht="12.75">
      <c r="A24" s="196">
        <v>11</v>
      </c>
      <c r="B24" s="106" t="s">
        <v>251</v>
      </c>
      <c r="C24" s="211" t="s">
        <v>247</v>
      </c>
      <c r="D24" s="218">
        <f>Pasivet!G35</f>
        <v>337783</v>
      </c>
      <c r="E24" s="218">
        <f>Pasivet!H35</f>
        <v>0</v>
      </c>
      <c r="F24" s="199">
        <f>D24-E24</f>
        <v>337783</v>
      </c>
      <c r="G24" s="199">
        <f>E24-D24</f>
        <v>-337783</v>
      </c>
      <c r="H24" s="199"/>
      <c r="I24" s="199"/>
      <c r="J24" s="199">
        <f>H24-I24</f>
        <v>0</v>
      </c>
    </row>
    <row r="25" spans="1:10" s="204" customFormat="1" ht="27" customHeight="1">
      <c r="A25" s="200"/>
      <c r="B25" s="200" t="s">
        <v>248</v>
      </c>
      <c r="C25" s="200"/>
      <c r="D25" s="219">
        <f>SUM(D13:D24)</f>
        <v>10058083</v>
      </c>
      <c r="E25" s="219">
        <f t="shared" ref="E25:J25" si="3">SUM(E13:E24)</f>
        <v>0</v>
      </c>
      <c r="F25" s="219">
        <f t="shared" si="3"/>
        <v>10058083</v>
      </c>
      <c r="G25" s="219">
        <f t="shared" si="3"/>
        <v>-10058083</v>
      </c>
      <c r="H25" s="219">
        <f t="shared" si="3"/>
        <v>0</v>
      </c>
      <c r="I25" s="219">
        <f t="shared" si="3"/>
        <v>0</v>
      </c>
      <c r="J25" s="219">
        <f t="shared" si="3"/>
        <v>0</v>
      </c>
    </row>
    <row r="27" spans="1:10">
      <c r="J27" s="212">
        <f>+J25-J9</f>
        <v>0</v>
      </c>
    </row>
  </sheetData>
  <mergeCells count="4">
    <mergeCell ref="C11:C12"/>
    <mergeCell ref="A5:A6"/>
    <mergeCell ref="B5:B6"/>
    <mergeCell ref="B11:B12"/>
  </mergeCells>
  <phoneticPr fontId="5" type="noConversion"/>
  <printOptions horizontalCentered="1"/>
  <pageMargins left="0" right="0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Centro 08</vt:lpstr>
      <vt:lpstr>Kopertina</vt:lpstr>
      <vt:lpstr>Aktivet</vt:lpstr>
      <vt:lpstr>Pasivet</vt:lpstr>
      <vt:lpstr>Rezultati</vt:lpstr>
      <vt:lpstr>Kapitali</vt:lpstr>
      <vt:lpstr>KAP.</vt:lpstr>
      <vt:lpstr>M.Indirekte</vt:lpstr>
      <vt:lpstr>Ndihmese Fluksi</vt:lpstr>
      <vt:lpstr>Shenimet 1</vt:lpstr>
      <vt:lpstr>Shenimet2</vt:lpstr>
      <vt:lpstr>Amortizimi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Irid</cp:lastModifiedBy>
  <cp:lastPrinted>2013-07-09T19:36:44Z</cp:lastPrinted>
  <dcterms:created xsi:type="dcterms:W3CDTF">2002-02-16T18:16:52Z</dcterms:created>
  <dcterms:modified xsi:type="dcterms:W3CDTF">2013-07-09T19:36:48Z</dcterms:modified>
</cp:coreProperties>
</file>