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15" yWindow="60" windowWidth="8985" windowHeight="11640" tabRatio="823" activeTab="8"/>
  </bookViews>
  <sheets>
    <sheet name="Kop." sheetId="1" r:id="rId1"/>
    <sheet name="Aktivet" sheetId="4" r:id="rId2"/>
    <sheet name="Pasivet" sheetId="14" r:id="rId3"/>
    <sheet name="Rez.1" sheetId="15" r:id="rId4"/>
    <sheet name="FLUKSI MONETAR" sheetId="30" r:id="rId5"/>
    <sheet name="Kapitali 1" sheetId="19" r:id="rId6"/>
    <sheet name="Shenimet" sheetId="21" r:id="rId7"/>
    <sheet name="PASQYRA E AKTIVEVE" sheetId="23" r:id="rId8"/>
    <sheet name="inventari" sheetId="28" r:id="rId9"/>
  </sheets>
  <externalReferences>
    <externalReference r:id="rId10"/>
  </externalReferences>
  <calcPr calcId="124519"/>
</workbook>
</file>

<file path=xl/calcChain.xml><?xml version="1.0" encoding="utf-8"?>
<calcChain xmlns="http://schemas.openxmlformats.org/spreadsheetml/2006/main">
  <c r="E492" i="28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493" s="1"/>
  <c r="H197" i="21"/>
  <c r="H196"/>
  <c r="H198" s="1"/>
  <c r="H199" s="1"/>
  <c r="H194"/>
  <c r="H192"/>
  <c r="H164"/>
  <c r="H168"/>
  <c r="H154"/>
  <c r="H151"/>
  <c r="H145"/>
  <c r="H143"/>
  <c r="H141"/>
  <c r="H139"/>
  <c r="H128"/>
  <c r="E104"/>
  <c r="F104"/>
  <c r="D96"/>
  <c r="D97"/>
  <c r="G97" s="1"/>
  <c r="D98"/>
  <c r="G98" s="1"/>
  <c r="D99"/>
  <c r="G99" s="1"/>
  <c r="D100"/>
  <c r="G100" s="1"/>
  <c r="D101"/>
  <c r="G101" s="1"/>
  <c r="D102"/>
  <c r="G102" s="1"/>
  <c r="D103"/>
  <c r="G103" s="1"/>
  <c r="H70"/>
  <c r="H47"/>
  <c r="H51"/>
  <c r="H39"/>
  <c r="H28"/>
  <c r="G20"/>
  <c r="B3"/>
  <c r="B2"/>
  <c r="B3" i="19"/>
  <c r="B2"/>
  <c r="G14"/>
  <c r="G18"/>
  <c r="D19" i="30"/>
  <c r="C38"/>
  <c r="H13" i="23"/>
  <c r="H45"/>
  <c r="H47"/>
  <c r="H48"/>
  <c r="H49"/>
  <c r="H42"/>
  <c r="H43"/>
  <c r="H44"/>
  <c r="H41"/>
  <c r="H50"/>
  <c r="E47"/>
  <c r="H14"/>
  <c r="F50"/>
  <c r="G50"/>
  <c r="E42"/>
  <c r="E43"/>
  <c r="E44"/>
  <c r="E45"/>
  <c r="E48"/>
  <c r="E41"/>
  <c r="O16"/>
  <c r="Q16"/>
  <c r="O17"/>
  <c r="Q17"/>
  <c r="H32"/>
  <c r="H9"/>
  <c r="H10"/>
  <c r="H11"/>
  <c r="H12"/>
  <c r="H15"/>
  <c r="H8"/>
  <c r="E26"/>
  <c r="H26"/>
  <c r="E27"/>
  <c r="H27"/>
  <c r="O15"/>
  <c r="E25"/>
  <c r="Q15"/>
  <c r="O18"/>
  <c r="E28"/>
  <c r="Q18"/>
  <c r="O19"/>
  <c r="E29"/>
  <c r="Q19"/>
  <c r="E31"/>
  <c r="Q22"/>
  <c r="Q24"/>
  <c r="Q23"/>
  <c r="O24"/>
  <c r="E50"/>
  <c r="H25"/>
  <c r="H31"/>
  <c r="H28"/>
  <c r="H29"/>
  <c r="P24"/>
  <c r="P20"/>
  <c r="Q20"/>
  <c r="Q25"/>
  <c r="O20"/>
  <c r="O25"/>
  <c r="P25"/>
  <c r="F28" i="15"/>
  <c r="F27"/>
  <c r="G36" i="4"/>
  <c r="G31"/>
  <c r="B59" i="23"/>
  <c r="G11" i="14"/>
  <c r="F17" i="15"/>
  <c r="F10"/>
  <c r="F18"/>
  <c r="F19"/>
  <c r="F13"/>
  <c r="G11" i="4"/>
  <c r="G6"/>
  <c r="G42"/>
  <c r="G25" i="14"/>
  <c r="G6"/>
  <c r="G33"/>
  <c r="B2" i="30"/>
  <c r="B3"/>
  <c r="A6"/>
  <c r="B6"/>
  <c r="A7"/>
  <c r="B7"/>
  <c r="C7"/>
  <c r="D7"/>
  <c r="A8"/>
  <c r="B8"/>
  <c r="D8"/>
  <c r="D20"/>
  <c r="A9"/>
  <c r="B9"/>
  <c r="D9"/>
  <c r="A10"/>
  <c r="B10"/>
  <c r="D10"/>
  <c r="A11"/>
  <c r="B11"/>
  <c r="D11"/>
  <c r="A12"/>
  <c r="B12"/>
  <c r="D12"/>
  <c r="A13"/>
  <c r="B13"/>
  <c r="D13"/>
  <c r="A14"/>
  <c r="D14"/>
  <c r="A15"/>
  <c r="B15"/>
  <c r="D15"/>
  <c r="A16"/>
  <c r="B16"/>
  <c r="D16"/>
  <c r="A17"/>
  <c r="B17"/>
  <c r="D17"/>
  <c r="A18"/>
  <c r="B18"/>
  <c r="D18"/>
  <c r="A19"/>
  <c r="A20"/>
  <c r="B20"/>
  <c r="A21"/>
  <c r="B21"/>
  <c r="D21"/>
  <c r="A22"/>
  <c r="B22"/>
  <c r="D22"/>
  <c r="A23"/>
  <c r="B23"/>
  <c r="D23"/>
  <c r="A24"/>
  <c r="B24"/>
  <c r="D24"/>
  <c r="A25"/>
  <c r="B25"/>
  <c r="D25"/>
  <c r="A26"/>
  <c r="B26"/>
  <c r="D26"/>
  <c r="A27"/>
  <c r="B27"/>
  <c r="D27"/>
  <c r="A28"/>
  <c r="B28"/>
  <c r="D28"/>
  <c r="A29"/>
  <c r="B29"/>
  <c r="D29"/>
  <c r="A30"/>
  <c r="B30"/>
  <c r="D30"/>
  <c r="A31"/>
  <c r="B31"/>
  <c r="D31"/>
  <c r="A32"/>
  <c r="B32"/>
  <c r="D32"/>
  <c r="A33"/>
  <c r="B33"/>
  <c r="D33"/>
  <c r="A34"/>
  <c r="B34"/>
  <c r="D34"/>
  <c r="A35"/>
  <c r="B35"/>
  <c r="D35"/>
  <c r="A36"/>
  <c r="B36"/>
  <c r="D36"/>
  <c r="A37"/>
  <c r="B37"/>
  <c r="D37"/>
  <c r="A38"/>
  <c r="B38"/>
  <c r="A39"/>
  <c r="B39"/>
  <c r="D39"/>
  <c r="J8" i="19"/>
  <c r="G32" i="15"/>
  <c r="G28"/>
  <c r="G19"/>
  <c r="G17"/>
  <c r="G18"/>
  <c r="H33" i="14"/>
  <c r="H25"/>
  <c r="H11"/>
  <c r="H11" i="4"/>
  <c r="C14" i="30" s="1"/>
  <c r="H18" i="4"/>
  <c r="C15" i="30" s="1"/>
  <c r="C20" s="1"/>
  <c r="C37" s="1"/>
  <c r="C39" s="1"/>
  <c r="H31" i="4"/>
  <c r="C18" i="19"/>
  <c r="G19" i="21"/>
  <c r="G21"/>
  <c r="G35" i="23"/>
  <c r="F35"/>
  <c r="G18"/>
  <c r="F18"/>
  <c r="E18"/>
  <c r="H18"/>
  <c r="F18" i="19"/>
  <c r="I19" i="21"/>
  <c r="H35" i="23"/>
  <c r="E35"/>
  <c r="G44" i="14"/>
  <c r="F32" i="15"/>
  <c r="F30"/>
  <c r="C49" i="30"/>
  <c r="H6" i="14"/>
  <c r="H44"/>
  <c r="J14" i="19"/>
  <c r="J18"/>
  <c r="D104" i="21" l="1"/>
  <c r="H6" i="4"/>
  <c r="H42" s="1"/>
  <c r="G96" i="21"/>
  <c r="G104" s="1"/>
</calcChain>
</file>

<file path=xl/sharedStrings.xml><?xml version="1.0" encoding="utf-8"?>
<sst xmlns="http://schemas.openxmlformats.org/spreadsheetml/2006/main" count="1491" uniqueCount="1065">
  <si>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</si>
  <si>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</si>
  <si>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</si>
  <si>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</si>
  <si>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</si>
  <si>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</si>
  <si>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</si>
  <si>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</si>
  <si>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</si>
  <si>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</si>
  <si>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</si>
  <si>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</si>
  <si>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</si>
  <si>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</si>
  <si>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</si>
  <si>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</si>
  <si>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</si>
  <si>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</si>
  <si>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</si>
  <si>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</si>
  <si>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</si>
  <si>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</si>
  <si>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</si>
  <si>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</si>
  <si>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</si>
  <si>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</si>
  <si>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</si>
  <si>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</si>
  <si>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</si>
  <si>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</si>
  <si>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</si>
  <si>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</si>
  <si>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</si>
  <si>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</si>
  <si>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</si>
  <si>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</si>
  <si>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</si>
  <si>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</si>
  <si>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</si>
  <si>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</si>
  <si>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</si>
  <si>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</si>
  <si>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</si>
  <si>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</si>
  <si>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</si>
  <si>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</si>
  <si>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</si>
  <si>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</si>
  <si>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</si>
  <si>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</si>
  <si>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</si>
  <si>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</si>
  <si>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</si>
  <si>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</si>
  <si>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</si>
  <si>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</si>
  <si>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</si>
  <si>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</si>
  <si>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</si>
  <si>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</si>
  <si>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</si>
  <si>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 xml:space="preserve">Kapitali </t>
  </si>
  <si>
    <t>Rezervat</t>
  </si>
  <si>
    <t>Aksionit</t>
  </si>
  <si>
    <t>Statutore dhe ligjore</t>
  </si>
  <si>
    <t>Aksionet</t>
  </si>
  <si>
    <t>e Thesarit</t>
  </si>
  <si>
    <t>Primi i</t>
  </si>
  <si>
    <t>Aksionar</t>
  </si>
  <si>
    <t xml:space="preserve">Fitimi i </t>
  </si>
  <si>
    <t>pa Shperndare</t>
  </si>
  <si>
    <t>TOTALI</t>
  </si>
  <si>
    <t>Zoterimet e</t>
  </si>
  <si>
    <t>Aksionereve</t>
  </si>
  <si>
    <t>te Pakices</t>
  </si>
  <si>
    <t>Kapitali Aksionar qe i perket Aksionereve te Shoqerise Meme</t>
  </si>
  <si>
    <t>Efektet e ndryshimit te kurseve</t>
  </si>
  <si>
    <t>te kembimit jate konsolidimit</t>
  </si>
  <si>
    <t>Totali i te Ardhurave dhe Shpenzimeve</t>
  </si>
  <si>
    <t>qe nuk jane njohur ne pasqyren e</t>
  </si>
  <si>
    <t>te Ardhurave dhe Shpenzimeve</t>
  </si>
  <si>
    <t>Dividentet e paguar</t>
  </si>
  <si>
    <t>Emertimi</t>
  </si>
  <si>
    <t>Emetimi i Kapitalit Aksionar</t>
  </si>
  <si>
    <t>Fitimi neto per periudhen kontabel</t>
  </si>
  <si>
    <t>Per Drejtimin  e Njesise  Ekonomike</t>
  </si>
  <si>
    <t>Ligjit Nr. 9228 Date 29.04.2004     Per Kontabilitetin dhe Pasqyrat Financiare  )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</si>
  <si>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</si>
  <si>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</si>
  <si>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</si>
  <si>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</si>
  <si>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</si>
  <si>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</si>
  <si>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</si>
  <si>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</si>
  <si>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</si>
  <si>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</si>
  <si>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</si>
  <si>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</si>
  <si>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</si>
  <si>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</si>
  <si>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</si>
  <si>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</si>
  <si>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</si>
  <si>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</si>
  <si>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</si>
  <si>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</si>
  <si>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</si>
  <si>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</si>
  <si>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</si>
  <si>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</si>
  <si>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</si>
  <si>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</si>
  <si>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</si>
  <si>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</si>
  <si>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</si>
  <si>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</si>
  <si>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</si>
  <si>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</si>
  <si>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Fitimi (humbja) nga veprimtarite e kryesore (1+2+/-3-8)</t>
  </si>
  <si>
    <t>Te ardhurat dhe shpenzimet financiare nga pjesemarrjet</t>
  </si>
  <si>
    <t>Te ardhurat dhe shpenzimet nga interesat</t>
  </si>
  <si>
    <t>Fitimi (humbja) para tatimit  ( 9 +/- 13 )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</si>
  <si>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</si>
  <si>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</si>
  <si>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</si>
  <si>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</si>
  <si>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</si>
  <si>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</si>
  <si>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</si>
  <si>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</si>
  <si>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</si>
  <si>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</si>
  <si>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</si>
  <si>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</si>
  <si>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</si>
  <si>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</si>
  <si>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</si>
  <si>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</si>
  <si>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</si>
  <si>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Aksione te thesari te riblera</t>
  </si>
  <si>
    <t>Para ardhese</t>
  </si>
  <si>
    <t>A K T I V E T    A F A T S H K U R T R A</t>
  </si>
  <si>
    <t>Emertimi dhe Forma ligjore</t>
  </si>
  <si>
    <t>Leke</t>
  </si>
  <si>
    <t>Individuale</t>
  </si>
  <si>
    <t>Te ardhura e shpenzime te pacaktuara</t>
  </si>
  <si>
    <t>Totali</t>
  </si>
  <si>
    <t>Sasia</t>
  </si>
  <si>
    <t>Gjendje</t>
  </si>
  <si>
    <t>Shtesa</t>
  </si>
  <si>
    <t>Pakesime</t>
  </si>
  <si>
    <t>SHENIMET   -   SHPJEGUESE</t>
  </si>
  <si>
    <t>Shënimet qe shpjegojnë zërat e ndryshëm të pasqyrave financiare</t>
  </si>
  <si>
    <t>AKTIVET  AFAT SHKURTERA</t>
  </si>
  <si>
    <t>Emri i Bankes</t>
  </si>
  <si>
    <t>Monedha</t>
  </si>
  <si>
    <t>Vlera ne</t>
  </si>
  <si>
    <t>valute</t>
  </si>
  <si>
    <t>leke</t>
  </si>
  <si>
    <t>Shoqeria nuk ka derivative dhe aktive te mbajtura per tregtim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</si>
  <si>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</si>
  <si>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</si>
  <si>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</si>
  <si>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</si>
  <si>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</si>
  <si>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</si>
  <si>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</si>
  <si>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</si>
  <si>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</si>
  <si>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</si>
  <si>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</si>
  <si>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</si>
  <si>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</si>
  <si>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</si>
  <si>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</si>
  <si>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</si>
  <si>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</si>
  <si>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</si>
  <si>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</si>
  <si>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</si>
  <si>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</si>
  <si>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</si>
  <si>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</si>
  <si>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</si>
  <si>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</si>
  <si>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</si>
  <si>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</si>
  <si>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</si>
  <si>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</si>
  <si>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</si>
  <si>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</si>
  <si>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</si>
  <si>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raportuese dhe qe korigjim nuk ka.</t>
  </si>
  <si>
    <t>Pozicioni me 31 dhjetor 2012</t>
  </si>
  <si>
    <t>Fitimi fiskal</t>
  </si>
  <si>
    <t xml:space="preserve">(  Ne zbatim te Standartit Kombetar te Kontabilitetit Nr.2 dhe </t>
  </si>
  <si>
    <t xml:space="preserve"> </t>
  </si>
  <si>
    <t>Pasqyra   e   te   Ardhurave   dhe   Shpenzimeve     2013</t>
  </si>
  <si>
    <t>Pasqyrat    Financiare    te    Vitit   2013</t>
  </si>
  <si>
    <t>Viti   2013</t>
  </si>
  <si>
    <t>Detyrime tatimore per TLF-ne</t>
  </si>
  <si>
    <t>Pasqyra  e  Ndryshimeve  ne  Kapital  2013</t>
  </si>
  <si>
    <t>Pozicioni me 31 dhjetor 2013</t>
  </si>
  <si>
    <t>01.12.2013</t>
  </si>
  <si>
    <t>31.12.2013</t>
  </si>
  <si>
    <t>31.03.2014</t>
  </si>
  <si>
    <t>tottali I shpenz 4-7</t>
  </si>
  <si>
    <t>Kontabel I miratuar</t>
  </si>
  <si>
    <t>Aktivet Afatgjata Materiale  me vlere fillestare   2013</t>
  </si>
  <si>
    <t xml:space="preserve">             TOTALI</t>
  </si>
  <si>
    <t>Amortizimi A.A.Materiale   2013</t>
  </si>
  <si>
    <t>Vlera Kontabel Neto e A.A.Materiale  2013</t>
  </si>
  <si>
    <t xml:space="preserve">RAIFFASEN BANK </t>
  </si>
  <si>
    <t>NR.II LLOGARISE</t>
  </si>
  <si>
    <t>Kursi ne fund te vitit</t>
  </si>
  <si>
    <t xml:space="preserve">EGIAN   </t>
  </si>
  <si>
    <t>FATOS LASHI</t>
  </si>
  <si>
    <t>K91315005H</t>
  </si>
  <si>
    <t>Condor Centre  Rr.Kavajes  Tirane</t>
  </si>
  <si>
    <t>Fatos  Lashi      (EGIAN )</t>
  </si>
  <si>
    <t>Nipt. K.91315005.H</t>
  </si>
  <si>
    <t xml:space="preserve">Shpenzime te tjera </t>
  </si>
  <si>
    <t xml:space="preserve">Fitimi (humbja) neto e vitit financiar  </t>
  </si>
  <si>
    <t>Mjete transporti</t>
  </si>
  <si>
    <t>Ritje/renie ne tepricen e kerkesave te arketueshme nga aktiviteti</t>
  </si>
  <si>
    <t xml:space="preserve">  FORD</t>
  </si>
  <si>
    <r>
      <t xml:space="preserve"> </t>
    </r>
    <r>
      <rPr>
        <b/>
        <sz val="9"/>
        <rFont val="Arial"/>
        <family val="2"/>
      </rPr>
      <t xml:space="preserve"> CADY</t>
    </r>
    <r>
      <rPr>
        <sz val="9"/>
        <rFont val="Arial"/>
        <family val="2"/>
      </rPr>
      <t xml:space="preserve">   Wolsvagen   13600 x 140</t>
    </r>
  </si>
  <si>
    <t>LLOG.215</t>
  </si>
  <si>
    <t xml:space="preserve">Eko kardiake + sonde kardiake </t>
  </si>
  <si>
    <t>Sistem i leximit te kasetave</t>
  </si>
  <si>
    <t xml:space="preserve">Grafi siemens shtrati , vertix, printer grafi,tabela </t>
  </si>
  <si>
    <t>Panoramex</t>
  </si>
  <si>
    <t>Aparat per djekje papilomash</t>
  </si>
  <si>
    <t>LLOG. 2134</t>
  </si>
  <si>
    <t>AM.  2013</t>
  </si>
  <si>
    <t>vl mbetur</t>
  </si>
  <si>
    <t>amortizimi</t>
  </si>
  <si>
    <t>Vlera</t>
  </si>
  <si>
    <t>çmimi</t>
  </si>
  <si>
    <t>sasi</t>
  </si>
  <si>
    <t>nj.mat.</t>
  </si>
  <si>
    <t>Nr.</t>
  </si>
  <si>
    <t>Inventari  Fizik Paisje  31.12.2012</t>
  </si>
  <si>
    <t>Inventari    31.12.2013</t>
  </si>
  <si>
    <t>Llogaria</t>
  </si>
  <si>
    <t>Pajisje laboratorike</t>
  </si>
  <si>
    <t>raportuese</t>
  </si>
  <si>
    <t>paraardhese</t>
  </si>
  <si>
    <t>tatim fitimi I paguar</t>
  </si>
  <si>
    <t>ACCOUNT STATEMENT</t>
  </si>
  <si>
    <t>BANKA KOMBETARE TREGTARE</t>
  </si>
  <si>
    <t>CREDINS</t>
  </si>
  <si>
    <t>LEKE</t>
  </si>
  <si>
    <t>Ttotali aktiveve monetare</t>
  </si>
  <si>
    <r>
      <t xml:space="preserve"> </t>
    </r>
    <r>
      <rPr>
        <b/>
        <sz val="8"/>
        <rFont val="Arial"/>
        <family val="2"/>
      </rPr>
      <t xml:space="preserve"> CADY</t>
    </r>
    <r>
      <rPr>
        <sz val="8"/>
        <rFont val="Arial"/>
        <family val="2"/>
      </rPr>
      <t xml:space="preserve">   Wolsvagen   13600 x 140</t>
    </r>
  </si>
  <si>
    <t>Fatos Lashi</t>
  </si>
  <si>
    <t>Administrator</t>
  </si>
  <si>
    <t>Lumturi Velaj</t>
  </si>
  <si>
    <t>15,01,2009</t>
  </si>
  <si>
    <t>Klinik, Farmaci ,Laborator</t>
  </si>
  <si>
    <t>NIPT K31915005H</t>
  </si>
  <si>
    <t>Inventar I Farmacise Egian me daten 31.12.2013</t>
  </si>
  <si>
    <t>Emertimi Kimik</t>
  </si>
  <si>
    <t>Emri Tregtar</t>
  </si>
  <si>
    <t>Cmimi</t>
  </si>
  <si>
    <t>Ranitidine 150 mg</t>
  </si>
  <si>
    <t>Ranitidine</t>
  </si>
  <si>
    <t>Omeprazole 20 mg</t>
  </si>
  <si>
    <t>Omeprazid</t>
  </si>
  <si>
    <t>Papaverine Hydrochloride 4% -1ml</t>
  </si>
  <si>
    <t>Papaverine</t>
  </si>
  <si>
    <t>Drotaverine Hydrochloride 40 mg</t>
  </si>
  <si>
    <t>No-Spa</t>
  </si>
  <si>
    <t>Atropine Sulphate 1 mg - 1 ml</t>
  </si>
  <si>
    <t>Atropine</t>
  </si>
  <si>
    <t>Butylscopolamine Bromide 10mg</t>
  </si>
  <si>
    <t>Dividol</t>
  </si>
  <si>
    <t>Metoclopramide 10 mg</t>
  </si>
  <si>
    <t>Reglan</t>
  </si>
  <si>
    <t>Metoclopramide 5 mg/ml - 2ml</t>
  </si>
  <si>
    <t>Acid Ursodeoxycholic 150 mg</t>
  </si>
  <si>
    <t>Ursoflor</t>
  </si>
  <si>
    <t>Acid Ursodeoxycholic 250mg</t>
  </si>
  <si>
    <t>Ursobil</t>
  </si>
  <si>
    <t>Nystatine  500.000 Nj. N</t>
  </si>
  <si>
    <t>Nystatin</t>
  </si>
  <si>
    <t>Sulfasalazine 500 mg</t>
  </si>
  <si>
    <t>Sulfasalazin Krka</t>
  </si>
  <si>
    <t>Mesalazine 500 mg</t>
  </si>
  <si>
    <t>Mesaflor</t>
  </si>
  <si>
    <t>Multienzymes (L+A+P) Pancreatin 10.000 Nj.N</t>
  </si>
  <si>
    <t>Kreon 10000</t>
  </si>
  <si>
    <t>Multienzymes (L+A+P) Pancreatin 25.000 Nj.N</t>
  </si>
  <si>
    <t>Kreon 25000</t>
  </si>
  <si>
    <t>Insuline Humane Biosintetike Neutrale 100 Nj.N. / ml - 3 ml</t>
  </si>
  <si>
    <t>Insuman Rapid Solostar</t>
  </si>
  <si>
    <t>Insuline Humane Biosintetike Neutrale 100 Nj.N./ml - 3 ml</t>
  </si>
  <si>
    <t>Humulin R</t>
  </si>
  <si>
    <t>Insuline Lispro 100 Nj.N/ml - 3 ml</t>
  </si>
  <si>
    <t>Humalog</t>
  </si>
  <si>
    <t>Insuline Aspart solution 100 UI/ml - 3 ml</t>
  </si>
  <si>
    <t>Novo Rapid Flexpen</t>
  </si>
  <si>
    <t>Insuline Humane Biosintetike Izofane 100 Nj.N. / ml - 3 ml</t>
  </si>
  <si>
    <t>Humulin N Pen</t>
  </si>
  <si>
    <t>Insuline Humane Biosintetike Bifazike Izofane 100 Nj.N/ ml - 3 ml 30/70</t>
  </si>
  <si>
    <t>Humulin 70/30</t>
  </si>
  <si>
    <t>Insuline Humane Biosintetike Bifazike Izofane 100 Nj.N/ ml - 3 ml 25/75</t>
  </si>
  <si>
    <t>Insuman Comb 25 Solostar</t>
  </si>
  <si>
    <t>Insuline Lispro + Ins. Lispro Protamine 100 Nj.N/ml - 3 ml 25/75</t>
  </si>
  <si>
    <t>Humalog Mix 25</t>
  </si>
  <si>
    <t>Insuline Lispro + Ins. Lispro Protamine 100 Nj.N/ml - 3 ml 50/50</t>
  </si>
  <si>
    <t>Humalog Mix 50</t>
  </si>
  <si>
    <t>Insuline Aspartan + Protamine Crystallised Ins Aspart 100 NjN/ml - 3 ml 30/70</t>
  </si>
  <si>
    <t>Novomix 30 Flexpen</t>
  </si>
  <si>
    <t>Insuline Glargine solution 100 UI/ml  - 3 ml</t>
  </si>
  <si>
    <t>Lantus Solostar/Optiset</t>
  </si>
  <si>
    <t>Insuline Detemir solution 100 UI / ml - 3 ml</t>
  </si>
  <si>
    <t>Levemir Flexpen</t>
  </si>
  <si>
    <t>Metformine 500 mg</t>
  </si>
  <si>
    <t>Metformine</t>
  </si>
  <si>
    <t>Metformine 850 mg</t>
  </si>
  <si>
    <t>Metformin Stada</t>
  </si>
  <si>
    <t>Metformine 1000 mg</t>
  </si>
  <si>
    <t>Glucoplus Gener</t>
  </si>
  <si>
    <t>Glibenclamide 5 mg</t>
  </si>
  <si>
    <t>Glibenklamid</t>
  </si>
  <si>
    <t>Vildagliptin+Metformine 50/500mg</t>
  </si>
  <si>
    <t>Galvus Met</t>
  </si>
  <si>
    <t>Vildagliptin+Metformine 50/850mg</t>
  </si>
  <si>
    <t>Retinol + Ergocalciferol (10.000+10.000) Nj.N - 20 ml</t>
  </si>
  <si>
    <t>Advit</t>
  </si>
  <si>
    <t>Dihydrotachysterol  30 ml</t>
  </si>
  <si>
    <t>AT 10 Loesg Human 30 ml*</t>
  </si>
  <si>
    <t>Cholecalciferol 14400 Nj.N/ml - 12.5 ml</t>
  </si>
  <si>
    <t>Oleovit D3</t>
  </si>
  <si>
    <t>Thiamine 5 % - 1 ml</t>
  </si>
  <si>
    <t>Vitamine B1</t>
  </si>
  <si>
    <t>Acid Ascorbic 5 % - 2 ml</t>
  </si>
  <si>
    <t>Vitamine C</t>
  </si>
  <si>
    <t>Nicotinamide 200 mg</t>
  </si>
  <si>
    <t>Nikotinamid</t>
  </si>
  <si>
    <t>Pyridoxine 5 % - 2 ml</t>
  </si>
  <si>
    <t>Vitamine B6</t>
  </si>
  <si>
    <t>Calcium -3-methyl-2 oxovalerate etj</t>
  </si>
  <si>
    <t>Ketosteril</t>
  </si>
  <si>
    <t>Warfarine Sodium 1 mg</t>
  </si>
  <si>
    <t>Taro-Warfarin</t>
  </si>
  <si>
    <t>Warfarine Sodium 3 mg</t>
  </si>
  <si>
    <t>Acenocoumarol 4 mg</t>
  </si>
  <si>
    <t>Sintrom</t>
  </si>
  <si>
    <t>Clopidogrel 75 mg</t>
  </si>
  <si>
    <t>Kerberan</t>
  </si>
  <si>
    <t>Ticlopidine Hydrochloride 250 mg</t>
  </si>
  <si>
    <t>Ticlopidina Trombopat</t>
  </si>
  <si>
    <t>Ferrous Fumarate 350mg</t>
  </si>
  <si>
    <t>Heferol</t>
  </si>
  <si>
    <t>Ferric Sodium Gluconate Complex 781.2mg/100ml - 240ml</t>
  </si>
  <si>
    <t>Ferritin OTI</t>
  </si>
  <si>
    <t>Iron(III) Hydroxide Dextran Complex 100mg/2ml - 2ml</t>
  </si>
  <si>
    <t>Ferrum LEK</t>
  </si>
  <si>
    <t>Cyanocobalamine 100 mcg - 1ml</t>
  </si>
  <si>
    <t>Vitamine B12</t>
  </si>
  <si>
    <t>Cyanocobalamine 500 mcg - 1ml</t>
  </si>
  <si>
    <t>Acid Folic 5 mg</t>
  </si>
  <si>
    <t>Folic Acid</t>
  </si>
  <si>
    <t>Magnesi Sulphate 25 % - 10 ml</t>
  </si>
  <si>
    <t>Sulfat Magnezi</t>
  </si>
  <si>
    <t>Digoxine 250 mcg</t>
  </si>
  <si>
    <t>Digoxine</t>
  </si>
  <si>
    <t>Propafenone 300 mg</t>
  </si>
  <si>
    <t>Propafenon Stada</t>
  </si>
  <si>
    <t>Propafenone 150 mg</t>
  </si>
  <si>
    <t>Amiodarone 200 mg</t>
  </si>
  <si>
    <t>Amiodaron  Actavis</t>
  </si>
  <si>
    <t>Glyceryl Trinitrate 0.4 mg / spray</t>
  </si>
  <si>
    <t>Nitrolingual spray</t>
  </si>
  <si>
    <t>Nitroglycerine 0.3 mg</t>
  </si>
  <si>
    <t>Trinitrina</t>
  </si>
  <si>
    <t>Isosorbite Dinitrate 10 mg</t>
  </si>
  <si>
    <t>Isorem 10</t>
  </si>
  <si>
    <t>Izosorbite 5 Mononitrate 40 mg</t>
  </si>
  <si>
    <t>ISMN Stada</t>
  </si>
  <si>
    <t>Izosorbite 5 Mononitrate 20 mg</t>
  </si>
  <si>
    <t>Methyldopa 250 mg</t>
  </si>
  <si>
    <t>Metil Dopa</t>
  </si>
  <si>
    <t>Hydrochlorothiazide 25 mg</t>
  </si>
  <si>
    <t>Dehydratin Neo</t>
  </si>
  <si>
    <t>Furosemide 40 mg</t>
  </si>
  <si>
    <t>Furosemid</t>
  </si>
  <si>
    <t>Furosemide 10 mg/ml - 2 ml</t>
  </si>
  <si>
    <t>Spironolactone 25 mg</t>
  </si>
  <si>
    <t>Alspiron</t>
  </si>
  <si>
    <t>Propranolol 40 mg</t>
  </si>
  <si>
    <t>Propranolol</t>
  </si>
  <si>
    <t>Metoprolol 50mg</t>
  </si>
  <si>
    <t>Metoprolol STADA</t>
  </si>
  <si>
    <t>Metoprolol 100mg</t>
  </si>
  <si>
    <t>Metoprolol Stada</t>
  </si>
  <si>
    <t>Atenolol 100 mg</t>
  </si>
  <si>
    <t>Atenolol Alkaloid</t>
  </si>
  <si>
    <t>Atenolol</t>
  </si>
  <si>
    <t>Bisoprolol 5 mg</t>
  </si>
  <si>
    <t>Bisotens</t>
  </si>
  <si>
    <t>Bisoprolol 10 mg</t>
  </si>
  <si>
    <t>Nebivolol 5 mg</t>
  </si>
  <si>
    <t>Nebivolol Stada</t>
  </si>
  <si>
    <t>Carvedilol 6.25 mg</t>
  </si>
  <si>
    <t>Carvilex</t>
  </si>
  <si>
    <t>Carvedilol 25 mg</t>
  </si>
  <si>
    <t>Milenol</t>
  </si>
  <si>
    <t>Carvedilol 12.5mg</t>
  </si>
  <si>
    <t>Amlodipine 5 mg</t>
  </si>
  <si>
    <t>Vazotal</t>
  </si>
  <si>
    <t>Amlodipine 10 mg</t>
  </si>
  <si>
    <t>Felodipine 5 mg</t>
  </si>
  <si>
    <t>Plendil</t>
  </si>
  <si>
    <t>Felodipine 10 mg</t>
  </si>
  <si>
    <t>Nifedipine 10 mg</t>
  </si>
  <si>
    <t>Nifedipine</t>
  </si>
  <si>
    <t>Nifedipine  20 mg</t>
  </si>
  <si>
    <t>Nifelat R</t>
  </si>
  <si>
    <t>Nifedipine  30 mg</t>
  </si>
  <si>
    <t>Nipin</t>
  </si>
  <si>
    <t>Nifedipine  60 mg</t>
  </si>
  <si>
    <t>Nitrendipine 20 mg</t>
  </si>
  <si>
    <t>Nitrendipin Jenapharm</t>
  </si>
  <si>
    <t>Lercanidipine 10 mg</t>
  </si>
  <si>
    <t>Lercanil</t>
  </si>
  <si>
    <t>Verapamil 40 mg</t>
  </si>
  <si>
    <t>Verapamil Alkaloid</t>
  </si>
  <si>
    <t>Verapamil 80 mg</t>
  </si>
  <si>
    <t>Diltiazem 60 mg</t>
  </si>
  <si>
    <t>Diltiazem</t>
  </si>
  <si>
    <t>Diltiazem 90 mg</t>
  </si>
  <si>
    <t>Aldizem</t>
  </si>
  <si>
    <t>Captopril 25 mg</t>
  </si>
  <si>
    <t>Katopil</t>
  </si>
  <si>
    <t>Captopril 50 mg</t>
  </si>
  <si>
    <t>Enalapril 20 mg</t>
  </si>
  <si>
    <t>Prilenap</t>
  </si>
  <si>
    <t>Enalapril</t>
  </si>
  <si>
    <t>Losartan Potassium 50mg</t>
  </si>
  <si>
    <t>Losartan</t>
  </si>
  <si>
    <t>Valsartan 160mg</t>
  </si>
  <si>
    <t>Valpress</t>
  </si>
  <si>
    <t>Valsartan 80 mg</t>
  </si>
  <si>
    <t>Irbersartan 150mg</t>
  </si>
  <si>
    <t>Ifirmasta</t>
  </si>
  <si>
    <t>Irbersartan 300mg</t>
  </si>
  <si>
    <t>Olmesartan 20 mg</t>
  </si>
  <si>
    <t>Menartan</t>
  </si>
  <si>
    <t>Olmesartan 40mg</t>
  </si>
  <si>
    <t>Valsartan + Hydrochlortiazide 80/12.5mg</t>
  </si>
  <si>
    <t>Valsartan/Hydrochlorothiazide</t>
  </si>
  <si>
    <t>Valsartan+Hydrochlortiazide 160/25mg</t>
  </si>
  <si>
    <t>Olmesartan Medoxomil + Hydrochlortiazide (20+12.5) mg</t>
  </si>
  <si>
    <t>Menartan Plus</t>
  </si>
  <si>
    <t>Valsartan + Amlodipine 80 / 5 mg</t>
  </si>
  <si>
    <t>Exforge</t>
  </si>
  <si>
    <t>Valsartan + Amlodipine 160 / 5 mg</t>
  </si>
  <si>
    <t>Valsartan+Amlodipine 160/10mg</t>
  </si>
  <si>
    <t>Valsartan + Amlodipine + Hydrochlorthiazide 160/10/12.5 mg</t>
  </si>
  <si>
    <t>Exforge HCT</t>
  </si>
  <si>
    <t>Valsartan + Amlodipine + Hydrochlorthiazide 160/5/25 mg</t>
  </si>
  <si>
    <t>Valsartan+Amlodipine+Hydrochlorthiazide 160/10/25mg</t>
  </si>
  <si>
    <t>Simvastatine 10 mg</t>
  </si>
  <si>
    <t>Simvalip 10</t>
  </si>
  <si>
    <t>Simvastatine 20 mg</t>
  </si>
  <si>
    <t>Simvalip 20</t>
  </si>
  <si>
    <t>Simvastatine 40 mg</t>
  </si>
  <si>
    <t>Simvalip 40</t>
  </si>
  <si>
    <t>Lovastatine 20 mg</t>
  </si>
  <si>
    <t>Lovastatin</t>
  </si>
  <si>
    <t>Pravastatine Sodium 20 mg</t>
  </si>
  <si>
    <t>Pravastatina Tetrafarma</t>
  </si>
  <si>
    <t>Pravastatine Sodium 40 mg</t>
  </si>
  <si>
    <t>Pravalip</t>
  </si>
  <si>
    <t>Fluvastatine 80mg</t>
  </si>
  <si>
    <t>Fluvastatin XL</t>
  </si>
  <si>
    <t>Fluvastatine 40 mg</t>
  </si>
  <si>
    <t>Fluvastatine Actavis</t>
  </si>
  <si>
    <t>Atorvastatine 10 mg</t>
  </si>
  <si>
    <t>Atoris</t>
  </si>
  <si>
    <t>Atorvastatine 20mg</t>
  </si>
  <si>
    <t>Fenofibrate 200 mg</t>
  </si>
  <si>
    <t>Fenofibrate EG</t>
  </si>
  <si>
    <t>Ciprofibrate 100 mg</t>
  </si>
  <si>
    <t>Lipanor</t>
  </si>
  <si>
    <t>Terbinafine 250 mg</t>
  </si>
  <si>
    <t>Terbonile</t>
  </si>
  <si>
    <t>Bacitracine 500 Nj.N /g + Neomycinum 3.5 mg/g - 30 g</t>
  </si>
  <si>
    <t>Bivacyn</t>
  </si>
  <si>
    <t>Sulfadiazine argenticum 1% - 40 g</t>
  </si>
  <si>
    <t>Argedin</t>
  </si>
  <si>
    <t>Betamethasone Dipropionate 0.05% - 20 g</t>
  </si>
  <si>
    <t>Kuterid</t>
  </si>
  <si>
    <t>Betamethasone  Dipropionate 0.05 % -15 g</t>
  </si>
  <si>
    <t>Helpoderm</t>
  </si>
  <si>
    <t>Betamethasone 0.1% 15 g</t>
  </si>
  <si>
    <t>Betaval</t>
  </si>
  <si>
    <t>Methylprednisolone Aceponate1mg/1gr 15gr Krem,pom.</t>
  </si>
  <si>
    <t>Advantan</t>
  </si>
  <si>
    <t>Flumetasone 0.02%+ Neomycine 0.05 % 15g Pomade</t>
  </si>
  <si>
    <t>Fluoderma</t>
  </si>
  <si>
    <t>Neomycin  Sulphate + Polymixin B Sulphate + Nystatin (35000+35000+100000)Nj.N</t>
  </si>
  <si>
    <t>Polygynax</t>
  </si>
  <si>
    <t>Metronidazole + Neomycine sulphate + Nystatine (500 mg+65.000 Nj.N+100.000 Nj.N)</t>
  </si>
  <si>
    <t>Tergynan</t>
  </si>
  <si>
    <t>Metronidazol 500 mg</t>
  </si>
  <si>
    <t>Metronidazol</t>
  </si>
  <si>
    <t>Econazol Nitrate 150 mg</t>
  </si>
  <si>
    <t>Ekonal</t>
  </si>
  <si>
    <t>Fenticonazole Nitrate 600 mg</t>
  </si>
  <si>
    <t>Lomexin</t>
  </si>
  <si>
    <t>Nifuratel 500 mg + Nystatine 200.000 Nj.N</t>
  </si>
  <si>
    <t>Macmiror Complex</t>
  </si>
  <si>
    <t>Bromocriptine 2.5mg</t>
  </si>
  <si>
    <t>Brameston 2.5</t>
  </si>
  <si>
    <t>Testosterone Enanthate 250 mg/1ml</t>
  </si>
  <si>
    <t>Testo Enant</t>
  </si>
  <si>
    <t>Progesterone 2.5 % - 1 ml</t>
  </si>
  <si>
    <t>Progesteron</t>
  </si>
  <si>
    <t>Progesterone 100 mg</t>
  </si>
  <si>
    <t>Menaelle</t>
  </si>
  <si>
    <t>Dydrogesterone 10 mg</t>
  </si>
  <si>
    <t>Duphaston</t>
  </si>
  <si>
    <t>Clomifene 50 mg</t>
  </si>
  <si>
    <t>Clomid</t>
  </si>
  <si>
    <t>Cyproterone Acetate 50 mg</t>
  </si>
  <si>
    <t>Androcur</t>
  </si>
  <si>
    <t>Estradiol + Drospironone (1+2) mg</t>
  </si>
  <si>
    <t>Angeliq</t>
  </si>
  <si>
    <t>Acid Nalidiksik 500 mg</t>
  </si>
  <si>
    <t>Nalidiksine</t>
  </si>
  <si>
    <t>Nitrofurantoine 100 mg</t>
  </si>
  <si>
    <t>Nitrofurantoine</t>
  </si>
  <si>
    <t>Alfuzosine 5 mg</t>
  </si>
  <si>
    <t>Xatral SR</t>
  </si>
  <si>
    <t>Alfuzosine 10 mg</t>
  </si>
  <si>
    <t>Alcinin</t>
  </si>
  <si>
    <t>Tamsulosine 0.4mg</t>
  </si>
  <si>
    <t>Solesmin</t>
  </si>
  <si>
    <t>Terazosine 2mg</t>
  </si>
  <si>
    <t>Flotrin Pro</t>
  </si>
  <si>
    <t>Terazosine 5mg</t>
  </si>
  <si>
    <t>Flotrin Uro</t>
  </si>
  <si>
    <t>Finasteride 5mg</t>
  </si>
  <si>
    <t>Finasterid Actavis</t>
  </si>
  <si>
    <t>Tetracosactide Acetate 1 mg  - 1 ml</t>
  </si>
  <si>
    <t>Synacthen Depot</t>
  </si>
  <si>
    <t>Desmopressin 100 mcg/ml- 5ml intranazal</t>
  </si>
  <si>
    <t>Minirin</t>
  </si>
  <si>
    <t>Desmopressin 100 mcg/ml 6 ml intranazal</t>
  </si>
  <si>
    <t>Nocutil</t>
  </si>
  <si>
    <t>Dexamethasone 500 mcg</t>
  </si>
  <si>
    <t>Dexamethason KRKA</t>
  </si>
  <si>
    <t>Dexamethasone 0.2% - 10 ml</t>
  </si>
  <si>
    <t>Soldesam</t>
  </si>
  <si>
    <t>Dexamethasone Phosphate 4mg/1ml</t>
  </si>
  <si>
    <t>Prodexa 4</t>
  </si>
  <si>
    <t>Prednisolone 25 mg</t>
  </si>
  <si>
    <t>Prednizolon</t>
  </si>
  <si>
    <t>Prednisone 5 mg</t>
  </si>
  <si>
    <t>Prednizon</t>
  </si>
  <si>
    <t>Triamcinolone 40 mg -1ml</t>
  </si>
  <si>
    <t>Triamvirgi</t>
  </si>
  <si>
    <t>Levothyroxine  Natricum 50mcg</t>
  </si>
  <si>
    <t>Letrox</t>
  </si>
  <si>
    <t>Levothyroxine  Natricum 100mcg</t>
  </si>
  <si>
    <t>Propylthiouracil 50 mg</t>
  </si>
  <si>
    <t>Propiltiouracil</t>
  </si>
  <si>
    <t>Calcitonine (Salmon Synthetic) 200 Nj.N nasal spray</t>
  </si>
  <si>
    <t>Calci - 10</t>
  </si>
  <si>
    <t>Doxycycline 100 mg</t>
  </si>
  <si>
    <t>Medomycin</t>
  </si>
  <si>
    <t>Oxytetracycline 250 mg</t>
  </si>
  <si>
    <t>Oksitetracikline</t>
  </si>
  <si>
    <t>Ampicilline 125 mg / 5 ml - 100ml</t>
  </si>
  <si>
    <t>Pamecil</t>
  </si>
  <si>
    <t>Ampicilline 250 mg / 5 ml - 100ml</t>
  </si>
  <si>
    <t>Ampicilin Alkaloid</t>
  </si>
  <si>
    <t>Ampicilline 250 mg</t>
  </si>
  <si>
    <t>Ampiciline</t>
  </si>
  <si>
    <t>Ampicilline 500 mg</t>
  </si>
  <si>
    <t>Ampicilline 1g</t>
  </si>
  <si>
    <t>Syntocil</t>
  </si>
  <si>
    <t>Amoxicilline 125 mg / 5 ml - 60 ml</t>
  </si>
  <si>
    <t>Amoxicilline EG</t>
  </si>
  <si>
    <t>Amoxicilline 250 mg / 5 ml - 60 ml</t>
  </si>
  <si>
    <t>Amoxiciline EG</t>
  </si>
  <si>
    <t>Amoxicilline 250 mg / 5 ml - 100 ml</t>
  </si>
  <si>
    <t>Hiconcil</t>
  </si>
  <si>
    <t>Amoxicilline 500 mg</t>
  </si>
  <si>
    <t>Amoksiciline</t>
  </si>
  <si>
    <t>Benzathine Benzylpenicilline 1.2 milion Nj.N</t>
  </si>
  <si>
    <t>Moldamin*</t>
  </si>
  <si>
    <t>Amoxicilline Trihydrate + Acid Clavulonic (125+31.2) mg / 5ml-100ml</t>
  </si>
  <si>
    <t>Augmentin</t>
  </si>
  <si>
    <t>Amoxicilline Trihydrate + Acid Clavulonic ( 250+62.5)mg/5ml-100 ml</t>
  </si>
  <si>
    <t>Klamoks Pediatric</t>
  </si>
  <si>
    <t>Amoxicilline Trihydrate + Acid Clavulonic 375 mg</t>
  </si>
  <si>
    <t>Panklav</t>
  </si>
  <si>
    <t>Amoxicilline Trihydrate+ Acid Clavulonic  625mg</t>
  </si>
  <si>
    <t>Amoksiklav Solvo</t>
  </si>
  <si>
    <t>Amoxicilline Trihydrate+Acid Clavulonic (457mg/5ml-70ml)</t>
  </si>
  <si>
    <t>Amoksiklav 2X</t>
  </si>
  <si>
    <t>Amoxicilline Trihydrate+Acid Clavulonic 1000mg</t>
  </si>
  <si>
    <t>Amoxicilline Trihydrate+Acid Clavulonic (100mg+12.5mg)/ml - 60ml</t>
  </si>
  <si>
    <t>Amoxicilline - Ac.Clavulanique EG</t>
  </si>
  <si>
    <t>Amoxicilline Trihydrate + Acid Clavulonic (100mg+12.5mg)/ml - 30ml</t>
  </si>
  <si>
    <t>Amoxicilline -  Ac.Clavulanique EG</t>
  </si>
  <si>
    <t>Cephalexine 125 mg / 5 ml - 60ml</t>
  </si>
  <si>
    <t>Keflex</t>
  </si>
  <si>
    <t>Cephalexine 250 mg / 5 ml - 60 ml</t>
  </si>
  <si>
    <t>Cephalexine 500 mg</t>
  </si>
  <si>
    <t>Cefalexin</t>
  </si>
  <si>
    <t>Cefuroxime Axetil 125 mg / 5 ml - 50 ml</t>
  </si>
  <si>
    <t>Zinnat</t>
  </si>
  <si>
    <t>Cefaclor Monohydrate 125 mg / 5ml - 75 ml</t>
  </si>
  <si>
    <t>Ceclor</t>
  </si>
  <si>
    <t>Cefaclor Monohydrate 250 mg / 5 ml - 60 ml</t>
  </si>
  <si>
    <t>Cefaklor</t>
  </si>
  <si>
    <t>Cefaclor Hydrochloride 250 mg / 5 ml - 75 ml</t>
  </si>
  <si>
    <t>Cefaclor Monohydrate 250 mg / 5 ml - 100 ml</t>
  </si>
  <si>
    <t>Bactigram</t>
  </si>
  <si>
    <t>Cefaclor Hydrocloride 500 mg</t>
  </si>
  <si>
    <t>Kliacef</t>
  </si>
  <si>
    <t>Cefixime 100 mg/ 5 ml - 100 ml</t>
  </si>
  <si>
    <t>Pancef</t>
  </si>
  <si>
    <t>Sulfamethoxazol + Trimethoprime 240 mg / 5 ml - 100 ml</t>
  </si>
  <si>
    <t>Baktrim</t>
  </si>
  <si>
    <t>Sulfamethoxazol 400 mg + Trimethoprine 80 mg</t>
  </si>
  <si>
    <t>Sulfametoprim</t>
  </si>
  <si>
    <t>Erythromycine 250 mg</t>
  </si>
  <si>
    <t>Eritromicine</t>
  </si>
  <si>
    <t>Spiramycine 250 mg</t>
  </si>
  <si>
    <t>Spiramicine</t>
  </si>
  <si>
    <t>Midecamycine 175 mg / 5 ml - 115 ml</t>
  </si>
  <si>
    <t>Macropen</t>
  </si>
  <si>
    <t>Clarithromycine 250 mg</t>
  </si>
  <si>
    <t>Fromilid</t>
  </si>
  <si>
    <t>Clarithromycine 500 mg</t>
  </si>
  <si>
    <t>Clarithromycine 125mg/5ml-100ml</t>
  </si>
  <si>
    <t>Cleron</t>
  </si>
  <si>
    <t>Azithromycine 100 mg / 5ml - 20 ml</t>
  </si>
  <si>
    <t>Azitromicina Sandoz</t>
  </si>
  <si>
    <t>Azithromycine 200 mg / 5ml - 20 ml</t>
  </si>
  <si>
    <t>Azithromycine 250 mg</t>
  </si>
  <si>
    <t>Hemomycin</t>
  </si>
  <si>
    <t>Gentamicine 20 mg - 2 ml</t>
  </si>
  <si>
    <t>Gentamicin Alkaloid</t>
  </si>
  <si>
    <t>Gentamicine 40 mg - 2 ml</t>
  </si>
  <si>
    <t>Gentamycine</t>
  </si>
  <si>
    <t>Gentamicine 80 mg - 2 ml</t>
  </si>
  <si>
    <t>Gentamicin</t>
  </si>
  <si>
    <t>Ciprofloxacine 500 mg</t>
  </si>
  <si>
    <t>Zindolin 500</t>
  </si>
  <si>
    <t>Metronidazol 250 mg</t>
  </si>
  <si>
    <t>Ketoconazol 200 mg</t>
  </si>
  <si>
    <t>Ketrozol 200</t>
  </si>
  <si>
    <t>Fluconazol 150 mg</t>
  </si>
  <si>
    <t>Fluconazol Genericon</t>
  </si>
  <si>
    <t>Fluconasol 100mg</t>
  </si>
  <si>
    <t>Fungolon</t>
  </si>
  <si>
    <t>Rifampicine 300 mg</t>
  </si>
  <si>
    <t>Eremfat</t>
  </si>
  <si>
    <t>Aciclovir 400 mg</t>
  </si>
  <si>
    <t>Virzin</t>
  </si>
  <si>
    <t>Aciclovir 200mg</t>
  </si>
  <si>
    <t>Aciclovir 800 mg</t>
  </si>
  <si>
    <t>Lamivudine 100 mg</t>
  </si>
  <si>
    <t>Mivux</t>
  </si>
  <si>
    <t>Cyclophosphamide 50 mg</t>
  </si>
  <si>
    <t>Endoxan*</t>
  </si>
  <si>
    <t>Methotrexate 2.5 mg</t>
  </si>
  <si>
    <t>Ebetrexat</t>
  </si>
  <si>
    <t>Methotrexate 5 mg</t>
  </si>
  <si>
    <t>Tamoxifene 10 mg</t>
  </si>
  <si>
    <t>Zymoplex</t>
  </si>
  <si>
    <t>Tamoxifene 20 mg</t>
  </si>
  <si>
    <t>Anastrazole 1 mg</t>
  </si>
  <si>
    <t>Anastrazole Medico Uno</t>
  </si>
  <si>
    <t>Letrozole 2.5 mg</t>
  </si>
  <si>
    <t>Lametta</t>
  </si>
  <si>
    <t>Mycofenolate Mofetil 250 mg</t>
  </si>
  <si>
    <t>Micofenolate de Mofetil Farmoz</t>
  </si>
  <si>
    <t>Mycophenolic Acid 360 mg</t>
  </si>
  <si>
    <t>Myfortic</t>
  </si>
  <si>
    <t>Mycofenolate Mofetil 500 mg</t>
  </si>
  <si>
    <t>Ciclosporine 25 mg</t>
  </si>
  <si>
    <t>Sandimmum Neoral</t>
  </si>
  <si>
    <t>Ciclosporine 100 mg</t>
  </si>
  <si>
    <t>Tacrolimus 0.5 mg</t>
  </si>
  <si>
    <t>Prograf</t>
  </si>
  <si>
    <t>Tacrolimus 1 mg</t>
  </si>
  <si>
    <t>Azathioprine 50 mg</t>
  </si>
  <si>
    <t>Imuprin</t>
  </si>
  <si>
    <t>Indometacine 100 mg</t>
  </si>
  <si>
    <t>Indometacine</t>
  </si>
  <si>
    <t>Diclofenac 50 mg</t>
  </si>
  <si>
    <t>Remethan</t>
  </si>
  <si>
    <t>Piroxicam  20  mg</t>
  </si>
  <si>
    <t>Remoxicam</t>
  </si>
  <si>
    <t>Ibuprofen 400 mg</t>
  </si>
  <si>
    <t>Jenaprofen</t>
  </si>
  <si>
    <t>Naproxen 250 mg</t>
  </si>
  <si>
    <t>Priaxen 250</t>
  </si>
  <si>
    <t>Naproxen 500 mg</t>
  </si>
  <si>
    <t>Priaxen 500</t>
  </si>
  <si>
    <t>Ketoprofen 50 mg</t>
  </si>
  <si>
    <t>Ketonal</t>
  </si>
  <si>
    <t>Ketoprofen 100 mg</t>
  </si>
  <si>
    <t>Ketoprofen 100mg</t>
  </si>
  <si>
    <t>Ketonal Forte</t>
  </si>
  <si>
    <t>Allopurinol 100 mg</t>
  </si>
  <si>
    <t>Jenapurinol</t>
  </si>
  <si>
    <t>Clodronate  Disodium Anhydrous 400 mg</t>
  </si>
  <si>
    <t>Sindronat</t>
  </si>
  <si>
    <t>Acid Ibandronic, Monosodium Salt, Monohydrate 50 mg</t>
  </si>
  <si>
    <t>Bondronat</t>
  </si>
  <si>
    <t>Metamizole 50 % -2 ml</t>
  </si>
  <si>
    <t>Analgine</t>
  </si>
  <si>
    <t>Paracetamol 125mg</t>
  </si>
  <si>
    <t>Paracetamol</t>
  </si>
  <si>
    <t>Paracetamol  250 mg</t>
  </si>
  <si>
    <t>Phenobarbital 15 mg</t>
  </si>
  <si>
    <t>Luminal</t>
  </si>
  <si>
    <t>Phenobarbital 60 mg</t>
  </si>
  <si>
    <t>Clonazepam 2 mg</t>
  </si>
  <si>
    <t>Rivotril</t>
  </si>
  <si>
    <t>Carbamazepine 2% -100 ml</t>
  </si>
  <si>
    <t>Tegretol</t>
  </si>
  <si>
    <t>Carbamazepine 200 mg</t>
  </si>
  <si>
    <t>Karbamazepine</t>
  </si>
  <si>
    <t>Acid Valproic 300mg</t>
  </si>
  <si>
    <t>Valpro TAD Chrono 300</t>
  </si>
  <si>
    <t>Acid Valproic 500mg</t>
  </si>
  <si>
    <t>Valproate de sodium EG L.P</t>
  </si>
  <si>
    <t>Acid Valproic 380mg/10ml-150ml</t>
  </si>
  <si>
    <t>Depakine</t>
  </si>
  <si>
    <t>Lamotrigine 25 mg</t>
  </si>
  <si>
    <t>Lamal</t>
  </si>
  <si>
    <t>Lamotrigine 100 mg</t>
  </si>
  <si>
    <t>Gabapentin 100 mg</t>
  </si>
  <si>
    <t>Gabapentina Gabamox</t>
  </si>
  <si>
    <t>Gabapentin 300 mg</t>
  </si>
  <si>
    <t>Gabapentin 400 mg</t>
  </si>
  <si>
    <t>Levetiracetam 500 mg</t>
  </si>
  <si>
    <t>Epixx</t>
  </si>
  <si>
    <t>Pregabalin 75mg</t>
  </si>
  <si>
    <t>Lyrica</t>
  </si>
  <si>
    <t>Trihexiphenidil 5 mg</t>
  </si>
  <si>
    <t>Parkinsan</t>
  </si>
  <si>
    <t>Carbidopa 25 mg + Levodopa 250 mg</t>
  </si>
  <si>
    <t>Levomed</t>
  </si>
  <si>
    <t>Levodopa 200 mg + Benserazide 50 mg</t>
  </si>
  <si>
    <t>Madopar 250</t>
  </si>
  <si>
    <t>Amantadine 100 mg</t>
  </si>
  <si>
    <t>Amantadine</t>
  </si>
  <si>
    <t>Chlorpromazine 100 mg</t>
  </si>
  <si>
    <t>Klorpromazine100</t>
  </si>
  <si>
    <t>Levomepromazine 25 mg</t>
  </si>
  <si>
    <t>Levomepromazine</t>
  </si>
  <si>
    <t>Haloperidol 20 mg - 10 ml Pika nga goja</t>
  </si>
  <si>
    <t>Haloperidol</t>
  </si>
  <si>
    <t>Haloperidol 50 mg  - 1ml</t>
  </si>
  <si>
    <t>Haldol Depo</t>
  </si>
  <si>
    <t>Clozapine 100 mg</t>
  </si>
  <si>
    <t>Clozapin 100-1A Pharma</t>
  </si>
  <si>
    <t>Olanzapine 10 mg</t>
  </si>
  <si>
    <t>Ozapex</t>
  </si>
  <si>
    <t>Lithium Carbonate 250 mg</t>
  </si>
  <si>
    <t>Lithium Carbonicum GSK</t>
  </si>
  <si>
    <t>Risperidone 2 mg</t>
  </si>
  <si>
    <t>Risperidone</t>
  </si>
  <si>
    <t>Risperidone  1mg / 1 ml - 30 ml</t>
  </si>
  <si>
    <t>Diazepam 5 mg</t>
  </si>
  <si>
    <t>Diazepam</t>
  </si>
  <si>
    <t>Diazepam 10 mg /2 ml</t>
  </si>
  <si>
    <t>Chlordiazepoxide 10 mg</t>
  </si>
  <si>
    <t>Librian</t>
  </si>
  <si>
    <t>Chlorazepate Dipotassium 5mg</t>
  </si>
  <si>
    <t>Tranxene</t>
  </si>
  <si>
    <t>Chlorazepate Dipotassium 10 mg</t>
  </si>
  <si>
    <t>Lorazepam  1 mg</t>
  </si>
  <si>
    <t>Titus</t>
  </si>
  <si>
    <t>Lorazepam  2.5 mg</t>
  </si>
  <si>
    <t>Meprobamate 400 mg</t>
  </si>
  <si>
    <t>Meprobamat</t>
  </si>
  <si>
    <t>Imipramine 25 mg</t>
  </si>
  <si>
    <t>Imipramine</t>
  </si>
  <si>
    <t>Clomipramine  25 mg</t>
  </si>
  <si>
    <t>Anafranil</t>
  </si>
  <si>
    <t>Amitriptyline 25 mg</t>
  </si>
  <si>
    <t>Amitriptiline</t>
  </si>
  <si>
    <t>Maprotiline 25 mg</t>
  </si>
  <si>
    <t>Ludiomil</t>
  </si>
  <si>
    <t>Fluoxetine  Hydrochloride  20mg</t>
  </si>
  <si>
    <t>Fluoxetin Alkaloid</t>
  </si>
  <si>
    <t>Pyridostigmine Bromide 60 mg</t>
  </si>
  <si>
    <t>Kalymin*</t>
  </si>
  <si>
    <t>Pyrantel Embonate 125 mg</t>
  </si>
  <si>
    <t>Helmintox</t>
  </si>
  <si>
    <t>Pyrantel Embonate 250 mg</t>
  </si>
  <si>
    <t>Pyrantel Embonate 125 mg/2.5ml - 15ml</t>
  </si>
  <si>
    <t>Beclometasone Dipropionate 50 mcg/nasal spray -200 doze</t>
  </si>
  <si>
    <t>Rinosol</t>
  </si>
  <si>
    <t>Beclomethasone 100 mcg - 200 doza nazal spray</t>
  </si>
  <si>
    <t>Rino Clenil</t>
  </si>
  <si>
    <t>Budesonide 100 mcg/doze - 10 ml nazal spray</t>
  </si>
  <si>
    <t>Buderen</t>
  </si>
  <si>
    <t>Salbutamol 0.1mg - 200 doza Inhalacion</t>
  </si>
  <si>
    <t>Buto-Asma Inhaler</t>
  </si>
  <si>
    <t>Salmeterol Xinofoate 25 mcg/doze - 120 doza inh.</t>
  </si>
  <si>
    <t>Serevent</t>
  </si>
  <si>
    <t>Formoterol  Fumarate  12mcg (per inhalacion)</t>
  </si>
  <si>
    <t>Kurovent</t>
  </si>
  <si>
    <t>Indacaterol Maleate 150 mcg</t>
  </si>
  <si>
    <t>Onbrez Breezhaler</t>
  </si>
  <si>
    <t>Indacaterol Maleate 300 mcg</t>
  </si>
  <si>
    <t>Salmeterol  Xinafoate Micronised + Fluticasone Propionate Micronised inh. (50 mcg + 100 mcg)/ unit dose</t>
  </si>
  <si>
    <t>Seretide Diskus</t>
  </si>
  <si>
    <t>Salmeterol  Xinafoate Micronised + Fluticasone Propionate Micronised inh. (50 mcg + 250 mcg)/ unit dose</t>
  </si>
  <si>
    <t>Salmeterol  Xinafoate Micronised + Fluticasone Micronised Propionate inh. (50 mcg + 500 mcg)/ unit dose</t>
  </si>
  <si>
    <t>Budesonide + Formoterol Fumarate Dihydrate turbohaler 320/9 mcg/doze-60doza</t>
  </si>
  <si>
    <t>Symbicort  Turbohaler</t>
  </si>
  <si>
    <t>Budesonide + Formoterol Fumarate Dihidrate turbohaler 80/4.5 mcg/doze  - 60 doza</t>
  </si>
  <si>
    <t>Budesonide + Formoterol Fumarate Dihydrate turbohaler 160/4.5 mcg/doze - 60 doza</t>
  </si>
  <si>
    <t>Symbicort Turbohaler</t>
  </si>
  <si>
    <t>Beclometasone 250 mcg /Inhalacion -200 doze</t>
  </si>
  <si>
    <t>Clenil</t>
  </si>
  <si>
    <t>Budesonide 400 mcg * 60 doze inh</t>
  </si>
  <si>
    <t>Miflonide 400</t>
  </si>
  <si>
    <t>Budesonide inhaler 100 mcg/doze - 200 doza</t>
  </si>
  <si>
    <t>Pulmicort Turbohaler</t>
  </si>
  <si>
    <t>Budesonide inhaler 200 mcg/doze - 100 doza</t>
  </si>
  <si>
    <t>Beclomethasone + Formoterol 100/6 mcg - 120 doza inh.</t>
  </si>
  <si>
    <t>Foster</t>
  </si>
  <si>
    <t>Fluticasone Propionate 50 mcg -120 doza Inhalacion</t>
  </si>
  <si>
    <t>Flixotide Evohaler</t>
  </si>
  <si>
    <t>Fluticasone Propionate 250 mcg-60 inh</t>
  </si>
  <si>
    <t>Fluticasone Propionate 125mcg-120 inh.</t>
  </si>
  <si>
    <t>Fluticasone Propionate 250 mcg/doze - 120 doza</t>
  </si>
  <si>
    <t>Flihaler</t>
  </si>
  <si>
    <t>Ipratropium Bromide - 200 doza inh - 10 ml</t>
  </si>
  <si>
    <t>Atrovent N</t>
  </si>
  <si>
    <t>Salbutamol 2mg / 5 ml -150ml</t>
  </si>
  <si>
    <t>Butamol</t>
  </si>
  <si>
    <t>Salbutamol Sulphate 4 mg</t>
  </si>
  <si>
    <t>Medolin</t>
  </si>
  <si>
    <t>Theophylline 200 mg Retard</t>
  </si>
  <si>
    <t>Teotard</t>
  </si>
  <si>
    <t>Aminophylline 100 mg</t>
  </si>
  <si>
    <t>Eufilline</t>
  </si>
  <si>
    <t>Codeine 15 mg</t>
  </si>
  <si>
    <t>Kodeine Fosfat</t>
  </si>
  <si>
    <t>Promethazine 25 mg</t>
  </si>
  <si>
    <t>Prometazine</t>
  </si>
  <si>
    <t>Cetirizine Hydrochloride 10mg</t>
  </si>
  <si>
    <t>Zirex</t>
  </si>
  <si>
    <t>Loratadine 10 mg</t>
  </si>
  <si>
    <t>Loratadin</t>
  </si>
  <si>
    <t>Loratadine  5 mg/5ml-120 ml</t>
  </si>
  <si>
    <t>Ketotifen 1mg</t>
  </si>
  <si>
    <t>Denerel</t>
  </si>
  <si>
    <t>Ketotifen 1mg/5ml-100 ml</t>
  </si>
  <si>
    <t>Denerel syrup</t>
  </si>
  <si>
    <t>Gentamicine 0.3%/10ml</t>
  </si>
  <si>
    <t>Gentoculin 0.3%</t>
  </si>
  <si>
    <t>Tobramycine 3 mg/ml - 5 ml</t>
  </si>
  <si>
    <t>Tobrin</t>
  </si>
  <si>
    <t>Tobramycine 0.3% - 3.5g</t>
  </si>
  <si>
    <t>Tobramicin</t>
  </si>
  <si>
    <t>Travoprost + Timolol (40 mcg + 5 mg/1ml - 2.5 ml)</t>
  </si>
  <si>
    <t>Duotrav</t>
  </si>
  <si>
    <t>Diclofenac Natriumi  1% - 5ml</t>
  </si>
  <si>
    <t>Dicloftil</t>
  </si>
  <si>
    <t>Dexamethasone +Neomycine 3.5gr Pomade per sy</t>
  </si>
  <si>
    <t>Dexa Neo</t>
  </si>
  <si>
    <t>Tobramycine + Dexamethasone 3/1 mg - 1g</t>
  </si>
  <si>
    <t>Tobradex</t>
  </si>
  <si>
    <t>Tobramycine + Dexamethasone 3/1 mg /ml - 5ml</t>
  </si>
  <si>
    <t>Dexamethasone Sodium Phosphate0.1%-5ml Pika per sy</t>
  </si>
  <si>
    <t>Maxidex</t>
  </si>
  <si>
    <t>Pilocarpine Hydrochloride 2 % - 10 ml Pika per sy</t>
  </si>
  <si>
    <t>Pilokarpine</t>
  </si>
  <si>
    <t>Acetazolamide  250 mg</t>
  </si>
  <si>
    <t>Diamox*</t>
  </si>
  <si>
    <t>Brinzolamide 10mg/ml-5ml</t>
  </si>
  <si>
    <t>Azopt</t>
  </si>
  <si>
    <t>Timolol 0.5%-5ml</t>
  </si>
  <si>
    <t>Timadren 0.5%</t>
  </si>
  <si>
    <t>Latanoprost + Timolol Maleate (50 mcg + 6.83 mg) - 2.5ml pika per sy</t>
  </si>
  <si>
    <t>Xalacom</t>
  </si>
  <si>
    <t>Latanoprost 0.005% - 2.5ml pika per sy</t>
  </si>
  <si>
    <t>Xalatan 0.005%</t>
  </si>
  <si>
    <t>Travoprost 40mcg/ml-2.5 ml</t>
  </si>
  <si>
    <t>Travatan</t>
  </si>
  <si>
    <t>Atropine Sulphate 1%-10ml pika per sy</t>
  </si>
  <si>
    <t>Aqua  Bidestillata 2 ml</t>
  </si>
  <si>
    <t>Uje per injeksion</t>
  </si>
  <si>
    <t>Aqua Bidestillata 5ml</t>
  </si>
  <si>
    <t>Aqua Ad Injectabilia Alkaloid</t>
  </si>
  <si>
    <t>Aqua Bidestillata 10ml</t>
  </si>
  <si>
    <t>Water for injection</t>
  </si>
  <si>
    <t>Heparine calcike</t>
  </si>
  <si>
    <t>shiringa</t>
  </si>
  <si>
    <t>Ceftriaxone</t>
  </si>
  <si>
    <t>Flagyl</t>
  </si>
  <si>
    <t>Cefazoline</t>
  </si>
  <si>
    <t>1 gr</t>
  </si>
  <si>
    <t>Manitol</t>
  </si>
  <si>
    <t>Glukoze</t>
  </si>
  <si>
    <t>Klorur natriumi</t>
  </si>
  <si>
    <t xml:space="preserve">Ciprofloxacine  </t>
  </si>
  <si>
    <t>Agumentin</t>
  </si>
  <si>
    <t>1,2gr</t>
  </si>
  <si>
    <t>Aptamil 1</t>
  </si>
  <si>
    <t>Depon</t>
  </si>
  <si>
    <t>500mg*20tb</t>
  </si>
  <si>
    <t>Sterimar baby</t>
  </si>
  <si>
    <t>50ml</t>
  </si>
  <si>
    <t>Nafazoline spray</t>
  </si>
  <si>
    <t>0,1%-10ml</t>
  </si>
  <si>
    <t>Fluditec</t>
  </si>
  <si>
    <t>2%-125ml</t>
  </si>
  <si>
    <t>Rhinostop</t>
  </si>
  <si>
    <t>100ml</t>
  </si>
  <si>
    <t>Daleron</t>
  </si>
  <si>
    <t>5ml/100</t>
  </si>
  <si>
    <t>Flonidan</t>
  </si>
  <si>
    <t>5mg/5ml</t>
  </si>
  <si>
    <t>Tylol hot</t>
  </si>
  <si>
    <t>Clexane</t>
  </si>
  <si>
    <t>Mucocis</t>
  </si>
  <si>
    <t>Carbocistein</t>
  </si>
  <si>
    <t>Urisen S</t>
  </si>
  <si>
    <t>Amaryl</t>
  </si>
  <si>
    <t>glimepiride</t>
  </si>
  <si>
    <t xml:space="preserve">Espumisan </t>
  </si>
  <si>
    <t>simethicone</t>
  </si>
  <si>
    <t>Propolis balsamico</t>
  </si>
  <si>
    <t>Physioten</t>
  </si>
  <si>
    <t>moxonidine</t>
  </si>
  <si>
    <t>Klaciped</t>
  </si>
  <si>
    <t>Uje oksigjenuar</t>
  </si>
  <si>
    <t>Uje injeksion</t>
  </si>
  <si>
    <t>Davixon Im</t>
  </si>
  <si>
    <t>Nizoral shampo</t>
  </si>
  <si>
    <t>Alkol</t>
  </si>
  <si>
    <t>litra</t>
  </si>
  <si>
    <t>Abioclav</t>
  </si>
  <si>
    <t>Bimbovit Gocce</t>
  </si>
  <si>
    <t>30ml</t>
  </si>
  <si>
    <t>Alfasid</t>
  </si>
  <si>
    <t>sultamicillin</t>
  </si>
  <si>
    <t>Crème visage</t>
  </si>
  <si>
    <t>Latoren</t>
  </si>
  <si>
    <t>Nexium</t>
  </si>
  <si>
    <t>esomeprazol</t>
  </si>
  <si>
    <t>Miraclin</t>
  </si>
  <si>
    <t>doxycycline</t>
  </si>
  <si>
    <t>Pancef sir</t>
  </si>
  <si>
    <t>One touch ultra</t>
  </si>
  <si>
    <t>Natri Chlorat</t>
  </si>
  <si>
    <t>500ml</t>
  </si>
  <si>
    <t>Ringer</t>
  </si>
  <si>
    <t>500 ml</t>
  </si>
  <si>
    <t>Pambuk</t>
  </si>
  <si>
    <t>Doreza jo sterile</t>
  </si>
  <si>
    <t>Shiringa</t>
  </si>
  <si>
    <t>Aquila thermal legere</t>
  </si>
  <si>
    <t xml:space="preserve">Pancef  </t>
  </si>
  <si>
    <t>alkaloid</t>
  </si>
  <si>
    <t>Medel aerosol family</t>
  </si>
  <si>
    <t>Femoden</t>
  </si>
  <si>
    <t>Ciprinol</t>
  </si>
  <si>
    <t>Ciprofloxacine</t>
  </si>
  <si>
    <t>Glorixone</t>
  </si>
  <si>
    <t>Tavanic</t>
  </si>
  <si>
    <t>levofloxacin</t>
  </si>
  <si>
    <t>Folifer</t>
  </si>
  <si>
    <t>Prental</t>
  </si>
  <si>
    <t>Jameson</t>
  </si>
  <si>
    <t>Baby cream</t>
  </si>
  <si>
    <t>Baby shampo</t>
  </si>
  <si>
    <t>Baby oil</t>
  </si>
  <si>
    <t>Atoprel milk</t>
  </si>
  <si>
    <t>Zaditen syr</t>
  </si>
  <si>
    <t>Neo-penetran forte</t>
  </si>
  <si>
    <t>avodart</t>
  </si>
  <si>
    <t>Rocephin vial</t>
  </si>
  <si>
    <t>Nipogaline</t>
  </si>
  <si>
    <t>Cefuroxime</t>
  </si>
  <si>
    <t>Carnil oral sol</t>
  </si>
  <si>
    <t>Muscoflex</t>
  </si>
  <si>
    <t>Zimaks</t>
  </si>
  <si>
    <t>Risonel</t>
  </si>
  <si>
    <t>mometason furoate</t>
  </si>
  <si>
    <t>Ornisid vaginal</t>
  </si>
  <si>
    <t>Voltaren</t>
  </si>
  <si>
    <t>Urisen bust</t>
  </si>
  <si>
    <t>Marvinia lavanda</t>
  </si>
  <si>
    <t>Yaz ftb</t>
  </si>
  <si>
    <t>Yasmin</t>
  </si>
  <si>
    <t>Omega 3 clasic</t>
  </si>
  <si>
    <t>Spasmodil</t>
  </si>
  <si>
    <t>Tachipirina</t>
  </si>
  <si>
    <t>Algofren</t>
  </si>
  <si>
    <t>Cloderm crème</t>
  </si>
  <si>
    <t>clotrimazole</t>
  </si>
  <si>
    <t>Alkol 100ml</t>
  </si>
  <si>
    <t>Aprovel</t>
  </si>
  <si>
    <t>Nozetal</t>
  </si>
  <si>
    <t>Nervine+codeine</t>
  </si>
  <si>
    <t>Adrenaline</t>
  </si>
  <si>
    <t xml:space="preserve">Ranitidine   </t>
  </si>
  <si>
    <t>Pancilline</t>
  </si>
  <si>
    <t>Argedine</t>
  </si>
  <si>
    <t>Propanol</t>
  </si>
  <si>
    <t>Prontogest</t>
  </si>
  <si>
    <t>Golapiol</t>
  </si>
  <si>
    <t>Vomix bust</t>
  </si>
  <si>
    <t>Sosefen OS GTT</t>
  </si>
  <si>
    <t>Bimbovit D3</t>
  </si>
  <si>
    <t>Marvinia detergente</t>
  </si>
  <si>
    <t>Bimbovit ferro</t>
  </si>
  <si>
    <t>Valeclor</t>
  </si>
  <si>
    <t>Aspirine</t>
  </si>
  <si>
    <t>Ponstan</t>
  </si>
  <si>
    <t>PGA</t>
  </si>
  <si>
    <t>Duphalac syrup</t>
  </si>
  <si>
    <t>Galvus</t>
  </si>
  <si>
    <t>Zespira</t>
  </si>
  <si>
    <t>Ketoral shampo</t>
  </si>
  <si>
    <t>Vasoserc bid</t>
  </si>
  <si>
    <t>Ornisid fort</t>
  </si>
  <si>
    <t xml:space="preserve">Difrael </t>
  </si>
  <si>
    <t>Gripostad</t>
  </si>
  <si>
    <t>thiamine</t>
  </si>
  <si>
    <t>Crestor</t>
  </si>
  <si>
    <t>Furamag</t>
  </si>
  <si>
    <t>furazidin</t>
  </si>
  <si>
    <t>Flagyl oral</t>
  </si>
  <si>
    <t>Ialuset</t>
  </si>
  <si>
    <t>Mammavit smagl crem</t>
  </si>
  <si>
    <t>Maja per pena</t>
  </si>
  <si>
    <t>Sanagol imunno</t>
  </si>
  <si>
    <t>Flavamed</t>
  </si>
  <si>
    <t>Ultop</t>
  </si>
  <si>
    <t>Beloderm</t>
  </si>
  <si>
    <t>Norlevo</t>
  </si>
  <si>
    <t>Zoloft</t>
  </si>
  <si>
    <t>Galvus met</t>
  </si>
  <si>
    <t>Co-diovani</t>
  </si>
  <si>
    <t>Onbrez breezhale</t>
  </si>
  <si>
    <t>Citoles</t>
  </si>
  <si>
    <t>Buscopan</t>
  </si>
  <si>
    <t>Bende</t>
  </si>
  <si>
    <t>Garze sterile</t>
  </si>
  <si>
    <t>Proserine</t>
  </si>
  <si>
    <t>Prodexa</t>
  </si>
  <si>
    <t>VLERA TOTALE</t>
  </si>
  <si>
    <t>Fatos  Lashi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</si>
</sst>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#,##0.0"/>
    <numFmt numFmtId="167" formatCode="0.00_);\(0.00\)"/>
    <numFmt numFmtId="168" formatCode="0.0"/>
    <numFmt numFmtId="169" formatCode="_(* #,##0_);_(* \(#,##0\);_(* &quot;-&quot;??_);_(@_)"/>
    <numFmt numFmtId="170" formatCode="_-* #,##0_L_e_k_-;\-* #,##0_L_e_k_-;_-* &quot;-&quot;??_L_e_k_-;_-@_-"/>
  </numFmts>
  <fonts count="49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 Narrow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i/>
      <sz val="9"/>
      <name val="Arial"/>
      <family val="2"/>
    </font>
    <font>
      <b/>
      <sz val="9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  <charset val="238"/>
    </font>
    <font>
      <b/>
      <i/>
      <sz val="9"/>
      <name val="Arial"/>
      <family val="2"/>
    </font>
    <font>
      <b/>
      <sz val="10"/>
      <color indexed="8"/>
      <name val="Arial Narrow"/>
      <family val="2"/>
    </font>
    <font>
      <b/>
      <i/>
      <sz val="8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49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10" fillId="0" borderId="0" xfId="0" applyFont="1"/>
    <xf numFmtId="0" fontId="12" fillId="0" borderId="0" xfId="0" applyFont="1"/>
    <xf numFmtId="0" fontId="10" fillId="0" borderId="0" xfId="0" applyFont="1" applyBorder="1"/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/>
    <xf numFmtId="0" fontId="10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16" fillId="0" borderId="0" xfId="0" applyFont="1" applyBorder="1"/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66" fontId="10" fillId="0" borderId="3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1" fillId="0" borderId="0" xfId="0" applyFont="1"/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/>
    <xf numFmtId="0" fontId="21" fillId="0" borderId="0" xfId="0" applyFont="1" applyBorder="1"/>
    <xf numFmtId="0" fontId="21" fillId="0" borderId="12" xfId="0" applyFont="1" applyBorder="1"/>
    <xf numFmtId="0" fontId="21" fillId="0" borderId="8" xfId="0" applyFont="1" applyBorder="1"/>
    <xf numFmtId="0" fontId="3" fillId="0" borderId="0" xfId="0" applyFont="1" applyBorder="1" applyAlignment="1">
      <alignment horizontal="center"/>
    </xf>
    <xf numFmtId="0" fontId="2" fillId="0" borderId="11" xfId="0" applyFont="1" applyBorder="1"/>
    <xf numFmtId="0" fontId="8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3" fillId="0" borderId="0" xfId="0" applyFont="1" applyBorder="1"/>
    <xf numFmtId="0" fontId="22" fillId="0" borderId="0" xfId="0" applyFont="1" applyBorder="1"/>
    <xf numFmtId="0" fontId="3" fillId="0" borderId="12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14" xfId="0" applyFont="1" applyBorder="1"/>
    <xf numFmtId="0" fontId="25" fillId="0" borderId="12" xfId="0" applyFont="1" applyBorder="1" applyAlignment="1">
      <alignment horizontal="right"/>
    </xf>
    <xf numFmtId="14" fontId="3" fillId="0" borderId="12" xfId="0" applyNumberFormat="1" applyFont="1" applyBorder="1"/>
    <xf numFmtId="165" fontId="10" fillId="0" borderId="0" xfId="1" applyFont="1"/>
    <xf numFmtId="165" fontId="16" fillId="0" borderId="0" xfId="1" applyFont="1" applyBorder="1" applyAlignment="1">
      <alignment vertical="center"/>
    </xf>
    <xf numFmtId="165" fontId="14" fillId="0" borderId="0" xfId="1" applyFont="1" applyAlignment="1">
      <alignment vertical="center"/>
    </xf>
    <xf numFmtId="165" fontId="15" fillId="0" borderId="13" xfId="1" applyFont="1" applyBorder="1" applyAlignment="1">
      <alignment horizontal="center" vertical="center"/>
    </xf>
    <xf numFmtId="165" fontId="15" fillId="0" borderId="2" xfId="1" applyFont="1" applyBorder="1" applyAlignment="1">
      <alignment horizontal="center" vertical="center"/>
    </xf>
    <xf numFmtId="165" fontId="10" fillId="0" borderId="4" xfId="1" applyFont="1" applyBorder="1" applyAlignment="1">
      <alignment vertical="center"/>
    </xf>
    <xf numFmtId="165" fontId="10" fillId="0" borderId="0" xfId="1" applyFont="1" applyBorder="1" applyAlignment="1">
      <alignment vertical="center"/>
    </xf>
    <xf numFmtId="165" fontId="10" fillId="0" borderId="0" xfId="1" applyFont="1" applyBorder="1"/>
    <xf numFmtId="165" fontId="10" fillId="0" borderId="0" xfId="1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7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165" fontId="16" fillId="0" borderId="0" xfId="1" applyFont="1" applyAlignment="1">
      <alignment vertical="center"/>
    </xf>
    <xf numFmtId="165" fontId="18" fillId="0" borderId="0" xfId="1" applyFont="1" applyAlignment="1">
      <alignment vertical="center"/>
    </xf>
    <xf numFmtId="165" fontId="16" fillId="0" borderId="0" xfId="0" applyNumberFormat="1" applyFont="1" applyAlignment="1">
      <alignment vertical="center"/>
    </xf>
    <xf numFmtId="14" fontId="3" fillId="0" borderId="5" xfId="0" applyNumberFormat="1" applyFont="1" applyBorder="1"/>
    <xf numFmtId="164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4" xfId="0" applyBorder="1"/>
    <xf numFmtId="0" fontId="4" fillId="0" borderId="4" xfId="0" applyFont="1" applyBorder="1"/>
    <xf numFmtId="0" fontId="7" fillId="0" borderId="0" xfId="0" applyFont="1"/>
    <xf numFmtId="165" fontId="26" fillId="0" borderId="0" xfId="1" applyFont="1" applyAlignment="1">
      <alignment vertical="center"/>
    </xf>
    <xf numFmtId="165" fontId="20" fillId="0" borderId="0" xfId="1" applyFont="1" applyAlignment="1">
      <alignment vertical="center"/>
    </xf>
    <xf numFmtId="170" fontId="18" fillId="0" borderId="4" xfId="1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0" fontId="21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170" fontId="4" fillId="0" borderId="0" xfId="1" applyNumberFormat="1" applyFont="1" applyBorder="1"/>
    <xf numFmtId="170" fontId="27" fillId="0" borderId="0" xfId="1" applyNumberFormat="1" applyFont="1" applyAlignment="1"/>
    <xf numFmtId="170" fontId="28" fillId="0" borderId="0" xfId="1" applyNumberFormat="1" applyFont="1" applyBorder="1" applyAlignment="1">
      <alignment horizontal="center" vertical="center"/>
    </xf>
    <xf numFmtId="170" fontId="29" fillId="0" borderId="0" xfId="1" applyNumberFormat="1" applyFont="1" applyBorder="1" applyAlignment="1">
      <alignment vertical="center"/>
    </xf>
    <xf numFmtId="170" fontId="4" fillId="0" borderId="0" xfId="1" applyNumberFormat="1" applyFont="1" applyBorder="1" applyAlignment="1"/>
    <xf numFmtId="170" fontId="4" fillId="0" borderId="4" xfId="1" applyNumberFormat="1" applyFont="1" applyBorder="1" applyAlignment="1"/>
    <xf numFmtId="170" fontId="6" fillId="0" borderId="5" xfId="1" applyNumberFormat="1" applyFont="1" applyBorder="1"/>
    <xf numFmtId="170" fontId="4" fillId="0" borderId="0" xfId="1" applyNumberFormat="1" applyFont="1"/>
    <xf numFmtId="170" fontId="4" fillId="0" borderId="0" xfId="1" applyNumberFormat="1" applyFont="1" applyBorder="1" applyAlignment="1">
      <alignment vertical="center"/>
    </xf>
    <xf numFmtId="0" fontId="6" fillId="0" borderId="0" xfId="0" applyFont="1"/>
    <xf numFmtId="170" fontId="6" fillId="0" borderId="0" xfId="1" applyNumberFormat="1" applyFont="1" applyBorder="1"/>
    <xf numFmtId="170" fontId="6" fillId="0" borderId="0" xfId="1" applyNumberFormat="1" applyFont="1"/>
    <xf numFmtId="0" fontId="31" fillId="0" borderId="0" xfId="0" applyFont="1" applyBorder="1" applyAlignment="1">
      <alignment horizontal="center"/>
    </xf>
    <xf numFmtId="170" fontId="6" fillId="0" borderId="0" xfId="1" applyNumberFormat="1" applyFont="1" applyBorder="1" applyAlignment="1"/>
    <xf numFmtId="0" fontId="6" fillId="0" borderId="0" xfId="0" applyFont="1" applyBorder="1"/>
    <xf numFmtId="170" fontId="30" fillId="0" borderId="0" xfId="1" applyNumberFormat="1" applyFont="1" applyBorder="1" applyAlignment="1">
      <alignment vertical="center"/>
    </xf>
    <xf numFmtId="170" fontId="32" fillId="0" borderId="0" xfId="1" applyNumberFormat="1" applyFont="1" applyBorder="1" applyAlignment="1">
      <alignment vertical="center"/>
    </xf>
    <xf numFmtId="170" fontId="6" fillId="0" borderId="0" xfId="1" applyNumberFormat="1" applyFont="1" applyBorder="1" applyAlignment="1">
      <alignment vertical="center"/>
    </xf>
    <xf numFmtId="170" fontId="6" fillId="0" borderId="0" xfId="1" applyNumberFormat="1" applyFont="1" applyBorder="1" applyAlignment="1">
      <alignment horizontal="center"/>
    </xf>
    <xf numFmtId="170" fontId="31" fillId="0" borderId="0" xfId="1" applyNumberFormat="1" applyFont="1" applyBorder="1" applyAlignment="1">
      <alignment horizontal="left" vertical="center"/>
    </xf>
    <xf numFmtId="170" fontId="7" fillId="0" borderId="0" xfId="1" applyNumberFormat="1" applyFont="1" applyBorder="1" applyAlignment="1">
      <alignment vertical="center"/>
    </xf>
    <xf numFmtId="164" fontId="6" fillId="0" borderId="0" xfId="0" applyNumberFormat="1" applyFont="1" applyBorder="1"/>
    <xf numFmtId="170" fontId="7" fillId="0" borderId="0" xfId="1" applyNumberFormat="1" applyFont="1" applyBorder="1" applyAlignment="1">
      <alignment horizontal="left" vertical="center"/>
    </xf>
    <xf numFmtId="170" fontId="33" fillId="0" borderId="0" xfId="1" applyNumberFormat="1" applyFont="1" applyBorder="1" applyAlignment="1">
      <alignment vertical="center"/>
    </xf>
    <xf numFmtId="170" fontId="6" fillId="0" borderId="0" xfId="1" applyNumberFormat="1" applyFont="1" applyBorder="1" applyAlignment="1">
      <alignment horizontal="left"/>
    </xf>
    <xf numFmtId="170" fontId="6" fillId="0" borderId="0" xfId="1" applyNumberFormat="1" applyFont="1" applyFill="1" applyBorder="1" applyAlignment="1">
      <alignment horizontal="left"/>
    </xf>
    <xf numFmtId="170" fontId="6" fillId="0" borderId="0" xfId="1" applyNumberFormat="1" applyFont="1" applyFill="1" applyBorder="1"/>
    <xf numFmtId="170" fontId="6" fillId="0" borderId="0" xfId="1" applyNumberFormat="1" applyFont="1" applyFill="1" applyBorder="1" applyAlignment="1">
      <alignment horizontal="center"/>
    </xf>
    <xf numFmtId="0" fontId="7" fillId="0" borderId="0" xfId="0" applyFont="1" applyBorder="1"/>
    <xf numFmtId="170" fontId="7" fillId="0" borderId="0" xfId="1" applyNumberFormat="1" applyFont="1" applyBorder="1"/>
    <xf numFmtId="170" fontId="7" fillId="0" borderId="0" xfId="1" applyNumberFormat="1" applyFont="1"/>
    <xf numFmtId="170" fontId="7" fillId="0" borderId="0" xfId="1" applyNumberFormat="1" applyFont="1" applyBorder="1" applyAlignment="1">
      <alignment horizontal="left"/>
    </xf>
    <xf numFmtId="170" fontId="30" fillId="0" borderId="5" xfId="1" applyNumberFormat="1" applyFont="1" applyBorder="1"/>
    <xf numFmtId="170" fontId="9" fillId="0" borderId="0" xfId="1" applyNumberFormat="1" applyFont="1" applyBorder="1"/>
    <xf numFmtId="170" fontId="30" fillId="0" borderId="0" xfId="1" applyNumberFormat="1" applyFont="1" applyBorder="1"/>
    <xf numFmtId="170" fontId="7" fillId="0" borderId="0" xfId="1" applyNumberFormat="1" applyFont="1" applyBorder="1" applyAlignment="1">
      <alignment horizontal="center"/>
    </xf>
    <xf numFmtId="170" fontId="6" fillId="0" borderId="0" xfId="1" applyNumberFormat="1" applyFont="1" applyFill="1" applyBorder="1" applyAlignment="1"/>
    <xf numFmtId="170" fontId="30" fillId="0" borderId="0" xfId="1" applyNumberFormat="1" applyFont="1" applyBorder="1" applyAlignment="1">
      <alignment horizontal="left" vertical="center"/>
    </xf>
    <xf numFmtId="170" fontId="33" fillId="0" borderId="0" xfId="1" applyNumberFormat="1" applyFont="1" applyFill="1" applyBorder="1" applyAlignment="1"/>
    <xf numFmtId="170" fontId="33" fillId="0" borderId="0" xfId="1" applyNumberFormat="1" applyFont="1"/>
    <xf numFmtId="170" fontId="6" fillId="0" borderId="0" xfId="1" applyNumberFormat="1" applyFont="1" applyFill="1" applyBorder="1" applyAlignment="1">
      <alignment vertical="center"/>
    </xf>
    <xf numFmtId="170" fontId="33" fillId="0" borderId="0" xfId="1" applyNumberFormat="1" applyFont="1" applyFill="1" applyBorder="1" applyAlignment="1">
      <alignment vertical="center"/>
    </xf>
    <xf numFmtId="170" fontId="33" fillId="0" borderId="0" xfId="1" applyNumberFormat="1" applyFont="1" applyBorder="1"/>
    <xf numFmtId="170" fontId="33" fillId="0" borderId="0" xfId="1" applyNumberFormat="1" applyFont="1" applyBorder="1" applyAlignment="1">
      <alignment horizontal="center"/>
    </xf>
    <xf numFmtId="170" fontId="9" fillId="0" borderId="0" xfId="1" applyNumberFormat="1" applyFont="1" applyFill="1" applyBorder="1"/>
    <xf numFmtId="170" fontId="34" fillId="0" borderId="0" xfId="1" applyNumberFormat="1" applyFont="1" applyBorder="1" applyAlignment="1">
      <alignment horizontal="right"/>
    </xf>
    <xf numFmtId="170" fontId="31" fillId="0" borderId="0" xfId="1" applyNumberFormat="1" applyFont="1" applyBorder="1" applyAlignment="1">
      <alignment vertical="center"/>
    </xf>
    <xf numFmtId="170" fontId="6" fillId="0" borderId="0" xfId="1" applyNumberFormat="1" applyFont="1" applyAlignment="1">
      <alignment horizontal="left"/>
    </xf>
    <xf numFmtId="170" fontId="6" fillId="0" borderId="0" xfId="1" applyNumberFormat="1" applyFont="1" applyBorder="1" applyAlignment="1">
      <alignment horizontal="left" vertical="center"/>
    </xf>
    <xf numFmtId="170" fontId="7" fillId="0" borderId="0" xfId="1" applyNumberFormat="1" applyFont="1" applyAlignment="1">
      <alignment horizontal="left"/>
    </xf>
    <xf numFmtId="170" fontId="9" fillId="0" borderId="0" xfId="1" applyNumberFormat="1" applyFont="1" applyBorder="1" applyAlignment="1">
      <alignment horizontal="left"/>
    </xf>
    <xf numFmtId="170" fontId="30" fillId="0" borderId="0" xfId="1" applyNumberFormat="1" applyFont="1" applyBorder="1" applyAlignment="1">
      <alignment horizontal="left"/>
    </xf>
    <xf numFmtId="0" fontId="31" fillId="0" borderId="0" xfId="0" applyFont="1" applyBorder="1" applyAlignment="1">
      <alignment horizontal="left" vertical="center"/>
    </xf>
    <xf numFmtId="170" fontId="4" fillId="0" borderId="4" xfId="1" applyNumberFormat="1" applyFont="1" applyBorder="1" applyAlignment="1">
      <alignment horizontal="left"/>
    </xf>
    <xf numFmtId="170" fontId="4" fillId="0" borderId="0" xfId="1" applyNumberFormat="1" applyFont="1" applyAlignment="1">
      <alignment horizontal="left"/>
    </xf>
    <xf numFmtId="170" fontId="4" fillId="0" borderId="10" xfId="1" applyNumberFormat="1" applyFont="1" applyBorder="1" applyAlignment="1">
      <alignment horizontal="left"/>
    </xf>
    <xf numFmtId="170" fontId="4" fillId="0" borderId="0" xfId="1" applyNumberFormat="1" applyFont="1" applyBorder="1" applyAlignment="1">
      <alignment horizontal="left"/>
    </xf>
    <xf numFmtId="170" fontId="28" fillId="0" borderId="0" xfId="1" applyNumberFormat="1" applyFont="1" applyBorder="1" applyAlignment="1">
      <alignment horizontal="left" vertical="center"/>
    </xf>
    <xf numFmtId="0" fontId="28" fillId="0" borderId="0" xfId="0" applyFont="1" applyBorder="1" applyAlignment="1">
      <alignment horizontal="center"/>
    </xf>
    <xf numFmtId="170" fontId="28" fillId="0" borderId="15" xfId="1" applyNumberFormat="1" applyFont="1" applyBorder="1"/>
    <xf numFmtId="170" fontId="27" fillId="0" borderId="0" xfId="1" applyNumberFormat="1" applyFont="1" applyBorder="1" applyAlignment="1">
      <alignment horizontal="left" vertical="center"/>
    </xf>
    <xf numFmtId="170" fontId="27" fillId="0" borderId="0" xfId="1" applyNumberFormat="1" applyFont="1" applyBorder="1" applyAlignment="1">
      <alignment vertical="center"/>
    </xf>
    <xf numFmtId="170" fontId="4" fillId="0" borderId="0" xfId="1" applyNumberFormat="1" applyFont="1" applyBorder="1" applyAlignment="1">
      <alignment horizontal="center"/>
    </xf>
    <xf numFmtId="170" fontId="4" fillId="0" borderId="4" xfId="1" applyNumberFormat="1" applyFont="1" applyBorder="1" applyAlignment="1">
      <alignment horizontal="left" vertical="center"/>
    </xf>
    <xf numFmtId="170" fontId="4" fillId="0" borderId="7" xfId="1" applyNumberFormat="1" applyFont="1" applyBorder="1" applyAlignment="1">
      <alignment horizontal="center"/>
    </xf>
    <xf numFmtId="170" fontId="4" fillId="0" borderId="2" xfId="1" applyNumberFormat="1" applyFont="1" applyBorder="1" applyAlignment="1">
      <alignment horizontal="center"/>
    </xf>
    <xf numFmtId="170" fontId="4" fillId="0" borderId="4" xfId="1" applyNumberFormat="1" applyFont="1" applyFill="1" applyBorder="1" applyAlignment="1">
      <alignment horizontal="left"/>
    </xf>
    <xf numFmtId="0" fontId="31" fillId="0" borderId="0" xfId="0" applyFont="1" applyBorder="1" applyAlignment="1"/>
    <xf numFmtId="170" fontId="31" fillId="0" borderId="0" xfId="1" applyNumberFormat="1" applyFont="1" applyBorder="1" applyAlignment="1"/>
    <xf numFmtId="0" fontId="9" fillId="0" borderId="0" xfId="0" applyFont="1" applyBorder="1" applyAlignment="1"/>
    <xf numFmtId="165" fontId="8" fillId="0" borderId="0" xfId="1" applyFont="1" applyAlignment="1">
      <alignment vertical="center"/>
    </xf>
    <xf numFmtId="0" fontId="35" fillId="0" borderId="6" xfId="0" applyFont="1" applyBorder="1" applyAlignment="1">
      <alignment vertical="center"/>
    </xf>
    <xf numFmtId="170" fontId="18" fillId="0" borderId="4" xfId="1" applyNumberFormat="1" applyFont="1" applyBorder="1" applyAlignment="1">
      <alignment horizontal="center" vertical="center"/>
    </xf>
    <xf numFmtId="165" fontId="12" fillId="0" borderId="0" xfId="1" applyFont="1" applyAlignment="1">
      <alignment vertical="center"/>
    </xf>
    <xf numFmtId="165" fontId="4" fillId="0" borderId="4" xfId="1" applyNumberFormat="1" applyFont="1" applyBorder="1" applyAlignment="1">
      <alignment vertical="center"/>
    </xf>
    <xf numFmtId="3" fontId="6" fillId="0" borderId="0" xfId="0" applyNumberFormat="1" applyFont="1"/>
    <xf numFmtId="165" fontId="6" fillId="0" borderId="0" xfId="1" applyNumberFormat="1" applyFont="1"/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3" fontId="4" fillId="0" borderId="0" xfId="0" applyNumberFormat="1" applyFont="1"/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70" fontId="15" fillId="0" borderId="0" xfId="1" applyNumberFormat="1" applyFont="1" applyBorder="1" applyAlignment="1">
      <alignment vertical="center"/>
    </xf>
    <xf numFmtId="0" fontId="36" fillId="0" borderId="0" xfId="0" applyFont="1"/>
    <xf numFmtId="0" fontId="17" fillId="0" borderId="0" xfId="0" applyFont="1"/>
    <xf numFmtId="0" fontId="3" fillId="0" borderId="7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4" xfId="2" applyNumberFormat="1" applyBorder="1"/>
    <xf numFmtId="0" fontId="15" fillId="0" borderId="4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3" fontId="3" fillId="0" borderId="7" xfId="2" applyNumberFormat="1" applyBorder="1"/>
    <xf numFmtId="0" fontId="3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1" fontId="0" fillId="0" borderId="4" xfId="0" applyNumberFormat="1" applyFill="1" applyBorder="1"/>
    <xf numFmtId="170" fontId="38" fillId="0" borderId="4" xfId="1" applyNumberFormat="1" applyFont="1" applyBorder="1"/>
    <xf numFmtId="170" fontId="38" fillId="3" borderId="4" xfId="1" applyNumberFormat="1" applyFont="1" applyFill="1" applyBorder="1"/>
    <xf numFmtId="170" fontId="38" fillId="0" borderId="4" xfId="1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0" fontId="0" fillId="0" borderId="4" xfId="1" applyNumberFormat="1" applyFont="1" applyFill="1" applyBorder="1"/>
    <xf numFmtId="170" fontId="0" fillId="0" borderId="4" xfId="1" applyNumberFormat="1" applyFont="1" applyBorder="1"/>
    <xf numFmtId="0" fontId="15" fillId="0" borderId="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15" fillId="0" borderId="12" xfId="0" applyFont="1" applyBorder="1" applyAlignment="1"/>
    <xf numFmtId="0" fontId="15" fillId="0" borderId="0" xfId="0" applyFont="1" applyBorder="1" applyAlignment="1"/>
    <xf numFmtId="0" fontId="15" fillId="0" borderId="19" xfId="0" applyFont="1" applyBorder="1" applyAlignment="1"/>
    <xf numFmtId="170" fontId="14" fillId="0" borderId="0" xfId="1" applyNumberFormat="1" applyFont="1" applyAlignment="1">
      <alignment horizontal="center" vertical="center"/>
    </xf>
    <xf numFmtId="170" fontId="12" fillId="0" borderId="13" xfId="1" applyNumberFormat="1" applyFont="1" applyBorder="1" applyAlignment="1">
      <alignment horizontal="center" vertical="center"/>
    </xf>
    <xf numFmtId="170" fontId="12" fillId="0" borderId="14" xfId="1" applyNumberFormat="1" applyFont="1" applyBorder="1" applyAlignment="1">
      <alignment horizontal="center" vertical="center"/>
    </xf>
    <xf numFmtId="170" fontId="12" fillId="0" borderId="2" xfId="1" applyNumberFormat="1" applyFont="1" applyBorder="1" applyAlignment="1">
      <alignment horizontal="center" vertical="center"/>
    </xf>
    <xf numFmtId="170" fontId="16" fillId="4" borderId="4" xfId="1" applyNumberFormat="1" applyFont="1" applyFill="1" applyBorder="1" applyAlignment="1">
      <alignment vertical="center"/>
    </xf>
    <xf numFmtId="170" fontId="23" fillId="0" borderId="4" xfId="1" applyNumberFormat="1" applyFont="1" applyBorder="1" applyAlignment="1">
      <alignment vertical="center"/>
    </xf>
    <xf numFmtId="170" fontId="16" fillId="0" borderId="4" xfId="1" applyNumberFormat="1" applyFont="1" applyBorder="1" applyAlignment="1">
      <alignment vertical="center"/>
    </xf>
    <xf numFmtId="170" fontId="16" fillId="5" borderId="4" xfId="1" applyNumberFormat="1" applyFont="1" applyFill="1" applyBorder="1" applyAlignment="1">
      <alignment vertical="center"/>
    </xf>
    <xf numFmtId="170" fontId="15" fillId="4" borderId="4" xfId="1" applyNumberFormat="1" applyFont="1" applyFill="1" applyBorder="1" applyAlignment="1">
      <alignment vertical="center"/>
    </xf>
    <xf numFmtId="170" fontId="16" fillId="0" borderId="0" xfId="1" applyNumberFormat="1" applyFont="1" applyBorder="1" applyAlignment="1">
      <alignment vertical="center"/>
    </xf>
    <xf numFmtId="170" fontId="3" fillId="0" borderId="0" xfId="1" applyNumberFormat="1" applyFont="1" applyAlignment="1">
      <alignment horizontal="center"/>
    </xf>
    <xf numFmtId="170" fontId="16" fillId="0" borderId="0" xfId="1" applyNumberFormat="1" applyFont="1"/>
    <xf numFmtId="0" fontId="37" fillId="0" borderId="0" xfId="0" applyFont="1" applyAlignment="1"/>
    <xf numFmtId="0" fontId="40" fillId="0" borderId="0" xfId="0" applyFont="1" applyAlignment="1"/>
    <xf numFmtId="170" fontId="46" fillId="3" borderId="4" xfId="1" applyNumberFormat="1" applyFont="1" applyFill="1" applyBorder="1"/>
    <xf numFmtId="170" fontId="38" fillId="0" borderId="4" xfId="1" applyNumberFormat="1" applyFont="1" applyFill="1" applyBorder="1"/>
    <xf numFmtId="170" fontId="39" fillId="6" borderId="4" xfId="1" applyNumberFormat="1" applyFont="1" applyFill="1" applyBorder="1" applyAlignment="1">
      <alignment vertical="center"/>
    </xf>
    <xf numFmtId="165" fontId="23" fillId="7" borderId="4" xfId="1" applyFont="1" applyFill="1" applyBorder="1" applyAlignment="1">
      <alignment vertical="center"/>
    </xf>
    <xf numFmtId="165" fontId="23" fillId="0" borderId="4" xfId="1" applyFont="1" applyFill="1" applyBorder="1" applyAlignment="1">
      <alignment vertical="center"/>
    </xf>
    <xf numFmtId="170" fontId="39" fillId="4" borderId="4" xfId="1" applyNumberFormat="1" applyFont="1" applyFill="1" applyBorder="1" applyAlignment="1">
      <alignment vertical="center"/>
    </xf>
    <xf numFmtId="170" fontId="39" fillId="6" borderId="4" xfId="1" applyNumberFormat="1" applyFont="1" applyFill="1" applyBorder="1"/>
    <xf numFmtId="0" fontId="41" fillId="0" borderId="0" xfId="0" applyFont="1" applyAlignment="1"/>
    <xf numFmtId="0" fontId="0" fillId="2" borderId="4" xfId="0" applyFill="1" applyBorder="1"/>
    <xf numFmtId="0" fontId="15" fillId="2" borderId="4" xfId="0" applyFont="1" applyFill="1" applyBorder="1"/>
    <xf numFmtId="0" fontId="0" fillId="0" borderId="4" xfId="0" applyBorder="1" applyAlignment="1"/>
    <xf numFmtId="0" fontId="0" fillId="0" borderId="4" xfId="0" applyBorder="1" applyAlignment="1">
      <alignment vertical="center" wrapText="1"/>
    </xf>
    <xf numFmtId="0" fontId="42" fillId="0" borderId="4" xfId="0" applyFont="1" applyBorder="1"/>
    <xf numFmtId="170" fontId="10" fillId="0" borderId="0" xfId="1" applyNumberFormat="1" applyFont="1"/>
    <xf numFmtId="170" fontId="10" fillId="0" borderId="13" xfId="1" applyNumberFormat="1" applyFont="1" applyBorder="1" applyAlignment="1">
      <alignment horizontal="center" vertical="center"/>
    </xf>
    <xf numFmtId="170" fontId="10" fillId="0" borderId="14" xfId="1" applyNumberFormat="1" applyFont="1" applyBorder="1" applyAlignment="1">
      <alignment horizontal="center" vertical="center"/>
    </xf>
    <xf numFmtId="170" fontId="10" fillId="0" borderId="2" xfId="1" applyNumberFormat="1" applyFont="1" applyBorder="1" applyAlignment="1">
      <alignment horizontal="center" vertical="center"/>
    </xf>
    <xf numFmtId="170" fontId="23" fillId="4" borderId="4" xfId="1" applyNumberFormat="1" applyFont="1" applyFill="1" applyBorder="1" applyAlignment="1">
      <alignment vertical="center"/>
    </xf>
    <xf numFmtId="170" fontId="18" fillId="0" borderId="4" xfId="1" applyNumberFormat="1" applyFont="1" applyFill="1" applyBorder="1" applyAlignment="1">
      <alignment vertical="center"/>
    </xf>
    <xf numFmtId="170" fontId="15" fillId="0" borderId="4" xfId="1" applyNumberFormat="1" applyFont="1" applyBorder="1" applyAlignment="1">
      <alignment vertical="center"/>
    </xf>
    <xf numFmtId="170" fontId="16" fillId="0" borderId="4" xfId="1" applyNumberFormat="1" applyFont="1" applyFill="1" applyBorder="1" applyAlignment="1">
      <alignment vertical="center"/>
    </xf>
    <xf numFmtId="170" fontId="16" fillId="0" borderId="0" xfId="0" applyNumberFormat="1" applyFont="1"/>
    <xf numFmtId="170" fontId="16" fillId="0" borderId="0" xfId="0" applyNumberFormat="1" applyFont="1" applyAlignment="1">
      <alignment vertical="center"/>
    </xf>
    <xf numFmtId="170" fontId="3" fillId="0" borderId="0" xfId="1" applyNumberFormat="1" applyFont="1" applyBorder="1" applyAlignment="1">
      <alignment vertical="center"/>
    </xf>
    <xf numFmtId="170" fontId="16" fillId="0" borderId="0" xfId="1" applyNumberFormat="1" applyFont="1" applyBorder="1"/>
    <xf numFmtId="170" fontId="14" fillId="0" borderId="0" xfId="1" applyNumberFormat="1" applyFont="1" applyAlignment="1">
      <alignment vertical="center"/>
    </xf>
    <xf numFmtId="170" fontId="15" fillId="0" borderId="13" xfId="1" applyNumberFormat="1" applyFont="1" applyBorder="1" applyAlignment="1">
      <alignment horizontal="center" vertical="center"/>
    </xf>
    <xf numFmtId="170" fontId="15" fillId="0" borderId="14" xfId="1" applyNumberFormat="1" applyFont="1" applyBorder="1" applyAlignment="1">
      <alignment horizontal="center" vertical="center"/>
    </xf>
    <xf numFmtId="170" fontId="15" fillId="7" borderId="4" xfId="1" applyNumberFormat="1" applyFont="1" applyFill="1" applyBorder="1" applyAlignment="1">
      <alignment vertical="center"/>
    </xf>
    <xf numFmtId="170" fontId="10" fillId="0" borderId="4" xfId="1" applyNumberFormat="1" applyFont="1" applyFill="1" applyBorder="1" applyAlignment="1">
      <alignment vertical="center"/>
    </xf>
    <xf numFmtId="170" fontId="10" fillId="0" borderId="4" xfId="1" applyNumberFormat="1" applyFont="1" applyBorder="1" applyAlignment="1">
      <alignment vertical="center"/>
    </xf>
    <xf numFmtId="170" fontId="15" fillId="6" borderId="4" xfId="1" applyNumberFormat="1" applyFont="1" applyFill="1" applyBorder="1" applyAlignment="1">
      <alignment vertical="center"/>
    </xf>
    <xf numFmtId="170" fontId="10" fillId="6" borderId="4" xfId="1" applyNumberFormat="1" applyFont="1" applyFill="1" applyBorder="1" applyAlignment="1">
      <alignment vertical="center"/>
    </xf>
    <xf numFmtId="170" fontId="10" fillId="0" borderId="0" xfId="1" applyNumberFormat="1" applyFont="1" applyBorder="1" applyAlignment="1">
      <alignment vertical="center"/>
    </xf>
    <xf numFmtId="170" fontId="10" fillId="0" borderId="0" xfId="1" applyNumberFormat="1" applyFont="1" applyBorder="1"/>
    <xf numFmtId="170" fontId="39" fillId="0" borderId="4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0" fontId="0" fillId="0" borderId="0" xfId="1" applyNumberFormat="1" applyFont="1"/>
    <xf numFmtId="170" fontId="15" fillId="0" borderId="4" xfId="1" applyNumberFormat="1" applyFont="1" applyBorder="1"/>
    <xf numFmtId="170" fontId="15" fillId="2" borderId="4" xfId="1" applyNumberFormat="1" applyFont="1" applyFill="1" applyBorder="1" applyAlignment="1">
      <alignment vertical="center" wrapText="1"/>
    </xf>
    <xf numFmtId="170" fontId="42" fillId="0" borderId="4" xfId="1" applyNumberFormat="1" applyFont="1" applyBorder="1"/>
    <xf numFmtId="169" fontId="0" fillId="0" borderId="0" xfId="1" applyNumberFormat="1" applyFont="1"/>
    <xf numFmtId="169" fontId="0" fillId="0" borderId="0" xfId="0" applyNumberFormat="1"/>
    <xf numFmtId="169" fontId="6" fillId="0" borderId="0" xfId="1" applyNumberFormat="1" applyFont="1"/>
    <xf numFmtId="169" fontId="9" fillId="0" borderId="0" xfId="0" applyNumberFormat="1" applyFont="1"/>
    <xf numFmtId="0" fontId="6" fillId="0" borderId="0" xfId="0" applyFont="1" applyBorder="1" applyAlignment="1"/>
    <xf numFmtId="169" fontId="9" fillId="0" borderId="4" xfId="1" applyNumberFormat="1" applyFont="1" applyBorder="1"/>
    <xf numFmtId="0" fontId="9" fillId="0" borderId="4" xfId="0" applyFont="1" applyBorder="1" applyAlignment="1"/>
    <xf numFmtId="0" fontId="9" fillId="0" borderId="4" xfId="0" applyFont="1" applyBorder="1" applyAlignment="1">
      <alignment horizontal="center"/>
    </xf>
    <xf numFmtId="0" fontId="6" fillId="0" borderId="4" xfId="0" applyFont="1" applyBorder="1"/>
    <xf numFmtId="169" fontId="6" fillId="0" borderId="4" xfId="1" applyNumberFormat="1" applyFont="1" applyBorder="1"/>
    <xf numFmtId="169" fontId="6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9" fillId="0" borderId="4" xfId="0" applyFont="1" applyBorder="1"/>
    <xf numFmtId="0" fontId="6" fillId="0" borderId="4" xfId="0" applyFont="1" applyFill="1" applyBorder="1" applyAlignment="1">
      <alignment horizontal="center"/>
    </xf>
    <xf numFmtId="169" fontId="6" fillId="0" borderId="9" xfId="1" applyNumberFormat="1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9" fontId="9" fillId="0" borderId="4" xfId="0" applyNumberFormat="1" applyFont="1" applyBorder="1"/>
    <xf numFmtId="169" fontId="6" fillId="0" borderId="3" xfId="1" applyNumberFormat="1" applyFont="1" applyBorder="1"/>
    <xf numFmtId="0" fontId="6" fillId="0" borderId="4" xfId="0" applyFont="1" applyFill="1" applyBorder="1"/>
    <xf numFmtId="0" fontId="6" fillId="0" borderId="20" xfId="0" applyFont="1" applyBorder="1"/>
    <xf numFmtId="169" fontId="31" fillId="0" borderId="7" xfId="1" applyNumberFormat="1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169" fontId="28" fillId="0" borderId="7" xfId="1" applyNumberFormat="1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0" xfId="0" applyFont="1" applyAlignment="1"/>
    <xf numFmtId="0" fontId="6" fillId="0" borderId="6" xfId="0" applyFont="1" applyBorder="1"/>
    <xf numFmtId="169" fontId="3" fillId="0" borderId="2" xfId="0" applyNumberFormat="1" applyFont="1" applyBorder="1" applyAlignment="1">
      <alignment horizontal="center"/>
    </xf>
    <xf numFmtId="170" fontId="3" fillId="0" borderId="7" xfId="1" applyNumberFormat="1" applyFont="1" applyBorder="1" applyAlignment="1">
      <alignment horizontal="center"/>
    </xf>
    <xf numFmtId="170" fontId="3" fillId="0" borderId="2" xfId="1" applyNumberFormat="1" applyFont="1" applyBorder="1" applyAlignment="1">
      <alignment horizontal="center"/>
    </xf>
    <xf numFmtId="170" fontId="3" fillId="0" borderId="4" xfId="1" applyNumberFormat="1" applyFont="1" applyBorder="1"/>
    <xf numFmtId="170" fontId="3" fillId="0" borderId="7" xfId="1" applyNumberFormat="1" applyFont="1" applyBorder="1"/>
    <xf numFmtId="170" fontId="3" fillId="0" borderId="0" xfId="1" applyNumberFormat="1" applyFont="1" applyFill="1" applyBorder="1"/>
    <xf numFmtId="170" fontId="0" fillId="0" borderId="0" xfId="0" applyNumberFormat="1"/>
    <xf numFmtId="0" fontId="6" fillId="0" borderId="7" xfId="0" applyFont="1" applyFill="1" applyBorder="1"/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3" fontId="36" fillId="0" borderId="18" xfId="2" applyNumberFormat="1" applyFont="1" applyBorder="1" applyAlignment="1">
      <alignment vertical="center"/>
    </xf>
    <xf numFmtId="170" fontId="36" fillId="0" borderId="22" xfId="1" applyNumberFormat="1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170" fontId="3" fillId="0" borderId="2" xfId="1" applyNumberFormat="1" applyFont="1" applyBorder="1" applyAlignment="1">
      <alignment horizontal="center" vertical="center"/>
    </xf>
    <xf numFmtId="170" fontId="6" fillId="0" borderId="4" xfId="1" applyNumberFormat="1" applyFont="1" applyBorder="1"/>
    <xf numFmtId="170" fontId="36" fillId="0" borderId="18" xfId="1" applyNumberFormat="1" applyFont="1" applyBorder="1" applyAlignment="1">
      <alignment vertical="center"/>
    </xf>
    <xf numFmtId="170" fontId="3" fillId="0" borderId="0" xfId="1" applyNumberFormat="1" applyFont="1" applyBorder="1"/>
    <xf numFmtId="170" fontId="0" fillId="0" borderId="0" xfId="1" applyNumberFormat="1" applyFont="1" applyBorder="1"/>
    <xf numFmtId="170" fontId="43" fillId="0" borderId="18" xfId="1" applyNumberFormat="1" applyFont="1" applyBorder="1" applyAlignment="1">
      <alignment vertical="center"/>
    </xf>
    <xf numFmtId="0" fontId="3" fillId="0" borderId="4" xfId="0" applyFont="1" applyBorder="1"/>
    <xf numFmtId="165" fontId="3" fillId="0" borderId="0" xfId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/>
    </xf>
    <xf numFmtId="170" fontId="15" fillId="0" borderId="0" xfId="1" applyNumberFormat="1" applyFont="1"/>
    <xf numFmtId="170" fontId="4" fillId="0" borderId="4" xfId="1" applyNumberFormat="1" applyFont="1" applyBorder="1" applyAlignment="1">
      <alignment vertical="center"/>
    </xf>
    <xf numFmtId="170" fontId="22" fillId="0" borderId="0" xfId="1" applyNumberFormat="1" applyFont="1" applyBorder="1" applyAlignment="1">
      <alignment vertical="center"/>
    </xf>
    <xf numFmtId="170" fontId="4" fillId="0" borderId="0" xfId="1" applyNumberFormat="1" applyFont="1" applyAlignment="1">
      <alignment horizontal="center"/>
    </xf>
    <xf numFmtId="170" fontId="4" fillId="0" borderId="16" xfId="1" applyNumberFormat="1" applyFont="1" applyBorder="1" applyAlignment="1">
      <alignment horizontal="center" vertical="center"/>
    </xf>
    <xf numFmtId="170" fontId="4" fillId="0" borderId="0" xfId="0" applyNumberFormat="1" applyFont="1"/>
    <xf numFmtId="0" fontId="4" fillId="0" borderId="2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0" fontId="4" fillId="0" borderId="31" xfId="1" applyNumberFormat="1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3" fontId="22" fillId="0" borderId="33" xfId="0" applyNumberFormat="1" applyFont="1" applyBorder="1" applyAlignment="1">
      <alignment vertical="center"/>
    </xf>
    <xf numFmtId="170" fontId="22" fillId="0" borderId="33" xfId="1" applyNumberFormat="1" applyFont="1" applyBorder="1" applyAlignment="1">
      <alignment vertical="center"/>
    </xf>
    <xf numFmtId="170" fontId="22" fillId="0" borderId="34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165" fontId="4" fillId="0" borderId="0" xfId="1" applyFont="1" applyBorder="1" applyAlignment="1"/>
    <xf numFmtId="165" fontId="4" fillId="0" borderId="0" xfId="1" applyFont="1" applyBorder="1" applyAlignment="1">
      <alignment vertical="center"/>
    </xf>
    <xf numFmtId="165" fontId="4" fillId="0" borderId="0" xfId="1" applyFont="1" applyBorder="1"/>
    <xf numFmtId="164" fontId="4" fillId="0" borderId="0" xfId="0" applyNumberFormat="1" applyFont="1" applyBorder="1"/>
    <xf numFmtId="170" fontId="4" fillId="0" borderId="0" xfId="1" applyNumberFormat="1" applyFont="1" applyFill="1" applyBorder="1" applyAlignment="1">
      <alignment vertical="center"/>
    </xf>
    <xf numFmtId="164" fontId="27" fillId="0" borderId="0" xfId="0" applyNumberFormat="1" applyFont="1" applyBorder="1" applyAlignment="1">
      <alignment vertical="center"/>
    </xf>
    <xf numFmtId="170" fontId="6" fillId="0" borderId="3" xfId="1" applyNumberFormat="1" applyFont="1" applyBorder="1" applyAlignment="1">
      <alignment horizontal="left"/>
    </xf>
    <xf numFmtId="170" fontId="9" fillId="0" borderId="5" xfId="1" applyNumberFormat="1" applyFont="1" applyBorder="1"/>
    <xf numFmtId="170" fontId="15" fillId="0" borderId="0" xfId="1" applyNumberFormat="1" applyFont="1" applyAlignment="1"/>
    <xf numFmtId="170" fontId="4" fillId="0" borderId="11" xfId="1" applyNumberFormat="1" applyFont="1" applyBorder="1" applyAlignment="1">
      <alignment horizontal="left"/>
    </xf>
    <xf numFmtId="170" fontId="22" fillId="0" borderId="4" xfId="1" applyNumberFormat="1" applyFont="1" applyFill="1" applyBorder="1" applyAlignment="1">
      <alignment vertical="center"/>
    </xf>
    <xf numFmtId="170" fontId="4" fillId="0" borderId="4" xfId="1" applyNumberFormat="1" applyFont="1" applyBorder="1"/>
    <xf numFmtId="170" fontId="9" fillId="0" borderId="4" xfId="1" applyNumberFormat="1" applyFont="1" applyBorder="1"/>
    <xf numFmtId="170" fontId="44" fillId="0" borderId="4" xfId="1" applyNumberFormat="1" applyFont="1" applyFill="1" applyBorder="1" applyAlignment="1" applyProtection="1"/>
    <xf numFmtId="170" fontId="3" fillId="0" borderId="4" xfId="1" applyNumberFormat="1" applyFont="1" applyBorder="1" applyAlignment="1">
      <alignment horizontal="center"/>
    </xf>
    <xf numFmtId="14" fontId="3" fillId="0" borderId="4" xfId="1" applyNumberFormat="1" applyFont="1" applyBorder="1" applyAlignment="1">
      <alignment horizontal="center"/>
    </xf>
    <xf numFmtId="170" fontId="15" fillId="0" borderId="4" xfId="1" applyNumberFormat="1" applyFont="1" applyBorder="1" applyAlignment="1">
      <alignment horizontal="center"/>
    </xf>
    <xf numFmtId="0" fontId="4" fillId="0" borderId="4" xfId="0" applyFont="1" applyFill="1" applyBorder="1"/>
    <xf numFmtId="3" fontId="4" fillId="0" borderId="4" xfId="2" applyNumberFormat="1" applyFont="1" applyBorder="1"/>
    <xf numFmtId="0" fontId="22" fillId="0" borderId="4" xfId="0" applyFont="1" applyBorder="1"/>
    <xf numFmtId="0" fontId="45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/>
    </xf>
    <xf numFmtId="3" fontId="22" fillId="0" borderId="4" xfId="2" applyNumberFormat="1" applyFont="1" applyBorder="1"/>
    <xf numFmtId="3" fontId="22" fillId="0" borderId="4" xfId="2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69" fontId="4" fillId="0" borderId="4" xfId="0" applyNumberFormat="1" applyFont="1" applyBorder="1" applyAlignment="1">
      <alignment horizontal="center"/>
    </xf>
    <xf numFmtId="170" fontId="4" fillId="0" borderId="4" xfId="1" applyNumberFormat="1" applyFont="1" applyBorder="1" applyAlignment="1">
      <alignment horizontal="center" vertical="center"/>
    </xf>
    <xf numFmtId="170" fontId="4" fillId="0" borderId="4" xfId="1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170" fontId="4" fillId="6" borderId="0" xfId="1" applyNumberFormat="1" applyFont="1" applyFill="1" applyBorder="1"/>
    <xf numFmtId="3" fontId="22" fillId="0" borderId="4" xfId="2" applyNumberFormat="1" applyFont="1" applyBorder="1" applyAlignment="1">
      <alignment horizontal="center"/>
    </xf>
    <xf numFmtId="0" fontId="8" fillId="0" borderId="0" xfId="0" applyFont="1" applyAlignment="1"/>
    <xf numFmtId="0" fontId="47" fillId="0" borderId="0" xfId="0" applyFont="1" applyBorder="1"/>
    <xf numFmtId="0" fontId="48" fillId="0" borderId="39" xfId="0" applyFont="1" applyBorder="1"/>
    <xf numFmtId="0" fontId="47" fillId="0" borderId="4" xfId="0" applyFont="1" applyBorder="1"/>
    <xf numFmtId="169" fontId="47" fillId="0" borderId="4" xfId="1" applyNumberFormat="1" applyFont="1" applyBorder="1"/>
    <xf numFmtId="0" fontId="47" fillId="0" borderId="4" xfId="0" applyFont="1" applyBorder="1" applyAlignment="1">
      <alignment wrapText="1"/>
    </xf>
    <xf numFmtId="9" fontId="47" fillId="0" borderId="4" xfId="0" applyNumberFormat="1" applyFont="1" applyBorder="1" applyAlignment="1">
      <alignment horizontal="left"/>
    </xf>
    <xf numFmtId="169" fontId="47" fillId="0" borderId="4" xfId="0" applyNumberFormat="1" applyFont="1" applyBorder="1"/>
    <xf numFmtId="0" fontId="48" fillId="0" borderId="4" xfId="0" applyFont="1" applyBorder="1"/>
    <xf numFmtId="169" fontId="48" fillId="0" borderId="4" xfId="0" applyNumberFormat="1" applyFont="1" applyBorder="1"/>
    <xf numFmtId="0" fontId="48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6" fontId="3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1" fontId="3" fillId="0" borderId="0" xfId="0" applyNumberFormat="1" applyFont="1" applyBorder="1" applyAlignment="1">
      <alignment horizontal="center"/>
    </xf>
    <xf numFmtId="170" fontId="14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0" fontId="14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6" borderId="3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70" fontId="3" fillId="0" borderId="0" xfId="1" applyNumberFormat="1" applyFont="1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0" fontId="22" fillId="0" borderId="28" xfId="1" applyNumberFormat="1" applyFont="1" applyBorder="1" applyAlignment="1">
      <alignment horizontal="center" vertical="center"/>
    </xf>
    <xf numFmtId="170" fontId="22" fillId="0" borderId="29" xfId="1" applyNumberFormat="1" applyFont="1" applyBorder="1" applyAlignment="1">
      <alignment horizontal="center" vertical="center"/>
    </xf>
    <xf numFmtId="170" fontId="22" fillId="0" borderId="30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0" fontId="8" fillId="0" borderId="0" xfId="1" applyNumberFormat="1" applyFont="1" applyBorder="1" applyAlignment="1">
      <alignment horizontal="center" vertical="center"/>
    </xf>
    <xf numFmtId="170" fontId="4" fillId="0" borderId="3" xfId="1" applyNumberFormat="1" applyFont="1" applyFill="1" applyBorder="1" applyAlignment="1">
      <alignment horizontal="center" vertical="center"/>
    </xf>
    <xf numFmtId="170" fontId="4" fillId="0" borderId="5" xfId="1" applyNumberFormat="1" applyFont="1" applyFill="1" applyBorder="1" applyAlignment="1">
      <alignment horizontal="center" vertical="center"/>
    </xf>
    <xf numFmtId="170" fontId="6" fillId="0" borderId="0" xfId="1" applyNumberFormat="1" applyFont="1" applyBorder="1" applyAlignment="1">
      <alignment horizontal="left"/>
    </xf>
    <xf numFmtId="170" fontId="4" fillId="0" borderId="7" xfId="1" applyNumberFormat="1" applyFont="1" applyBorder="1" applyAlignment="1">
      <alignment horizontal="left" vertical="center"/>
    </xf>
    <xf numFmtId="170" fontId="4" fillId="0" borderId="2" xfId="1" applyNumberFormat="1" applyFont="1" applyBorder="1" applyAlignment="1">
      <alignment horizontal="left" vertical="center"/>
    </xf>
    <xf numFmtId="170" fontId="4" fillId="0" borderId="7" xfId="1" applyNumberFormat="1" applyFont="1" applyBorder="1" applyAlignment="1">
      <alignment horizontal="center" vertical="center"/>
    </xf>
    <xf numFmtId="170" fontId="4" fillId="0" borderId="2" xfId="1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170" fontId="6" fillId="0" borderId="0" xfId="1" applyNumberFormat="1" applyFont="1" applyFill="1" applyBorder="1" applyAlignment="1">
      <alignment horizontal="left"/>
    </xf>
    <xf numFmtId="170" fontId="6" fillId="0" borderId="0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70" fontId="4" fillId="0" borderId="3" xfId="1" applyNumberFormat="1" applyFont="1" applyFill="1" applyBorder="1" applyAlignment="1">
      <alignment horizontal="center"/>
    </xf>
    <xf numFmtId="170" fontId="4" fillId="0" borderId="6" xfId="1" applyNumberFormat="1" applyFont="1" applyFill="1" applyBorder="1" applyAlignment="1">
      <alignment horizontal="center"/>
    </xf>
    <xf numFmtId="170" fontId="15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0" fontId="3" fillId="0" borderId="7" xfId="1" applyNumberFormat="1" applyFont="1" applyBorder="1" applyAlignment="1">
      <alignment horizontal="center" vertical="center"/>
    </xf>
    <xf numFmtId="170" fontId="3" fillId="0" borderId="2" xfId="1" applyNumberFormat="1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</cellXfs>
  <cellStyles count="3">
    <cellStyle name="Comma" xfId="1" builtinId="3"/>
    <cellStyle name="Comma_21.Aktivet Afatgjata Materiale  09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Velaj/Desktop/FARMACI%20EGIAN/egian%20BILANCI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PASQYRA TE ARDH+SHPENZ"/>
      <sheetName val="NDRYSHIMET E KAPIT"/>
      <sheetName val="FLUKSI MONETAR"/>
      <sheetName val="AKTIVI"/>
      <sheetName val="PASIVI"/>
      <sheetName val="Inv aktive 2012"/>
      <sheetName val="PERMB.tvsh 12"/>
      <sheetName val="Dogana  12"/>
      <sheetName val="Sigurimet  e  TAP  2012"/>
      <sheetName val="Blerje vendi 2012"/>
      <sheetName val="TatimFit.2012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Fatos  Lashi      (EGIAN )</v>
          </cell>
        </row>
        <row r="2">
          <cell r="B2" t="str">
            <v>Nipt. K.91315005.H</v>
          </cell>
        </row>
        <row r="5">
          <cell r="B5" t="str">
            <v>Pasqyra  e  fluksit monetar-Metoda indirekte</v>
          </cell>
        </row>
        <row r="6">
          <cell r="A6" t="str">
            <v>I.</v>
          </cell>
          <cell r="B6" t="str">
            <v xml:space="preserve">Fluksi  monetar nga veprimtarite e shfrytezimit  </v>
          </cell>
        </row>
        <row r="7">
          <cell r="A7">
            <v>1</v>
          </cell>
          <cell r="B7" t="str">
            <v xml:space="preserve">Fitimi para tatimit </v>
          </cell>
          <cell r="C7">
            <v>8023870</v>
          </cell>
        </row>
        <row r="8">
          <cell r="A8">
            <v>2</v>
          </cell>
          <cell r="B8" t="str">
            <v>Rregullime per:  PAK.FIT PER DIVIDENT</v>
          </cell>
          <cell r="C8">
            <v>0</v>
          </cell>
        </row>
        <row r="9">
          <cell r="A9">
            <v>3</v>
          </cell>
          <cell r="B9" t="str">
            <v xml:space="preserve">                 Amortizimimin</v>
          </cell>
          <cell r="C9">
            <v>3831870</v>
          </cell>
        </row>
        <row r="10">
          <cell r="A10">
            <v>4</v>
          </cell>
          <cell r="B10" t="str">
            <v xml:space="preserve">                 Humbje nga  kembimet valutore</v>
          </cell>
          <cell r="C10">
            <v>0</v>
          </cell>
        </row>
        <row r="11">
          <cell r="A11">
            <v>5</v>
          </cell>
          <cell r="B11" t="str">
            <v xml:space="preserve">                 Te ardhura nga Investrimet </v>
          </cell>
          <cell r="C11">
            <v>0</v>
          </cell>
        </row>
        <row r="12">
          <cell r="A12">
            <v>6</v>
          </cell>
          <cell r="B12" t="str">
            <v xml:space="preserve">                Shpenzime per Interesa </v>
          </cell>
          <cell r="C12">
            <v>0</v>
          </cell>
        </row>
        <row r="13">
          <cell r="A13">
            <v>7</v>
          </cell>
          <cell r="C13">
            <v>-9552432</v>
          </cell>
        </row>
        <row r="14">
          <cell r="A14">
            <v>8</v>
          </cell>
          <cell r="B14" t="str">
            <v xml:space="preserve">Rritje /renie ne tepricen inventarit </v>
          </cell>
          <cell r="C14">
            <v>-2698753</v>
          </cell>
        </row>
        <row r="15">
          <cell r="A15">
            <v>9</v>
          </cell>
          <cell r="B15" t="str">
            <v>Rritje/ renie ne tepricen e detyrimeve , per tu paguar nga aktiviteti</v>
          </cell>
          <cell r="C15">
            <v>3498376</v>
          </cell>
        </row>
        <row r="16">
          <cell r="B16" t="str">
            <v xml:space="preserve">MM te perftuara  nga aktivitetiet </v>
          </cell>
        </row>
        <row r="17">
          <cell r="B17" t="str">
            <v xml:space="preserve">interesi  I paguar </v>
          </cell>
        </row>
        <row r="18">
          <cell r="A18">
            <v>10</v>
          </cell>
          <cell r="C18">
            <v>-802387</v>
          </cell>
        </row>
        <row r="19">
          <cell r="A19">
            <v>11</v>
          </cell>
          <cell r="B19" t="str">
            <v xml:space="preserve">MM  neto nga aktivitetet e shfrytezimit </v>
          </cell>
        </row>
        <row r="21">
          <cell r="A21" t="str">
            <v>II.</v>
          </cell>
          <cell r="B21" t="str">
            <v xml:space="preserve">Fluksi  monetar nga veprimtarite   investuese </v>
          </cell>
        </row>
        <row r="22">
          <cell r="A22">
            <v>12</v>
          </cell>
          <cell r="B22" t="str">
            <v xml:space="preserve">Blerja e shoqerise  se kontrolluar X minus parate e arketuara </v>
          </cell>
        </row>
        <row r="23">
          <cell r="A23">
            <v>13</v>
          </cell>
          <cell r="B23" t="str">
            <v xml:space="preserve">Blerje  e aktiveve afatgjata  materiale </v>
          </cell>
          <cell r="C23">
            <v>-1904000</v>
          </cell>
        </row>
        <row r="24">
          <cell r="A24">
            <v>14</v>
          </cell>
          <cell r="B24" t="str">
            <v xml:space="preserve">Te ardhura  nga shitja e pajisjeve </v>
          </cell>
          <cell r="C24">
            <v>0</v>
          </cell>
        </row>
        <row r="25">
          <cell r="A25">
            <v>15</v>
          </cell>
          <cell r="B25" t="str">
            <v xml:space="preserve">Interesi I Arketuar </v>
          </cell>
        </row>
        <row r="26">
          <cell r="A26">
            <v>16</v>
          </cell>
          <cell r="B26" t="str">
            <v xml:space="preserve">Dividentet e Arketuar  </v>
          </cell>
        </row>
        <row r="27">
          <cell r="A27">
            <v>17</v>
          </cell>
          <cell r="B27" t="str">
            <v>MM neto e perdorur  ne aktivitet investuese</v>
          </cell>
          <cell r="C27">
            <v>396544</v>
          </cell>
        </row>
        <row r="29">
          <cell r="A29" t="str">
            <v>III.</v>
          </cell>
          <cell r="B29" t="str">
            <v xml:space="preserve">Fluksi  monetar nga veprimtarite  financiare </v>
          </cell>
        </row>
        <row r="30">
          <cell r="B30" t="str">
            <v xml:space="preserve">te ardhura nga emertimi I kapitalit  aksionar </v>
          </cell>
        </row>
        <row r="31">
          <cell r="B31" t="str">
            <v xml:space="preserve">Te ardhura nga  huamarrje  afatgjata </v>
          </cell>
        </row>
        <row r="32">
          <cell r="B32" t="str">
            <v xml:space="preserve">Pagesat   e detyrimeve   te qirase  financiare </v>
          </cell>
        </row>
        <row r="33">
          <cell r="B33" t="str">
            <v xml:space="preserve">Dividentet  e paguar </v>
          </cell>
        </row>
        <row r="34">
          <cell r="B34" t="str">
            <v xml:space="preserve">MM neto e perdorur  ne aktivitet  financiare </v>
          </cell>
          <cell r="C34">
            <v>396544</v>
          </cell>
        </row>
        <row r="36">
          <cell r="A36" t="str">
            <v>IV.</v>
          </cell>
          <cell r="B36" t="str">
            <v>Rritja /renia  neto e mj.  Monetare( 1-2+3)</v>
          </cell>
          <cell r="C36">
            <v>396544</v>
          </cell>
        </row>
        <row r="37">
          <cell r="B37" t="str">
            <v xml:space="preserve">Mjetet  monetare  ne fillim te periudhes  kontabel </v>
          </cell>
        </row>
        <row r="38">
          <cell r="B38" t="str">
            <v xml:space="preserve">Mjetet monetare ne fund te periudhes  Kontabel </v>
          </cell>
          <cell r="C38">
            <v>1252884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opLeftCell="B1" workbookViewId="0">
      <selection activeCell="N9" sqref="N9"/>
    </sheetView>
  </sheetViews>
  <sheetFormatPr defaultRowHeight="12.75"/>
  <cols>
    <col min="1" max="1" width="1.5703125" style="10" hidden="1" customWidth="1"/>
    <col min="2" max="2" width="1.140625" style="10" customWidth="1"/>
    <col min="3" max="3" width="9.140625" style="10"/>
    <col min="4" max="4" width="9.28515625" style="10" customWidth="1"/>
    <col min="5" max="5" width="11.42578125" style="10" customWidth="1"/>
    <col min="6" max="6" width="12.85546875" style="8" customWidth="1"/>
    <col min="7" max="7" width="5.42578125" style="8" customWidth="1"/>
    <col min="8" max="9" width="9.140625" style="8"/>
    <col min="10" max="10" width="3.140625" style="8" customWidth="1"/>
    <col min="11" max="11" width="9.140625" style="8"/>
    <col min="12" max="12" width="1.85546875" style="10" customWidth="1"/>
    <col min="13" max="16384" width="9.140625" style="10"/>
  </cols>
  <sheetData>
    <row r="1" spans="2:11" s="57" customFormat="1" ht="6.75" customHeight="1">
      <c r="F1" s="8"/>
      <c r="G1" s="8"/>
      <c r="H1" s="8"/>
      <c r="I1" s="8"/>
      <c r="J1" s="8"/>
      <c r="K1" s="8"/>
    </row>
    <row r="2" spans="2:11" s="57" customFormat="1">
      <c r="B2" s="58"/>
      <c r="C2" s="59"/>
      <c r="D2" s="59"/>
      <c r="E2" s="59"/>
      <c r="F2" s="71"/>
      <c r="G2" s="71"/>
      <c r="H2" s="71"/>
      <c r="I2" s="71"/>
      <c r="J2" s="71"/>
      <c r="K2" s="72"/>
    </row>
    <row r="3" spans="2:11" s="57" customFormat="1" ht="25.5" customHeight="1">
      <c r="B3" s="60"/>
      <c r="C3" s="220" t="s">
        <v>143</v>
      </c>
      <c r="D3" s="68"/>
      <c r="E3" s="69"/>
      <c r="F3" s="221" t="s">
        <v>216</v>
      </c>
      <c r="G3" s="78"/>
      <c r="H3" s="222" t="s">
        <v>217</v>
      </c>
      <c r="I3" s="70"/>
      <c r="J3" s="6"/>
      <c r="K3" s="7"/>
    </row>
    <row r="4" spans="2:11" s="57" customFormat="1" ht="14.25" customHeight="1">
      <c r="B4" s="60"/>
      <c r="C4" s="68" t="s">
        <v>88</v>
      </c>
      <c r="D4" s="68"/>
      <c r="E4" s="69"/>
      <c r="F4" s="70" t="s">
        <v>218</v>
      </c>
      <c r="G4" s="73"/>
      <c r="H4" s="74"/>
      <c r="I4" s="71"/>
      <c r="J4" s="71"/>
      <c r="K4" s="7"/>
    </row>
    <row r="5" spans="2:11" s="57" customFormat="1" ht="15.75" customHeight="1">
      <c r="B5" s="60"/>
      <c r="C5" s="68" t="s">
        <v>5</v>
      </c>
      <c r="D5" s="68"/>
      <c r="E5" s="69"/>
      <c r="G5" s="223" t="s">
        <v>219</v>
      </c>
      <c r="H5" s="224"/>
      <c r="I5" s="225"/>
      <c r="J5" s="6"/>
      <c r="K5" s="77"/>
    </row>
    <row r="6" spans="2:11" s="57" customFormat="1" ht="14.1" customHeight="1">
      <c r="B6" s="60"/>
      <c r="C6" s="68"/>
      <c r="D6" s="68"/>
      <c r="E6" s="69"/>
      <c r="F6" s="6"/>
      <c r="G6" s="6"/>
      <c r="H6" s="403"/>
      <c r="I6" s="403"/>
      <c r="J6" s="6"/>
      <c r="K6" s="7"/>
    </row>
    <row r="7" spans="2:11" s="57" customFormat="1" ht="14.1" customHeight="1">
      <c r="B7" s="60"/>
      <c r="C7" s="68" t="s">
        <v>0</v>
      </c>
      <c r="D7" s="68"/>
      <c r="E7" s="69"/>
      <c r="F7" s="79" t="s">
        <v>259</v>
      </c>
      <c r="G7" s="75"/>
      <c r="H7" s="6"/>
      <c r="I7" s="6"/>
      <c r="J7" s="6"/>
      <c r="K7" s="7"/>
    </row>
    <row r="8" spans="2:11" s="57" customFormat="1" ht="14.1" customHeight="1">
      <c r="B8" s="60"/>
      <c r="C8" s="68" t="s">
        <v>1</v>
      </c>
      <c r="D8" s="68"/>
      <c r="E8" s="69"/>
      <c r="F8" s="96"/>
      <c r="G8" s="64"/>
      <c r="H8" s="6"/>
      <c r="I8" s="6"/>
      <c r="J8" s="6"/>
      <c r="K8" s="7"/>
    </row>
    <row r="9" spans="2:11" s="57" customFormat="1" ht="14.1" customHeight="1">
      <c r="B9" s="60"/>
      <c r="C9" s="68"/>
      <c r="D9" s="68"/>
      <c r="E9" s="69"/>
      <c r="F9" s="6"/>
      <c r="G9" s="6"/>
      <c r="H9" s="6"/>
      <c r="I9" s="6"/>
      <c r="J9" s="6"/>
      <c r="K9" s="7"/>
    </row>
    <row r="10" spans="2:11" s="57" customFormat="1" ht="14.1" customHeight="1">
      <c r="B10" s="60"/>
      <c r="C10" s="68" t="s">
        <v>31</v>
      </c>
      <c r="D10" s="68"/>
      <c r="E10" s="69"/>
      <c r="F10" s="70" t="s">
        <v>260</v>
      </c>
      <c r="G10" s="70"/>
      <c r="H10" s="70"/>
      <c r="I10" s="70"/>
      <c r="J10" s="70"/>
      <c r="K10" s="7"/>
    </row>
    <row r="11" spans="2:11" s="57" customFormat="1">
      <c r="B11" s="60"/>
      <c r="C11" s="61"/>
      <c r="D11" s="61"/>
      <c r="E11" s="61"/>
      <c r="F11" s="6"/>
      <c r="G11" s="6"/>
      <c r="H11" s="6"/>
      <c r="I11" s="6"/>
      <c r="J11" s="6"/>
      <c r="K11" s="7"/>
    </row>
    <row r="12" spans="2:11" s="57" customFormat="1">
      <c r="B12" s="60"/>
      <c r="C12" s="61"/>
      <c r="D12" s="61"/>
      <c r="E12" s="61"/>
      <c r="F12" s="6"/>
      <c r="G12" s="6"/>
      <c r="H12" s="6"/>
      <c r="I12" s="6"/>
      <c r="J12" s="6"/>
      <c r="K12" s="7"/>
    </row>
    <row r="13" spans="2:11" s="57" customFormat="1">
      <c r="B13" s="60"/>
      <c r="C13" s="61"/>
      <c r="D13" s="61"/>
      <c r="E13" s="61"/>
      <c r="F13" s="6" t="s">
        <v>197</v>
      </c>
      <c r="G13" s="6"/>
      <c r="H13" s="6"/>
      <c r="I13" s="6"/>
      <c r="J13" s="6"/>
      <c r="K13" s="7"/>
    </row>
    <row r="14" spans="2:11" s="57" customFormat="1">
      <c r="B14" s="60"/>
      <c r="C14" s="61"/>
      <c r="D14" s="61"/>
      <c r="E14" s="61"/>
      <c r="F14" s="6"/>
      <c r="G14" s="6"/>
      <c r="H14" s="6"/>
      <c r="I14" s="6"/>
      <c r="J14" s="6"/>
      <c r="K14" s="7"/>
    </row>
    <row r="15" spans="2:11" s="57" customFormat="1">
      <c r="B15" s="60"/>
      <c r="C15" s="61"/>
      <c r="D15" s="61"/>
      <c r="E15" s="61"/>
      <c r="F15" s="6"/>
      <c r="G15" s="6"/>
      <c r="H15" s="6"/>
      <c r="I15" s="6"/>
      <c r="J15" s="6"/>
      <c r="K15" s="7"/>
    </row>
    <row r="16" spans="2:11" s="57" customFormat="1">
      <c r="B16" s="60"/>
      <c r="C16" s="61"/>
      <c r="D16" s="61"/>
      <c r="E16" s="61"/>
      <c r="F16" s="6"/>
      <c r="G16" s="6"/>
      <c r="H16" s="6"/>
      <c r="I16" s="6"/>
      <c r="J16" s="6"/>
      <c r="K16" s="7"/>
    </row>
    <row r="17" spans="2:11" s="57" customFormat="1">
      <c r="B17" s="60"/>
      <c r="C17" s="61"/>
      <c r="D17" s="61"/>
      <c r="E17" s="61"/>
      <c r="F17" s="6"/>
      <c r="G17" s="6"/>
      <c r="H17" s="6"/>
      <c r="I17" s="6"/>
      <c r="J17" s="6"/>
      <c r="K17" s="7"/>
    </row>
    <row r="18" spans="2:11" s="57" customFormat="1">
      <c r="B18" s="60"/>
      <c r="C18" s="61"/>
      <c r="D18" s="61"/>
      <c r="E18" s="61"/>
      <c r="F18" s="6"/>
      <c r="G18" s="6"/>
      <c r="H18" s="6"/>
      <c r="I18" s="6"/>
      <c r="J18" s="6"/>
      <c r="K18" s="7"/>
    </row>
    <row r="19" spans="2:11" s="57" customFormat="1">
      <c r="B19" s="60"/>
      <c r="D19" s="61"/>
      <c r="E19" s="61"/>
      <c r="F19" s="6"/>
      <c r="G19" s="6"/>
      <c r="H19" s="6"/>
      <c r="I19" s="6"/>
      <c r="J19" s="6"/>
      <c r="K19" s="7"/>
    </row>
    <row r="20" spans="2:11" s="57" customFormat="1">
      <c r="B20" s="60"/>
      <c r="C20" s="61"/>
      <c r="D20" s="61"/>
      <c r="E20" s="61"/>
      <c r="F20" s="6"/>
      <c r="G20" s="6"/>
      <c r="H20" s="6"/>
      <c r="I20" s="6"/>
      <c r="J20" s="6"/>
      <c r="K20" s="7"/>
    </row>
    <row r="21" spans="2:11" s="57" customFormat="1">
      <c r="B21" s="60"/>
      <c r="C21" s="61"/>
      <c r="D21" s="61"/>
      <c r="E21" s="61"/>
      <c r="F21" s="6"/>
      <c r="G21" s="6"/>
      <c r="H21" s="6"/>
      <c r="I21" s="6"/>
      <c r="J21" s="6"/>
      <c r="K21" s="7"/>
    </row>
    <row r="22" spans="2:11" s="57" customFormat="1">
      <c r="B22" s="60"/>
      <c r="C22" s="61"/>
      <c r="D22" s="61"/>
      <c r="E22" s="61"/>
      <c r="F22" s="6"/>
      <c r="G22" s="6"/>
      <c r="H22" s="6"/>
      <c r="I22" s="6"/>
      <c r="J22" s="6"/>
      <c r="K22" s="7"/>
    </row>
    <row r="23" spans="2:11" s="57" customFormat="1" ht="18">
      <c r="B23" s="405" t="s">
        <v>6</v>
      </c>
      <c r="C23" s="406"/>
      <c r="D23" s="406"/>
      <c r="E23" s="406"/>
      <c r="F23" s="406"/>
      <c r="G23" s="406"/>
      <c r="H23" s="406"/>
      <c r="I23" s="406"/>
      <c r="J23" s="406"/>
      <c r="K23" s="407"/>
    </row>
    <row r="24" spans="2:11" s="57" customFormat="1" ht="15">
      <c r="B24" s="65"/>
      <c r="C24" s="408" t="s">
        <v>196</v>
      </c>
      <c r="D24" s="408"/>
      <c r="E24" s="408"/>
      <c r="F24" s="408"/>
      <c r="G24" s="408"/>
      <c r="H24" s="408"/>
      <c r="I24" s="408"/>
      <c r="J24" s="408"/>
      <c r="K24" s="7"/>
    </row>
    <row r="25" spans="2:11" s="57" customFormat="1" ht="15">
      <c r="B25" s="65"/>
      <c r="C25" s="67" t="s">
        <v>86</v>
      </c>
      <c r="D25" s="67"/>
      <c r="E25" s="67"/>
      <c r="F25" s="76"/>
      <c r="G25" s="76"/>
      <c r="H25" s="76"/>
      <c r="I25" s="76"/>
      <c r="J25" s="76"/>
      <c r="K25" s="7"/>
    </row>
    <row r="26" spans="2:11" s="57" customFormat="1" ht="15">
      <c r="B26" s="65"/>
      <c r="C26" s="2"/>
      <c r="D26" s="2"/>
      <c r="E26" s="2"/>
      <c r="F26" s="6"/>
      <c r="G26" s="6"/>
      <c r="H26" s="6"/>
      <c r="I26" s="6"/>
      <c r="J26" s="6"/>
      <c r="K26" s="7"/>
    </row>
    <row r="27" spans="2:11" s="57" customFormat="1" ht="15">
      <c r="B27" s="65"/>
      <c r="C27" s="2"/>
      <c r="D27" s="2"/>
      <c r="E27" s="2"/>
      <c r="F27" s="6"/>
      <c r="G27" s="6"/>
      <c r="H27" s="6"/>
      <c r="I27" s="6"/>
      <c r="J27" s="6"/>
      <c r="K27" s="7"/>
    </row>
    <row r="28" spans="2:11" s="57" customFormat="1" ht="15.75">
      <c r="B28" s="65"/>
      <c r="C28" s="2"/>
      <c r="D28" s="2"/>
      <c r="E28" s="2"/>
      <c r="F28" s="66" t="s">
        <v>200</v>
      </c>
      <c r="G28" s="6"/>
      <c r="H28" s="6"/>
      <c r="I28" s="6"/>
      <c r="J28" s="6"/>
      <c r="K28" s="7"/>
    </row>
    <row r="29" spans="2:11" s="57" customFormat="1" ht="15">
      <c r="B29" s="65"/>
      <c r="C29" s="2"/>
      <c r="D29" s="2"/>
      <c r="E29" s="2"/>
      <c r="F29" s="6"/>
      <c r="G29" s="6"/>
      <c r="H29" s="6"/>
      <c r="I29" s="6"/>
      <c r="J29" s="6"/>
      <c r="K29" s="7"/>
    </row>
    <row r="30" spans="2:11" s="57" customFormat="1" ht="15">
      <c r="B30" s="65"/>
      <c r="C30" s="2"/>
      <c r="D30" s="2"/>
      <c r="E30" s="2"/>
      <c r="F30" s="6"/>
      <c r="G30" s="6"/>
      <c r="H30" s="6"/>
      <c r="I30" s="6"/>
      <c r="J30" s="6"/>
      <c r="K30" s="7"/>
    </row>
    <row r="31" spans="2:11" s="57" customFormat="1">
      <c r="B31" s="60"/>
      <c r="C31" s="61"/>
      <c r="D31" s="61"/>
      <c r="E31" s="61"/>
      <c r="F31" s="6"/>
      <c r="G31" s="6"/>
      <c r="H31" s="6"/>
      <c r="I31" s="6"/>
      <c r="J31" s="6"/>
      <c r="K31" s="7"/>
    </row>
    <row r="32" spans="2:11" s="57" customFormat="1">
      <c r="B32" s="60"/>
      <c r="C32" s="61"/>
      <c r="D32" s="61"/>
      <c r="E32" s="61"/>
      <c r="F32" s="6"/>
      <c r="G32" s="6"/>
      <c r="H32" s="6"/>
      <c r="I32" s="6"/>
      <c r="J32" s="6"/>
      <c r="K32" s="7"/>
    </row>
    <row r="33" spans="2:11" s="57" customFormat="1">
      <c r="B33" s="60"/>
      <c r="C33" s="61"/>
      <c r="D33" s="61"/>
      <c r="E33" s="61"/>
      <c r="F33" s="6"/>
      <c r="G33" s="6"/>
      <c r="H33" s="6"/>
      <c r="I33" s="6"/>
      <c r="J33" s="6"/>
      <c r="K33" s="7"/>
    </row>
    <row r="34" spans="2:11" s="57" customFormat="1">
      <c r="B34" s="60"/>
      <c r="C34" s="61"/>
      <c r="D34" s="61"/>
      <c r="E34" s="61"/>
      <c r="F34" s="6"/>
      <c r="G34" s="6"/>
      <c r="H34" s="6"/>
      <c r="I34" s="6"/>
      <c r="J34" s="6"/>
      <c r="K34" s="7"/>
    </row>
    <row r="35" spans="2:11" s="57" customFormat="1">
      <c r="B35" s="60"/>
      <c r="C35" s="61"/>
      <c r="D35" s="61"/>
      <c r="E35" s="61"/>
      <c r="F35" s="6"/>
      <c r="G35" s="6"/>
      <c r="H35" s="6"/>
      <c r="I35" s="6"/>
      <c r="J35" s="6"/>
      <c r="K35" s="7"/>
    </row>
    <row r="36" spans="2:11" s="57" customFormat="1">
      <c r="B36" s="60"/>
      <c r="C36" s="61"/>
      <c r="D36" s="61"/>
      <c r="E36" s="61"/>
      <c r="F36" s="6"/>
      <c r="G36" s="6"/>
      <c r="H36" s="6"/>
      <c r="I36" s="6"/>
      <c r="J36" s="6"/>
      <c r="K36" s="7"/>
    </row>
    <row r="37" spans="2:11" s="57" customFormat="1">
      <c r="B37" s="60"/>
      <c r="C37" s="61"/>
      <c r="D37" s="61"/>
      <c r="E37" s="61"/>
      <c r="F37" s="6"/>
      <c r="G37" s="6"/>
      <c r="H37" s="6"/>
      <c r="I37" s="6"/>
      <c r="J37" s="6"/>
      <c r="K37" s="7"/>
    </row>
    <row r="38" spans="2:11" s="57" customFormat="1">
      <c r="B38" s="60"/>
      <c r="C38" s="61"/>
      <c r="D38" s="61"/>
      <c r="E38" s="61"/>
      <c r="F38" s="6"/>
      <c r="G38" s="6"/>
      <c r="H38" s="6"/>
      <c r="I38" s="6"/>
      <c r="J38" s="6"/>
      <c r="K38" s="7"/>
    </row>
    <row r="39" spans="2:11" s="57" customFormat="1">
      <c r="B39" s="60"/>
      <c r="C39" s="61"/>
      <c r="D39" s="61"/>
      <c r="E39" s="61"/>
      <c r="F39" s="6"/>
      <c r="G39" s="6"/>
      <c r="H39" s="6"/>
      <c r="I39" s="6"/>
      <c r="J39" s="6"/>
      <c r="K39" s="7"/>
    </row>
    <row r="40" spans="2:11" s="57" customFormat="1">
      <c r="B40" s="60"/>
      <c r="C40" s="61"/>
      <c r="D40" s="61"/>
      <c r="E40" s="61"/>
      <c r="F40" s="6"/>
      <c r="G40" s="6"/>
      <c r="H40" s="6"/>
      <c r="I40" s="6"/>
      <c r="J40" s="6"/>
      <c r="K40" s="7"/>
    </row>
    <row r="41" spans="2:11" s="57" customFormat="1">
      <c r="B41" s="60"/>
      <c r="C41" s="61"/>
      <c r="D41" s="61"/>
      <c r="E41" s="61"/>
      <c r="F41" s="6"/>
      <c r="G41" s="6"/>
      <c r="H41" s="6"/>
      <c r="I41" s="6"/>
      <c r="J41" s="6"/>
      <c r="K41" s="7"/>
    </row>
    <row r="42" spans="2:11" s="57" customFormat="1">
      <c r="B42" s="60"/>
      <c r="C42" s="61"/>
      <c r="D42" s="61"/>
      <c r="E42" s="61"/>
      <c r="F42" s="6"/>
      <c r="G42" s="6"/>
      <c r="H42" s="6"/>
      <c r="I42" s="6"/>
      <c r="J42" s="6"/>
      <c r="K42" s="7"/>
    </row>
    <row r="43" spans="2:11" s="57" customFormat="1" ht="9" customHeight="1">
      <c r="B43" s="60"/>
      <c r="C43" s="61"/>
      <c r="D43" s="61"/>
      <c r="E43" s="61"/>
      <c r="F43" s="6"/>
      <c r="G43" s="6"/>
      <c r="H43" s="6"/>
      <c r="I43" s="6"/>
      <c r="J43" s="6"/>
      <c r="K43" s="7"/>
    </row>
    <row r="44" spans="2:11" s="57" customFormat="1">
      <c r="B44" s="60"/>
      <c r="C44" s="61"/>
      <c r="D44" s="61"/>
      <c r="E44" s="61"/>
      <c r="F44" s="6"/>
      <c r="G44" s="6"/>
      <c r="H44" s="6"/>
      <c r="I44" s="6"/>
      <c r="J44" s="6"/>
      <c r="K44" s="7"/>
    </row>
    <row r="45" spans="2:11" s="57" customFormat="1">
      <c r="B45" s="60"/>
      <c r="C45" s="61"/>
      <c r="D45" s="61"/>
      <c r="E45" s="61"/>
      <c r="F45" s="6"/>
      <c r="G45" s="6"/>
      <c r="H45" s="6"/>
      <c r="I45" s="6"/>
      <c r="J45" s="6"/>
      <c r="K45" s="7"/>
    </row>
    <row r="46" spans="2:11" s="57" customFormat="1" ht="12.95" customHeight="1">
      <c r="B46" s="60"/>
      <c r="C46" s="61" t="s">
        <v>94</v>
      </c>
      <c r="D46" s="61"/>
      <c r="E46" s="61"/>
      <c r="F46" s="6"/>
      <c r="G46" s="6"/>
      <c r="H46" s="404" t="s">
        <v>145</v>
      </c>
      <c r="I46" s="404"/>
      <c r="J46" s="6"/>
      <c r="K46" s="7"/>
    </row>
    <row r="47" spans="2:11" s="57" customFormat="1" ht="12.95" customHeight="1">
      <c r="B47" s="60"/>
      <c r="C47" s="61" t="s">
        <v>95</v>
      </c>
      <c r="D47" s="61"/>
      <c r="E47" s="61"/>
      <c r="F47" s="6"/>
      <c r="G47" s="6"/>
      <c r="H47" s="410"/>
      <c r="I47" s="410"/>
      <c r="J47" s="6"/>
      <c r="K47" s="7"/>
    </row>
    <row r="48" spans="2:11" s="57" customFormat="1" ht="12.95" customHeight="1">
      <c r="B48" s="60"/>
      <c r="C48" s="61" t="s">
        <v>89</v>
      </c>
      <c r="D48" s="61"/>
      <c r="E48" s="61"/>
      <c r="F48" s="6"/>
      <c r="G48" s="6"/>
      <c r="H48" s="410" t="s">
        <v>144</v>
      </c>
      <c r="I48" s="410"/>
      <c r="J48" s="6"/>
      <c r="K48" s="7"/>
    </row>
    <row r="49" spans="2:11" s="57" customFormat="1" ht="12.95" customHeight="1">
      <c r="B49" s="60"/>
      <c r="C49" s="61" t="s">
        <v>90</v>
      </c>
      <c r="D49" s="61"/>
      <c r="E49" s="61"/>
      <c r="F49" s="6"/>
      <c r="G49" s="6"/>
      <c r="H49" s="410"/>
      <c r="I49" s="410"/>
      <c r="J49" s="6"/>
      <c r="K49" s="7"/>
    </row>
    <row r="50" spans="2:11" s="57" customFormat="1">
      <c r="B50" s="60"/>
      <c r="C50" s="61"/>
      <c r="D50" s="61"/>
      <c r="E50" s="61"/>
      <c r="F50" s="6"/>
      <c r="G50" s="6"/>
      <c r="H50" s="6"/>
      <c r="I50" s="6"/>
      <c r="J50" s="6"/>
      <c r="K50" s="7"/>
    </row>
    <row r="51" spans="2:11" s="57" customFormat="1" ht="12.95" customHeight="1">
      <c r="B51" s="60"/>
      <c r="C51" s="61" t="s">
        <v>96</v>
      </c>
      <c r="D51" s="61"/>
      <c r="E51" s="61"/>
      <c r="F51" s="6"/>
      <c r="G51" s="64" t="s">
        <v>91</v>
      </c>
      <c r="H51" s="411" t="s">
        <v>204</v>
      </c>
      <c r="I51" s="403"/>
      <c r="J51" s="6"/>
      <c r="K51" s="7"/>
    </row>
    <row r="52" spans="2:11" s="57" customFormat="1" ht="12.95" customHeight="1">
      <c r="B52" s="60"/>
      <c r="C52" s="61"/>
      <c r="D52" s="61"/>
      <c r="E52" s="61"/>
      <c r="F52" s="6"/>
      <c r="G52" s="64" t="s">
        <v>92</v>
      </c>
      <c r="H52" s="409" t="s">
        <v>205</v>
      </c>
      <c r="I52" s="403"/>
      <c r="J52" s="6"/>
      <c r="K52" s="7"/>
    </row>
    <row r="53" spans="2:11" s="57" customFormat="1" ht="7.5" customHeight="1">
      <c r="B53" s="60"/>
      <c r="C53" s="61"/>
      <c r="D53" s="61"/>
      <c r="E53" s="61"/>
      <c r="F53" s="6"/>
      <c r="G53" s="64"/>
      <c r="H53" s="64"/>
      <c r="I53" s="64"/>
      <c r="J53" s="6"/>
      <c r="K53" s="7"/>
    </row>
    <row r="54" spans="2:11" s="57" customFormat="1" ht="12.95" customHeight="1">
      <c r="B54" s="60"/>
      <c r="C54" s="61" t="s">
        <v>93</v>
      </c>
      <c r="D54" s="61"/>
      <c r="E54" s="61"/>
      <c r="F54" s="64"/>
      <c r="G54" s="6"/>
      <c r="H54" s="404" t="s">
        <v>206</v>
      </c>
      <c r="I54" s="404"/>
      <c r="J54" s="6"/>
      <c r="K54" s="7"/>
    </row>
    <row r="55" spans="2:11" s="57" customFormat="1" ht="22.5" customHeight="1">
      <c r="B55" s="63"/>
      <c r="C55" s="62" t="s">
        <v>197</v>
      </c>
      <c r="D55" s="62"/>
      <c r="E55" s="62"/>
      <c r="F55" s="70"/>
      <c r="G55" s="70"/>
      <c r="H55" s="70"/>
      <c r="I55" s="70"/>
      <c r="J55" s="70"/>
      <c r="K55" s="77"/>
    </row>
    <row r="56" spans="2:11" ht="6.75" customHeight="1"/>
  </sheetData>
  <mergeCells count="10">
    <mergeCell ref="H6:I6"/>
    <mergeCell ref="H54:I54"/>
    <mergeCell ref="B23:K23"/>
    <mergeCell ref="C24:J24"/>
    <mergeCell ref="H46:I46"/>
    <mergeCell ref="H52:I52"/>
    <mergeCell ref="H47:I47"/>
    <mergeCell ref="H48:I48"/>
    <mergeCell ref="H49:I49"/>
    <mergeCell ref="H51:I51"/>
  </mergeCells>
  <phoneticPr fontId="0" type="noConversion"/>
  <printOptions horizontalCentered="1" verticalCentered="1"/>
  <pageMargins left="0" right="0" top="0.23" bottom="0" header="0.38" footer="0.3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49"/>
  <sheetViews>
    <sheetView topLeftCell="C1" workbookViewId="0">
      <selection activeCell="J11" sqref="J11"/>
    </sheetView>
  </sheetViews>
  <sheetFormatPr defaultRowHeight="12.75"/>
  <cols>
    <col min="1" max="1" width="5" style="36" customWidth="1"/>
    <col min="2" max="2" width="3.7109375" style="38" customWidth="1"/>
    <col min="3" max="3" width="3.28515625" style="38" customWidth="1"/>
    <col min="4" max="4" width="4" style="38" customWidth="1"/>
    <col min="5" max="5" width="40.5703125" style="36" customWidth="1"/>
    <col min="6" max="6" width="8" style="36" customWidth="1"/>
    <col min="7" max="7" width="14.85546875" style="237" customWidth="1"/>
    <col min="8" max="8" width="17.140625" style="237" customWidth="1"/>
    <col min="9" max="9" width="23.7109375" style="36" customWidth="1"/>
    <col min="10" max="10" width="11.5703125" style="36" customWidth="1"/>
    <col min="11" max="11" width="13.42578125" style="36" bestFit="1" customWidth="1"/>
    <col min="12" max="16384" width="9.140625" style="36"/>
  </cols>
  <sheetData>
    <row r="1" spans="2:8" s="14" customFormat="1" ht="19.5" customHeight="1">
      <c r="B1" s="12"/>
      <c r="C1" s="13"/>
      <c r="D1" s="13"/>
      <c r="E1" s="239" t="s">
        <v>220</v>
      </c>
      <c r="G1" s="412"/>
      <c r="H1" s="412"/>
    </row>
    <row r="2" spans="2:8" s="14" customFormat="1" ht="15.75" customHeight="1">
      <c r="B2" s="12"/>
      <c r="C2" s="13"/>
      <c r="D2" s="13"/>
      <c r="E2" s="239" t="s">
        <v>221</v>
      </c>
      <c r="G2" s="226"/>
      <c r="H2" s="226"/>
    </row>
    <row r="3" spans="2:8" s="15" customFormat="1" ht="18" customHeight="1">
      <c r="B3" s="413" t="s">
        <v>199</v>
      </c>
      <c r="C3" s="413"/>
      <c r="D3" s="413"/>
      <c r="E3" s="413"/>
      <c r="F3" s="413"/>
      <c r="G3" s="413"/>
      <c r="H3" s="413"/>
    </row>
    <row r="4" spans="2:8" s="10" customFormat="1" ht="17.25" customHeight="1">
      <c r="B4" s="417" t="s">
        <v>2</v>
      </c>
      <c r="C4" s="419" t="s">
        <v>7</v>
      </c>
      <c r="D4" s="420"/>
      <c r="E4" s="421"/>
      <c r="F4" s="417" t="s">
        <v>8</v>
      </c>
      <c r="G4" s="227" t="s">
        <v>125</v>
      </c>
      <c r="H4" s="227" t="s">
        <v>125</v>
      </c>
    </row>
    <row r="5" spans="2:8" s="10" customFormat="1" ht="17.25" customHeight="1">
      <c r="B5" s="418"/>
      <c r="C5" s="422"/>
      <c r="D5" s="423"/>
      <c r="E5" s="424"/>
      <c r="F5" s="418"/>
      <c r="G5" s="228" t="s">
        <v>126</v>
      </c>
      <c r="H5" s="229" t="s">
        <v>141</v>
      </c>
    </row>
    <row r="6" spans="2:8" s="19" customFormat="1" ht="19.5" customHeight="1">
      <c r="B6" s="16" t="s">
        <v>3</v>
      </c>
      <c r="C6" s="414" t="s">
        <v>142</v>
      </c>
      <c r="D6" s="415"/>
      <c r="E6" s="416"/>
      <c r="F6" s="18"/>
      <c r="G6" s="230">
        <f>G8+G9+G11+G18</f>
        <v>17716038.420000002</v>
      </c>
      <c r="H6" s="230">
        <f>H8+H11+H18</f>
        <v>18645189</v>
      </c>
    </row>
    <row r="7" spans="2:8" s="19" customFormat="1" ht="17.100000000000001" customHeight="1">
      <c r="B7" s="20"/>
      <c r="C7" s="17">
        <v>1</v>
      </c>
      <c r="D7" s="21" t="s">
        <v>9</v>
      </c>
      <c r="E7" s="22"/>
      <c r="F7" s="23"/>
      <c r="G7" s="231"/>
      <c r="H7" s="231"/>
    </row>
    <row r="8" spans="2:8" s="27" customFormat="1" ht="17.100000000000001" customHeight="1">
      <c r="B8" s="20"/>
      <c r="C8" s="17"/>
      <c r="D8" s="24" t="s">
        <v>97</v>
      </c>
      <c r="E8" s="25" t="s">
        <v>28</v>
      </c>
      <c r="F8" s="26"/>
      <c r="G8" s="104">
        <v>1506944.32</v>
      </c>
      <c r="H8" s="104">
        <v>1252884</v>
      </c>
    </row>
    <row r="9" spans="2:8" s="27" customFormat="1" ht="17.25" customHeight="1">
      <c r="B9" s="28"/>
      <c r="C9" s="17"/>
      <c r="D9" s="24" t="s">
        <v>97</v>
      </c>
      <c r="E9" s="25" t="s">
        <v>29</v>
      </c>
      <c r="F9" s="26"/>
      <c r="G9" s="104">
        <v>116586</v>
      </c>
      <c r="H9" s="104"/>
    </row>
    <row r="10" spans="2:8" s="19" customFormat="1" ht="17.100000000000001" customHeight="1">
      <c r="B10" s="28"/>
      <c r="C10" s="17">
        <v>2</v>
      </c>
      <c r="D10" s="21" t="s">
        <v>129</v>
      </c>
      <c r="E10" s="22"/>
      <c r="F10" s="23"/>
      <c r="G10" s="232"/>
      <c r="H10" s="232"/>
    </row>
    <row r="11" spans="2:8" s="19" customFormat="1" ht="17.100000000000001" customHeight="1">
      <c r="B11" s="20"/>
      <c r="C11" s="17">
        <v>3</v>
      </c>
      <c r="D11" s="21" t="s">
        <v>130</v>
      </c>
      <c r="E11" s="22"/>
      <c r="F11" s="23"/>
      <c r="G11" s="233">
        <f>G12+G15</f>
        <v>1032634.1</v>
      </c>
      <c r="H11" s="233">
        <f>H12+H15</f>
        <v>9552432</v>
      </c>
    </row>
    <row r="12" spans="2:8" s="27" customFormat="1" ht="17.100000000000001" customHeight="1">
      <c r="B12" s="20"/>
      <c r="C12" s="29"/>
      <c r="D12" s="24" t="s">
        <v>97</v>
      </c>
      <c r="E12" s="25" t="s">
        <v>131</v>
      </c>
      <c r="F12" s="26"/>
      <c r="G12" s="104">
        <v>492516.1</v>
      </c>
      <c r="H12" s="219">
        <v>9549112</v>
      </c>
    </row>
    <row r="13" spans="2:8" s="27" customFormat="1" ht="17.100000000000001" customHeight="1">
      <c r="B13" s="28"/>
      <c r="C13" s="30"/>
      <c r="D13" s="31" t="s">
        <v>97</v>
      </c>
      <c r="E13" s="25" t="s">
        <v>98</v>
      </c>
      <c r="F13" s="26"/>
      <c r="G13" s="104"/>
      <c r="H13" s="104"/>
    </row>
    <row r="14" spans="2:8" s="27" customFormat="1" ht="17.100000000000001" customHeight="1">
      <c r="B14" s="28"/>
      <c r="C14" s="30"/>
      <c r="D14" s="31" t="s">
        <v>97</v>
      </c>
      <c r="E14" s="25" t="s">
        <v>99</v>
      </c>
      <c r="F14" s="26"/>
      <c r="G14" s="104"/>
      <c r="H14" s="104"/>
    </row>
    <row r="15" spans="2:8" s="27" customFormat="1" ht="17.100000000000001" customHeight="1">
      <c r="B15" s="28"/>
      <c r="C15" s="30"/>
      <c r="D15" s="31" t="s">
        <v>97</v>
      </c>
      <c r="E15" s="25" t="s">
        <v>100</v>
      </c>
      <c r="F15" s="26"/>
      <c r="G15" s="104">
        <v>540118</v>
      </c>
      <c r="H15" s="104">
        <v>3320</v>
      </c>
    </row>
    <row r="16" spans="2:8" s="27" customFormat="1" ht="17.100000000000001" customHeight="1">
      <c r="B16" s="28"/>
      <c r="C16" s="30"/>
      <c r="D16" s="31" t="s">
        <v>97</v>
      </c>
      <c r="E16" s="25" t="s">
        <v>103</v>
      </c>
      <c r="F16" s="26"/>
      <c r="G16" s="104"/>
      <c r="H16" s="104"/>
    </row>
    <row r="17" spans="2:11" s="27" customFormat="1" ht="17.100000000000001" customHeight="1">
      <c r="B17" s="28"/>
      <c r="C17" s="30"/>
      <c r="D17" s="31" t="s">
        <v>97</v>
      </c>
      <c r="E17" s="25"/>
      <c r="F17" s="26"/>
      <c r="G17" s="104"/>
      <c r="H17" s="104"/>
    </row>
    <row r="18" spans="2:11" s="19" customFormat="1" ht="17.100000000000001" customHeight="1">
      <c r="B18" s="28"/>
      <c r="C18" s="17">
        <v>4</v>
      </c>
      <c r="D18" s="21" t="s">
        <v>10</v>
      </c>
      <c r="E18" s="22"/>
      <c r="F18" s="23"/>
      <c r="G18" s="230">
        <v>15059874</v>
      </c>
      <c r="H18" s="230">
        <f>H23</f>
        <v>7839873</v>
      </c>
    </row>
    <row r="19" spans="2:11" s="27" customFormat="1" ht="17.100000000000001" customHeight="1">
      <c r="B19" s="20"/>
      <c r="C19" s="29"/>
      <c r="D19" s="24" t="s">
        <v>97</v>
      </c>
      <c r="E19" s="25" t="s">
        <v>11</v>
      </c>
      <c r="F19" s="26"/>
      <c r="G19" s="104"/>
      <c r="H19" s="104"/>
    </row>
    <row r="20" spans="2:11" s="27" customFormat="1" ht="17.100000000000001" customHeight="1">
      <c r="B20" s="28"/>
      <c r="C20" s="30"/>
      <c r="D20" s="31" t="s">
        <v>97</v>
      </c>
      <c r="E20" s="25" t="s">
        <v>102</v>
      </c>
      <c r="F20" s="26"/>
      <c r="G20" s="104"/>
      <c r="H20" s="104"/>
    </row>
    <row r="21" spans="2:11" s="27" customFormat="1" ht="17.100000000000001" customHeight="1">
      <c r="B21" s="28"/>
      <c r="C21" s="30"/>
      <c r="D21" s="31" t="s">
        <v>97</v>
      </c>
      <c r="E21" s="25" t="s">
        <v>12</v>
      </c>
      <c r="F21" s="26"/>
      <c r="G21" s="104"/>
      <c r="H21" s="104"/>
    </row>
    <row r="22" spans="2:11" s="27" customFormat="1" ht="17.100000000000001" customHeight="1">
      <c r="B22" s="28"/>
      <c r="C22" s="30"/>
      <c r="D22" s="31" t="s">
        <v>97</v>
      </c>
      <c r="E22" s="25" t="s">
        <v>132</v>
      </c>
      <c r="F22" s="26"/>
      <c r="G22" s="104"/>
      <c r="H22" s="104"/>
    </row>
    <row r="23" spans="2:11" s="27" customFormat="1" ht="17.100000000000001" customHeight="1">
      <c r="B23" s="28"/>
      <c r="C23" s="30"/>
      <c r="D23" s="31" t="s">
        <v>97</v>
      </c>
      <c r="E23" s="25" t="s">
        <v>13</v>
      </c>
      <c r="F23" s="26"/>
      <c r="G23" s="104">
        <v>15059874</v>
      </c>
      <c r="H23" s="104">
        <v>7839873</v>
      </c>
    </row>
    <row r="24" spans="2:11" s="27" customFormat="1" ht="17.100000000000001" customHeight="1">
      <c r="B24" s="28"/>
      <c r="C24" s="30"/>
      <c r="D24" s="31" t="s">
        <v>97</v>
      </c>
      <c r="E24" s="25" t="s">
        <v>14</v>
      </c>
      <c r="F24" s="26"/>
      <c r="G24" s="104"/>
      <c r="H24" s="104"/>
      <c r="K24" s="105"/>
    </row>
    <row r="25" spans="2:11" s="27" customFormat="1" ht="17.100000000000001" customHeight="1">
      <c r="B25" s="28"/>
      <c r="C25" s="30"/>
      <c r="D25" s="31" t="s">
        <v>97</v>
      </c>
      <c r="E25" s="25"/>
      <c r="F25" s="26"/>
      <c r="G25" s="104"/>
      <c r="H25" s="104"/>
    </row>
    <row r="26" spans="2:11" s="19" customFormat="1" ht="17.100000000000001" customHeight="1">
      <c r="B26" s="28"/>
      <c r="C26" s="17">
        <v>5</v>
      </c>
      <c r="D26" s="21" t="s">
        <v>133</v>
      </c>
      <c r="E26" s="22"/>
      <c r="F26" s="23"/>
      <c r="G26" s="232"/>
      <c r="H26" s="232"/>
    </row>
    <row r="27" spans="2:11" s="19" customFormat="1" ht="17.100000000000001" customHeight="1">
      <c r="B27" s="20"/>
      <c r="C27" s="17">
        <v>6</v>
      </c>
      <c r="D27" s="21" t="s">
        <v>134</v>
      </c>
      <c r="E27" s="22"/>
      <c r="F27" s="23"/>
      <c r="G27" s="232"/>
      <c r="H27" s="232"/>
    </row>
    <row r="28" spans="2:11" s="19" customFormat="1" ht="17.100000000000001" customHeight="1">
      <c r="B28" s="20"/>
      <c r="C28" s="17">
        <v>7</v>
      </c>
      <c r="D28" s="21" t="s">
        <v>15</v>
      </c>
      <c r="E28" s="22"/>
      <c r="F28" s="23"/>
      <c r="G28" s="232"/>
      <c r="H28" s="232"/>
    </row>
    <row r="29" spans="2:11" s="19" customFormat="1" ht="17.100000000000001" customHeight="1">
      <c r="B29" s="20"/>
      <c r="C29" s="17"/>
      <c r="D29" s="24" t="s">
        <v>97</v>
      </c>
      <c r="E29" s="22" t="s">
        <v>135</v>
      </c>
      <c r="F29" s="23"/>
      <c r="G29" s="232"/>
      <c r="H29" s="232"/>
    </row>
    <row r="30" spans="2:11" s="19" customFormat="1" ht="17.100000000000001" customHeight="1">
      <c r="B30" s="20"/>
      <c r="C30" s="17"/>
      <c r="D30" s="24" t="s">
        <v>97</v>
      </c>
      <c r="E30" s="22"/>
      <c r="F30" s="23"/>
      <c r="G30" s="232"/>
      <c r="H30" s="232"/>
    </row>
    <row r="31" spans="2:11" s="19" customFormat="1" ht="21" customHeight="1">
      <c r="B31" s="32" t="s">
        <v>4</v>
      </c>
      <c r="C31" s="414" t="s">
        <v>16</v>
      </c>
      <c r="D31" s="415"/>
      <c r="E31" s="416"/>
      <c r="F31" s="23"/>
      <c r="G31" s="234">
        <f>G35+G36</f>
        <v>19743313</v>
      </c>
      <c r="H31" s="234">
        <f>H36</f>
        <v>15327480</v>
      </c>
    </row>
    <row r="32" spans="2:11" s="19" customFormat="1" ht="17.100000000000001" customHeight="1">
      <c r="B32" s="20"/>
      <c r="C32" s="17">
        <v>1</v>
      </c>
      <c r="D32" s="21" t="s">
        <v>17</v>
      </c>
      <c r="E32" s="22"/>
      <c r="F32" s="23"/>
      <c r="G32" s="232"/>
      <c r="H32" s="232"/>
    </row>
    <row r="33" spans="2:9" s="19" customFormat="1" ht="17.100000000000001" customHeight="1">
      <c r="B33" s="20"/>
      <c r="C33" s="17">
        <v>2</v>
      </c>
      <c r="D33" s="21" t="s">
        <v>18</v>
      </c>
      <c r="E33" s="33"/>
      <c r="F33" s="23"/>
      <c r="G33" s="232"/>
      <c r="H33" s="231"/>
      <c r="I33" s="95"/>
    </row>
    <row r="34" spans="2:9" s="27" customFormat="1" ht="17.100000000000001" customHeight="1">
      <c r="B34" s="20"/>
      <c r="C34" s="29"/>
      <c r="D34" s="24" t="s">
        <v>97</v>
      </c>
      <c r="E34" s="25" t="s">
        <v>23</v>
      </c>
      <c r="F34" s="26"/>
      <c r="G34" s="104"/>
      <c r="H34" s="104"/>
    </row>
    <row r="35" spans="2:9" s="27" customFormat="1" ht="17.100000000000001" customHeight="1">
      <c r="B35" s="28"/>
      <c r="C35" s="30"/>
      <c r="D35" s="31" t="s">
        <v>97</v>
      </c>
      <c r="E35" s="25" t="s">
        <v>224</v>
      </c>
      <c r="F35" s="26"/>
      <c r="G35" s="104">
        <v>4190916</v>
      </c>
      <c r="H35" s="104"/>
    </row>
    <row r="36" spans="2:9" s="27" customFormat="1" ht="17.100000000000001" customHeight="1">
      <c r="B36" s="28"/>
      <c r="C36" s="30"/>
      <c r="D36" s="31" t="s">
        <v>97</v>
      </c>
      <c r="E36" s="25" t="s">
        <v>101</v>
      </c>
      <c r="F36" s="26"/>
      <c r="G36" s="104">
        <f>19384267-3831870</f>
        <v>15552397</v>
      </c>
      <c r="H36" s="104">
        <v>15327480</v>
      </c>
      <c r="I36" s="105"/>
    </row>
    <row r="37" spans="2:9" s="27" customFormat="1" ht="17.100000000000001" customHeight="1">
      <c r="B37" s="28"/>
      <c r="C37" s="30"/>
      <c r="D37" s="31" t="s">
        <v>97</v>
      </c>
      <c r="E37" s="25" t="s">
        <v>110</v>
      </c>
      <c r="F37" s="26"/>
      <c r="G37" s="104"/>
      <c r="H37" s="26"/>
      <c r="I37" s="105"/>
    </row>
    <row r="38" spans="2:9" s="19" customFormat="1" ht="17.100000000000001" customHeight="1">
      <c r="B38" s="28"/>
      <c r="C38" s="17">
        <v>3</v>
      </c>
      <c r="D38" s="21" t="s">
        <v>19</v>
      </c>
      <c r="E38" s="22"/>
      <c r="F38" s="23"/>
      <c r="G38" s="232"/>
      <c r="H38" s="232"/>
    </row>
    <row r="39" spans="2:9" s="19" customFormat="1" ht="17.100000000000001" customHeight="1">
      <c r="B39" s="20"/>
      <c r="C39" s="17">
        <v>4</v>
      </c>
      <c r="D39" s="21" t="s">
        <v>20</v>
      </c>
      <c r="E39" s="22"/>
      <c r="F39" s="23"/>
      <c r="G39" s="232"/>
      <c r="H39" s="232"/>
    </row>
    <row r="40" spans="2:9" s="19" customFormat="1" ht="17.100000000000001" customHeight="1">
      <c r="B40" s="20"/>
      <c r="C40" s="17">
        <v>5</v>
      </c>
      <c r="D40" s="21" t="s">
        <v>21</v>
      </c>
      <c r="E40" s="22"/>
      <c r="F40" s="23"/>
      <c r="G40" s="232"/>
      <c r="H40" s="232"/>
    </row>
    <row r="41" spans="2:9" s="19" customFormat="1" ht="17.100000000000001" customHeight="1">
      <c r="B41" s="20"/>
      <c r="C41" s="17">
        <v>6</v>
      </c>
      <c r="D41" s="21" t="s">
        <v>22</v>
      </c>
      <c r="E41" s="22"/>
      <c r="F41" s="23"/>
      <c r="G41" s="232"/>
      <c r="H41" s="232"/>
    </row>
    <row r="42" spans="2:9" s="19" customFormat="1" ht="20.25" customHeight="1">
      <c r="B42" s="23"/>
      <c r="C42" s="414" t="s">
        <v>51</v>
      </c>
      <c r="D42" s="415"/>
      <c r="E42" s="416"/>
      <c r="F42" s="23"/>
      <c r="G42" s="234">
        <f>G31+G6</f>
        <v>37459351.420000002</v>
      </c>
      <c r="H42" s="234">
        <f>H31+H6</f>
        <v>33972669</v>
      </c>
    </row>
    <row r="43" spans="2:9" s="19" customFormat="1" ht="9.75" customHeight="1">
      <c r="B43" s="34"/>
      <c r="C43" s="34"/>
      <c r="D43" s="34"/>
      <c r="E43" s="34"/>
      <c r="F43" s="35"/>
      <c r="G43" s="235"/>
      <c r="H43" s="235"/>
    </row>
    <row r="44" spans="2:9" s="19" customFormat="1" ht="22.5" customHeight="1">
      <c r="B44" s="34"/>
      <c r="C44" s="34"/>
      <c r="D44" s="34"/>
      <c r="E44" s="194" t="s">
        <v>257</v>
      </c>
      <c r="F44" s="195"/>
      <c r="G44" s="196" t="s">
        <v>208</v>
      </c>
      <c r="H44" s="235"/>
    </row>
    <row r="45" spans="2:9" ht="18" customHeight="1">
      <c r="E45" s="4" t="s">
        <v>256</v>
      </c>
      <c r="F45" s="8"/>
      <c r="G45" s="236" t="s">
        <v>258</v>
      </c>
    </row>
    <row r="49" spans="5:5">
      <c r="E49" s="261"/>
    </row>
  </sheetData>
  <mergeCells count="8">
    <mergeCell ref="G1:H1"/>
    <mergeCell ref="B3:H3"/>
    <mergeCell ref="C31:E31"/>
    <mergeCell ref="C42:E42"/>
    <mergeCell ref="F4:F5"/>
    <mergeCell ref="C4:E5"/>
    <mergeCell ref="B4:B5"/>
    <mergeCell ref="C6:E6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5"/>
  <sheetViews>
    <sheetView zoomScale="85" zoomScaleNormal="85" workbookViewId="0">
      <selection activeCell="N15" sqref="N15"/>
    </sheetView>
  </sheetViews>
  <sheetFormatPr defaultRowHeight="12.75"/>
  <cols>
    <col min="1" max="1" width="5.85546875" style="36" customWidth="1"/>
    <col min="2" max="2" width="3.7109375" style="38" customWidth="1"/>
    <col min="3" max="3" width="2.7109375" style="38" customWidth="1"/>
    <col min="4" max="4" width="4" style="38" customWidth="1"/>
    <col min="5" max="5" width="40.5703125" style="36" customWidth="1"/>
    <col min="6" max="6" width="8.28515625" style="36" customWidth="1"/>
    <col min="7" max="7" width="17.85546875" style="237" customWidth="1"/>
    <col min="8" max="8" width="17.28515625" style="237" customWidth="1"/>
    <col min="9" max="9" width="13" style="36" customWidth="1"/>
    <col min="10" max="10" width="10" style="36" bestFit="1" customWidth="1"/>
    <col min="11" max="16384" width="9.140625" style="36"/>
  </cols>
  <sheetData>
    <row r="1" spans="2:8" s="14" customFormat="1" ht="19.5" customHeight="1">
      <c r="B1" s="12"/>
      <c r="C1" s="13"/>
      <c r="D1" s="13"/>
      <c r="E1" s="238" t="s">
        <v>220</v>
      </c>
      <c r="G1" s="425"/>
      <c r="H1" s="425"/>
    </row>
    <row r="2" spans="2:8" s="14" customFormat="1" ht="22.5" customHeight="1">
      <c r="B2" s="12"/>
      <c r="C2" s="13"/>
      <c r="D2" s="13"/>
      <c r="E2" s="238" t="s">
        <v>221</v>
      </c>
      <c r="G2" s="226"/>
      <c r="H2" s="226"/>
    </row>
    <row r="3" spans="2:8" s="39" customFormat="1" ht="23.25" customHeight="1">
      <c r="B3" s="413" t="s">
        <v>199</v>
      </c>
      <c r="C3" s="413"/>
      <c r="D3" s="413"/>
      <c r="E3" s="413"/>
      <c r="F3" s="413"/>
      <c r="G3" s="413"/>
      <c r="H3" s="413"/>
    </row>
    <row r="4" spans="2:8" s="39" customFormat="1" ht="15.95" customHeight="1">
      <c r="B4" s="426" t="s">
        <v>2</v>
      </c>
      <c r="C4" s="419" t="s">
        <v>47</v>
      </c>
      <c r="D4" s="420"/>
      <c r="E4" s="421"/>
      <c r="F4" s="426" t="s">
        <v>8</v>
      </c>
      <c r="G4" s="254" t="s">
        <v>125</v>
      </c>
      <c r="H4" s="254" t="s">
        <v>125</v>
      </c>
    </row>
    <row r="5" spans="2:8" s="39" customFormat="1" ht="9.75" customHeight="1">
      <c r="B5" s="427"/>
      <c r="C5" s="422"/>
      <c r="D5" s="423"/>
      <c r="E5" s="424"/>
      <c r="F5" s="427"/>
      <c r="G5" s="255" t="s">
        <v>126</v>
      </c>
      <c r="H5" s="256" t="s">
        <v>141</v>
      </c>
    </row>
    <row r="6" spans="2:8" s="19" customFormat="1" ht="21" customHeight="1">
      <c r="B6" s="32" t="s">
        <v>3</v>
      </c>
      <c r="C6" s="414" t="s">
        <v>127</v>
      </c>
      <c r="D6" s="415"/>
      <c r="E6" s="416"/>
      <c r="F6" s="23"/>
      <c r="G6" s="234">
        <f>G11</f>
        <v>14386743</v>
      </c>
      <c r="H6" s="234">
        <f>H11</f>
        <v>6173264</v>
      </c>
    </row>
    <row r="7" spans="2:8" s="19" customFormat="1" ht="15.95" customHeight="1">
      <c r="B7" s="20"/>
      <c r="C7" s="17">
        <v>1</v>
      </c>
      <c r="D7" s="21" t="s">
        <v>24</v>
      </c>
      <c r="E7" s="22"/>
      <c r="F7" s="23"/>
      <c r="G7" s="232"/>
      <c r="H7" s="232"/>
    </row>
    <row r="8" spans="2:8" s="19" customFormat="1" ht="15.95" customHeight="1">
      <c r="B8" s="20"/>
      <c r="C8" s="17">
        <v>2</v>
      </c>
      <c r="D8" s="21" t="s">
        <v>25</v>
      </c>
      <c r="E8" s="22"/>
      <c r="F8" s="23"/>
      <c r="G8" s="232"/>
      <c r="H8" s="232"/>
    </row>
    <row r="9" spans="2:8" s="27" customFormat="1" ht="15.95" customHeight="1">
      <c r="B9" s="20"/>
      <c r="C9" s="29"/>
      <c r="D9" s="24" t="s">
        <v>97</v>
      </c>
      <c r="E9" s="25" t="s">
        <v>104</v>
      </c>
      <c r="F9" s="26"/>
      <c r="G9" s="104"/>
      <c r="H9" s="104"/>
    </row>
    <row r="10" spans="2:8" s="27" customFormat="1" ht="15.95" customHeight="1">
      <c r="B10" s="28"/>
      <c r="C10" s="30"/>
      <c r="D10" s="31" t="s">
        <v>97</v>
      </c>
      <c r="E10" s="25" t="s">
        <v>128</v>
      </c>
      <c r="F10" s="26"/>
      <c r="G10" s="104"/>
      <c r="H10" s="104"/>
    </row>
    <row r="11" spans="2:8" s="19" customFormat="1" ht="15.95" customHeight="1">
      <c r="B11" s="28"/>
      <c r="C11" s="17">
        <v>3</v>
      </c>
      <c r="D11" s="21" t="s">
        <v>26</v>
      </c>
      <c r="E11" s="22"/>
      <c r="F11" s="23"/>
      <c r="G11" s="234">
        <f>G12+G13+G14+G17+G20+G22</f>
        <v>14386743</v>
      </c>
      <c r="H11" s="257">
        <f>H12+H13+H14+H15+H17</f>
        <v>6173264</v>
      </c>
    </row>
    <row r="12" spans="2:8" s="27" customFormat="1" ht="15.95" customHeight="1">
      <c r="B12" s="20"/>
      <c r="C12" s="29"/>
      <c r="D12" s="24" t="s">
        <v>97</v>
      </c>
      <c r="E12" s="25" t="s">
        <v>136</v>
      </c>
      <c r="F12" s="26"/>
      <c r="G12" s="104">
        <v>8450836</v>
      </c>
      <c r="H12" s="104">
        <v>5322214</v>
      </c>
    </row>
    <row r="13" spans="2:8" s="27" customFormat="1" ht="15.95" customHeight="1">
      <c r="B13" s="28"/>
      <c r="C13" s="30"/>
      <c r="D13" s="31" t="s">
        <v>97</v>
      </c>
      <c r="E13" s="25" t="s">
        <v>137</v>
      </c>
      <c r="F13" s="26"/>
      <c r="G13" s="104">
        <v>346795</v>
      </c>
      <c r="H13" s="104">
        <v>151338</v>
      </c>
    </row>
    <row r="14" spans="2:8" s="27" customFormat="1" ht="15.95" customHeight="1">
      <c r="B14" s="28"/>
      <c r="C14" s="30"/>
      <c r="D14" s="31" t="s">
        <v>97</v>
      </c>
      <c r="E14" s="25" t="s">
        <v>105</v>
      </c>
      <c r="F14" s="26"/>
      <c r="G14" s="104">
        <v>107629</v>
      </c>
      <c r="H14" s="104">
        <v>88889</v>
      </c>
    </row>
    <row r="15" spans="2:8" s="27" customFormat="1" ht="15.95" customHeight="1">
      <c r="B15" s="28"/>
      <c r="C15" s="30"/>
      <c r="D15" s="31" t="s">
        <v>97</v>
      </c>
      <c r="E15" s="25" t="s">
        <v>106</v>
      </c>
      <c r="F15" s="26"/>
      <c r="G15" s="104"/>
      <c r="H15" s="104">
        <v>18860</v>
      </c>
    </row>
    <row r="16" spans="2:8" s="27" customFormat="1" ht="15.95" customHeight="1">
      <c r="B16" s="28"/>
      <c r="C16" s="30"/>
      <c r="D16" s="31" t="s">
        <v>97</v>
      </c>
      <c r="E16" s="181" t="s">
        <v>201</v>
      </c>
      <c r="F16" s="26"/>
      <c r="G16" s="104"/>
      <c r="H16" s="182"/>
    </row>
    <row r="17" spans="2:8" s="27" customFormat="1" ht="15.95" customHeight="1">
      <c r="B17" s="28"/>
      <c r="C17" s="30"/>
      <c r="D17" s="31" t="s">
        <v>97</v>
      </c>
      <c r="E17" s="25" t="s">
        <v>107</v>
      </c>
      <c r="F17" s="26"/>
      <c r="G17" s="104">
        <v>81483</v>
      </c>
      <c r="H17" s="258">
        <v>591963</v>
      </c>
    </row>
    <row r="18" spans="2:8" s="27" customFormat="1" ht="15.95" customHeight="1">
      <c r="B18" s="28"/>
      <c r="C18" s="30"/>
      <c r="D18" s="31" t="s">
        <v>97</v>
      </c>
      <c r="E18" s="25" t="s">
        <v>108</v>
      </c>
      <c r="F18" s="26"/>
      <c r="G18" s="104"/>
      <c r="H18" s="104"/>
    </row>
    <row r="19" spans="2:8" s="27" customFormat="1" ht="15.95" customHeight="1">
      <c r="B19" s="28"/>
      <c r="C19" s="30"/>
      <c r="D19" s="31" t="s">
        <v>97</v>
      </c>
      <c r="E19" s="25" t="s">
        <v>109</v>
      </c>
      <c r="F19" s="26"/>
      <c r="G19" s="104"/>
      <c r="H19" s="104"/>
    </row>
    <row r="20" spans="2:8" s="27" customFormat="1" ht="15.95" customHeight="1">
      <c r="B20" s="28"/>
      <c r="C20" s="30"/>
      <c r="D20" s="31" t="s">
        <v>97</v>
      </c>
      <c r="E20" s="25" t="s">
        <v>103</v>
      </c>
      <c r="F20" s="26"/>
      <c r="G20" s="104">
        <v>5000000</v>
      </c>
      <c r="H20" s="104"/>
    </row>
    <row r="21" spans="2:8" s="27" customFormat="1" ht="15.95" customHeight="1">
      <c r="B21" s="28"/>
      <c r="C21" s="30"/>
      <c r="D21" s="31" t="s">
        <v>97</v>
      </c>
      <c r="E21" s="25" t="s">
        <v>112</v>
      </c>
      <c r="F21" s="26"/>
      <c r="G21" s="104"/>
      <c r="H21" s="104"/>
    </row>
    <row r="22" spans="2:8" s="27" customFormat="1" ht="15.95" customHeight="1">
      <c r="B22" s="28"/>
      <c r="C22" s="30"/>
      <c r="D22" s="31" t="s">
        <v>97</v>
      </c>
      <c r="E22" s="25" t="s">
        <v>111</v>
      </c>
      <c r="F22" s="26"/>
      <c r="G22" s="104">
        <v>400000</v>
      </c>
      <c r="H22" s="104"/>
    </row>
    <row r="23" spans="2:8" s="19" customFormat="1" ht="15.95" customHeight="1">
      <c r="B23" s="28"/>
      <c r="C23" s="17">
        <v>4</v>
      </c>
      <c r="D23" s="21" t="s">
        <v>27</v>
      </c>
      <c r="E23" s="22"/>
      <c r="F23" s="23"/>
      <c r="G23" s="232"/>
      <c r="H23" s="232"/>
    </row>
    <row r="24" spans="2:8" s="19" customFormat="1" ht="15.95" customHeight="1">
      <c r="B24" s="20"/>
      <c r="C24" s="17">
        <v>5</v>
      </c>
      <c r="D24" s="21" t="s">
        <v>138</v>
      </c>
      <c r="E24" s="22"/>
      <c r="F24" s="23"/>
      <c r="G24" s="232"/>
      <c r="H24" s="232"/>
    </row>
    <row r="25" spans="2:8" s="19" customFormat="1" ht="24.75" customHeight="1">
      <c r="B25" s="32" t="s">
        <v>4</v>
      </c>
      <c r="C25" s="414" t="s">
        <v>48</v>
      </c>
      <c r="D25" s="415"/>
      <c r="E25" s="416"/>
      <c r="F25" s="23"/>
      <c r="G25" s="259">
        <f>G27+G29</f>
        <v>5552745</v>
      </c>
      <c r="H25" s="259">
        <f>H27+H29</f>
        <v>17808306</v>
      </c>
    </row>
    <row r="26" spans="2:8" s="19" customFormat="1" ht="15.95" customHeight="1">
      <c r="B26" s="20"/>
      <c r="C26" s="17">
        <v>1</v>
      </c>
      <c r="D26" s="21" t="s">
        <v>32</v>
      </c>
      <c r="E26" s="33"/>
      <c r="F26" s="23"/>
      <c r="G26" s="232"/>
      <c r="H26" s="232"/>
    </row>
    <row r="27" spans="2:8" s="27" customFormat="1" ht="15.95" customHeight="1">
      <c r="B27" s="20"/>
      <c r="C27" s="29"/>
      <c r="D27" s="24" t="s">
        <v>97</v>
      </c>
      <c r="E27" s="25" t="s">
        <v>33</v>
      </c>
      <c r="F27" s="26"/>
      <c r="G27" s="104">
        <v>1165750</v>
      </c>
      <c r="H27" s="104">
        <v>10305699</v>
      </c>
    </row>
    <row r="28" spans="2:8" s="27" customFormat="1" ht="15.95" customHeight="1">
      <c r="B28" s="28"/>
      <c r="C28" s="30"/>
      <c r="D28" s="31" t="s">
        <v>97</v>
      </c>
      <c r="E28" s="25" t="s">
        <v>30</v>
      </c>
      <c r="F28" s="26"/>
      <c r="G28" s="104"/>
      <c r="H28" s="104"/>
    </row>
    <row r="29" spans="2:8" s="19" customFormat="1" ht="15.95" customHeight="1">
      <c r="B29" s="28"/>
      <c r="C29" s="17">
        <v>2</v>
      </c>
      <c r="D29" s="21" t="s">
        <v>34</v>
      </c>
      <c r="E29" s="22"/>
      <c r="F29" s="23"/>
      <c r="G29" s="232">
        <v>4386995</v>
      </c>
      <c r="H29" s="232">
        <v>7502607</v>
      </c>
    </row>
    <row r="30" spans="2:8" s="19" customFormat="1" ht="15.95" customHeight="1">
      <c r="B30" s="20"/>
      <c r="C30" s="17">
        <v>3</v>
      </c>
      <c r="D30" s="21" t="s">
        <v>27</v>
      </c>
      <c r="E30" s="22"/>
      <c r="F30" s="23"/>
      <c r="G30" s="232"/>
      <c r="H30" s="232"/>
    </row>
    <row r="31" spans="2:8" s="19" customFormat="1" ht="15.95" customHeight="1">
      <c r="B31" s="20"/>
      <c r="C31" s="17">
        <v>4</v>
      </c>
      <c r="D31" s="21" t="s">
        <v>35</v>
      </c>
      <c r="E31" s="22"/>
      <c r="F31" s="23"/>
      <c r="G31" s="232"/>
      <c r="H31" s="232"/>
    </row>
    <row r="32" spans="2:8" s="19" customFormat="1" ht="24.75" customHeight="1">
      <c r="B32" s="20"/>
      <c r="C32" s="414" t="s">
        <v>50</v>
      </c>
      <c r="D32" s="415"/>
      <c r="E32" s="416"/>
      <c r="F32" s="23"/>
      <c r="G32" s="232"/>
      <c r="H32" s="232"/>
    </row>
    <row r="33" spans="2:8" s="19" customFormat="1" ht="21.75" customHeight="1">
      <c r="B33" s="32" t="s">
        <v>36</v>
      </c>
      <c r="C33" s="414" t="s">
        <v>37</v>
      </c>
      <c r="D33" s="415"/>
      <c r="E33" s="416"/>
      <c r="F33" s="23"/>
      <c r="G33" s="257">
        <f>G42+G43</f>
        <v>17519863</v>
      </c>
      <c r="H33" s="245">
        <f>H42+H43</f>
        <v>9991499</v>
      </c>
    </row>
    <row r="34" spans="2:8" s="19" customFormat="1" ht="15.95" customHeight="1">
      <c r="B34" s="20"/>
      <c r="C34" s="17">
        <v>1</v>
      </c>
      <c r="D34" s="21" t="s">
        <v>38</v>
      </c>
      <c r="E34" s="22"/>
      <c r="F34" s="23"/>
      <c r="G34" s="232"/>
      <c r="H34" s="232"/>
    </row>
    <row r="35" spans="2:8" s="19" customFormat="1" ht="15.95" customHeight="1">
      <c r="B35" s="20"/>
      <c r="C35" s="41">
        <v>2</v>
      </c>
      <c r="D35" s="21" t="s">
        <v>39</v>
      </c>
      <c r="E35" s="22"/>
      <c r="F35" s="23"/>
      <c r="G35" s="232"/>
      <c r="H35" s="232"/>
    </row>
    <row r="36" spans="2:8" s="19" customFormat="1" ht="15.95" customHeight="1">
      <c r="B36" s="20"/>
      <c r="C36" s="17">
        <v>3</v>
      </c>
      <c r="D36" s="21" t="s">
        <v>40</v>
      </c>
      <c r="E36" s="22"/>
      <c r="F36" s="23"/>
      <c r="G36" s="232"/>
      <c r="H36" s="232"/>
    </row>
    <row r="37" spans="2:8" s="19" customFormat="1" ht="15.95" customHeight="1">
      <c r="B37" s="20"/>
      <c r="C37" s="41">
        <v>4</v>
      </c>
      <c r="D37" s="21" t="s">
        <v>41</v>
      </c>
      <c r="E37" s="22"/>
      <c r="F37" s="23"/>
      <c r="G37" s="232"/>
      <c r="H37" s="232"/>
    </row>
    <row r="38" spans="2:8" s="19" customFormat="1" ht="15.95" customHeight="1">
      <c r="B38" s="20"/>
      <c r="C38" s="17">
        <v>5</v>
      </c>
      <c r="D38" s="21" t="s">
        <v>113</v>
      </c>
      <c r="E38" s="22"/>
      <c r="F38" s="23"/>
      <c r="G38" s="232"/>
      <c r="H38" s="232"/>
    </row>
    <row r="39" spans="2:8" s="19" customFormat="1" ht="15.95" customHeight="1">
      <c r="B39" s="20"/>
      <c r="C39" s="41">
        <v>6</v>
      </c>
      <c r="D39" s="21" t="s">
        <v>42</v>
      </c>
      <c r="E39" s="22"/>
      <c r="F39" s="23"/>
      <c r="G39" s="232"/>
      <c r="H39" s="232"/>
    </row>
    <row r="40" spans="2:8" s="19" customFormat="1" ht="15.95" customHeight="1">
      <c r="B40" s="20"/>
      <c r="C40" s="17">
        <v>7</v>
      </c>
      <c r="D40" s="21" t="s">
        <v>43</v>
      </c>
      <c r="E40" s="22"/>
      <c r="F40" s="23"/>
      <c r="G40" s="232"/>
      <c r="H40" s="232"/>
    </row>
    <row r="41" spans="2:8" s="19" customFormat="1" ht="15.95" customHeight="1">
      <c r="B41" s="20"/>
      <c r="C41" s="41">
        <v>8</v>
      </c>
      <c r="D41" s="21" t="s">
        <v>44</v>
      </c>
      <c r="E41" s="22"/>
      <c r="F41" s="23"/>
      <c r="G41" s="232"/>
      <c r="H41" s="232"/>
    </row>
    <row r="42" spans="2:8" s="19" customFormat="1" ht="15.95" customHeight="1">
      <c r="B42" s="20"/>
      <c r="C42" s="17">
        <v>9</v>
      </c>
      <c r="D42" s="21" t="s">
        <v>45</v>
      </c>
      <c r="E42" s="22"/>
      <c r="F42" s="23"/>
      <c r="G42" s="232">
        <v>9991499</v>
      </c>
      <c r="H42" s="260">
        <v>2770016</v>
      </c>
    </row>
    <row r="43" spans="2:8" s="19" customFormat="1" ht="15.95" customHeight="1">
      <c r="B43" s="20"/>
      <c r="C43" s="41">
        <v>10</v>
      </c>
      <c r="D43" s="21" t="s">
        <v>46</v>
      </c>
      <c r="E43" s="22"/>
      <c r="F43" s="23"/>
      <c r="G43" s="232">
        <v>7528364</v>
      </c>
      <c r="H43" s="260">
        <v>7221483</v>
      </c>
    </row>
    <row r="44" spans="2:8" s="19" customFormat="1" ht="22.5" customHeight="1">
      <c r="B44" s="20"/>
      <c r="C44" s="414" t="s">
        <v>49</v>
      </c>
      <c r="D44" s="415"/>
      <c r="E44" s="416"/>
      <c r="F44" s="23"/>
      <c r="G44" s="245">
        <f>G6+G25+G33</f>
        <v>37459351</v>
      </c>
      <c r="H44" s="245">
        <f>H33+H25+H6</f>
        <v>33973069</v>
      </c>
    </row>
    <row r="45" spans="2:8" s="19" customFormat="1" ht="12" customHeight="1">
      <c r="B45" s="34"/>
      <c r="C45" s="34"/>
      <c r="D45" s="42"/>
      <c r="E45" s="89"/>
      <c r="F45" s="90"/>
      <c r="G45" s="196"/>
      <c r="H45" s="235"/>
    </row>
    <row r="46" spans="2:8" s="19" customFormat="1" ht="15.95" customHeight="1">
      <c r="B46" s="34"/>
      <c r="C46" s="34"/>
      <c r="D46" s="42"/>
      <c r="E46" s="194" t="s">
        <v>257</v>
      </c>
      <c r="F46" s="195"/>
      <c r="G46" s="196" t="s">
        <v>208</v>
      </c>
      <c r="H46" s="235"/>
    </row>
    <row r="47" spans="2:8" s="19" customFormat="1" ht="15.95" customHeight="1">
      <c r="B47" s="34"/>
      <c r="C47" s="34"/>
      <c r="D47" s="42"/>
      <c r="E47" s="4" t="s">
        <v>256</v>
      </c>
      <c r="F47" s="8"/>
      <c r="G47" s="236" t="s">
        <v>258</v>
      </c>
      <c r="H47" s="237"/>
    </row>
    <row r="48" spans="2:8" s="19" customFormat="1" ht="15.95" customHeight="1">
      <c r="B48" s="34"/>
      <c r="C48" s="34"/>
      <c r="D48" s="42"/>
      <c r="E48" s="193"/>
      <c r="F48" s="193"/>
      <c r="G48" s="263"/>
      <c r="H48" s="235"/>
    </row>
    <row r="49" spans="2:8" s="19" customFormat="1" ht="15.95" customHeight="1">
      <c r="B49" s="34"/>
      <c r="C49" s="34"/>
      <c r="D49" s="42"/>
      <c r="E49" s="35"/>
      <c r="F49" s="35"/>
      <c r="G49" s="235"/>
      <c r="H49" s="235"/>
    </row>
    <row r="50" spans="2:8" s="19" customFormat="1" ht="15.95" customHeight="1">
      <c r="B50" s="34"/>
      <c r="C50" s="34"/>
      <c r="D50" s="42"/>
      <c r="E50" s="35"/>
      <c r="F50" s="35"/>
      <c r="G50" s="235"/>
      <c r="H50" s="235"/>
    </row>
    <row r="51" spans="2:8" s="19" customFormat="1" ht="15.95" customHeight="1">
      <c r="B51" s="34"/>
      <c r="C51" s="34"/>
      <c r="D51" s="42"/>
      <c r="E51" s="35"/>
      <c r="F51" s="35"/>
      <c r="G51" s="235"/>
      <c r="H51" s="262"/>
    </row>
    <row r="52" spans="2:8" s="19" customFormat="1" ht="15.95" customHeight="1">
      <c r="B52" s="34"/>
      <c r="C52" s="34"/>
      <c r="D52" s="42"/>
      <c r="E52" s="35"/>
      <c r="F52" s="35"/>
      <c r="G52" s="235"/>
      <c r="H52" s="262"/>
    </row>
    <row r="53" spans="2:8" s="19" customFormat="1" ht="15.95" customHeight="1">
      <c r="B53" s="34"/>
      <c r="C53" s="34"/>
      <c r="D53" s="42"/>
      <c r="E53" s="35"/>
      <c r="F53" s="35"/>
      <c r="G53" s="235"/>
      <c r="H53" s="262"/>
    </row>
    <row r="54" spans="2:8" s="19" customFormat="1" ht="15.95" customHeight="1">
      <c r="B54" s="34"/>
      <c r="C54" s="34"/>
      <c r="D54" s="34"/>
      <c r="E54" s="34"/>
      <c r="F54" s="35"/>
      <c r="G54" s="235"/>
      <c r="H54" s="262"/>
    </row>
    <row r="55" spans="2:8">
      <c r="B55" s="43"/>
      <c r="C55" s="43"/>
      <c r="D55" s="44"/>
      <c r="E55" s="45"/>
      <c r="F55" s="45"/>
      <c r="G55" s="264"/>
      <c r="H55" s="264"/>
    </row>
  </sheetData>
  <mergeCells count="10">
    <mergeCell ref="C33:E33"/>
    <mergeCell ref="C44:E44"/>
    <mergeCell ref="B4:B5"/>
    <mergeCell ref="C4:E5"/>
    <mergeCell ref="C25:E25"/>
    <mergeCell ref="G1:H1"/>
    <mergeCell ref="B3:H3"/>
    <mergeCell ref="C32:E32"/>
    <mergeCell ref="C6:E6"/>
    <mergeCell ref="F4:F5"/>
  </mergeCells>
  <phoneticPr fontId="0" type="noConversion"/>
  <printOptions horizontalCentered="1" verticalCentered="1"/>
  <pageMargins left="0" right="0" top="0.21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L43"/>
  <sheetViews>
    <sheetView topLeftCell="A34" workbookViewId="0">
      <selection activeCell="G41" sqref="G41"/>
    </sheetView>
  </sheetViews>
  <sheetFormatPr defaultRowHeight="12.75"/>
  <cols>
    <col min="1" max="1" width="0.140625" style="9" customWidth="1"/>
    <col min="2" max="2" width="3.7109375" style="40" customWidth="1"/>
    <col min="3" max="3" width="5.28515625" style="40" customWidth="1"/>
    <col min="4" max="4" width="2.7109375" style="40" customWidth="1"/>
    <col min="5" max="5" width="49" style="9" customWidth="1"/>
    <col min="6" max="6" width="18.7109375" style="253" customWidth="1"/>
    <col min="7" max="7" width="21.140625" style="80" customWidth="1"/>
    <col min="8" max="8" width="13.28515625" style="9" customWidth="1"/>
    <col min="9" max="9" width="22.5703125" style="80" customWidth="1"/>
    <col min="10" max="10" width="18" style="48" hidden="1" customWidth="1"/>
    <col min="11" max="11" width="27.7109375" style="80" customWidth="1"/>
    <col min="12" max="12" width="23.85546875" style="9" customWidth="1"/>
    <col min="13" max="16384" width="9.140625" style="9"/>
  </cols>
  <sheetData>
    <row r="2" spans="2:12" s="39" customFormat="1" ht="15.75">
      <c r="B2" s="12"/>
      <c r="C2" s="12"/>
      <c r="D2" s="13"/>
      <c r="E2" s="238" t="s">
        <v>220</v>
      </c>
      <c r="F2" s="265"/>
      <c r="G2" s="82"/>
      <c r="H2" s="14"/>
      <c r="I2" s="82"/>
      <c r="J2" s="46"/>
      <c r="K2" s="88"/>
    </row>
    <row r="3" spans="2:12" s="39" customFormat="1" ht="18" customHeight="1">
      <c r="B3" s="12"/>
      <c r="C3" s="12"/>
      <c r="D3" s="13"/>
      <c r="E3" s="238" t="s">
        <v>221</v>
      </c>
      <c r="F3" s="226"/>
      <c r="G3" s="82"/>
      <c r="H3" s="14"/>
      <c r="I3" s="82"/>
      <c r="J3" s="46"/>
      <c r="K3" s="88"/>
    </row>
    <row r="4" spans="2:12" s="39" customFormat="1" ht="23.25" customHeight="1">
      <c r="B4" s="441" t="s">
        <v>198</v>
      </c>
      <c r="C4" s="441"/>
      <c r="D4" s="441"/>
      <c r="E4" s="441"/>
      <c r="F4" s="441"/>
      <c r="G4" s="441"/>
      <c r="H4" s="47"/>
      <c r="I4" s="103"/>
      <c r="J4" s="46"/>
      <c r="K4" s="88"/>
    </row>
    <row r="5" spans="2:12" s="39" customFormat="1" ht="18.75" customHeight="1">
      <c r="B5" s="450" t="s">
        <v>123</v>
      </c>
      <c r="C5" s="450"/>
      <c r="D5" s="450"/>
      <c r="E5" s="450"/>
      <c r="F5" s="450"/>
      <c r="G5" s="450"/>
      <c r="H5" s="15"/>
      <c r="I5" s="183"/>
      <c r="J5" s="46"/>
      <c r="K5" s="88"/>
    </row>
    <row r="6" spans="2:12" ht="7.5" hidden="1" customHeight="1"/>
    <row r="7" spans="2:12" s="39" customFormat="1" ht="15.95" customHeight="1">
      <c r="B7" s="448" t="s">
        <v>2</v>
      </c>
      <c r="C7" s="442" t="s">
        <v>124</v>
      </c>
      <c r="D7" s="443"/>
      <c r="E7" s="444"/>
      <c r="F7" s="266" t="s">
        <v>125</v>
      </c>
      <c r="G7" s="83" t="s">
        <v>125</v>
      </c>
      <c r="H7" s="19"/>
      <c r="I7" s="93"/>
      <c r="J7" s="46"/>
      <c r="K7" s="88"/>
    </row>
    <row r="8" spans="2:12" s="39" customFormat="1" ht="15.95" customHeight="1">
      <c r="B8" s="449"/>
      <c r="C8" s="445"/>
      <c r="D8" s="446"/>
      <c r="E8" s="447"/>
      <c r="F8" s="267" t="s">
        <v>126</v>
      </c>
      <c r="G8" s="84" t="s">
        <v>141</v>
      </c>
      <c r="H8" s="19"/>
      <c r="I8" s="93"/>
      <c r="J8" s="46"/>
      <c r="K8" s="88"/>
    </row>
    <row r="9" spans="2:12" s="39" customFormat="1" ht="21" customHeight="1">
      <c r="B9" s="49">
        <v>1</v>
      </c>
      <c r="C9" s="431" t="s">
        <v>52</v>
      </c>
      <c r="D9" s="432"/>
      <c r="E9" s="433"/>
      <c r="F9" s="268">
        <v>109634740</v>
      </c>
      <c r="G9" s="243">
        <v>90986100</v>
      </c>
      <c r="I9" s="339"/>
      <c r="J9" s="46"/>
      <c r="L9" s="88"/>
    </row>
    <row r="10" spans="2:12" s="39" customFormat="1" ht="21.75" customHeight="1">
      <c r="B10" s="49">
        <v>2</v>
      </c>
      <c r="C10" s="431" t="s">
        <v>53</v>
      </c>
      <c r="D10" s="432"/>
      <c r="E10" s="433"/>
      <c r="F10" s="269">
        <f>41448+2230.24</f>
        <v>43678.239999999998</v>
      </c>
      <c r="G10" s="244"/>
      <c r="I10" s="339"/>
      <c r="J10" s="46"/>
      <c r="K10" s="88"/>
    </row>
    <row r="11" spans="2:12" s="39" customFormat="1" ht="22.5" customHeight="1">
      <c r="B11" s="37">
        <v>3</v>
      </c>
      <c r="C11" s="431" t="s">
        <v>139</v>
      </c>
      <c r="D11" s="432"/>
      <c r="E11" s="433"/>
      <c r="F11" s="270"/>
      <c r="G11" s="85"/>
      <c r="I11" s="88"/>
      <c r="J11" s="46"/>
      <c r="K11" s="88"/>
    </row>
    <row r="12" spans="2:12" s="39" customFormat="1" ht="21.75" customHeight="1">
      <c r="B12" s="37">
        <v>4</v>
      </c>
      <c r="C12" s="431" t="s">
        <v>114</v>
      </c>
      <c r="D12" s="432"/>
      <c r="E12" s="433"/>
      <c r="F12" s="270">
        <v>87602006</v>
      </c>
      <c r="G12" s="213">
        <v>66486030</v>
      </c>
      <c r="I12" s="88"/>
      <c r="J12" s="91"/>
      <c r="K12" s="88"/>
    </row>
    <row r="13" spans="2:12" s="39" customFormat="1" ht="24.95" customHeight="1">
      <c r="B13" s="37">
        <v>5</v>
      </c>
      <c r="C13" s="431" t="s">
        <v>115</v>
      </c>
      <c r="D13" s="432"/>
      <c r="E13" s="433"/>
      <c r="F13" s="259">
        <f>F14+F15</f>
        <v>5389869</v>
      </c>
      <c r="G13" s="275">
        <v>4466432</v>
      </c>
      <c r="I13" s="88"/>
      <c r="J13" s="97"/>
      <c r="K13" s="88"/>
      <c r="L13" s="340"/>
    </row>
    <row r="14" spans="2:12" s="39" customFormat="1" ht="24.95" customHeight="1">
      <c r="B14" s="37"/>
      <c r="C14" s="50"/>
      <c r="D14" s="434" t="s">
        <v>116</v>
      </c>
      <c r="E14" s="435"/>
      <c r="F14" s="270">
        <v>4618568</v>
      </c>
      <c r="G14" s="214">
        <v>3827277</v>
      </c>
      <c r="H14" s="27"/>
      <c r="I14" s="94"/>
      <c r="J14" s="98"/>
      <c r="K14" s="88"/>
    </row>
    <row r="15" spans="2:12" s="39" customFormat="1" ht="24.95" customHeight="1">
      <c r="B15" s="37"/>
      <c r="C15" s="50"/>
      <c r="D15" s="434" t="s">
        <v>117</v>
      </c>
      <c r="E15" s="435"/>
      <c r="F15" s="270">
        <v>771301</v>
      </c>
      <c r="G15" s="240">
        <v>639155</v>
      </c>
      <c r="H15" s="27"/>
      <c r="I15" s="94"/>
      <c r="J15" s="46"/>
      <c r="K15" s="102"/>
    </row>
    <row r="16" spans="2:12" s="39" customFormat="1" ht="24.95" customHeight="1">
      <c r="B16" s="49">
        <v>6</v>
      </c>
      <c r="C16" s="431" t="s">
        <v>118</v>
      </c>
      <c r="D16" s="432"/>
      <c r="E16" s="433"/>
      <c r="F16" s="270">
        <v>0</v>
      </c>
      <c r="G16" s="215">
        <v>3831870</v>
      </c>
      <c r="I16" s="88"/>
      <c r="J16" s="46"/>
      <c r="K16" s="88"/>
    </row>
    <row r="17" spans="2:11" s="39" customFormat="1" ht="23.25" customHeight="1">
      <c r="B17" s="49">
        <v>7</v>
      </c>
      <c r="C17" s="440" t="s">
        <v>222</v>
      </c>
      <c r="D17" s="432"/>
      <c r="E17" s="433"/>
      <c r="F17" s="269">
        <f>478305+6000000+47218+127180+115674.53+28870+8442+74800+1943.17+116156</f>
        <v>6998588.7000000002</v>
      </c>
      <c r="G17" s="241">
        <f>7082188+30128</f>
        <v>7112316</v>
      </c>
      <c r="I17" s="88"/>
      <c r="J17" s="46"/>
      <c r="K17" s="180"/>
    </row>
    <row r="18" spans="2:11" s="39" customFormat="1" ht="23.25" customHeight="1">
      <c r="B18" s="49">
        <v>8</v>
      </c>
      <c r="C18" s="414" t="s">
        <v>207</v>
      </c>
      <c r="D18" s="415"/>
      <c r="E18" s="416"/>
      <c r="F18" s="234">
        <f>F12+F13+F17</f>
        <v>99990463.700000003</v>
      </c>
      <c r="G18" s="245">
        <f>G12+G13+G16+G17</f>
        <v>81896648</v>
      </c>
      <c r="H18" s="19"/>
      <c r="I18" s="93"/>
      <c r="J18" s="46"/>
      <c r="K18" s="88"/>
    </row>
    <row r="19" spans="2:11" s="39" customFormat="1" ht="21.75" customHeight="1">
      <c r="B19" s="49">
        <v>9</v>
      </c>
      <c r="C19" s="439" t="s">
        <v>119</v>
      </c>
      <c r="D19" s="437"/>
      <c r="E19" s="438"/>
      <c r="F19" s="271">
        <f>F9+F10-F18</f>
        <v>9687954.5399999917</v>
      </c>
      <c r="G19" s="246">
        <f>G9-G18</f>
        <v>9089452</v>
      </c>
      <c r="H19" s="19"/>
      <c r="I19" s="93"/>
      <c r="J19" s="46"/>
      <c r="K19" s="88"/>
    </row>
    <row r="20" spans="2:11" s="39" customFormat="1" ht="24.95" customHeight="1">
      <c r="B20" s="49">
        <v>10</v>
      </c>
      <c r="C20" s="431" t="s">
        <v>54</v>
      </c>
      <c r="D20" s="432"/>
      <c r="E20" s="433"/>
      <c r="F20" s="270"/>
      <c r="G20" s="215"/>
      <c r="I20" s="88"/>
      <c r="J20" s="92"/>
      <c r="K20" s="88"/>
    </row>
    <row r="21" spans="2:11" s="39" customFormat="1" ht="24.95" customHeight="1">
      <c r="B21" s="49">
        <v>11</v>
      </c>
      <c r="C21" s="431" t="s">
        <v>120</v>
      </c>
      <c r="D21" s="432"/>
      <c r="E21" s="433"/>
      <c r="F21" s="270"/>
      <c r="G21" s="215"/>
      <c r="I21" s="88"/>
      <c r="J21" s="46"/>
      <c r="K21" s="88"/>
    </row>
    <row r="22" spans="2:11" s="39" customFormat="1" ht="24.95" customHeight="1">
      <c r="B22" s="49">
        <v>12</v>
      </c>
      <c r="C22" s="431" t="s">
        <v>55</v>
      </c>
      <c r="D22" s="432"/>
      <c r="E22" s="433"/>
      <c r="F22" s="270"/>
      <c r="G22" s="215"/>
      <c r="I22" s="88"/>
      <c r="J22" s="46"/>
      <c r="K22" s="88"/>
    </row>
    <row r="23" spans="2:11" s="39" customFormat="1" ht="24.95" customHeight="1">
      <c r="B23" s="49"/>
      <c r="C23" s="51">
        <v>121</v>
      </c>
      <c r="D23" s="434" t="s">
        <v>56</v>
      </c>
      <c r="E23" s="435"/>
      <c r="F23" s="270"/>
      <c r="G23" s="215"/>
      <c r="H23" s="27"/>
      <c r="I23" s="94"/>
      <c r="J23" s="46"/>
      <c r="K23" s="88"/>
    </row>
    <row r="24" spans="2:11" s="39" customFormat="1" ht="24.95" customHeight="1">
      <c r="B24" s="49"/>
      <c r="C24" s="50">
        <v>122</v>
      </c>
      <c r="D24" s="434" t="s">
        <v>121</v>
      </c>
      <c r="E24" s="435"/>
      <c r="F24" s="270">
        <v>-1313916</v>
      </c>
      <c r="G24" s="215">
        <v>-1065582</v>
      </c>
      <c r="H24" s="27"/>
      <c r="I24" s="94"/>
      <c r="J24" s="46"/>
      <c r="K24" s="88"/>
    </row>
    <row r="25" spans="2:11" s="39" customFormat="1" ht="24.95" customHeight="1">
      <c r="B25" s="49"/>
      <c r="C25" s="50">
        <v>123</v>
      </c>
      <c r="D25" s="434" t="s">
        <v>57</v>
      </c>
      <c r="E25" s="435"/>
      <c r="F25" s="270">
        <v>3716</v>
      </c>
      <c r="G25" s="215"/>
      <c r="H25" s="27"/>
      <c r="I25" s="94"/>
      <c r="J25" s="46"/>
      <c r="K25" s="88"/>
    </row>
    <row r="26" spans="2:11" s="39" customFormat="1" ht="24.95" customHeight="1">
      <c r="B26" s="49"/>
      <c r="C26" s="50">
        <v>124</v>
      </c>
      <c r="D26" s="434" t="s">
        <v>58</v>
      </c>
      <c r="E26" s="435"/>
      <c r="F26" s="270"/>
      <c r="G26" s="215"/>
      <c r="H26" s="27"/>
      <c r="I26" s="94"/>
      <c r="J26" s="46"/>
      <c r="K26" s="88"/>
    </row>
    <row r="27" spans="2:11" s="39" customFormat="1" ht="23.25" customHeight="1">
      <c r="B27" s="49">
        <v>13</v>
      </c>
      <c r="C27" s="439" t="s">
        <v>59</v>
      </c>
      <c r="D27" s="437"/>
      <c r="E27" s="438"/>
      <c r="F27" s="234">
        <f>F24+F25</f>
        <v>-1310200</v>
      </c>
      <c r="G27" s="245">
        <v>-1065582</v>
      </c>
      <c r="H27" s="19"/>
      <c r="I27" s="93"/>
      <c r="J27" s="46"/>
      <c r="K27" s="88"/>
    </row>
    <row r="28" spans="2:11" s="39" customFormat="1" ht="24" customHeight="1">
      <c r="B28" s="49">
        <v>14</v>
      </c>
      <c r="C28" s="428" t="s">
        <v>122</v>
      </c>
      <c r="D28" s="429"/>
      <c r="E28" s="430"/>
      <c r="F28" s="272">
        <f>F19+F27</f>
        <v>8377754.5399999917</v>
      </c>
      <c r="G28" s="242">
        <f>G19+G27</f>
        <v>8023870</v>
      </c>
      <c r="H28" s="19"/>
      <c r="I28" s="93"/>
      <c r="J28" s="97"/>
      <c r="K28" s="88"/>
    </row>
    <row r="29" spans="2:11" s="39" customFormat="1" ht="24" customHeight="1">
      <c r="B29" s="49">
        <v>15</v>
      </c>
      <c r="C29" s="436" t="s">
        <v>146</v>
      </c>
      <c r="D29" s="437"/>
      <c r="E29" s="438"/>
      <c r="F29" s="270">
        <v>116156</v>
      </c>
      <c r="G29" s="215"/>
      <c r="H29" s="19"/>
      <c r="I29" s="93"/>
      <c r="J29" s="97"/>
      <c r="K29" s="88"/>
    </row>
    <row r="30" spans="2:11" s="39" customFormat="1" ht="24" customHeight="1">
      <c r="B30" s="49">
        <v>16</v>
      </c>
      <c r="C30" s="439" t="s">
        <v>195</v>
      </c>
      <c r="D30" s="437"/>
      <c r="E30" s="438"/>
      <c r="F30" s="234">
        <f>F28+F29</f>
        <v>8493910.5399999917</v>
      </c>
      <c r="G30" s="245">
        <v>8023870</v>
      </c>
      <c r="H30" s="19"/>
      <c r="I30" s="93"/>
      <c r="J30" s="97"/>
      <c r="K30" s="88"/>
    </row>
    <row r="31" spans="2:11" s="39" customFormat="1" ht="24.95" customHeight="1">
      <c r="B31" s="49">
        <v>17</v>
      </c>
      <c r="C31" s="431" t="s">
        <v>60</v>
      </c>
      <c r="D31" s="432"/>
      <c r="E31" s="433"/>
      <c r="F31" s="270">
        <v>849391</v>
      </c>
      <c r="G31" s="215">
        <v>802387</v>
      </c>
      <c r="I31" s="88"/>
      <c r="J31" s="46"/>
      <c r="K31" s="88"/>
    </row>
    <row r="32" spans="2:11" s="39" customFormat="1" ht="23.25" customHeight="1">
      <c r="B32" s="49">
        <v>18</v>
      </c>
      <c r="C32" s="428" t="s">
        <v>223</v>
      </c>
      <c r="D32" s="429"/>
      <c r="E32" s="430"/>
      <c r="F32" s="271">
        <f>F28-F31</f>
        <v>7528363.5399999917</v>
      </c>
      <c r="G32" s="242">
        <f>G30-G31</f>
        <v>7221483</v>
      </c>
      <c r="H32" s="19"/>
      <c r="I32" s="93"/>
      <c r="J32" s="46"/>
      <c r="K32" s="88"/>
    </row>
    <row r="33" spans="2:11" s="39" customFormat="1" ht="15.95" customHeight="1">
      <c r="B33" s="52"/>
      <c r="C33" s="52"/>
      <c r="D33" s="52"/>
      <c r="E33" s="53"/>
      <c r="F33" s="273"/>
      <c r="G33" s="86"/>
      <c r="I33" s="88"/>
      <c r="J33" s="46"/>
      <c r="K33" s="88"/>
    </row>
    <row r="34" spans="2:11" s="39" customFormat="1" ht="15.95" customHeight="1">
      <c r="B34" s="52"/>
      <c r="C34" s="89"/>
      <c r="D34" s="89"/>
      <c r="E34" s="194" t="s">
        <v>257</v>
      </c>
      <c r="F34" s="195"/>
      <c r="G34" s="196" t="s">
        <v>208</v>
      </c>
      <c r="H34" s="235"/>
      <c r="I34" s="88"/>
      <c r="J34" s="46"/>
      <c r="K34" s="88"/>
    </row>
    <row r="35" spans="2:11" s="39" customFormat="1" ht="15.95" customHeight="1">
      <c r="B35" s="52"/>
      <c r="C35" s="4"/>
      <c r="D35" s="4"/>
      <c r="E35" s="4" t="s">
        <v>256</v>
      </c>
      <c r="F35" s="8"/>
      <c r="G35" s="236" t="s">
        <v>258</v>
      </c>
      <c r="H35" s="237"/>
      <c r="I35" s="88"/>
      <c r="J35" s="46"/>
      <c r="K35" s="88"/>
    </row>
    <row r="36" spans="2:11" s="39" customFormat="1" ht="15.95" customHeight="1">
      <c r="B36" s="52"/>
      <c r="C36" s="52"/>
      <c r="D36" s="52"/>
      <c r="E36" s="53"/>
      <c r="F36" s="273"/>
      <c r="G36" s="86"/>
      <c r="I36" s="88"/>
      <c r="J36" s="46"/>
      <c r="K36" s="88"/>
    </row>
    <row r="37" spans="2:11" s="39" customFormat="1" ht="15.95" customHeight="1">
      <c r="B37" s="52"/>
      <c r="C37" s="52"/>
      <c r="D37" s="52"/>
      <c r="E37" s="53"/>
      <c r="F37" s="273"/>
      <c r="G37" s="86"/>
      <c r="I37" s="88"/>
      <c r="J37" s="46"/>
      <c r="K37" s="88"/>
    </row>
    <row r="38" spans="2:11" s="39" customFormat="1" ht="15.95" customHeight="1">
      <c r="B38" s="52"/>
      <c r="C38" s="52"/>
      <c r="D38" s="52"/>
      <c r="E38" s="53"/>
      <c r="F38" s="273"/>
      <c r="G38" s="86"/>
      <c r="I38" s="88"/>
      <c r="J38" s="46"/>
      <c r="K38" s="88"/>
    </row>
    <row r="39" spans="2:11" s="39" customFormat="1" ht="15.95" customHeight="1">
      <c r="B39" s="52"/>
      <c r="C39" s="52"/>
      <c r="D39" s="52"/>
      <c r="E39" s="53"/>
      <c r="F39" s="273"/>
      <c r="G39" s="86"/>
      <c r="I39" s="88"/>
      <c r="J39" s="46"/>
      <c r="K39" s="88"/>
    </row>
    <row r="40" spans="2:11" s="39" customFormat="1" ht="15.95" customHeight="1">
      <c r="B40" s="52"/>
      <c r="C40" s="52"/>
      <c r="D40" s="52"/>
      <c r="E40" s="53"/>
      <c r="F40" s="273"/>
      <c r="G40" s="86"/>
      <c r="I40" s="88"/>
      <c r="J40" s="46"/>
      <c r="K40" s="88"/>
    </row>
    <row r="41" spans="2:11" s="39" customFormat="1" ht="15.95" customHeight="1">
      <c r="B41" s="52"/>
      <c r="C41" s="52"/>
      <c r="D41" s="52"/>
      <c r="E41" s="53"/>
      <c r="F41" s="273"/>
      <c r="G41" s="86"/>
      <c r="I41" s="88"/>
      <c r="J41" s="46"/>
      <c r="K41" s="88"/>
    </row>
    <row r="42" spans="2:11" s="39" customFormat="1" ht="15.95" customHeight="1">
      <c r="B42" s="52"/>
      <c r="C42" s="52"/>
      <c r="D42" s="52"/>
      <c r="E42" s="52"/>
      <c r="F42" s="273"/>
      <c r="G42" s="86"/>
      <c r="I42" s="88"/>
      <c r="J42" s="46"/>
      <c r="K42" s="88"/>
    </row>
    <row r="43" spans="2:11">
      <c r="B43" s="54"/>
      <c r="C43" s="54"/>
      <c r="D43" s="54"/>
      <c r="E43" s="11"/>
      <c r="F43" s="274"/>
      <c r="G43" s="87"/>
    </row>
  </sheetData>
  <mergeCells count="28">
    <mergeCell ref="B4:G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  <mergeCell ref="C21:E21"/>
    <mergeCell ref="B5:G5"/>
    <mergeCell ref="C32:E32"/>
    <mergeCell ref="C13:E13"/>
    <mergeCell ref="D14:E14"/>
    <mergeCell ref="D15:E15"/>
    <mergeCell ref="C16:E16"/>
    <mergeCell ref="C29:E29"/>
    <mergeCell ref="C30:E30"/>
    <mergeCell ref="D26:E26"/>
    <mergeCell ref="C28:E28"/>
    <mergeCell ref="C31:E31"/>
    <mergeCell ref="C22:E22"/>
    <mergeCell ref="D23:E23"/>
    <mergeCell ref="D24:E24"/>
    <mergeCell ref="D25:E25"/>
    <mergeCell ref="C17:E17"/>
    <mergeCell ref="C20:E20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E49"/>
  <sheetViews>
    <sheetView topLeftCell="A37" workbookViewId="0">
      <selection activeCell="B41" sqref="B41:D42"/>
    </sheetView>
  </sheetViews>
  <sheetFormatPr defaultRowHeight="12.75"/>
  <cols>
    <col min="1" max="1" width="4.42578125" customWidth="1"/>
    <col min="2" max="2" width="56" customWidth="1"/>
    <col min="3" max="3" width="14.85546875" style="279" customWidth="1"/>
    <col min="4" max="4" width="14.28515625" style="279" customWidth="1"/>
    <col min="5" max="5" width="23.42578125" style="279" customWidth="1"/>
  </cols>
  <sheetData>
    <row r="2" spans="1:4">
      <c r="B2" t="str">
        <f>'[1]FLUKSI MONETAR'!B1</f>
        <v>Fatos  Lashi      (EGIAN )</v>
      </c>
    </row>
    <row r="3" spans="1:4">
      <c r="B3" s="247" t="str">
        <f>'[1]FLUKSI MONETAR'!B2</f>
        <v>Nipt. K.91315005.H</v>
      </c>
    </row>
    <row r="4" spans="1:4">
      <c r="B4" s="247"/>
    </row>
    <row r="5" spans="1:4">
      <c r="B5" s="247"/>
    </row>
    <row r="6" spans="1:4" ht="25.5" customHeight="1">
      <c r="A6" s="99">
        <f>'[1]FLUKSI MONETAR'!A5</f>
        <v>0</v>
      </c>
      <c r="B6" s="203" t="str">
        <f>'[1]FLUKSI MONETAR'!B5</f>
        <v>Pasqyra  e  fluksit monetar-Metoda indirekte</v>
      </c>
      <c r="C6" s="280" t="s">
        <v>247</v>
      </c>
      <c r="D6" s="280" t="s">
        <v>248</v>
      </c>
    </row>
    <row r="7" spans="1:4" ht="17.25" customHeight="1">
      <c r="A7" s="248" t="str">
        <f>'[1]FLUKSI MONETAR'!A6</f>
        <v>I.</v>
      </c>
      <c r="B7" s="249" t="str">
        <f>'[1]FLUKSI MONETAR'!B6</f>
        <v xml:space="preserve">Fluksi  monetar nga veprimtarite e shfrytezimit  </v>
      </c>
      <c r="C7" s="281">
        <f>'[1]FLUKSI MONETAR'!C6</f>
        <v>0</v>
      </c>
      <c r="D7" s="281">
        <f>'[1]FLUKSI MONETAR'!D6</f>
        <v>0</v>
      </c>
    </row>
    <row r="8" spans="1:4" ht="14.25" customHeight="1">
      <c r="A8" s="99">
        <f>'[1]FLUKSI MONETAR'!A7</f>
        <v>1</v>
      </c>
      <c r="B8" s="203" t="str">
        <f>'[1]FLUKSI MONETAR'!B7</f>
        <v xml:space="preserve">Fitimi para tatimit </v>
      </c>
      <c r="C8" s="280">
        <v>8377755</v>
      </c>
      <c r="D8" s="280">
        <f>'[1]FLUKSI MONETAR'!C7</f>
        <v>8023870</v>
      </c>
    </row>
    <row r="9" spans="1:4">
      <c r="A9" s="99">
        <f>'[1]FLUKSI MONETAR'!A8</f>
        <v>2</v>
      </c>
      <c r="B9" s="99" t="str">
        <f>'[1]FLUKSI MONETAR'!B8</f>
        <v>Rregullime per:  PAK.FIT PER DIVIDENT</v>
      </c>
      <c r="C9" s="219"/>
      <c r="D9" s="219">
        <f>'[1]FLUKSI MONETAR'!C8</f>
        <v>0</v>
      </c>
    </row>
    <row r="10" spans="1:4">
      <c r="A10" s="99">
        <f>'[1]FLUKSI MONETAR'!A9</f>
        <v>3</v>
      </c>
      <c r="B10" s="99" t="str">
        <f>'[1]FLUKSI MONETAR'!B9</f>
        <v xml:space="preserve">                 Amortizimimin</v>
      </c>
      <c r="C10" s="219">
        <v>0</v>
      </c>
      <c r="D10" s="219">
        <f>'[1]FLUKSI MONETAR'!C9</f>
        <v>3831870</v>
      </c>
    </row>
    <row r="11" spans="1:4">
      <c r="A11" s="99">
        <f>'[1]FLUKSI MONETAR'!A10</f>
        <v>4</v>
      </c>
      <c r="B11" s="250" t="str">
        <f>'[1]FLUKSI MONETAR'!B10</f>
        <v xml:space="preserve">                 Humbje nga  kembimet valutore</v>
      </c>
      <c r="C11" s="219"/>
      <c r="D11" s="219">
        <f>'[1]FLUKSI MONETAR'!C10</f>
        <v>0</v>
      </c>
    </row>
    <row r="12" spans="1:4">
      <c r="A12" s="99">
        <f>'[1]FLUKSI MONETAR'!A11</f>
        <v>5</v>
      </c>
      <c r="B12" s="250" t="str">
        <f>'[1]FLUKSI MONETAR'!B11</f>
        <v xml:space="preserve">                 Te ardhura nga Investrimet </v>
      </c>
      <c r="C12" s="219"/>
      <c r="D12" s="219">
        <f>'[1]FLUKSI MONETAR'!C11</f>
        <v>0</v>
      </c>
    </row>
    <row r="13" spans="1:4">
      <c r="A13" s="99">
        <f>'[1]FLUKSI MONETAR'!A12</f>
        <v>6</v>
      </c>
      <c r="B13" s="250" t="str">
        <f>'[1]FLUKSI MONETAR'!B12</f>
        <v xml:space="preserve">                Shpenzime per Interesa </v>
      </c>
      <c r="C13" s="219"/>
      <c r="D13" s="219">
        <f>'[1]FLUKSI MONETAR'!C12</f>
        <v>0</v>
      </c>
    </row>
    <row r="14" spans="1:4" ht="17.25" customHeight="1">
      <c r="A14" s="99">
        <f>'[1]FLUKSI MONETAR'!A13</f>
        <v>7</v>
      </c>
      <c r="B14" s="250" t="s">
        <v>225</v>
      </c>
      <c r="C14" s="219">
        <f>Aktivet!H11-Aktivet!G11</f>
        <v>8519797.9000000004</v>
      </c>
      <c r="D14" s="219">
        <f>'[1]FLUKSI MONETAR'!C13</f>
        <v>-9552432</v>
      </c>
    </row>
    <row r="15" spans="1:4" ht="21" customHeight="1">
      <c r="A15" s="99">
        <f>'[1]FLUKSI MONETAR'!A14</f>
        <v>8</v>
      </c>
      <c r="B15" s="251" t="str">
        <f>'[1]FLUKSI MONETAR'!B14</f>
        <v xml:space="preserve">Rritje /renie ne tepricen inventarit </v>
      </c>
      <c r="C15" s="219">
        <f>Aktivet!H18-Aktivet!G18</f>
        <v>-7220001</v>
      </c>
      <c r="D15" s="219">
        <f>'[1]FLUKSI MONETAR'!C14</f>
        <v>-2698753</v>
      </c>
    </row>
    <row r="16" spans="1:4" ht="15.75" customHeight="1">
      <c r="A16" s="99">
        <f>'[1]FLUKSI MONETAR'!A15</f>
        <v>9</v>
      </c>
      <c r="B16" s="99" t="str">
        <f>'[1]FLUKSI MONETAR'!B15</f>
        <v>Rritje/ renie ne tepricen e detyrimeve , per tu paguar nga aktiviteti</v>
      </c>
      <c r="C16" s="219">
        <v>-3531602</v>
      </c>
      <c r="D16" s="219">
        <f>'[1]FLUKSI MONETAR'!C15</f>
        <v>3498376</v>
      </c>
    </row>
    <row r="17" spans="1:4" ht="22.5" customHeight="1">
      <c r="A17" s="99">
        <f>'[1]FLUKSI MONETAR'!A16</f>
        <v>0</v>
      </c>
      <c r="B17" s="251" t="str">
        <f>'[1]FLUKSI MONETAR'!B16</f>
        <v xml:space="preserve">MM te perftuara  nga aktivitetiet </v>
      </c>
      <c r="C17" s="219"/>
      <c r="D17" s="219">
        <f>'[1]FLUKSI MONETAR'!C16</f>
        <v>0</v>
      </c>
    </row>
    <row r="18" spans="1:4">
      <c r="A18" s="99">
        <f>'[1]FLUKSI MONETAR'!A17</f>
        <v>0</v>
      </c>
      <c r="B18" s="99" t="str">
        <f>'[1]FLUKSI MONETAR'!B17</f>
        <v xml:space="preserve">interesi  I paguar </v>
      </c>
      <c r="C18" s="219"/>
      <c r="D18" s="219">
        <f>'[1]FLUKSI MONETAR'!C17</f>
        <v>0</v>
      </c>
    </row>
    <row r="19" spans="1:4">
      <c r="A19" s="99">
        <f>'[1]FLUKSI MONETAR'!A18</f>
        <v>10</v>
      </c>
      <c r="B19" s="338" t="s">
        <v>249</v>
      </c>
      <c r="C19" s="219">
        <v>-1359471</v>
      </c>
      <c r="D19" s="219">
        <f>'[1]FLUKSI MONETAR'!C18</f>
        <v>-802387</v>
      </c>
    </row>
    <row r="20" spans="1:4" ht="18.75" customHeight="1">
      <c r="A20" s="99">
        <f>'[1]FLUKSI MONETAR'!A19</f>
        <v>11</v>
      </c>
      <c r="B20" s="99" t="str">
        <f>'[1]FLUKSI MONETAR'!B19</f>
        <v xml:space="preserve">MM  neto nga aktivitetet e shfrytezimit </v>
      </c>
      <c r="C20" s="280">
        <f>SUM(C8:C19)</f>
        <v>4786478.8999999985</v>
      </c>
      <c r="D20" s="280">
        <f>SUM(D8:D19)</f>
        <v>2300544</v>
      </c>
    </row>
    <row r="21" spans="1:4">
      <c r="A21" s="203">
        <f>'[1]FLUKSI MONETAR'!A20</f>
        <v>0</v>
      </c>
      <c r="B21" s="203">
        <f>'[1]FLUKSI MONETAR'!B20</f>
        <v>0</v>
      </c>
      <c r="C21" s="219"/>
      <c r="D21" s="280">
        <f>'[1]FLUKSI MONETAR'!C20</f>
        <v>0</v>
      </c>
    </row>
    <row r="22" spans="1:4">
      <c r="A22" s="99" t="str">
        <f>'[1]FLUKSI MONETAR'!A21</f>
        <v>II.</v>
      </c>
      <c r="B22" s="99" t="str">
        <f>'[1]FLUKSI MONETAR'!B21</f>
        <v xml:space="preserve">Fluksi  monetar nga veprimtarite   investuese </v>
      </c>
      <c r="C22" s="219"/>
      <c r="D22" s="219">
        <f>'[1]FLUKSI MONETAR'!C21</f>
        <v>0</v>
      </c>
    </row>
    <row r="23" spans="1:4">
      <c r="A23" s="99">
        <f>'[1]FLUKSI MONETAR'!A22</f>
        <v>12</v>
      </c>
      <c r="B23" s="203" t="str">
        <f>'[1]FLUKSI MONETAR'!B22</f>
        <v xml:space="preserve">Blerja e shoqerise  se kontrolluar X minus parate e arketuara </v>
      </c>
      <c r="C23" s="219"/>
      <c r="D23" s="219">
        <f>'[1]FLUKSI MONETAR'!C22</f>
        <v>0</v>
      </c>
    </row>
    <row r="24" spans="1:4">
      <c r="A24" s="99">
        <f>'[1]FLUKSI MONETAR'!A23</f>
        <v>13</v>
      </c>
      <c r="B24" s="251" t="str">
        <f>'[1]FLUKSI MONETAR'!B23</f>
        <v xml:space="preserve">Blerje  e aktiveve afatgjata  materiale </v>
      </c>
      <c r="C24" s="219">
        <v>-4415833</v>
      </c>
      <c r="D24" s="219">
        <f>'[1]FLUKSI MONETAR'!C23</f>
        <v>-1904000</v>
      </c>
    </row>
    <row r="25" spans="1:4">
      <c r="A25" s="99">
        <f>'[1]FLUKSI MONETAR'!A24</f>
        <v>14</v>
      </c>
      <c r="B25" s="99" t="str">
        <f>'[1]FLUKSI MONETAR'!B24</f>
        <v xml:space="preserve">Te ardhura  nga shitja e pajisjeve </v>
      </c>
      <c r="C25" s="219"/>
      <c r="D25" s="219">
        <f>'[1]FLUKSI MONETAR'!C24</f>
        <v>0</v>
      </c>
    </row>
    <row r="26" spans="1:4">
      <c r="A26" s="99">
        <f>'[1]FLUKSI MONETAR'!A25</f>
        <v>15</v>
      </c>
      <c r="B26" s="99" t="str">
        <f>'[1]FLUKSI MONETAR'!B25</f>
        <v xml:space="preserve">Interesi I Arketuar </v>
      </c>
      <c r="C26" s="219"/>
      <c r="D26" s="219">
        <f>'[1]FLUKSI MONETAR'!C25</f>
        <v>0</v>
      </c>
    </row>
    <row r="27" spans="1:4">
      <c r="A27" s="99">
        <f>'[1]FLUKSI MONETAR'!A26</f>
        <v>16</v>
      </c>
      <c r="B27" s="99" t="str">
        <f>'[1]FLUKSI MONETAR'!B26</f>
        <v xml:space="preserve">Dividentet e Arketuar  </v>
      </c>
      <c r="C27" s="219"/>
      <c r="D27" s="219">
        <f>'[1]FLUKSI MONETAR'!C26</f>
        <v>0</v>
      </c>
    </row>
    <row r="28" spans="1:4">
      <c r="A28" s="99">
        <f>'[1]FLUKSI MONETAR'!A27</f>
        <v>17</v>
      </c>
      <c r="B28" s="99" t="str">
        <f>'[1]FLUKSI MONETAR'!B27</f>
        <v>MM neto e perdorur  ne aktivitet investuese</v>
      </c>
      <c r="C28" s="280">
        <v>-4415833</v>
      </c>
      <c r="D28" s="280">
        <f>'[1]FLUKSI MONETAR'!C27</f>
        <v>396544</v>
      </c>
    </row>
    <row r="29" spans="1:4">
      <c r="A29" s="203">
        <f>'[1]FLUKSI MONETAR'!A28</f>
        <v>0</v>
      </c>
      <c r="B29" s="203">
        <f>'[1]FLUKSI MONETAR'!B28</f>
        <v>0</v>
      </c>
      <c r="C29" s="219"/>
      <c r="D29" s="280">
        <f>'[1]FLUKSI MONETAR'!C28</f>
        <v>0</v>
      </c>
    </row>
    <row r="30" spans="1:4">
      <c r="A30" s="99" t="str">
        <f>'[1]FLUKSI MONETAR'!A29</f>
        <v>III.</v>
      </c>
      <c r="B30" s="99" t="str">
        <f>'[1]FLUKSI MONETAR'!B29</f>
        <v xml:space="preserve">Fluksi  monetar nga veprimtarite  financiare </v>
      </c>
      <c r="C30" s="219"/>
      <c r="D30" s="219">
        <f>'[1]FLUKSI MONETAR'!C29</f>
        <v>0</v>
      </c>
    </row>
    <row r="31" spans="1:4">
      <c r="A31" s="99">
        <f>'[1]FLUKSI MONETAR'!A30</f>
        <v>0</v>
      </c>
      <c r="B31" s="203" t="str">
        <f>'[1]FLUKSI MONETAR'!B30</f>
        <v xml:space="preserve">te ardhura nga emertimi I kapitalit  aksionar </v>
      </c>
      <c r="C31" s="219"/>
      <c r="D31" s="219">
        <f>'[1]FLUKSI MONETAR'!C30</f>
        <v>0</v>
      </c>
    </row>
    <row r="32" spans="1:4">
      <c r="A32" s="99">
        <f>'[1]FLUKSI MONETAR'!A31</f>
        <v>0</v>
      </c>
      <c r="B32" s="99" t="str">
        <f>'[1]FLUKSI MONETAR'!B31</f>
        <v xml:space="preserve">Te ardhura nga  huamarrje  afatgjata </v>
      </c>
      <c r="C32" s="219"/>
      <c r="D32" s="219">
        <f>'[1]FLUKSI MONETAR'!C31</f>
        <v>0</v>
      </c>
    </row>
    <row r="33" spans="1:5">
      <c r="A33" s="99">
        <f>'[1]FLUKSI MONETAR'!A32</f>
        <v>0</v>
      </c>
      <c r="B33" s="99" t="str">
        <f>'[1]FLUKSI MONETAR'!B32</f>
        <v xml:space="preserve">Pagesat   e detyrimeve   te qirase  financiare </v>
      </c>
      <c r="C33" s="219"/>
      <c r="D33" s="219">
        <f>'[1]FLUKSI MONETAR'!C32</f>
        <v>0</v>
      </c>
    </row>
    <row r="34" spans="1:5">
      <c r="A34" s="99">
        <f>'[1]FLUKSI MONETAR'!A33</f>
        <v>0</v>
      </c>
      <c r="B34" s="99" t="str">
        <f>'[1]FLUKSI MONETAR'!B33</f>
        <v xml:space="preserve">Dividentet  e paguar </v>
      </c>
      <c r="C34" s="219"/>
      <c r="D34" s="219">
        <f>'[1]FLUKSI MONETAR'!C33</f>
        <v>0</v>
      </c>
    </row>
    <row r="35" spans="1:5">
      <c r="A35" s="99">
        <f>'[1]FLUKSI MONETAR'!A34</f>
        <v>0</v>
      </c>
      <c r="B35" s="99" t="str">
        <f>'[1]FLUKSI MONETAR'!B34</f>
        <v xml:space="preserve">MM neto e perdorur  ne aktivitet  financiare </v>
      </c>
      <c r="C35" s="219"/>
      <c r="D35" s="219">
        <f>'[1]FLUKSI MONETAR'!C34</f>
        <v>396544</v>
      </c>
    </row>
    <row r="36" spans="1:5">
      <c r="A36" s="99">
        <f>'[1]FLUKSI MONETAR'!A35</f>
        <v>0</v>
      </c>
      <c r="B36" s="252">
        <f>'[1]FLUKSI MONETAR'!B35</f>
        <v>0</v>
      </c>
      <c r="C36" s="219"/>
      <c r="D36" s="282">
        <f>'[1]FLUKSI MONETAR'!C35</f>
        <v>0</v>
      </c>
    </row>
    <row r="37" spans="1:5" ht="18" customHeight="1">
      <c r="A37" s="99" t="str">
        <f>'[1]FLUKSI MONETAR'!A36</f>
        <v>IV.</v>
      </c>
      <c r="B37" s="252" t="str">
        <f>'[1]FLUKSI MONETAR'!B36</f>
        <v>Rritja /renia  neto e mj.  Monetare( 1-2+3)</v>
      </c>
      <c r="C37" s="219">
        <f>C20+C28</f>
        <v>370645.89999999851</v>
      </c>
      <c r="D37" s="282">
        <f>'[1]FLUKSI MONETAR'!C36</f>
        <v>396544</v>
      </c>
    </row>
    <row r="38" spans="1:5" ht="16.5" customHeight="1">
      <c r="A38" s="99">
        <f>'[1]FLUKSI MONETAR'!A37</f>
        <v>0</v>
      </c>
      <c r="B38" s="252" t="str">
        <f>'[1]FLUKSI MONETAR'!B37</f>
        <v xml:space="preserve">Mjetet  monetare  ne fillim te periudhes  kontabel </v>
      </c>
      <c r="C38" s="219">
        <f>1252884</f>
        <v>1252884</v>
      </c>
      <c r="D38" s="282">
        <v>856340</v>
      </c>
    </row>
    <row r="39" spans="1:5" ht="18" customHeight="1">
      <c r="A39" s="99">
        <f>'[1]FLUKSI MONETAR'!A38</f>
        <v>0</v>
      </c>
      <c r="B39" s="203" t="str">
        <f>'[1]FLUKSI MONETAR'!B38</f>
        <v xml:space="preserve">Mjetet monetare ne fund te periudhes  Kontabel </v>
      </c>
      <c r="C39" s="280">
        <f>C37+C38</f>
        <v>1623529.8999999985</v>
      </c>
      <c r="D39" s="219">
        <f>'[1]FLUKSI MONETAR'!C38</f>
        <v>1252884</v>
      </c>
      <c r="E39" s="342"/>
    </row>
    <row r="41" spans="1:5">
      <c r="B41" s="194" t="s">
        <v>257</v>
      </c>
      <c r="C41" s="196" t="s">
        <v>208</v>
      </c>
      <c r="D41" s="235"/>
    </row>
    <row r="42" spans="1:5">
      <c r="B42" s="4" t="s">
        <v>256</v>
      </c>
      <c r="C42" s="236" t="s">
        <v>258</v>
      </c>
      <c r="D42" s="237"/>
    </row>
    <row r="49" spans="3:3">
      <c r="C49" s="279">
        <f>C47/2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8"/>
  <sheetViews>
    <sheetView workbookViewId="0">
      <selection activeCell="D20" sqref="D20:F21"/>
    </sheetView>
  </sheetViews>
  <sheetFormatPr defaultColWidth="17.7109375" defaultRowHeight="12.75"/>
  <cols>
    <col min="1" max="1" width="2.85546875" customWidth="1"/>
    <col min="2" max="2" width="31.28515625" customWidth="1"/>
    <col min="3" max="3" width="10.85546875" style="56" customWidth="1"/>
    <col min="4" max="4" width="8" style="56" customWidth="1"/>
    <col min="5" max="5" width="8.85546875" style="56" customWidth="1"/>
    <col min="6" max="6" width="15" style="56" customWidth="1"/>
    <col min="7" max="7" width="12.85546875" style="117" customWidth="1"/>
    <col min="8" max="8" width="8.140625" style="56" customWidth="1"/>
    <col min="9" max="9" width="10.140625" style="56" customWidth="1"/>
    <col min="10" max="10" width="13.5703125" style="117" customWidth="1"/>
    <col min="11" max="11" width="2.7109375" customWidth="1"/>
  </cols>
  <sheetData>
    <row r="1" spans="1:10" ht="26.25" customHeight="1">
      <c r="A1" s="453" t="s">
        <v>202</v>
      </c>
      <c r="B1" s="453"/>
      <c r="C1" s="453"/>
      <c r="D1" s="453"/>
      <c r="E1" s="453"/>
      <c r="F1" s="453"/>
      <c r="G1" s="453"/>
      <c r="H1" s="453"/>
      <c r="I1" s="453"/>
      <c r="J1" s="453"/>
    </row>
    <row r="2" spans="1:10" ht="18" customHeight="1">
      <c r="A2" s="57"/>
      <c r="B2" t="str">
        <f>'[1]FLUKSI MONETAR'!B1</f>
        <v>Fatos  Lashi      (EGIAN )</v>
      </c>
    </row>
    <row r="3" spans="1:10" ht="20.25" customHeight="1">
      <c r="A3" s="57"/>
      <c r="B3" s="247" t="str">
        <f>'[1]FLUKSI MONETAR'!B2</f>
        <v>Nipt. K.91315005.H</v>
      </c>
      <c r="G3" s="345"/>
      <c r="H3" s="48"/>
      <c r="I3" s="48"/>
    </row>
    <row r="4" spans="1:10" ht="6.75" customHeight="1" thickBot="1">
      <c r="A4" s="57"/>
      <c r="B4" s="57"/>
    </row>
    <row r="5" spans="1:10" s="4" customFormat="1" ht="21.75" customHeight="1">
      <c r="A5" s="454" t="s">
        <v>2</v>
      </c>
      <c r="B5" s="456" t="s">
        <v>82</v>
      </c>
      <c r="C5" s="458" t="s">
        <v>75</v>
      </c>
      <c r="D5" s="459"/>
      <c r="E5" s="459"/>
      <c r="F5" s="459"/>
      <c r="G5" s="459"/>
      <c r="H5" s="460"/>
      <c r="I5" s="348" t="s">
        <v>72</v>
      </c>
      <c r="J5" s="461" t="s">
        <v>71</v>
      </c>
    </row>
    <row r="6" spans="1:10" s="4" customFormat="1" ht="18.75" customHeight="1">
      <c r="A6" s="455"/>
      <c r="B6" s="457"/>
      <c r="C6" s="187" t="s">
        <v>61</v>
      </c>
      <c r="D6" s="187" t="s">
        <v>67</v>
      </c>
      <c r="E6" s="188" t="s">
        <v>65</v>
      </c>
      <c r="F6" s="188" t="s">
        <v>62</v>
      </c>
      <c r="G6" s="346" t="s">
        <v>69</v>
      </c>
      <c r="H6" s="464" t="s">
        <v>71</v>
      </c>
      <c r="I6" s="189" t="s">
        <v>73</v>
      </c>
      <c r="J6" s="462"/>
    </row>
    <row r="7" spans="1:10" s="4" customFormat="1" ht="15" customHeight="1">
      <c r="A7" s="455"/>
      <c r="B7" s="457"/>
      <c r="C7" s="187" t="s">
        <v>68</v>
      </c>
      <c r="D7" s="187" t="s">
        <v>63</v>
      </c>
      <c r="E7" s="188" t="s">
        <v>66</v>
      </c>
      <c r="F7" s="188" t="s">
        <v>64</v>
      </c>
      <c r="G7" s="346" t="s">
        <v>70</v>
      </c>
      <c r="H7" s="465"/>
      <c r="I7" s="189" t="s">
        <v>74</v>
      </c>
      <c r="J7" s="463"/>
    </row>
    <row r="8" spans="1:10" s="5" customFormat="1" ht="18" customHeight="1">
      <c r="A8" s="349"/>
      <c r="B8" s="108" t="s">
        <v>194</v>
      </c>
      <c r="C8" s="190">
        <v>100000</v>
      </c>
      <c r="D8" s="190"/>
      <c r="E8" s="190"/>
      <c r="F8" s="190"/>
      <c r="G8" s="343">
        <v>9991499</v>
      </c>
      <c r="H8" s="190"/>
      <c r="I8" s="190"/>
      <c r="J8" s="350">
        <f>G8+100000</f>
        <v>10091499</v>
      </c>
    </row>
    <row r="9" spans="1:10" ht="14.1" customHeight="1">
      <c r="A9" s="452">
        <v>1</v>
      </c>
      <c r="B9" s="106" t="s">
        <v>76</v>
      </c>
      <c r="C9" s="190"/>
      <c r="D9" s="190"/>
      <c r="E9" s="190"/>
      <c r="F9" s="190"/>
      <c r="G9" s="343"/>
      <c r="H9" s="190"/>
      <c r="I9" s="190"/>
      <c r="J9" s="350"/>
    </row>
    <row r="10" spans="1:10" ht="14.1" customHeight="1">
      <c r="A10" s="452"/>
      <c r="B10" s="106" t="s">
        <v>77</v>
      </c>
      <c r="C10" s="190"/>
      <c r="D10" s="190"/>
      <c r="E10" s="190"/>
      <c r="F10" s="190"/>
      <c r="G10" s="343"/>
      <c r="H10" s="190"/>
      <c r="I10" s="190"/>
      <c r="J10" s="350"/>
    </row>
    <row r="11" spans="1:10" ht="14.1" customHeight="1">
      <c r="A11" s="452">
        <v>2</v>
      </c>
      <c r="B11" s="106" t="s">
        <v>78</v>
      </c>
      <c r="C11" s="190"/>
      <c r="D11" s="190"/>
      <c r="E11" s="190"/>
      <c r="F11" s="190"/>
      <c r="G11" s="343"/>
      <c r="H11" s="190"/>
      <c r="I11" s="190"/>
      <c r="J11" s="350"/>
    </row>
    <row r="12" spans="1:10" ht="14.1" customHeight="1">
      <c r="A12" s="452"/>
      <c r="B12" s="106" t="s">
        <v>79</v>
      </c>
      <c r="C12" s="190"/>
      <c r="D12" s="190"/>
      <c r="E12" s="190"/>
      <c r="F12" s="190"/>
      <c r="G12" s="343"/>
      <c r="H12" s="190"/>
      <c r="I12" s="190"/>
      <c r="J12" s="350"/>
    </row>
    <row r="13" spans="1:10" ht="14.1" customHeight="1">
      <c r="A13" s="452"/>
      <c r="B13" s="106" t="s">
        <v>80</v>
      </c>
      <c r="C13" s="190"/>
      <c r="D13" s="190"/>
      <c r="E13" s="190"/>
      <c r="F13" s="190"/>
      <c r="G13" s="343"/>
      <c r="H13" s="190"/>
      <c r="I13" s="190"/>
      <c r="J13" s="350"/>
    </row>
    <row r="14" spans="1:10" ht="14.1" customHeight="1">
      <c r="A14" s="351">
        <v>3</v>
      </c>
      <c r="B14" s="106" t="s">
        <v>84</v>
      </c>
      <c r="C14" s="190"/>
      <c r="D14" s="190"/>
      <c r="E14" s="190"/>
      <c r="F14" s="190"/>
      <c r="G14" s="343">
        <f>Pasivet!G43</f>
        <v>7528364</v>
      </c>
      <c r="H14" s="190"/>
      <c r="I14" s="190"/>
      <c r="J14" s="350">
        <f>G14</f>
        <v>7528364</v>
      </c>
    </row>
    <row r="15" spans="1:10" ht="14.1" customHeight="1">
      <c r="A15" s="351">
        <v>4</v>
      </c>
      <c r="B15" s="106" t="s">
        <v>81</v>
      </c>
      <c r="C15" s="190"/>
      <c r="D15" s="190"/>
      <c r="E15" s="190"/>
      <c r="F15" s="190"/>
      <c r="G15" s="343"/>
      <c r="H15" s="190"/>
      <c r="I15" s="190"/>
      <c r="J15" s="350"/>
    </row>
    <row r="16" spans="1:10" ht="14.1" customHeight="1">
      <c r="A16" s="352">
        <v>5</v>
      </c>
      <c r="B16" s="107" t="s">
        <v>83</v>
      </c>
      <c r="C16" s="190"/>
      <c r="D16" s="190"/>
      <c r="E16" s="190"/>
      <c r="F16" s="190"/>
      <c r="G16" s="343"/>
      <c r="H16" s="190"/>
      <c r="I16" s="190"/>
      <c r="J16" s="350"/>
    </row>
    <row r="17" spans="1:10" ht="14.1" customHeight="1">
      <c r="A17" s="352">
        <v>6</v>
      </c>
      <c r="B17" s="107" t="s">
        <v>140</v>
      </c>
      <c r="C17" s="190"/>
      <c r="D17" s="190"/>
      <c r="E17" s="190"/>
      <c r="F17" s="190"/>
      <c r="G17" s="343"/>
      <c r="H17" s="190"/>
      <c r="I17" s="190"/>
      <c r="J17" s="350"/>
    </row>
    <row r="18" spans="1:10" ht="18.75" customHeight="1" thickBot="1">
      <c r="A18" s="353"/>
      <c r="B18" s="354" t="s">
        <v>203</v>
      </c>
      <c r="C18" s="355">
        <f>C8+C14</f>
        <v>100000</v>
      </c>
      <c r="D18" s="355"/>
      <c r="E18" s="355"/>
      <c r="F18" s="355">
        <f>SUM(F9:F17)</f>
        <v>0</v>
      </c>
      <c r="G18" s="356">
        <f>G8+G14</f>
        <v>17519863</v>
      </c>
      <c r="H18" s="355"/>
      <c r="I18" s="355"/>
      <c r="J18" s="357">
        <f>J8+J14</f>
        <v>17619863</v>
      </c>
    </row>
    <row r="19" spans="1:10" ht="16.5" customHeight="1">
      <c r="A19" s="216"/>
      <c r="B19" s="217"/>
      <c r="C19" s="191"/>
      <c r="D19" s="191"/>
      <c r="E19" s="191"/>
      <c r="F19" s="191"/>
      <c r="G19" s="344"/>
      <c r="H19" s="191"/>
      <c r="I19" s="191"/>
      <c r="J19" s="344"/>
    </row>
    <row r="20" spans="1:10" ht="14.1" customHeight="1">
      <c r="B20" s="194" t="s">
        <v>257</v>
      </c>
      <c r="D20" s="196" t="s">
        <v>208</v>
      </c>
      <c r="E20" s="235"/>
      <c r="G20" s="347"/>
    </row>
    <row r="21" spans="1:10" ht="14.1" customHeight="1">
      <c r="B21" s="4" t="s">
        <v>256</v>
      </c>
      <c r="D21" s="451" t="s">
        <v>258</v>
      </c>
      <c r="E21" s="451"/>
      <c r="F21" s="191"/>
      <c r="G21" s="347"/>
    </row>
    <row r="22" spans="1:10" ht="14.1" customHeight="1">
      <c r="B22" s="34"/>
      <c r="C22" s="81"/>
      <c r="D22" s="81"/>
      <c r="F22" s="192"/>
    </row>
    <row r="23" spans="1:10" ht="14.1" customHeight="1"/>
    <row r="24" spans="1:10" ht="14.1" customHeight="1"/>
    <row r="25" spans="1:10" ht="14.1" customHeight="1"/>
    <row r="26" spans="1:10" ht="14.1" customHeight="1"/>
    <row r="27" spans="1:10" ht="14.1" customHeight="1"/>
    <row r="28" spans="1:10" ht="14.1" customHeight="1"/>
    <row r="29" spans="1:10" ht="14.1" customHeight="1"/>
    <row r="30" spans="1:10" ht="14.1" customHeight="1"/>
    <row r="31" spans="1:10" ht="14.1" customHeight="1"/>
    <row r="32" spans="1:10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</sheetData>
  <mergeCells count="9">
    <mergeCell ref="D21:E21"/>
    <mergeCell ref="A11:A13"/>
    <mergeCell ref="A9:A10"/>
    <mergeCell ref="A1:J1"/>
    <mergeCell ref="A5:A7"/>
    <mergeCell ref="B5:B7"/>
    <mergeCell ref="C5:H5"/>
    <mergeCell ref="J5:J7"/>
    <mergeCell ref="H6:H7"/>
  </mergeCells>
  <phoneticPr fontId="4" type="noConversion"/>
  <printOptions horizontalCentered="1"/>
  <pageMargins left="0" right="0" top="0.31496062992125984" bottom="0.31496062992125984" header="0.51181102362204722" footer="0.51181102362204722"/>
  <pageSetup scale="90" orientation="landscape" r:id="rId1"/>
  <headerFooter alignWithMargins="0"/>
  <ignoredErrors>
    <ignoredError sqref="F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J213"/>
  <sheetViews>
    <sheetView workbookViewId="0">
      <selection activeCell="J95" sqref="J95"/>
    </sheetView>
  </sheetViews>
  <sheetFormatPr defaultColWidth="4.7109375" defaultRowHeight="12.75"/>
  <cols>
    <col min="1" max="1" width="7.140625" style="157" customWidth="1"/>
    <col min="2" max="2" width="37.5703125" style="121" customWidth="1"/>
    <col min="3" max="3" width="10.85546875" style="121" customWidth="1"/>
    <col min="4" max="4" width="15.140625" style="121" customWidth="1"/>
    <col min="5" max="5" width="11.28515625" style="121" customWidth="1"/>
    <col min="6" max="6" width="10.28515625" style="121" customWidth="1"/>
    <col min="7" max="7" width="13.28515625" style="121" customWidth="1"/>
    <col min="8" max="8" width="13.5703125" style="121" customWidth="1"/>
    <col min="9" max="9" width="15.140625" style="119" customWidth="1"/>
    <col min="10" max="10" width="18" customWidth="1"/>
  </cols>
  <sheetData>
    <row r="1" spans="1:10">
      <c r="A1" s="164"/>
      <c r="B1" s="117"/>
      <c r="C1" s="110"/>
      <c r="D1" s="110"/>
      <c r="E1" s="110"/>
      <c r="F1" s="110"/>
      <c r="G1" s="110"/>
      <c r="H1" s="110"/>
      <c r="I1" s="55"/>
    </row>
    <row r="2" spans="1:10">
      <c r="A2" s="165"/>
      <c r="B2" t="str">
        <f>'[1]FLUKSI MONETAR'!B1</f>
        <v>Fatos  Lashi      (EGIAN )</v>
      </c>
      <c r="C2" s="110"/>
      <c r="D2" s="110"/>
      <c r="E2" s="110"/>
      <c r="F2" s="110"/>
      <c r="G2" s="110"/>
      <c r="H2" s="110"/>
      <c r="I2" s="55"/>
    </row>
    <row r="3" spans="1:10">
      <c r="A3" s="166"/>
      <c r="B3" s="247" t="str">
        <f>'[1]FLUKSI MONETAR'!B2</f>
        <v>Nipt. K.91315005.H</v>
      </c>
      <c r="C3" s="110"/>
      <c r="D3" s="110"/>
      <c r="E3" s="110"/>
      <c r="F3" s="110"/>
      <c r="G3" s="110"/>
      <c r="H3" s="110"/>
      <c r="I3" s="55"/>
    </row>
    <row r="4" spans="1:10" s="3" customFormat="1" ht="21.75" customHeight="1">
      <c r="A4" s="164"/>
      <c r="B4" s="117"/>
      <c r="C4" s="367" t="s">
        <v>152</v>
      </c>
      <c r="D4" s="367"/>
      <c r="E4" s="111"/>
      <c r="F4" s="117"/>
      <c r="G4" s="117"/>
      <c r="H4" s="117"/>
      <c r="I4" s="56"/>
    </row>
    <row r="5" spans="1:10" s="56" customFormat="1" ht="11.25">
      <c r="A5" s="167"/>
      <c r="B5" s="112"/>
      <c r="C5" s="112"/>
      <c r="D5" s="112"/>
      <c r="E5" s="112"/>
      <c r="F5" s="112"/>
      <c r="G5" s="112"/>
      <c r="H5" s="112"/>
      <c r="I5" s="109"/>
    </row>
    <row r="6" spans="1:10" s="56" customFormat="1" ht="11.25">
      <c r="A6" s="168"/>
      <c r="B6" s="169" t="s">
        <v>153</v>
      </c>
      <c r="C6" s="110"/>
      <c r="D6" s="110"/>
      <c r="E6" s="110"/>
      <c r="F6" s="110"/>
      <c r="G6" s="114"/>
      <c r="H6" s="114"/>
      <c r="I6" s="55"/>
    </row>
    <row r="7" spans="1:10" s="56" customFormat="1" ht="11.25">
      <c r="A7" s="166"/>
      <c r="B7" s="110"/>
      <c r="C7" s="110"/>
      <c r="D7" s="110"/>
      <c r="E7" s="110"/>
      <c r="F7" s="110"/>
      <c r="G7" s="114"/>
      <c r="H7" s="114"/>
      <c r="I7" s="55"/>
    </row>
    <row r="8" spans="1:10" s="56" customFormat="1" ht="11.25">
      <c r="A8" s="170" t="s">
        <v>3</v>
      </c>
      <c r="B8" s="171" t="s">
        <v>154</v>
      </c>
      <c r="C8" s="171"/>
      <c r="D8" s="113"/>
      <c r="E8" s="110"/>
      <c r="F8" s="110"/>
      <c r="G8" s="110"/>
      <c r="H8" s="110"/>
      <c r="I8" s="55"/>
    </row>
    <row r="9" spans="1:10" s="56" customFormat="1" ht="11.25">
      <c r="A9" s="170"/>
      <c r="B9" s="171"/>
      <c r="C9" s="171"/>
      <c r="D9" s="113"/>
      <c r="E9" s="110"/>
      <c r="F9" s="110"/>
      <c r="G9" s="110"/>
      <c r="H9" s="110"/>
      <c r="I9" s="55"/>
    </row>
    <row r="10" spans="1:10" s="56" customFormat="1" ht="11.25">
      <c r="A10" s="167">
        <v>1</v>
      </c>
      <c r="B10" s="167" t="s">
        <v>9</v>
      </c>
      <c r="C10" s="118"/>
      <c r="D10" s="110"/>
      <c r="E10" s="110"/>
      <c r="F10" s="110"/>
      <c r="G10" s="110"/>
      <c r="H10" s="110"/>
      <c r="I10" s="55"/>
    </row>
    <row r="11" spans="1:10" s="56" customFormat="1" ht="11.25">
      <c r="A11" s="166"/>
      <c r="B11" s="172" t="s">
        <v>28</v>
      </c>
      <c r="C11" s="114"/>
      <c r="D11" s="114"/>
      <c r="E11" s="114"/>
      <c r="F11" s="114"/>
      <c r="G11" s="114"/>
      <c r="H11" s="114"/>
      <c r="I11" s="55"/>
    </row>
    <row r="12" spans="1:10">
      <c r="A12" s="471" t="s">
        <v>2</v>
      </c>
      <c r="B12" s="473" t="s">
        <v>155</v>
      </c>
      <c r="C12" s="473" t="s">
        <v>214</v>
      </c>
      <c r="D12" s="473" t="s">
        <v>156</v>
      </c>
      <c r="E12" s="473" t="s">
        <v>215</v>
      </c>
      <c r="F12" s="473"/>
      <c r="G12" s="174" t="s">
        <v>157</v>
      </c>
      <c r="H12" s="172"/>
      <c r="I12" s="358"/>
      <c r="J12" s="1"/>
    </row>
    <row r="13" spans="1:10">
      <c r="A13" s="472"/>
      <c r="B13" s="474"/>
      <c r="C13" s="474"/>
      <c r="D13" s="474"/>
      <c r="E13" s="474"/>
      <c r="F13" s="474"/>
      <c r="G13" s="175" t="s">
        <v>158</v>
      </c>
      <c r="H13" s="172"/>
      <c r="I13" s="358"/>
      <c r="J13" s="1"/>
    </row>
    <row r="14" spans="1:10">
      <c r="A14" s="176">
        <v>1</v>
      </c>
      <c r="B14" s="338" t="s">
        <v>250</v>
      </c>
      <c r="C14" s="99"/>
      <c r="D14" s="100" t="s">
        <v>253</v>
      </c>
      <c r="E14" s="99"/>
      <c r="F14" s="212"/>
      <c r="G14" s="218">
        <v>755909</v>
      </c>
      <c r="H14" s="359"/>
      <c r="I14" s="360"/>
      <c r="J14" s="1"/>
    </row>
    <row r="15" spans="1:10">
      <c r="A15" s="163">
        <v>2</v>
      </c>
      <c r="B15" s="338" t="s">
        <v>251</v>
      </c>
      <c r="C15" s="99"/>
      <c r="D15" s="100" t="s">
        <v>253</v>
      </c>
      <c r="E15" s="99"/>
      <c r="F15" s="99"/>
      <c r="G15" s="219">
        <v>438972</v>
      </c>
      <c r="H15" s="361"/>
      <c r="I15" s="362"/>
      <c r="J15" s="1"/>
    </row>
    <row r="16" spans="1:10">
      <c r="A16" s="163">
        <v>3</v>
      </c>
      <c r="B16" s="338" t="s">
        <v>252</v>
      </c>
      <c r="C16" s="99"/>
      <c r="D16" s="100" t="s">
        <v>253</v>
      </c>
      <c r="E16" s="99"/>
      <c r="F16" s="99"/>
      <c r="G16" s="219">
        <v>180049</v>
      </c>
      <c r="H16" s="361"/>
      <c r="I16" s="362"/>
      <c r="J16" s="1"/>
    </row>
    <row r="17" spans="1:10">
      <c r="A17" s="163">
        <v>4</v>
      </c>
      <c r="B17" s="99" t="s">
        <v>213</v>
      </c>
      <c r="C17" s="99"/>
      <c r="D17" s="100" t="s">
        <v>253</v>
      </c>
      <c r="E17" s="99"/>
      <c r="F17" s="99"/>
      <c r="G17" s="219">
        <v>132014</v>
      </c>
      <c r="H17" s="361"/>
      <c r="I17" s="362"/>
      <c r="J17" s="1"/>
    </row>
    <row r="18" spans="1:10">
      <c r="A18" s="163"/>
      <c r="B18" s="479"/>
      <c r="C18" s="480"/>
      <c r="D18" s="115"/>
      <c r="E18" s="115"/>
      <c r="F18" s="115"/>
      <c r="G18" s="115"/>
      <c r="H18" s="114"/>
      <c r="I18" s="55"/>
      <c r="J18" s="1"/>
    </row>
    <row r="19" spans="1:10">
      <c r="A19" s="173"/>
      <c r="B19" s="468" t="s">
        <v>147</v>
      </c>
      <c r="C19" s="469"/>
      <c r="D19" s="469"/>
      <c r="E19" s="469"/>
      <c r="F19" s="469"/>
      <c r="G19" s="369">
        <f>SUM(G14:G18)</f>
        <v>1506944</v>
      </c>
      <c r="H19" s="363"/>
      <c r="I19" s="364">
        <f>SUM(I14:I18)</f>
        <v>0</v>
      </c>
      <c r="J19" s="1"/>
    </row>
    <row r="20" spans="1:10" ht="14.25" customHeight="1">
      <c r="A20" s="368"/>
      <c r="B20" s="172" t="s">
        <v>29</v>
      </c>
      <c r="C20" s="110"/>
      <c r="D20" s="110"/>
      <c r="E20" s="110"/>
      <c r="F20" s="110"/>
      <c r="G20" s="370">
        <f>Aktivet!G9</f>
        <v>116586</v>
      </c>
      <c r="H20" s="110"/>
      <c r="I20" s="55"/>
      <c r="J20" s="1"/>
    </row>
    <row r="21" spans="1:10">
      <c r="A21" s="365"/>
      <c r="B21" s="366" t="s">
        <v>254</v>
      </c>
      <c r="C21" s="116"/>
      <c r="D21" s="116"/>
      <c r="E21" s="116"/>
      <c r="F21" s="116"/>
      <c r="G21" s="371">
        <f>G19+G20</f>
        <v>1623530</v>
      </c>
      <c r="H21" s="120"/>
      <c r="I21" s="124"/>
    </row>
    <row r="22" spans="1:10">
      <c r="A22" s="134"/>
      <c r="B22" s="120"/>
      <c r="C22" s="120"/>
      <c r="D22" s="120"/>
      <c r="E22" s="120"/>
      <c r="F22" s="120"/>
      <c r="G22" s="120"/>
      <c r="H22" s="120"/>
      <c r="I22" s="124"/>
    </row>
    <row r="23" spans="1:10">
      <c r="A23" s="129">
        <v>2</v>
      </c>
      <c r="B23" s="129" t="s">
        <v>129</v>
      </c>
      <c r="C23" s="130"/>
      <c r="D23" s="120"/>
      <c r="E23" s="120"/>
      <c r="F23" s="120"/>
      <c r="G23" s="120"/>
      <c r="H23" s="120"/>
      <c r="I23" s="131"/>
    </row>
    <row r="24" spans="1:10">
      <c r="A24" s="134"/>
      <c r="B24" s="120"/>
      <c r="C24" s="120" t="s">
        <v>160</v>
      </c>
      <c r="D24" s="120"/>
      <c r="E24" s="120"/>
      <c r="F24" s="120"/>
      <c r="G24" s="120"/>
      <c r="H24" s="120"/>
      <c r="I24" s="124"/>
    </row>
    <row r="25" spans="1:10">
      <c r="A25" s="134"/>
      <c r="B25" s="120"/>
      <c r="C25" s="120"/>
      <c r="D25" s="120"/>
      <c r="E25" s="120"/>
      <c r="F25" s="120"/>
      <c r="G25" s="120"/>
      <c r="H25" s="120"/>
      <c r="I25" s="124"/>
    </row>
    <row r="26" spans="1:10">
      <c r="A26" s="129">
        <v>3</v>
      </c>
      <c r="B26" s="129" t="s">
        <v>130</v>
      </c>
      <c r="C26" s="130"/>
      <c r="D26" s="120"/>
      <c r="E26" s="120"/>
      <c r="F26" s="120"/>
      <c r="G26" s="120"/>
      <c r="H26" s="120"/>
      <c r="I26" s="124"/>
    </row>
    <row r="27" spans="1:10">
      <c r="A27" s="132"/>
      <c r="B27" s="132"/>
      <c r="C27" s="130"/>
      <c r="D27" s="120"/>
      <c r="E27" s="120"/>
      <c r="F27" s="120"/>
      <c r="G27" s="120"/>
      <c r="H27" s="120"/>
      <c r="I27" s="124"/>
    </row>
    <row r="28" spans="1:10">
      <c r="A28" s="158" t="s">
        <v>97</v>
      </c>
      <c r="B28" s="133" t="s">
        <v>131</v>
      </c>
      <c r="C28" s="120"/>
      <c r="D28" s="120"/>
      <c r="E28" s="120"/>
      <c r="F28" s="120"/>
      <c r="G28" s="120"/>
      <c r="H28" s="143">
        <f>Aktivet!G12</f>
        <v>492516.1</v>
      </c>
      <c r="I28" s="124"/>
    </row>
    <row r="29" spans="1:10">
      <c r="A29" s="134"/>
      <c r="B29" s="470" t="s">
        <v>161</v>
      </c>
      <c r="C29" s="470"/>
      <c r="D29" s="120"/>
      <c r="E29" s="128" t="s">
        <v>2</v>
      </c>
      <c r="F29" s="120"/>
      <c r="G29" s="128" t="s">
        <v>144</v>
      </c>
      <c r="H29" s="121">
        <v>0</v>
      </c>
      <c r="I29" s="124"/>
    </row>
    <row r="30" spans="1:10">
      <c r="A30" s="134"/>
      <c r="B30" s="470" t="s">
        <v>162</v>
      </c>
      <c r="C30" s="470"/>
      <c r="D30" s="120"/>
      <c r="E30" s="128" t="s">
        <v>2</v>
      </c>
      <c r="F30" s="116"/>
      <c r="G30" s="128" t="s">
        <v>144</v>
      </c>
      <c r="H30" s="116"/>
      <c r="I30" s="124"/>
    </row>
    <row r="31" spans="1:10">
      <c r="A31" s="134"/>
      <c r="B31" s="120" t="s">
        <v>163</v>
      </c>
      <c r="C31" s="120"/>
      <c r="D31" s="120"/>
      <c r="E31" s="128" t="s">
        <v>2</v>
      </c>
      <c r="F31" s="116"/>
      <c r="G31" s="128" t="s">
        <v>144</v>
      </c>
      <c r="H31" s="116"/>
      <c r="I31" s="124"/>
    </row>
    <row r="32" spans="1:10">
      <c r="A32" s="134"/>
      <c r="B32" s="120" t="s">
        <v>164</v>
      </c>
      <c r="C32" s="120"/>
      <c r="D32" s="120"/>
      <c r="E32" s="128" t="s">
        <v>2</v>
      </c>
      <c r="F32" s="116"/>
      <c r="G32" s="128" t="s">
        <v>144</v>
      </c>
      <c r="H32" s="116"/>
      <c r="I32" s="124"/>
    </row>
    <row r="33" spans="1:9">
      <c r="A33" s="134"/>
      <c r="B33" s="120" t="s">
        <v>165</v>
      </c>
      <c r="C33" s="120"/>
      <c r="D33" s="120"/>
      <c r="E33" s="128" t="s">
        <v>2</v>
      </c>
      <c r="F33" s="116"/>
      <c r="G33" s="128" t="s">
        <v>144</v>
      </c>
      <c r="H33" s="116"/>
      <c r="I33" s="124"/>
    </row>
    <row r="34" spans="1:9">
      <c r="A34" s="134"/>
      <c r="B34" s="120" t="s">
        <v>166</v>
      </c>
      <c r="C34" s="120"/>
      <c r="D34" s="120"/>
      <c r="E34" s="128" t="s">
        <v>2</v>
      </c>
      <c r="F34" s="116"/>
      <c r="G34" s="128" t="s">
        <v>144</v>
      </c>
      <c r="H34" s="116"/>
      <c r="I34" s="124"/>
    </row>
    <row r="35" spans="1:9">
      <c r="A35" s="134"/>
      <c r="B35" s="476" t="s">
        <v>167</v>
      </c>
      <c r="C35" s="476"/>
      <c r="D35" s="120"/>
      <c r="E35" s="128" t="s">
        <v>2</v>
      </c>
      <c r="F35" s="116"/>
      <c r="G35" s="128" t="s">
        <v>144</v>
      </c>
      <c r="H35" s="116"/>
      <c r="I35" s="124"/>
    </row>
    <row r="36" spans="1:9" s="8" customFormat="1">
      <c r="A36" s="134"/>
      <c r="B36" s="136" t="s">
        <v>168</v>
      </c>
      <c r="C36" s="120"/>
      <c r="D36" s="120"/>
      <c r="E36" s="128" t="s">
        <v>2</v>
      </c>
      <c r="F36" s="116"/>
      <c r="G36" s="128" t="s">
        <v>144</v>
      </c>
      <c r="H36" s="116"/>
      <c r="I36" s="124"/>
    </row>
    <row r="37" spans="1:9" s="8" customFormat="1">
      <c r="A37" s="134"/>
      <c r="B37" s="136" t="s">
        <v>169</v>
      </c>
      <c r="C37" s="120"/>
      <c r="D37" s="120"/>
      <c r="E37" s="128" t="s">
        <v>2</v>
      </c>
      <c r="F37" s="116"/>
      <c r="G37" s="128" t="s">
        <v>144</v>
      </c>
      <c r="H37" s="116"/>
      <c r="I37" s="124"/>
    </row>
    <row r="38" spans="1:9" s="8" customFormat="1">
      <c r="A38" s="134"/>
      <c r="B38" s="120"/>
      <c r="C38" s="120"/>
      <c r="D38" s="120"/>
      <c r="E38" s="120"/>
      <c r="F38" s="120"/>
      <c r="G38" s="120"/>
      <c r="H38" s="120"/>
      <c r="I38" s="124"/>
    </row>
    <row r="39" spans="1:9" s="8" customFormat="1">
      <c r="A39" s="158" t="s">
        <v>97</v>
      </c>
      <c r="B39" s="133" t="s">
        <v>98</v>
      </c>
      <c r="C39" s="120"/>
      <c r="D39" s="120"/>
      <c r="E39" s="120"/>
      <c r="F39" s="120"/>
      <c r="G39" s="137" t="s">
        <v>144</v>
      </c>
      <c r="H39" s="120">
        <f>Aktivet!G13</f>
        <v>0</v>
      </c>
      <c r="I39" s="124"/>
    </row>
    <row r="40" spans="1:9" s="8" customFormat="1">
      <c r="A40" s="134"/>
      <c r="B40" s="120"/>
      <c r="C40" s="120"/>
      <c r="D40" s="120"/>
      <c r="E40" s="120"/>
      <c r="F40" s="120"/>
      <c r="G40" s="120"/>
      <c r="H40" s="120"/>
      <c r="I40" s="124"/>
    </row>
    <row r="41" spans="1:9" s="8" customFormat="1">
      <c r="A41" s="158" t="s">
        <v>97</v>
      </c>
      <c r="B41" s="133" t="s">
        <v>99</v>
      </c>
      <c r="C41" s="120"/>
      <c r="D41" s="477"/>
      <c r="E41" s="477"/>
      <c r="F41" s="120"/>
      <c r="G41" s="120"/>
      <c r="H41" s="120">
        <v>0</v>
      </c>
      <c r="I41" s="124"/>
    </row>
    <row r="42" spans="1:9">
      <c r="A42" s="134"/>
      <c r="B42" s="120"/>
      <c r="C42" s="120" t="s">
        <v>170</v>
      </c>
      <c r="D42" s="120"/>
      <c r="E42" s="120"/>
      <c r="F42" s="120"/>
      <c r="G42" s="128" t="s">
        <v>144</v>
      </c>
      <c r="H42" s="120">
        <v>0</v>
      </c>
      <c r="I42" s="131"/>
    </row>
    <row r="43" spans="1:9">
      <c r="A43" s="134"/>
      <c r="B43" s="120"/>
      <c r="C43" s="120" t="s">
        <v>171</v>
      </c>
      <c r="D43" s="120"/>
      <c r="E43" s="120"/>
      <c r="F43" s="120"/>
      <c r="G43" s="128" t="s">
        <v>144</v>
      </c>
      <c r="H43" s="116"/>
      <c r="I43" s="124"/>
    </row>
    <row r="44" spans="1:9">
      <c r="A44" s="141"/>
      <c r="B44" s="139"/>
      <c r="C44" s="139" t="s">
        <v>172</v>
      </c>
      <c r="D44" s="120"/>
      <c r="E44" s="139"/>
      <c r="F44" s="139"/>
      <c r="G44" s="128" t="s">
        <v>144</v>
      </c>
      <c r="H44" s="116"/>
      <c r="I44" s="138"/>
    </row>
    <row r="45" spans="1:9">
      <c r="A45" s="141"/>
      <c r="B45" s="139"/>
      <c r="C45" s="139" t="s">
        <v>173</v>
      </c>
      <c r="D45" s="120"/>
      <c r="E45" s="139"/>
      <c r="F45" s="139"/>
      <c r="G45" s="128" t="s">
        <v>144</v>
      </c>
      <c r="H45" s="116"/>
      <c r="I45" s="138"/>
    </row>
    <row r="46" spans="1:9">
      <c r="A46" s="159"/>
      <c r="B46" s="140"/>
      <c r="C46" s="139" t="s">
        <v>174</v>
      </c>
      <c r="D46" s="120"/>
      <c r="E46" s="139"/>
      <c r="F46" s="139"/>
      <c r="G46" s="128" t="s">
        <v>144</v>
      </c>
      <c r="H46" s="116"/>
      <c r="I46" s="138"/>
    </row>
    <row r="47" spans="1:9">
      <c r="A47" s="158" t="s">
        <v>97</v>
      </c>
      <c r="B47" s="133" t="s">
        <v>100</v>
      </c>
      <c r="C47" s="139"/>
      <c r="D47" s="120"/>
      <c r="E47" s="139"/>
      <c r="F47" s="139"/>
      <c r="G47" s="139"/>
      <c r="H47" s="139">
        <f>Aktivet!G15</f>
        <v>540118</v>
      </c>
      <c r="I47" s="138"/>
    </row>
    <row r="48" spans="1:9">
      <c r="A48" s="141"/>
      <c r="B48" s="139"/>
      <c r="C48" s="139" t="s">
        <v>175</v>
      </c>
      <c r="D48" s="120"/>
      <c r="E48" s="139"/>
      <c r="F48" s="139"/>
      <c r="G48" s="128" t="s">
        <v>144</v>
      </c>
      <c r="H48" s="116"/>
      <c r="I48" s="138"/>
    </row>
    <row r="49" spans="1:9">
      <c r="A49" s="141"/>
      <c r="B49" s="139"/>
      <c r="C49" s="139" t="s">
        <v>176</v>
      </c>
      <c r="D49" s="120"/>
      <c r="E49" s="139"/>
      <c r="F49" s="139"/>
      <c r="G49" s="128" t="s">
        <v>144</v>
      </c>
      <c r="H49" s="121">
        <v>0</v>
      </c>
      <c r="I49" s="138"/>
    </row>
    <row r="50" spans="1:9">
      <c r="A50" s="141"/>
      <c r="B50" s="139"/>
      <c r="C50" s="141" t="s">
        <v>177</v>
      </c>
      <c r="D50" s="120"/>
      <c r="E50" s="139"/>
      <c r="F50" s="139"/>
      <c r="G50" s="128" t="s">
        <v>144</v>
      </c>
      <c r="H50" s="116">
        <v>0</v>
      </c>
      <c r="I50" s="138"/>
    </row>
    <row r="51" spans="1:9">
      <c r="A51" s="141"/>
      <c r="B51" s="139"/>
      <c r="C51" s="139" t="s">
        <v>178</v>
      </c>
      <c r="D51" s="120"/>
      <c r="E51" s="139"/>
      <c r="F51" s="139"/>
      <c r="G51" s="128" t="s">
        <v>144</v>
      </c>
      <c r="H51" s="142">
        <f>H47</f>
        <v>540118</v>
      </c>
      <c r="I51" s="138"/>
    </row>
    <row r="52" spans="1:9">
      <c r="A52" s="141"/>
      <c r="B52" s="143"/>
      <c r="C52" s="143"/>
      <c r="D52" s="144"/>
      <c r="E52" s="143"/>
      <c r="F52" s="143"/>
      <c r="G52" s="145"/>
      <c r="H52" s="143"/>
      <c r="I52" s="138"/>
    </row>
    <row r="53" spans="1:9">
      <c r="A53" s="141"/>
      <c r="B53" s="143"/>
      <c r="C53" s="143"/>
      <c r="D53" s="144"/>
      <c r="E53" s="143"/>
      <c r="F53" s="143"/>
      <c r="G53" s="145"/>
      <c r="H53" s="143"/>
      <c r="I53" s="138"/>
    </row>
    <row r="54" spans="1:9">
      <c r="A54" s="158" t="s">
        <v>97</v>
      </c>
      <c r="B54" s="133" t="s">
        <v>103</v>
      </c>
      <c r="C54" s="125"/>
      <c r="D54" s="126"/>
      <c r="E54" s="120"/>
      <c r="G54" s="128" t="s">
        <v>144</v>
      </c>
      <c r="H54" s="120"/>
      <c r="I54" s="138"/>
    </row>
    <row r="55" spans="1:9">
      <c r="B55" s="133"/>
      <c r="C55" s="127"/>
      <c r="D55" s="120"/>
      <c r="E55" s="120"/>
      <c r="G55" s="128"/>
      <c r="H55" s="120"/>
      <c r="I55" s="138"/>
    </row>
    <row r="56" spans="1:9">
      <c r="A56" s="158" t="s">
        <v>97</v>
      </c>
      <c r="B56" s="133"/>
      <c r="C56" s="123"/>
      <c r="D56" s="123"/>
      <c r="E56" s="123"/>
      <c r="G56" s="128" t="s">
        <v>179</v>
      </c>
      <c r="H56" s="123"/>
      <c r="I56" s="138"/>
    </row>
    <row r="57" spans="1:9">
      <c r="B57" s="127"/>
      <c r="C57" s="127"/>
      <c r="D57" s="127"/>
      <c r="E57" s="127"/>
      <c r="G57" s="128"/>
      <c r="H57" s="128"/>
      <c r="I57" s="138"/>
    </row>
    <row r="58" spans="1:9">
      <c r="A58" s="158" t="s">
        <v>97</v>
      </c>
      <c r="B58" s="127"/>
      <c r="C58" s="127"/>
      <c r="D58" s="127"/>
      <c r="E58" s="127"/>
      <c r="G58" s="128" t="s">
        <v>179</v>
      </c>
      <c r="H58" s="128"/>
      <c r="I58" s="138"/>
    </row>
    <row r="59" spans="1:9">
      <c r="B59" s="146"/>
      <c r="C59" s="146"/>
      <c r="D59" s="123"/>
      <c r="E59" s="123"/>
      <c r="G59" s="128"/>
      <c r="H59" s="123"/>
      <c r="I59" s="138"/>
    </row>
    <row r="60" spans="1:9">
      <c r="A60" s="147">
        <v>4</v>
      </c>
      <c r="B60" s="147" t="s">
        <v>10</v>
      </c>
      <c r="C60" s="146"/>
      <c r="D60" s="123"/>
      <c r="E60" s="123"/>
      <c r="G60" s="128"/>
      <c r="H60" s="120"/>
      <c r="I60" s="138"/>
    </row>
    <row r="61" spans="1:9">
      <c r="A61" s="134"/>
      <c r="B61" s="146"/>
      <c r="C61" s="146"/>
      <c r="D61" s="123"/>
      <c r="E61" s="123"/>
      <c r="G61" s="128"/>
      <c r="H61" s="120"/>
      <c r="I61" s="138"/>
    </row>
    <row r="62" spans="1:9">
      <c r="A62" s="134" t="s">
        <v>97</v>
      </c>
      <c r="B62" s="148" t="s">
        <v>11</v>
      </c>
      <c r="C62" s="146"/>
      <c r="D62" s="123"/>
      <c r="E62" s="123"/>
      <c r="G62" s="128" t="s">
        <v>179</v>
      </c>
      <c r="H62" s="120"/>
      <c r="I62" s="138"/>
    </row>
    <row r="63" spans="1:9">
      <c r="B63" s="149"/>
      <c r="C63" s="146"/>
      <c r="D63" s="123"/>
      <c r="E63" s="123"/>
      <c r="G63" s="128"/>
      <c r="H63" s="123"/>
      <c r="I63" s="138"/>
    </row>
    <row r="64" spans="1:9">
      <c r="A64" s="134" t="s">
        <v>97</v>
      </c>
      <c r="B64" s="148" t="s">
        <v>102</v>
      </c>
      <c r="C64" s="150"/>
      <c r="D64" s="150"/>
      <c r="E64" s="150"/>
      <c r="G64" s="128" t="s">
        <v>179</v>
      </c>
      <c r="H64" s="150"/>
      <c r="I64" s="138"/>
    </row>
    <row r="65" spans="1:9">
      <c r="B65" s="149"/>
      <c r="C65" s="120"/>
      <c r="D65" s="120"/>
      <c r="E65" s="120"/>
      <c r="G65" s="128"/>
      <c r="H65" s="120"/>
      <c r="I65" s="138"/>
    </row>
    <row r="66" spans="1:9">
      <c r="A66" s="158" t="s">
        <v>97</v>
      </c>
      <c r="B66" s="151" t="s">
        <v>12</v>
      </c>
      <c r="C66" s="120"/>
      <c r="D66" s="120"/>
      <c r="E66" s="120"/>
      <c r="G66" s="128" t="s">
        <v>179</v>
      </c>
      <c r="H66" s="120"/>
      <c r="I66" s="138"/>
    </row>
    <row r="67" spans="1:9">
      <c r="B67" s="149"/>
      <c r="C67" s="127"/>
      <c r="D67" s="127"/>
      <c r="E67" s="127"/>
      <c r="G67" s="128"/>
      <c r="H67" s="128"/>
      <c r="I67" s="138"/>
    </row>
    <row r="68" spans="1:9">
      <c r="A68" s="134" t="s">
        <v>97</v>
      </c>
      <c r="B68" s="152" t="s">
        <v>132</v>
      </c>
      <c r="C68" s="127"/>
      <c r="D68" s="127"/>
      <c r="E68" s="127"/>
      <c r="G68" s="128" t="s">
        <v>179</v>
      </c>
      <c r="H68" s="128"/>
      <c r="I68" s="138"/>
    </row>
    <row r="69" spans="1:9">
      <c r="B69" s="149"/>
      <c r="C69" s="146"/>
      <c r="D69" s="146"/>
      <c r="E69" s="146"/>
      <c r="G69" s="128"/>
      <c r="H69" s="123"/>
      <c r="I69" s="138"/>
    </row>
    <row r="70" spans="1:9">
      <c r="A70" s="134" t="s">
        <v>97</v>
      </c>
      <c r="B70" s="153" t="s">
        <v>13</v>
      </c>
      <c r="C70" s="146"/>
      <c r="D70" s="146"/>
      <c r="E70" s="146"/>
      <c r="G70" s="128" t="s">
        <v>144</v>
      </c>
      <c r="H70" s="372">
        <f>Aktivet!G23</f>
        <v>15059874</v>
      </c>
      <c r="I70" s="138"/>
    </row>
    <row r="71" spans="1:9">
      <c r="B71" s="149"/>
      <c r="C71" s="146"/>
      <c r="D71" s="146"/>
      <c r="E71" s="146"/>
      <c r="G71" s="128"/>
      <c r="H71" s="120"/>
      <c r="I71" s="138"/>
    </row>
    <row r="72" spans="1:9">
      <c r="A72" s="158" t="s">
        <v>97</v>
      </c>
      <c r="B72" s="133" t="s">
        <v>14</v>
      </c>
      <c r="C72" s="146"/>
      <c r="D72" s="146"/>
      <c r="E72" s="146"/>
      <c r="G72" s="128" t="s">
        <v>144</v>
      </c>
      <c r="H72" s="120">
        <v>0</v>
      </c>
      <c r="I72" s="138"/>
    </row>
    <row r="73" spans="1:9">
      <c r="B73" s="149"/>
      <c r="C73" s="150"/>
      <c r="D73" s="150"/>
      <c r="E73" s="150"/>
      <c r="G73" s="128"/>
      <c r="H73" s="150"/>
      <c r="I73" s="138"/>
    </row>
    <row r="74" spans="1:9">
      <c r="A74" s="158" t="s">
        <v>97</v>
      </c>
      <c r="B74" s="133"/>
      <c r="C74" s="120"/>
      <c r="D74" s="120"/>
      <c r="E74" s="120"/>
      <c r="G74" s="128" t="s">
        <v>179</v>
      </c>
      <c r="H74" s="120"/>
      <c r="I74" s="138"/>
    </row>
    <row r="75" spans="1:9">
      <c r="A75" s="132"/>
      <c r="B75" s="132"/>
      <c r="C75" s="130"/>
      <c r="D75" s="120"/>
      <c r="E75" s="120"/>
      <c r="G75" s="128"/>
      <c r="H75" s="120"/>
      <c r="I75" s="138"/>
    </row>
    <row r="76" spans="1:9">
      <c r="A76" s="147">
        <v>5</v>
      </c>
      <c r="B76" s="147" t="s">
        <v>133</v>
      </c>
      <c r="C76" s="127"/>
      <c r="D76" s="120"/>
      <c r="E76" s="120"/>
      <c r="G76" s="128" t="s">
        <v>179</v>
      </c>
      <c r="H76" s="120"/>
      <c r="I76" s="138"/>
    </row>
    <row r="77" spans="1:9">
      <c r="A77" s="134"/>
      <c r="B77" s="120"/>
      <c r="C77" s="120"/>
      <c r="D77" s="120"/>
      <c r="E77" s="120"/>
      <c r="G77" s="128"/>
      <c r="H77" s="120"/>
      <c r="I77" s="138"/>
    </row>
    <row r="78" spans="1:9">
      <c r="A78" s="147">
        <v>6</v>
      </c>
      <c r="B78" s="147" t="s">
        <v>134</v>
      </c>
      <c r="C78" s="127"/>
      <c r="D78" s="120"/>
      <c r="E78" s="120"/>
      <c r="G78" s="128" t="s">
        <v>179</v>
      </c>
      <c r="H78" s="120"/>
      <c r="I78" s="138"/>
    </row>
    <row r="79" spans="1:9">
      <c r="D79" s="120"/>
      <c r="E79" s="120"/>
      <c r="G79" s="128"/>
      <c r="H79" s="120"/>
      <c r="I79" s="138"/>
    </row>
    <row r="80" spans="1:9">
      <c r="A80" s="147">
        <v>7</v>
      </c>
      <c r="B80" s="147" t="s">
        <v>15</v>
      </c>
      <c r="C80" s="127"/>
      <c r="D80" s="120"/>
      <c r="E80" s="120"/>
      <c r="G80" s="128" t="s">
        <v>179</v>
      </c>
      <c r="H80" s="120"/>
      <c r="I80" s="138"/>
    </row>
    <row r="81" spans="1:9">
      <c r="D81" s="120"/>
      <c r="E81" s="128"/>
      <c r="G81" s="128"/>
      <c r="H81" s="120"/>
      <c r="I81" s="138"/>
    </row>
    <row r="82" spans="1:9">
      <c r="A82" s="158" t="s">
        <v>97</v>
      </c>
      <c r="B82" s="127" t="s">
        <v>135</v>
      </c>
      <c r="D82" s="120"/>
      <c r="E82" s="128"/>
      <c r="G82" s="128" t="s">
        <v>179</v>
      </c>
      <c r="H82" s="120"/>
      <c r="I82" s="138"/>
    </row>
    <row r="83" spans="1:9">
      <c r="A83" s="134"/>
      <c r="B83" s="120"/>
      <c r="C83" s="120"/>
      <c r="D83" s="120"/>
      <c r="E83" s="128"/>
      <c r="G83" s="128"/>
      <c r="H83" s="120"/>
      <c r="I83" s="138"/>
    </row>
    <row r="84" spans="1:9">
      <c r="A84" s="158" t="s">
        <v>97</v>
      </c>
      <c r="B84" s="120"/>
      <c r="C84" s="120"/>
      <c r="D84" s="120"/>
      <c r="E84" s="128"/>
      <c r="G84" s="128" t="s">
        <v>179</v>
      </c>
      <c r="H84" s="120"/>
      <c r="I84" s="138"/>
    </row>
    <row r="85" spans="1:9">
      <c r="B85" s="127"/>
      <c r="C85" s="120"/>
      <c r="D85" s="120"/>
      <c r="E85" s="128"/>
      <c r="G85" s="128"/>
      <c r="H85" s="120"/>
      <c r="I85" s="138"/>
    </row>
    <row r="86" spans="1:9">
      <c r="A86" s="160" t="s">
        <v>4</v>
      </c>
      <c r="B86" s="143" t="s">
        <v>180</v>
      </c>
      <c r="C86" s="120"/>
      <c r="D86" s="120"/>
      <c r="E86" s="128"/>
      <c r="G86" s="128" t="s">
        <v>179</v>
      </c>
      <c r="H86" s="120"/>
      <c r="I86" s="138"/>
    </row>
    <row r="87" spans="1:9">
      <c r="A87" s="134"/>
      <c r="B87" s="146"/>
      <c r="C87" s="146"/>
      <c r="D87" s="120"/>
      <c r="E87" s="128"/>
      <c r="G87" s="128"/>
      <c r="H87" s="120"/>
      <c r="I87" s="138"/>
    </row>
    <row r="88" spans="1:9">
      <c r="A88" s="160">
        <v>1</v>
      </c>
      <c r="B88" s="154" t="s">
        <v>17</v>
      </c>
      <c r="C88" s="120"/>
      <c r="D88" s="120"/>
      <c r="E88" s="128"/>
      <c r="G88" s="128" t="s">
        <v>179</v>
      </c>
      <c r="H88" s="120"/>
      <c r="I88" s="138"/>
    </row>
    <row r="89" spans="1:9">
      <c r="A89" s="160"/>
      <c r="B89" s="154"/>
      <c r="C89" s="120"/>
      <c r="D89" s="120"/>
      <c r="E89" s="128"/>
      <c r="G89" s="128"/>
      <c r="H89" s="120"/>
      <c r="I89" s="138"/>
    </row>
    <row r="90" spans="1:9">
      <c r="A90" s="160">
        <v>2</v>
      </c>
      <c r="B90" s="143" t="s">
        <v>18</v>
      </c>
      <c r="C90" s="120"/>
      <c r="D90" s="120"/>
      <c r="E90" s="120"/>
      <c r="G90" s="128" t="s">
        <v>179</v>
      </c>
      <c r="H90" s="120"/>
      <c r="I90" s="138"/>
    </row>
    <row r="91" spans="1:9">
      <c r="A91" s="134"/>
      <c r="B91" s="120"/>
      <c r="C91" s="120"/>
      <c r="D91" s="120"/>
      <c r="E91" s="120"/>
      <c r="F91" s="120"/>
      <c r="G91" s="120"/>
      <c r="H91" s="120"/>
      <c r="I91" s="138"/>
    </row>
    <row r="92" spans="1:9" ht="16.5" customHeight="1">
      <c r="A92" s="134"/>
      <c r="B92" s="120"/>
      <c r="C92" s="238" t="s">
        <v>212</v>
      </c>
      <c r="D92" s="238"/>
      <c r="E92" s="238"/>
      <c r="F92" s="238"/>
      <c r="G92" s="238"/>
      <c r="H92" s="238"/>
      <c r="I92" s="238"/>
    </row>
    <row r="93" spans="1:9" ht="15" customHeight="1">
      <c r="A93" s="134"/>
      <c r="B93" s="120"/>
      <c r="C93" s="120"/>
      <c r="D93" s="120"/>
      <c r="E93" s="120"/>
      <c r="F93" s="120"/>
      <c r="G93" s="120"/>
      <c r="H93" s="120"/>
      <c r="I93" s="138"/>
    </row>
    <row r="94" spans="1:9" ht="17.25" customHeight="1">
      <c r="A94" s="466" t="s">
        <v>2</v>
      </c>
      <c r="B94" s="478" t="s">
        <v>82</v>
      </c>
      <c r="C94" s="466" t="s">
        <v>148</v>
      </c>
      <c r="D94" s="341" t="s">
        <v>149</v>
      </c>
      <c r="E94" s="466" t="s">
        <v>150</v>
      </c>
      <c r="F94" s="466" t="s">
        <v>151</v>
      </c>
      <c r="G94" s="341" t="s">
        <v>149</v>
      </c>
      <c r="H94" s="120"/>
      <c r="I94" s="138"/>
    </row>
    <row r="95" spans="1:9" ht="16.5" customHeight="1">
      <c r="A95" s="466"/>
      <c r="B95" s="478"/>
      <c r="C95" s="466"/>
      <c r="D95" s="383">
        <v>41275</v>
      </c>
      <c r="E95" s="466"/>
      <c r="F95" s="466"/>
      <c r="G95" s="384">
        <v>41639</v>
      </c>
      <c r="H95" s="120"/>
      <c r="I95" s="138"/>
    </row>
    <row r="96" spans="1:9" ht="15.75" customHeight="1">
      <c r="A96" s="201">
        <v>1</v>
      </c>
      <c r="B96" s="100" t="s">
        <v>233</v>
      </c>
      <c r="C96" s="385">
        <v>1</v>
      </c>
      <c r="D96" s="386">
        <f>'PASQYRA E AKTIVEVE'!E41</f>
        <v>91200</v>
      </c>
      <c r="E96" s="387"/>
      <c r="F96" s="385"/>
      <c r="G96" s="388">
        <f>D96+E96-F96</f>
        <v>91200</v>
      </c>
      <c r="H96" s="120"/>
      <c r="I96" s="138"/>
    </row>
    <row r="97" spans="1:9" ht="15" customHeight="1">
      <c r="A97" s="201">
        <v>2</v>
      </c>
      <c r="B97" s="376" t="s">
        <v>232</v>
      </c>
      <c r="C97" s="385">
        <v>1</v>
      </c>
      <c r="D97" s="386">
        <f>'PASQYRA E AKTIVEVE'!E42</f>
        <v>2240000</v>
      </c>
      <c r="E97" s="387"/>
      <c r="F97" s="385"/>
      <c r="G97" s="388">
        <f t="shared" ref="G97:G102" si="0">D97+E97-F97</f>
        <v>2240000</v>
      </c>
      <c r="H97" s="120"/>
      <c r="I97" s="138"/>
    </row>
    <row r="98" spans="1:9" ht="16.5" customHeight="1">
      <c r="A98" s="201">
        <v>3</v>
      </c>
      <c r="B98" s="376" t="s">
        <v>231</v>
      </c>
      <c r="C98" s="385">
        <v>1</v>
      </c>
      <c r="D98" s="386">
        <f>'PASQYRA E AKTIVEVE'!E43</f>
        <v>6764800</v>
      </c>
      <c r="E98" s="387"/>
      <c r="F98" s="385"/>
      <c r="G98" s="388">
        <f t="shared" si="0"/>
        <v>6764800</v>
      </c>
      <c r="H98" s="120"/>
      <c r="I98" s="138"/>
    </row>
    <row r="99" spans="1:9" ht="15.75" customHeight="1">
      <c r="A99" s="201">
        <v>4</v>
      </c>
      <c r="B99" s="376" t="s">
        <v>230</v>
      </c>
      <c r="C99" s="385">
        <v>1</v>
      </c>
      <c r="D99" s="386">
        <f>'PASQYRA E AKTIVEVE'!E44</f>
        <v>2759480</v>
      </c>
      <c r="E99" s="370"/>
      <c r="F99" s="377"/>
      <c r="G99" s="388">
        <f t="shared" si="0"/>
        <v>2759480</v>
      </c>
      <c r="H99" s="120"/>
      <c r="I99" s="138"/>
    </row>
    <row r="100" spans="1:9" ht="16.5" customHeight="1">
      <c r="A100" s="201">
        <v>5</v>
      </c>
      <c r="B100" s="376" t="s">
        <v>229</v>
      </c>
      <c r="C100" s="385">
        <v>1</v>
      </c>
      <c r="D100" s="386">
        <f>'PASQYRA E AKTIVEVE'!E45</f>
        <v>2203200</v>
      </c>
      <c r="E100" s="370"/>
      <c r="F100" s="377"/>
      <c r="G100" s="388">
        <f t="shared" si="0"/>
        <v>2203200</v>
      </c>
      <c r="H100" s="120"/>
      <c r="I100" s="138"/>
    </row>
    <row r="101" spans="1:9" ht="17.25" customHeight="1">
      <c r="A101" s="201">
        <v>6</v>
      </c>
      <c r="B101" s="376" t="s">
        <v>246</v>
      </c>
      <c r="C101" s="385">
        <v>1</v>
      </c>
      <c r="D101" s="386">
        <f>'PASQYRA E AKTIVEVE'!E46</f>
        <v>0</v>
      </c>
      <c r="E101" s="370">
        <v>1810917</v>
      </c>
      <c r="F101" s="377"/>
      <c r="G101" s="388">
        <f t="shared" si="0"/>
        <v>1810917</v>
      </c>
      <c r="H101" s="120"/>
      <c r="I101" s="138"/>
    </row>
    <row r="102" spans="1:9" ht="18" customHeight="1">
      <c r="A102" s="201">
        <v>7</v>
      </c>
      <c r="B102" s="100" t="s">
        <v>255</v>
      </c>
      <c r="C102" s="385">
        <v>1</v>
      </c>
      <c r="D102" s="386">
        <f>'PASQYRA E AKTIVEVE'!E47</f>
        <v>1268800</v>
      </c>
      <c r="E102" s="370"/>
      <c r="F102" s="377"/>
      <c r="G102" s="388">
        <f t="shared" si="0"/>
        <v>1268800</v>
      </c>
      <c r="H102" s="120"/>
      <c r="I102" s="138"/>
    </row>
    <row r="103" spans="1:9" ht="17.25" customHeight="1">
      <c r="A103" s="201">
        <v>8</v>
      </c>
      <c r="B103" s="378" t="s">
        <v>226</v>
      </c>
      <c r="C103" s="385">
        <v>1</v>
      </c>
      <c r="D103" s="386">
        <f>'PASQYRA E AKTIVEVE'!E48</f>
        <v>0</v>
      </c>
      <c r="E103" s="370">
        <v>2604916</v>
      </c>
      <c r="F103" s="377"/>
      <c r="G103" s="388">
        <f>D103+E103-F103</f>
        <v>2604916</v>
      </c>
      <c r="H103" s="120"/>
      <c r="I103" s="138"/>
    </row>
    <row r="104" spans="1:9" ht="18" customHeight="1">
      <c r="A104" s="389"/>
      <c r="B104" s="379" t="s">
        <v>210</v>
      </c>
      <c r="C104" s="380"/>
      <c r="D104" s="381">
        <f>SUM(D96:D103)</f>
        <v>15327480</v>
      </c>
      <c r="E104" s="391">
        <f>SUM(E96:E103)</f>
        <v>4415833</v>
      </c>
      <c r="F104" s="381">
        <f>SUM(F96:F103)</f>
        <v>0</v>
      </c>
      <c r="G104" s="382">
        <f>SUM(G96:G103)</f>
        <v>19743313</v>
      </c>
      <c r="H104" s="120"/>
      <c r="I104" s="138"/>
    </row>
    <row r="105" spans="1:9" ht="10.5" customHeight="1">
      <c r="A105" s="134"/>
      <c r="B105" s="120"/>
      <c r="C105" s="120"/>
      <c r="D105" s="120"/>
      <c r="E105" s="120"/>
      <c r="F105" s="120"/>
      <c r="G105" s="120"/>
      <c r="H105" s="120"/>
      <c r="I105" s="138"/>
    </row>
    <row r="106" spans="1:9">
      <c r="A106" s="141"/>
      <c r="B106" s="143"/>
      <c r="C106" s="143"/>
      <c r="D106" s="144"/>
      <c r="E106" s="143"/>
      <c r="F106" s="143"/>
      <c r="G106" s="145"/>
      <c r="H106" s="143"/>
      <c r="I106" s="138"/>
    </row>
    <row r="107" spans="1:9">
      <c r="A107" s="141"/>
      <c r="B107" s="143"/>
      <c r="C107" s="143"/>
      <c r="D107" s="144"/>
      <c r="E107" s="143"/>
      <c r="F107" s="143"/>
      <c r="G107" s="145"/>
      <c r="H107" s="143"/>
      <c r="I107" s="138"/>
    </row>
    <row r="108" spans="1:9">
      <c r="A108" s="160">
        <v>3</v>
      </c>
      <c r="B108" s="143" t="s">
        <v>19</v>
      </c>
      <c r="C108" s="120"/>
      <c r="D108" s="120"/>
      <c r="E108" s="120"/>
      <c r="G108" s="120" t="s">
        <v>179</v>
      </c>
      <c r="H108" s="143"/>
      <c r="I108" s="138"/>
    </row>
    <row r="109" spans="1:9">
      <c r="A109" s="160"/>
      <c r="B109" s="143"/>
      <c r="C109" s="120"/>
      <c r="D109" s="120"/>
      <c r="E109" s="120"/>
      <c r="G109" s="120"/>
      <c r="H109" s="143"/>
      <c r="I109" s="138"/>
    </row>
    <row r="110" spans="1:9">
      <c r="A110" s="160">
        <v>4</v>
      </c>
      <c r="B110" s="143" t="s">
        <v>20</v>
      </c>
      <c r="C110" s="139"/>
      <c r="D110" s="120"/>
      <c r="E110" s="139"/>
      <c r="G110" s="139" t="s">
        <v>179</v>
      </c>
      <c r="H110" s="143"/>
      <c r="I110" s="138"/>
    </row>
    <row r="111" spans="1:9">
      <c r="A111" s="160"/>
      <c r="B111" s="143"/>
      <c r="C111" s="139"/>
      <c r="D111" s="120"/>
      <c r="E111" s="139"/>
      <c r="G111" s="139"/>
      <c r="H111" s="143"/>
      <c r="I111" s="138"/>
    </row>
    <row r="112" spans="1:9">
      <c r="A112" s="160">
        <v>5</v>
      </c>
      <c r="B112" s="143" t="s">
        <v>21</v>
      </c>
      <c r="C112" s="139"/>
      <c r="D112" s="120"/>
      <c r="E112" s="139"/>
      <c r="G112" s="139" t="s">
        <v>179</v>
      </c>
      <c r="H112" s="143"/>
      <c r="I112" s="138"/>
    </row>
    <row r="113" spans="1:9">
      <c r="A113" s="160"/>
      <c r="B113" s="143"/>
      <c r="C113" s="139"/>
      <c r="D113" s="120"/>
      <c r="E113" s="139"/>
      <c r="G113" s="139"/>
      <c r="H113" s="143"/>
      <c r="I113" s="138"/>
    </row>
    <row r="114" spans="1:9">
      <c r="A114" s="160">
        <v>6</v>
      </c>
      <c r="B114" s="143" t="s">
        <v>22</v>
      </c>
      <c r="C114" s="139"/>
      <c r="D114" s="120"/>
      <c r="E114" s="139"/>
      <c r="G114" s="139" t="s">
        <v>179</v>
      </c>
      <c r="H114" s="143"/>
      <c r="I114" s="138"/>
    </row>
    <row r="115" spans="1:9">
      <c r="A115" s="160"/>
      <c r="B115" s="143"/>
      <c r="C115" s="139"/>
      <c r="D115" s="120"/>
      <c r="E115" s="139"/>
      <c r="F115" s="139"/>
      <c r="G115" s="145"/>
      <c r="H115" s="143"/>
      <c r="I115" s="138"/>
    </row>
    <row r="116" spans="1:9">
      <c r="A116" s="161" t="s">
        <v>3</v>
      </c>
      <c r="B116" s="125" t="s">
        <v>181</v>
      </c>
      <c r="C116" s="125"/>
      <c r="D116" s="123"/>
      <c r="E116" s="123"/>
      <c r="F116" s="139"/>
      <c r="G116" s="145"/>
      <c r="H116" s="143"/>
      <c r="I116" s="138"/>
    </row>
    <row r="117" spans="1:9">
      <c r="A117" s="161"/>
      <c r="B117" s="125"/>
      <c r="C117" s="125"/>
      <c r="D117" s="123"/>
      <c r="E117" s="123"/>
      <c r="F117" s="139"/>
      <c r="G117" s="145"/>
      <c r="H117" s="143"/>
      <c r="I117" s="138"/>
    </row>
    <row r="118" spans="1:9">
      <c r="A118" s="147">
        <v>1</v>
      </c>
      <c r="B118" s="147" t="s">
        <v>24</v>
      </c>
      <c r="C118" s="127"/>
      <c r="D118" s="144"/>
      <c r="E118" s="144"/>
      <c r="F118" s="120"/>
      <c r="G118" s="139" t="s">
        <v>179</v>
      </c>
      <c r="H118" s="143"/>
      <c r="I118" s="138"/>
    </row>
    <row r="119" spans="1:9">
      <c r="A119" s="147"/>
      <c r="B119" s="147"/>
      <c r="C119" s="127"/>
      <c r="D119" s="144"/>
      <c r="E119" s="144"/>
      <c r="F119" s="120"/>
      <c r="G119" s="139"/>
      <c r="H119" s="143"/>
      <c r="I119" s="138"/>
    </row>
    <row r="120" spans="1:9">
      <c r="A120" s="147">
        <v>2</v>
      </c>
      <c r="B120" s="147" t="s">
        <v>25</v>
      </c>
      <c r="C120" s="127"/>
      <c r="D120" s="120"/>
      <c r="E120" s="120"/>
      <c r="F120" s="120"/>
      <c r="G120" s="139" t="s">
        <v>179</v>
      </c>
      <c r="H120" s="120"/>
      <c r="I120" s="124"/>
    </row>
    <row r="121" spans="1:9">
      <c r="A121" s="147"/>
      <c r="B121" s="147"/>
      <c r="C121" s="127"/>
      <c r="D121" s="120"/>
      <c r="E121" s="120"/>
      <c r="F121" s="120"/>
      <c r="G121" s="139"/>
      <c r="H121" s="120"/>
      <c r="I121" s="124"/>
    </row>
    <row r="122" spans="1:9">
      <c r="A122" s="158" t="s">
        <v>97</v>
      </c>
      <c r="B122" s="133" t="s">
        <v>104</v>
      </c>
      <c r="C122" s="120"/>
      <c r="D122" s="120"/>
      <c r="E122" s="120"/>
      <c r="F122" s="120"/>
      <c r="G122" s="139" t="s">
        <v>179</v>
      </c>
      <c r="H122" s="120"/>
      <c r="I122" s="124"/>
    </row>
    <row r="123" spans="1:9">
      <c r="A123" s="158"/>
      <c r="B123" s="133"/>
      <c r="C123" s="120"/>
      <c r="D123" s="120"/>
      <c r="E123" s="120"/>
      <c r="F123" s="120"/>
      <c r="G123" s="139"/>
      <c r="H123" s="120"/>
      <c r="I123" s="124"/>
    </row>
    <row r="124" spans="1:9">
      <c r="A124" s="158" t="s">
        <v>97</v>
      </c>
      <c r="B124" s="133" t="s">
        <v>128</v>
      </c>
      <c r="C124" s="120"/>
      <c r="D124" s="120"/>
      <c r="E124" s="120"/>
      <c r="F124" s="120"/>
      <c r="G124" s="139" t="s">
        <v>179</v>
      </c>
      <c r="H124" s="120"/>
      <c r="I124" s="124"/>
    </row>
    <row r="125" spans="1:9">
      <c r="A125" s="158"/>
      <c r="B125" s="133"/>
      <c r="C125" s="120"/>
      <c r="D125" s="120"/>
      <c r="E125" s="120"/>
      <c r="F125" s="120"/>
      <c r="G125" s="139"/>
      <c r="H125" s="120"/>
      <c r="I125" s="124"/>
    </row>
    <row r="126" spans="1:9">
      <c r="A126" s="147">
        <v>3</v>
      </c>
      <c r="B126" s="147" t="s">
        <v>26</v>
      </c>
      <c r="C126" s="127"/>
      <c r="D126" s="120"/>
      <c r="E126" s="120"/>
      <c r="F126" s="120"/>
      <c r="G126" s="139" t="s">
        <v>179</v>
      </c>
      <c r="H126" s="120"/>
      <c r="I126" s="124"/>
    </row>
    <row r="127" spans="1:9">
      <c r="A127" s="147"/>
      <c r="B127" s="147"/>
      <c r="C127" s="127"/>
      <c r="D127" s="120"/>
      <c r="E127" s="120"/>
      <c r="F127" s="120"/>
      <c r="G127" s="139"/>
      <c r="H127" s="120"/>
      <c r="I127" s="124"/>
    </row>
    <row r="128" spans="1:9">
      <c r="A128" s="158" t="s">
        <v>97</v>
      </c>
      <c r="B128" s="133" t="s">
        <v>136</v>
      </c>
      <c r="C128" s="120"/>
      <c r="D128" s="120"/>
      <c r="E128" s="120"/>
      <c r="F128" s="120"/>
      <c r="G128" s="139"/>
      <c r="H128" s="110">
        <f>Pasivet!G12</f>
        <v>8450836</v>
      </c>
      <c r="I128" s="124"/>
    </row>
    <row r="129" spans="1:9">
      <c r="A129" s="158"/>
      <c r="B129" s="470" t="s">
        <v>161</v>
      </c>
      <c r="C129" s="470"/>
      <c r="D129" s="120"/>
      <c r="E129" s="128" t="s">
        <v>2</v>
      </c>
      <c r="F129" s="120"/>
      <c r="G129" s="128" t="s">
        <v>144</v>
      </c>
      <c r="I129" s="124"/>
    </row>
    <row r="130" spans="1:9">
      <c r="A130" s="158"/>
      <c r="B130" s="470" t="s">
        <v>162</v>
      </c>
      <c r="C130" s="470"/>
      <c r="D130" s="120"/>
      <c r="E130" s="128" t="s">
        <v>2</v>
      </c>
      <c r="F130" s="116"/>
      <c r="G130" s="128" t="s">
        <v>144</v>
      </c>
      <c r="H130" s="116">
        <v>0</v>
      </c>
      <c r="I130" s="124"/>
    </row>
    <row r="131" spans="1:9">
      <c r="A131" s="158"/>
      <c r="B131" s="120" t="s">
        <v>163</v>
      </c>
      <c r="C131" s="120"/>
      <c r="D131" s="120"/>
      <c r="E131" s="128" t="s">
        <v>2</v>
      </c>
      <c r="F131" s="116"/>
      <c r="G131" s="128" t="s">
        <v>144</v>
      </c>
      <c r="H131" s="116"/>
      <c r="I131" s="124"/>
    </row>
    <row r="132" spans="1:9">
      <c r="A132" s="158"/>
      <c r="B132" s="120" t="s">
        <v>164</v>
      </c>
      <c r="C132" s="120"/>
      <c r="D132" s="120"/>
      <c r="E132" s="128" t="s">
        <v>2</v>
      </c>
      <c r="F132" s="116"/>
      <c r="G132" s="128" t="s">
        <v>144</v>
      </c>
      <c r="H132" s="116"/>
      <c r="I132" s="124"/>
    </row>
    <row r="133" spans="1:9">
      <c r="A133" s="158"/>
      <c r="B133" s="120" t="s">
        <v>165</v>
      </c>
      <c r="C133" s="120"/>
      <c r="D133" s="120"/>
      <c r="E133" s="128" t="s">
        <v>2</v>
      </c>
      <c r="F133" s="116"/>
      <c r="G133" s="128" t="s">
        <v>144</v>
      </c>
      <c r="H133" s="116"/>
      <c r="I133" s="124"/>
    </row>
    <row r="134" spans="1:9">
      <c r="A134" s="158"/>
      <c r="B134" s="120" t="s">
        <v>166</v>
      </c>
      <c r="C134" s="120"/>
      <c r="D134" s="120"/>
      <c r="E134" s="128" t="s">
        <v>2</v>
      </c>
      <c r="F134" s="116"/>
      <c r="G134" s="128" t="s">
        <v>144</v>
      </c>
      <c r="H134" s="116"/>
      <c r="I134" s="124"/>
    </row>
    <row r="135" spans="1:9">
      <c r="A135" s="158"/>
      <c r="B135" s="476" t="s">
        <v>167</v>
      </c>
      <c r="C135" s="476"/>
      <c r="D135" s="120"/>
      <c r="E135" s="128" t="s">
        <v>2</v>
      </c>
      <c r="F135" s="116"/>
      <c r="G135" s="128" t="s">
        <v>144</v>
      </c>
      <c r="H135" s="116"/>
      <c r="I135" s="124"/>
    </row>
    <row r="136" spans="1:9">
      <c r="A136" s="158"/>
      <c r="B136" s="136" t="s">
        <v>182</v>
      </c>
      <c r="C136" s="120"/>
      <c r="D136" s="120"/>
      <c r="E136" s="128" t="s">
        <v>2</v>
      </c>
      <c r="F136" s="116"/>
      <c r="G136" s="128" t="s">
        <v>144</v>
      </c>
      <c r="H136" s="116"/>
      <c r="I136" s="124"/>
    </row>
    <row r="137" spans="1:9">
      <c r="A137" s="158"/>
      <c r="B137" s="136" t="s">
        <v>169</v>
      </c>
      <c r="C137" s="120"/>
      <c r="D137" s="120"/>
      <c r="E137" s="128" t="s">
        <v>2</v>
      </c>
      <c r="F137" s="116"/>
      <c r="G137" s="128" t="s">
        <v>144</v>
      </c>
      <c r="H137" s="116"/>
      <c r="I137" s="124"/>
    </row>
    <row r="138" spans="1:9">
      <c r="A138" s="158"/>
      <c r="B138" s="133"/>
      <c r="C138" s="120"/>
      <c r="D138" s="120"/>
      <c r="E138" s="120"/>
      <c r="F138" s="120"/>
      <c r="G138" s="139"/>
      <c r="H138" s="120"/>
      <c r="I138" s="124"/>
    </row>
    <row r="139" spans="1:9">
      <c r="A139" s="158" t="s">
        <v>97</v>
      </c>
      <c r="B139" s="133" t="s">
        <v>137</v>
      </c>
      <c r="C139" s="120"/>
      <c r="D139" s="120"/>
      <c r="E139" s="120"/>
      <c r="F139" s="120"/>
      <c r="G139" s="139"/>
      <c r="H139" s="120">
        <f>Pasivet!G13</f>
        <v>346795</v>
      </c>
      <c r="I139" s="124"/>
    </row>
    <row r="140" spans="1:9">
      <c r="A140" s="158"/>
      <c r="B140" s="133"/>
      <c r="C140" s="120"/>
      <c r="D140" s="120"/>
      <c r="E140" s="120"/>
      <c r="F140" s="120"/>
      <c r="G140" s="139"/>
      <c r="I140" s="124"/>
    </row>
    <row r="141" spans="1:9">
      <c r="A141" s="158" t="s">
        <v>97</v>
      </c>
      <c r="B141" s="133" t="s">
        <v>105</v>
      </c>
      <c r="C141" s="120"/>
      <c r="D141" s="120"/>
      <c r="E141" s="120"/>
      <c r="F141" s="120"/>
      <c r="G141" s="128" t="s">
        <v>144</v>
      </c>
      <c r="H141" s="120">
        <f>Pasivet!G14</f>
        <v>107629</v>
      </c>
      <c r="I141" s="124"/>
    </row>
    <row r="142" spans="1:9">
      <c r="A142" s="158"/>
      <c r="B142" s="133"/>
      <c r="C142" s="120"/>
      <c r="D142" s="120"/>
      <c r="E142" s="120"/>
      <c r="F142" s="120"/>
      <c r="G142" s="139"/>
      <c r="H142" s="120"/>
      <c r="I142" s="124"/>
    </row>
    <row r="143" spans="1:9">
      <c r="A143" s="158" t="s">
        <v>97</v>
      </c>
      <c r="B143" s="133" t="s">
        <v>106</v>
      </c>
      <c r="C143" s="120"/>
      <c r="D143" s="120"/>
      <c r="E143" s="120"/>
      <c r="F143" s="120"/>
      <c r="G143" s="128" t="s">
        <v>144</v>
      </c>
      <c r="H143" s="120">
        <f>Pasivet!G15</f>
        <v>0</v>
      </c>
      <c r="I143" s="124"/>
    </row>
    <row r="144" spans="1:9">
      <c r="A144" s="158"/>
      <c r="B144" s="133"/>
      <c r="C144" s="120"/>
      <c r="D144" s="120"/>
      <c r="E144" s="120"/>
      <c r="F144" s="120"/>
      <c r="G144" s="139"/>
      <c r="H144" s="120">
        <v>0</v>
      </c>
      <c r="I144" s="124"/>
    </row>
    <row r="145" spans="1:9">
      <c r="A145" s="158" t="s">
        <v>97</v>
      </c>
      <c r="B145" s="133" t="s">
        <v>107</v>
      </c>
      <c r="C145" s="120"/>
      <c r="D145" s="120"/>
      <c r="E145" s="120"/>
      <c r="F145" s="120"/>
      <c r="G145" s="128" t="s">
        <v>144</v>
      </c>
      <c r="H145" s="120">
        <f>Pasivet!G17</f>
        <v>81483</v>
      </c>
      <c r="I145" s="124"/>
    </row>
    <row r="146" spans="1:9">
      <c r="A146" s="158"/>
      <c r="B146" s="133"/>
      <c r="C146" s="120"/>
      <c r="D146" s="120"/>
      <c r="E146" s="120"/>
      <c r="F146" s="120"/>
      <c r="G146" s="139"/>
      <c r="H146" s="120"/>
      <c r="I146" s="124"/>
    </row>
    <row r="147" spans="1:9">
      <c r="A147" s="158" t="s">
        <v>97</v>
      </c>
      <c r="B147" s="133" t="s">
        <v>108</v>
      </c>
      <c r="C147" s="120"/>
      <c r="D147" s="120"/>
      <c r="E147" s="120"/>
      <c r="F147" s="120"/>
      <c r="G147" s="139" t="s">
        <v>179</v>
      </c>
      <c r="H147" s="120"/>
      <c r="I147" s="124"/>
    </row>
    <row r="148" spans="1:9">
      <c r="A148" s="158"/>
      <c r="B148" s="133"/>
      <c r="C148" s="120"/>
      <c r="D148" s="120"/>
      <c r="E148" s="120"/>
      <c r="F148" s="120"/>
      <c r="G148" s="139"/>
      <c r="H148" s="120"/>
      <c r="I148" s="124"/>
    </row>
    <row r="149" spans="1:9">
      <c r="A149" s="158" t="s">
        <v>97</v>
      </c>
      <c r="B149" s="133" t="s">
        <v>109</v>
      </c>
      <c r="C149" s="120"/>
      <c r="D149" s="120"/>
      <c r="E149" s="120"/>
      <c r="F149" s="120"/>
      <c r="G149" s="139" t="s">
        <v>179</v>
      </c>
      <c r="H149" s="120"/>
      <c r="I149" s="124"/>
    </row>
    <row r="150" spans="1:9">
      <c r="A150" s="158"/>
      <c r="B150" s="133"/>
      <c r="C150" s="120"/>
      <c r="D150" s="120"/>
      <c r="E150" s="120"/>
      <c r="F150" s="120"/>
      <c r="G150" s="139"/>
      <c r="H150" s="120"/>
      <c r="I150" s="124"/>
    </row>
    <row r="151" spans="1:9">
      <c r="A151" s="158" t="s">
        <v>97</v>
      </c>
      <c r="B151" s="133" t="s">
        <v>103</v>
      </c>
      <c r="C151" s="120"/>
      <c r="D151" s="120"/>
      <c r="E151" s="120"/>
      <c r="F151" s="120"/>
      <c r="G151" s="139" t="s">
        <v>144</v>
      </c>
      <c r="H151" s="110">
        <f>Pasivet!G20</f>
        <v>5000000</v>
      </c>
      <c r="I151" s="124"/>
    </row>
    <row r="152" spans="1:9">
      <c r="A152" s="158"/>
      <c r="B152" s="133"/>
      <c r="C152" s="120"/>
      <c r="D152" s="120"/>
      <c r="E152" s="120"/>
      <c r="F152" s="120"/>
      <c r="G152" s="139"/>
      <c r="H152" s="120"/>
      <c r="I152" s="124"/>
    </row>
    <row r="153" spans="1:9">
      <c r="A153" s="158"/>
      <c r="B153" s="133"/>
      <c r="C153" s="120"/>
      <c r="D153" s="120"/>
      <c r="E153" s="120"/>
      <c r="F153" s="120"/>
      <c r="G153" s="139"/>
      <c r="H153" s="120"/>
      <c r="I153" s="124"/>
    </row>
    <row r="154" spans="1:9">
      <c r="A154" s="158" t="s">
        <v>97</v>
      </c>
      <c r="B154" s="133" t="s">
        <v>111</v>
      </c>
      <c r="C154" s="120"/>
      <c r="D154" s="120"/>
      <c r="E154" s="120"/>
      <c r="F154" s="120"/>
      <c r="G154" s="120" t="s">
        <v>159</v>
      </c>
      <c r="H154" s="120">
        <f>Pasivet!G22</f>
        <v>400000</v>
      </c>
      <c r="I154" s="124"/>
    </row>
    <row r="155" spans="1:9">
      <c r="A155" s="158"/>
      <c r="B155" s="133"/>
      <c r="C155" s="120"/>
      <c r="D155" s="120"/>
      <c r="E155" s="120"/>
      <c r="F155" s="120"/>
      <c r="G155" s="139"/>
      <c r="H155" s="120"/>
      <c r="I155" s="124"/>
    </row>
    <row r="156" spans="1:9">
      <c r="A156" s="147">
        <v>4</v>
      </c>
      <c r="B156" s="147" t="s">
        <v>27</v>
      </c>
      <c r="C156" s="127"/>
      <c r="D156" s="120"/>
      <c r="E156" s="120"/>
      <c r="F156" s="120"/>
      <c r="G156" s="139" t="s">
        <v>179</v>
      </c>
      <c r="H156" s="120"/>
      <c r="I156" s="124"/>
    </row>
    <row r="157" spans="1:9">
      <c r="A157" s="147"/>
      <c r="B157" s="147"/>
      <c r="C157" s="127"/>
      <c r="D157" s="120"/>
      <c r="E157" s="120"/>
      <c r="F157" s="120"/>
      <c r="G157" s="139"/>
      <c r="H157" s="120"/>
      <c r="I157" s="124"/>
    </row>
    <row r="158" spans="1:9">
      <c r="A158" s="147">
        <v>5</v>
      </c>
      <c r="B158" s="147" t="s">
        <v>138</v>
      </c>
      <c r="C158" s="127"/>
      <c r="D158" s="120"/>
      <c r="E158" s="120"/>
      <c r="F158" s="120"/>
      <c r="G158" s="139" t="s">
        <v>179</v>
      </c>
      <c r="H158" s="120"/>
      <c r="I158" s="124"/>
    </row>
    <row r="159" spans="1:9">
      <c r="A159" s="147"/>
      <c r="B159" s="147"/>
      <c r="C159" s="127"/>
      <c r="D159" s="120"/>
      <c r="E159" s="120"/>
      <c r="F159" s="120"/>
      <c r="G159" s="139"/>
      <c r="H159" s="120"/>
      <c r="I159" s="124"/>
    </row>
    <row r="160" spans="1:9">
      <c r="A160" s="161" t="s">
        <v>4</v>
      </c>
      <c r="B160" s="125" t="s">
        <v>183</v>
      </c>
      <c r="C160" s="125"/>
      <c r="D160" s="120"/>
      <c r="E160" s="120"/>
      <c r="F160" s="120"/>
      <c r="G160" s="139" t="s">
        <v>179</v>
      </c>
      <c r="H160" s="120"/>
      <c r="I160" s="124"/>
    </row>
    <row r="161" spans="1:9">
      <c r="A161" s="161"/>
      <c r="B161" s="125"/>
      <c r="C161" s="125"/>
      <c r="D161" s="120"/>
      <c r="E161" s="120"/>
      <c r="F161" s="120"/>
      <c r="G161" s="139"/>
      <c r="H161" s="120"/>
      <c r="I161" s="124"/>
    </row>
    <row r="162" spans="1:9">
      <c r="A162" s="147">
        <v>1</v>
      </c>
      <c r="B162" s="147" t="s">
        <v>32</v>
      </c>
      <c r="C162" s="125"/>
      <c r="D162" s="120"/>
      <c r="E162" s="120"/>
      <c r="F162" s="120"/>
      <c r="G162" s="139" t="s">
        <v>179</v>
      </c>
      <c r="H162" s="120"/>
      <c r="I162" s="124"/>
    </row>
    <row r="163" spans="1:9">
      <c r="A163" s="147"/>
      <c r="B163" s="147"/>
      <c r="C163" s="125"/>
      <c r="D163" s="120"/>
      <c r="E163" s="120"/>
      <c r="F163" s="120"/>
      <c r="G163" s="139"/>
      <c r="H163" s="120"/>
      <c r="I163" s="124"/>
    </row>
    <row r="164" spans="1:9">
      <c r="A164" s="158" t="s">
        <v>97</v>
      </c>
      <c r="B164" s="133" t="s">
        <v>33</v>
      </c>
      <c r="C164" s="120"/>
      <c r="D164" s="120"/>
      <c r="E164" s="120"/>
      <c r="F164" s="120"/>
      <c r="G164" s="120" t="s">
        <v>159</v>
      </c>
      <c r="H164" s="110">
        <f>Pasivet!G27</f>
        <v>1165750</v>
      </c>
      <c r="I164" s="124"/>
    </row>
    <row r="165" spans="1:9">
      <c r="A165" s="158"/>
      <c r="B165" s="133"/>
      <c r="C165" s="120"/>
      <c r="D165" s="120"/>
      <c r="E165" s="120"/>
      <c r="F165" s="120"/>
      <c r="G165" s="139"/>
      <c r="H165" s="120"/>
      <c r="I165" s="124"/>
    </row>
    <row r="166" spans="1:9">
      <c r="A166" s="158" t="s">
        <v>97</v>
      </c>
      <c r="B166" s="133" t="s">
        <v>30</v>
      </c>
      <c r="C166" s="120"/>
      <c r="D166" s="120"/>
      <c r="E166" s="120"/>
      <c r="F166" s="120"/>
      <c r="G166" s="139" t="s">
        <v>179</v>
      </c>
      <c r="H166" s="120"/>
      <c r="I166" s="124"/>
    </row>
    <row r="167" spans="1:9">
      <c r="A167" s="158"/>
      <c r="B167" s="133"/>
      <c r="C167" s="120"/>
      <c r="D167" s="120"/>
      <c r="E167" s="120"/>
      <c r="F167" s="120"/>
      <c r="G167" s="139"/>
      <c r="H167" s="120"/>
      <c r="I167" s="124"/>
    </row>
    <row r="168" spans="1:9">
      <c r="A168" s="147">
        <v>2</v>
      </c>
      <c r="B168" s="147" t="s">
        <v>34</v>
      </c>
      <c r="C168" s="127"/>
      <c r="D168" s="120"/>
      <c r="E168" s="120"/>
      <c r="F168" s="120"/>
      <c r="G168" s="120" t="s">
        <v>159</v>
      </c>
      <c r="H168" s="110">
        <f>Pasivet!G29</f>
        <v>4386995</v>
      </c>
      <c r="I168" s="124"/>
    </row>
    <row r="169" spans="1:9">
      <c r="A169" s="147"/>
      <c r="B169" s="147"/>
      <c r="C169" s="127"/>
      <c r="D169" s="120"/>
      <c r="E169" s="120"/>
      <c r="F169" s="120"/>
      <c r="G169" s="139"/>
      <c r="H169" s="120"/>
      <c r="I169" s="124"/>
    </row>
    <row r="170" spans="1:9">
      <c r="A170" s="147">
        <v>3</v>
      </c>
      <c r="B170" s="147" t="s">
        <v>27</v>
      </c>
      <c r="C170" s="127"/>
      <c r="D170" s="120"/>
      <c r="E170" s="120"/>
      <c r="F170" s="120"/>
      <c r="G170" s="139" t="s">
        <v>179</v>
      </c>
      <c r="H170" s="120"/>
      <c r="I170" s="124"/>
    </row>
    <row r="171" spans="1:9">
      <c r="A171" s="147"/>
      <c r="B171" s="147"/>
      <c r="C171" s="127"/>
      <c r="D171" s="120"/>
      <c r="E171" s="120"/>
      <c r="F171" s="120"/>
      <c r="G171" s="139"/>
      <c r="H171" s="120"/>
      <c r="I171" s="124"/>
    </row>
    <row r="172" spans="1:9">
      <c r="A172" s="147">
        <v>4</v>
      </c>
      <c r="B172" s="147" t="s">
        <v>35</v>
      </c>
      <c r="C172" s="127"/>
      <c r="D172" s="120"/>
      <c r="E172" s="120"/>
      <c r="F172" s="120"/>
      <c r="G172" s="139" t="s">
        <v>179</v>
      </c>
      <c r="H172" s="120"/>
      <c r="I172" s="124"/>
    </row>
    <row r="173" spans="1:9">
      <c r="A173" s="147"/>
      <c r="B173" s="147"/>
      <c r="C173" s="127"/>
      <c r="D173" s="120"/>
      <c r="E173" s="120"/>
      <c r="F173" s="120"/>
      <c r="G173" s="139"/>
      <c r="H173" s="120"/>
      <c r="I173" s="124"/>
    </row>
    <row r="174" spans="1:9">
      <c r="A174" s="161" t="s">
        <v>36</v>
      </c>
      <c r="B174" s="125" t="s">
        <v>184</v>
      </c>
      <c r="C174" s="125"/>
      <c r="D174" s="120"/>
      <c r="E174" s="120"/>
      <c r="F174" s="120"/>
      <c r="G174" s="139" t="s">
        <v>179</v>
      </c>
      <c r="H174" s="120"/>
      <c r="I174" s="124"/>
    </row>
    <row r="175" spans="1:9">
      <c r="A175" s="161"/>
      <c r="B175" s="125"/>
      <c r="C175" s="125"/>
      <c r="D175" s="120"/>
      <c r="E175" s="120"/>
      <c r="F175" s="120"/>
      <c r="G175" s="139"/>
      <c r="H175" s="120"/>
      <c r="I175" s="124"/>
    </row>
    <row r="176" spans="1:9">
      <c r="A176" s="147">
        <v>1</v>
      </c>
      <c r="B176" s="147" t="s">
        <v>38</v>
      </c>
      <c r="C176" s="127"/>
      <c r="D176" s="120"/>
      <c r="E176" s="120"/>
      <c r="F176" s="120"/>
      <c r="G176" s="139" t="s">
        <v>179</v>
      </c>
      <c r="H176" s="120"/>
      <c r="I176" s="124"/>
    </row>
    <row r="177" spans="1:9">
      <c r="A177" s="147"/>
      <c r="B177" s="147"/>
      <c r="C177" s="127"/>
      <c r="D177" s="120"/>
      <c r="E177" s="120"/>
      <c r="F177" s="120"/>
      <c r="G177" s="139"/>
      <c r="H177" s="120"/>
      <c r="I177" s="124"/>
    </row>
    <row r="178" spans="1:9">
      <c r="A178" s="147">
        <v>2</v>
      </c>
      <c r="B178" s="147" t="s">
        <v>39</v>
      </c>
      <c r="C178" s="127"/>
      <c r="D178" s="120"/>
      <c r="E178" s="120"/>
      <c r="F178" s="120"/>
      <c r="G178" s="139" t="s">
        <v>179</v>
      </c>
      <c r="H178" s="120"/>
      <c r="I178" s="124"/>
    </row>
    <row r="179" spans="1:9">
      <c r="A179" s="147"/>
      <c r="B179" s="147"/>
      <c r="C179" s="127"/>
      <c r="D179" s="120"/>
      <c r="E179" s="120"/>
      <c r="F179" s="120"/>
      <c r="G179" s="139"/>
      <c r="H179" s="120"/>
      <c r="I179" s="124"/>
    </row>
    <row r="180" spans="1:9">
      <c r="A180" s="147">
        <v>3</v>
      </c>
      <c r="B180" s="147" t="s">
        <v>40</v>
      </c>
      <c r="C180" s="127"/>
      <c r="D180" s="120"/>
      <c r="E180" s="120"/>
      <c r="F180" s="120"/>
      <c r="G180" s="139" t="s">
        <v>144</v>
      </c>
      <c r="H180" s="120"/>
      <c r="I180" s="124"/>
    </row>
    <row r="181" spans="1:9">
      <c r="A181" s="147"/>
      <c r="B181" s="147"/>
      <c r="C181" s="127"/>
      <c r="D181" s="120"/>
      <c r="E181" s="120"/>
      <c r="F181" s="120"/>
      <c r="G181" s="139"/>
      <c r="H181" s="120"/>
      <c r="I181" s="124"/>
    </row>
    <row r="182" spans="1:9">
      <c r="A182" s="147">
        <v>4</v>
      </c>
      <c r="B182" s="147" t="s">
        <v>41</v>
      </c>
      <c r="C182" s="127"/>
      <c r="D182" s="120"/>
      <c r="E182" s="120"/>
      <c r="F182" s="120"/>
      <c r="G182" s="139" t="s">
        <v>179</v>
      </c>
      <c r="H182" s="120"/>
      <c r="I182" s="124"/>
    </row>
    <row r="183" spans="1:9">
      <c r="A183" s="147"/>
      <c r="B183" s="147"/>
      <c r="C183" s="127"/>
      <c r="D183" s="120"/>
      <c r="E183" s="120"/>
      <c r="F183" s="120"/>
      <c r="G183" s="139"/>
      <c r="H183" s="120"/>
      <c r="I183" s="124"/>
    </row>
    <row r="184" spans="1:9">
      <c r="A184" s="147">
        <v>5</v>
      </c>
      <c r="B184" s="147" t="s">
        <v>113</v>
      </c>
      <c r="C184" s="127"/>
      <c r="D184" s="120"/>
      <c r="E184" s="120"/>
      <c r="F184" s="120"/>
      <c r="G184" s="139" t="s">
        <v>179</v>
      </c>
      <c r="H184" s="120"/>
      <c r="I184" s="124"/>
    </row>
    <row r="185" spans="1:9">
      <c r="A185" s="147"/>
      <c r="B185" s="147"/>
      <c r="C185" s="127"/>
      <c r="D185" s="120"/>
      <c r="E185" s="120"/>
      <c r="F185" s="120"/>
      <c r="G185" s="139"/>
      <c r="H185" s="120"/>
      <c r="I185" s="124"/>
    </row>
    <row r="186" spans="1:9">
      <c r="A186" s="147">
        <v>6</v>
      </c>
      <c r="B186" s="147" t="s">
        <v>42</v>
      </c>
      <c r="C186" s="127"/>
      <c r="D186" s="120"/>
      <c r="E186" s="120"/>
      <c r="F186" s="120"/>
      <c r="G186" s="139" t="s">
        <v>179</v>
      </c>
      <c r="H186" s="120"/>
      <c r="I186" s="124"/>
    </row>
    <row r="187" spans="1:9">
      <c r="A187" s="147"/>
      <c r="B187" s="147"/>
      <c r="C187" s="127"/>
      <c r="D187" s="120"/>
      <c r="E187" s="120"/>
      <c r="F187" s="120"/>
      <c r="G187" s="139"/>
      <c r="H187" s="120"/>
      <c r="I187" s="124"/>
    </row>
    <row r="188" spans="1:9">
      <c r="A188" s="147">
        <v>7</v>
      </c>
      <c r="B188" s="147" t="s">
        <v>43</v>
      </c>
      <c r="C188" s="127"/>
      <c r="D188" s="120"/>
      <c r="E188" s="120"/>
      <c r="F188" s="120"/>
      <c r="G188" s="139" t="s">
        <v>179</v>
      </c>
      <c r="H188" s="120"/>
      <c r="I188" s="124"/>
    </row>
    <row r="189" spans="1:9">
      <c r="A189" s="147"/>
      <c r="B189" s="147"/>
      <c r="C189" s="127"/>
      <c r="D189" s="120"/>
      <c r="E189" s="120"/>
      <c r="F189" s="120"/>
      <c r="G189" s="139"/>
      <c r="H189" s="120"/>
      <c r="I189" s="124"/>
    </row>
    <row r="190" spans="1:9">
      <c r="A190" s="147">
        <v>8</v>
      </c>
      <c r="B190" s="147" t="s">
        <v>44</v>
      </c>
      <c r="C190" s="127"/>
      <c r="D190" s="120"/>
      <c r="E190" s="120"/>
      <c r="F190" s="120"/>
      <c r="G190" s="139" t="s">
        <v>179</v>
      </c>
      <c r="H190" s="120"/>
      <c r="I190" s="124"/>
    </row>
    <row r="191" spans="1:9">
      <c r="A191" s="147"/>
      <c r="B191" s="147"/>
      <c r="C191" s="127"/>
      <c r="D191" s="120"/>
      <c r="E191" s="120"/>
      <c r="F191" s="120"/>
      <c r="G191" s="139"/>
      <c r="H191" s="120"/>
      <c r="I191" s="124"/>
    </row>
    <row r="192" spans="1:9">
      <c r="A192" s="147">
        <v>9</v>
      </c>
      <c r="B192" s="147" t="s">
        <v>45</v>
      </c>
      <c r="C192" s="127"/>
      <c r="D192" s="120"/>
      <c r="E192" s="120"/>
      <c r="F192" s="120"/>
      <c r="G192" s="120" t="s">
        <v>159</v>
      </c>
      <c r="H192" s="390">
        <f>Pasivet!G42</f>
        <v>9991499</v>
      </c>
      <c r="I192" s="124"/>
    </row>
    <row r="193" spans="1:9">
      <c r="A193" s="147"/>
      <c r="B193" s="147"/>
      <c r="C193" s="127"/>
      <c r="D193" s="120"/>
      <c r="E193" s="120"/>
      <c r="F193" s="120"/>
      <c r="G193" s="139"/>
      <c r="H193" s="120"/>
      <c r="I193" s="124"/>
    </row>
    <row r="194" spans="1:9">
      <c r="A194" s="147">
        <v>10</v>
      </c>
      <c r="B194" s="147" t="s">
        <v>46</v>
      </c>
      <c r="C194" s="127"/>
      <c r="D194" s="120"/>
      <c r="E194" s="120"/>
      <c r="F194" s="120"/>
      <c r="G194" s="139" t="s">
        <v>144</v>
      </c>
      <c r="H194" s="184">
        <f>Pasivet!G43</f>
        <v>7528364</v>
      </c>
      <c r="I194" s="124"/>
    </row>
    <row r="195" spans="1:9">
      <c r="A195" s="134"/>
      <c r="B195" s="120"/>
      <c r="C195" s="120"/>
      <c r="D195" s="120"/>
      <c r="E195" s="120"/>
      <c r="F195" s="120"/>
      <c r="G195" s="120"/>
      <c r="H195" s="120"/>
      <c r="I195" s="124"/>
    </row>
    <row r="196" spans="1:9">
      <c r="A196" s="134"/>
      <c r="B196" s="155" t="s">
        <v>185</v>
      </c>
      <c r="C196" s="123" t="s">
        <v>186</v>
      </c>
      <c r="D196" s="120"/>
      <c r="E196" s="120"/>
      <c r="F196" s="120"/>
      <c r="G196" s="128" t="s">
        <v>144</v>
      </c>
      <c r="H196" s="121">
        <f>Rez.1!F28</f>
        <v>8377754.5399999917</v>
      </c>
      <c r="I196" s="124"/>
    </row>
    <row r="197" spans="1:9">
      <c r="A197" s="134"/>
      <c r="B197" s="155" t="s">
        <v>185</v>
      </c>
      <c r="C197" s="120" t="s">
        <v>187</v>
      </c>
      <c r="D197" s="120"/>
      <c r="E197" s="120"/>
      <c r="F197" s="120"/>
      <c r="G197" s="128" t="s">
        <v>144</v>
      </c>
      <c r="H197" s="116">
        <f>Rez.1!F29</f>
        <v>116156</v>
      </c>
      <c r="I197" s="124"/>
    </row>
    <row r="198" spans="1:9">
      <c r="A198" s="134"/>
      <c r="B198" s="155" t="s">
        <v>185</v>
      </c>
      <c r="C198" s="120" t="s">
        <v>87</v>
      </c>
      <c r="D198" s="120"/>
      <c r="E198" s="120"/>
      <c r="F198" s="120"/>
      <c r="G198" s="128" t="s">
        <v>144</v>
      </c>
      <c r="H198" s="116">
        <f>H196+H197</f>
        <v>8493910.5399999917</v>
      </c>
      <c r="I198" s="124"/>
    </row>
    <row r="199" spans="1:9">
      <c r="A199" s="134"/>
      <c r="B199" s="155" t="s">
        <v>185</v>
      </c>
      <c r="C199" s="136" t="s">
        <v>188</v>
      </c>
      <c r="D199" s="120"/>
      <c r="E199" s="120"/>
      <c r="F199" s="120"/>
      <c r="G199" s="128" t="s">
        <v>144</v>
      </c>
      <c r="H199" s="366">
        <f>H198*0.1</f>
        <v>849391.05399999919</v>
      </c>
      <c r="I199" s="124"/>
    </row>
    <row r="200" spans="1:9">
      <c r="A200" s="134"/>
      <c r="B200" s="120"/>
      <c r="C200" s="120"/>
      <c r="D200" s="120"/>
      <c r="E200" s="120"/>
      <c r="F200" s="120"/>
      <c r="G200" s="120"/>
      <c r="H200" s="120"/>
      <c r="I200" s="124"/>
    </row>
    <row r="201" spans="1:9">
      <c r="A201" s="134"/>
      <c r="B201" s="120"/>
      <c r="C201" s="120"/>
      <c r="D201" s="120"/>
      <c r="E201" s="120"/>
      <c r="F201" s="120"/>
      <c r="G201" s="120"/>
      <c r="H201" s="120"/>
      <c r="I201" s="124"/>
    </row>
    <row r="202" spans="1:9">
      <c r="A202" s="162"/>
      <c r="B202" s="156" t="s">
        <v>189</v>
      </c>
      <c r="C202" s="120"/>
      <c r="D202" s="120"/>
      <c r="E202" s="120"/>
      <c r="F202" s="120"/>
      <c r="G202" s="120"/>
      <c r="H202" s="120"/>
      <c r="I202" s="124"/>
    </row>
    <row r="203" spans="1:9">
      <c r="A203" s="134"/>
      <c r="B203" s="120"/>
      <c r="C203" s="120"/>
      <c r="D203" s="120"/>
      <c r="E203" s="120"/>
      <c r="F203" s="120"/>
      <c r="G203" s="120"/>
      <c r="H203" s="120"/>
      <c r="I203" s="124"/>
    </row>
    <row r="204" spans="1:9">
      <c r="A204" s="135"/>
      <c r="B204" s="120" t="s">
        <v>190</v>
      </c>
      <c r="C204" s="120"/>
      <c r="D204" s="120"/>
      <c r="E204" s="120"/>
      <c r="F204" s="120"/>
      <c r="G204" s="120"/>
      <c r="H204" s="120"/>
      <c r="I204" s="124"/>
    </row>
    <row r="205" spans="1:9">
      <c r="A205" s="134" t="s">
        <v>191</v>
      </c>
      <c r="B205" s="120"/>
      <c r="C205" s="120"/>
      <c r="D205" s="120"/>
      <c r="E205" s="120"/>
      <c r="F205" s="120"/>
      <c r="G205" s="120"/>
      <c r="H205" s="120"/>
      <c r="I205" s="124"/>
    </row>
    <row r="206" spans="1:9">
      <c r="A206" s="134"/>
      <c r="B206" s="120" t="s">
        <v>192</v>
      </c>
      <c r="C206" s="120"/>
      <c r="D206" s="120"/>
      <c r="E206" s="120"/>
      <c r="F206" s="120"/>
      <c r="G206" s="120"/>
      <c r="H206" s="120"/>
      <c r="I206" s="124"/>
    </row>
    <row r="207" spans="1:9">
      <c r="A207" s="134" t="s">
        <v>193</v>
      </c>
      <c r="B207" s="120"/>
      <c r="C207" s="120"/>
      <c r="D207" s="120"/>
      <c r="E207" s="120"/>
      <c r="F207" s="120"/>
      <c r="G207" s="120"/>
      <c r="H207" s="120"/>
      <c r="I207" s="124"/>
    </row>
    <row r="208" spans="1:9">
      <c r="A208" s="134"/>
      <c r="B208" s="120"/>
      <c r="C208" s="120"/>
      <c r="D208" s="120"/>
      <c r="E208" s="120"/>
      <c r="F208" s="120"/>
      <c r="G208" s="120"/>
      <c r="H208" s="120"/>
      <c r="I208" s="124"/>
    </row>
    <row r="209" spans="1:9" ht="18" customHeight="1">
      <c r="A209" s="134"/>
      <c r="B209" s="120"/>
      <c r="C209" s="120"/>
      <c r="D209" s="120"/>
      <c r="E209" s="475" t="s">
        <v>85</v>
      </c>
      <c r="F209" s="475"/>
      <c r="G209" s="475"/>
      <c r="H209" s="475"/>
      <c r="I209" s="124"/>
    </row>
    <row r="210" spans="1:9" ht="15.75">
      <c r="A210" s="134"/>
      <c r="B210" s="120"/>
      <c r="C210" s="120"/>
      <c r="D210" s="120"/>
      <c r="E210" s="120"/>
      <c r="F210" s="467" t="s">
        <v>256</v>
      </c>
      <c r="G210" s="467"/>
      <c r="H210" s="120"/>
      <c r="I210" s="124"/>
    </row>
    <row r="211" spans="1:9" ht="19.5" customHeight="1">
      <c r="A211" s="134"/>
      <c r="B211" s="120"/>
      <c r="C211" s="120"/>
      <c r="D211" s="120"/>
      <c r="F211" s="186"/>
      <c r="G211" s="185"/>
      <c r="I211" s="177"/>
    </row>
    <row r="212" spans="1:9">
      <c r="A212" s="134"/>
      <c r="B212" s="120"/>
      <c r="C212" s="120"/>
      <c r="F212" s="178"/>
      <c r="G212" s="178"/>
      <c r="H212" s="178"/>
      <c r="I212" s="122"/>
    </row>
    <row r="213" spans="1:9">
      <c r="G213" s="179"/>
      <c r="H213" s="179"/>
      <c r="I213" s="179"/>
    </row>
  </sheetData>
  <mergeCells count="22">
    <mergeCell ref="F12:F13"/>
    <mergeCell ref="E209:H209"/>
    <mergeCell ref="B130:C130"/>
    <mergeCell ref="E94:E95"/>
    <mergeCell ref="B35:C35"/>
    <mergeCell ref="D41:E41"/>
    <mergeCell ref="B135:C135"/>
    <mergeCell ref="B129:C129"/>
    <mergeCell ref="B94:B95"/>
    <mergeCell ref="C94:C95"/>
    <mergeCell ref="B18:C18"/>
    <mergeCell ref="F94:F95"/>
    <mergeCell ref="A12:A13"/>
    <mergeCell ref="D12:D13"/>
    <mergeCell ref="B12:B13"/>
    <mergeCell ref="C12:C13"/>
    <mergeCell ref="E12:E13"/>
    <mergeCell ref="A94:A95"/>
    <mergeCell ref="F210:G210"/>
    <mergeCell ref="B19:F19"/>
    <mergeCell ref="B29:C29"/>
    <mergeCell ref="B30:C30"/>
  </mergeCells>
  <phoneticPr fontId="0" type="noConversion"/>
  <printOptions horizontalCentered="1" verticalCentered="1"/>
  <pageMargins left="0.25" right="0" top="0" bottom="0" header="0.511811023622047" footer="0.511811023622047"/>
  <pageSetup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58"/>
  <sheetViews>
    <sheetView topLeftCell="A40" workbookViewId="0">
      <selection activeCell="J8" sqref="J8:R26"/>
    </sheetView>
  </sheetViews>
  <sheetFormatPr defaultRowHeight="12.75"/>
  <cols>
    <col min="1" max="1" width="5.140625" customWidth="1"/>
    <col min="2" max="2" width="38.140625" customWidth="1"/>
    <col min="3" max="3" width="7.85546875" customWidth="1"/>
    <col min="4" max="4" width="9.42578125" customWidth="1"/>
    <col min="5" max="5" width="11.5703125" customWidth="1"/>
    <col min="6" max="6" width="15.140625" style="279" customWidth="1"/>
    <col min="7" max="7" width="10.85546875" customWidth="1"/>
    <col min="8" max="8" width="16.5703125" style="279" customWidth="1"/>
    <col min="9" max="9" width="14.7109375" customWidth="1"/>
    <col min="10" max="10" width="12" customWidth="1"/>
    <col min="11" max="11" width="24.28515625" customWidth="1"/>
    <col min="12" max="12" width="8.28515625" customWidth="1"/>
    <col min="13" max="13" width="5.85546875" customWidth="1"/>
    <col min="14" max="14" width="7" customWidth="1"/>
    <col min="15" max="15" width="14.140625" customWidth="1"/>
    <col min="16" max="16" width="13.28515625" customWidth="1"/>
    <col min="17" max="17" width="15.140625" customWidth="1"/>
    <col min="18" max="18" width="7.85546875" customWidth="1"/>
  </cols>
  <sheetData>
    <row r="1" spans="1:18" ht="18.75" customHeight="1">
      <c r="B1" s="197" t="s">
        <v>256</v>
      </c>
      <c r="C1" s="197"/>
      <c r="D1" s="198"/>
    </row>
    <row r="2" spans="1:18" ht="18" customHeight="1">
      <c r="B2" s="197" t="s">
        <v>261</v>
      </c>
      <c r="C2" s="197"/>
      <c r="D2" s="198"/>
    </row>
    <row r="3" spans="1:18" ht="17.25" customHeight="1">
      <c r="B3" s="197"/>
      <c r="C3" s="197"/>
    </row>
    <row r="4" spans="1:18" ht="15.75">
      <c r="B4" s="484" t="s">
        <v>209</v>
      </c>
      <c r="C4" s="484"/>
      <c r="D4" s="484"/>
      <c r="E4" s="484"/>
      <c r="F4" s="484"/>
      <c r="G4" s="484"/>
      <c r="H4" s="484"/>
    </row>
    <row r="5" spans="1:18" ht="18.75" customHeight="1"/>
    <row r="6" spans="1:18" ht="21" customHeight="1">
      <c r="A6" s="485" t="s">
        <v>2</v>
      </c>
      <c r="B6" s="487" t="s">
        <v>82</v>
      </c>
      <c r="C6" s="485" t="s">
        <v>245</v>
      </c>
      <c r="D6" s="485" t="s">
        <v>148</v>
      </c>
      <c r="E6" s="199" t="s">
        <v>149</v>
      </c>
      <c r="F6" s="489" t="s">
        <v>150</v>
      </c>
      <c r="G6" s="485" t="s">
        <v>151</v>
      </c>
      <c r="H6" s="373" t="s">
        <v>149</v>
      </c>
    </row>
    <row r="7" spans="1:18" ht="14.25" customHeight="1">
      <c r="A7" s="486"/>
      <c r="B7" s="488"/>
      <c r="C7" s="486"/>
      <c r="D7" s="486"/>
      <c r="E7" s="200">
        <v>41275</v>
      </c>
      <c r="F7" s="490"/>
      <c r="G7" s="486"/>
      <c r="H7" s="374">
        <v>41639</v>
      </c>
    </row>
    <row r="8" spans="1:18">
      <c r="A8" s="201">
        <v>1</v>
      </c>
      <c r="B8" s="305" t="s">
        <v>233</v>
      </c>
      <c r="C8" s="317">
        <v>2134</v>
      </c>
      <c r="D8" s="294">
        <v>1</v>
      </c>
      <c r="E8" s="303">
        <v>114000</v>
      </c>
      <c r="F8" s="219"/>
      <c r="G8" s="202"/>
      <c r="H8" s="321">
        <f>E8+F8-G8</f>
        <v>114000</v>
      </c>
      <c r="J8" s="316" t="s">
        <v>220</v>
      </c>
      <c r="K8" s="119"/>
      <c r="L8" s="119"/>
      <c r="M8" s="119"/>
      <c r="N8" s="119"/>
      <c r="O8" s="119"/>
      <c r="P8" s="119"/>
      <c r="Q8" s="119"/>
      <c r="R8" s="285"/>
    </row>
    <row r="9" spans="1:18">
      <c r="A9" s="201">
        <v>2</v>
      </c>
      <c r="B9" s="304" t="s">
        <v>232</v>
      </c>
      <c r="C9" s="317">
        <v>2134</v>
      </c>
      <c r="D9" s="296">
        <v>1</v>
      </c>
      <c r="E9" s="303">
        <v>2800000</v>
      </c>
      <c r="F9" s="219"/>
      <c r="G9" s="202"/>
      <c r="H9" s="321">
        <f t="shared" ref="H9:H15" si="0">E9+F9-G9</f>
        <v>2800000</v>
      </c>
      <c r="J9" s="316" t="s">
        <v>221</v>
      </c>
      <c r="K9" s="119"/>
      <c r="L9" s="119"/>
      <c r="M9" s="119"/>
      <c r="N9" s="119"/>
      <c r="O9" s="119"/>
      <c r="P9" s="119"/>
      <c r="Q9" s="119"/>
      <c r="R9" s="285"/>
    </row>
    <row r="10" spans="1:18">
      <c r="A10" s="201">
        <v>3</v>
      </c>
      <c r="B10" s="304" t="s">
        <v>231</v>
      </c>
      <c r="C10" s="317">
        <v>2134</v>
      </c>
      <c r="D10" s="294">
        <v>1</v>
      </c>
      <c r="E10" s="303">
        <v>8456000</v>
      </c>
      <c r="F10" s="219"/>
      <c r="G10" s="202"/>
      <c r="H10" s="321">
        <f t="shared" si="0"/>
        <v>8456000</v>
      </c>
      <c r="J10" s="119"/>
      <c r="K10" s="491" t="s">
        <v>244</v>
      </c>
      <c r="L10" s="491"/>
      <c r="M10" s="491"/>
      <c r="N10" s="491"/>
      <c r="O10" s="491"/>
      <c r="P10" s="119"/>
      <c r="Q10" s="119"/>
      <c r="R10" s="285"/>
    </row>
    <row r="11" spans="1:18" ht="13.5" thickBot="1">
      <c r="A11" s="201">
        <v>4</v>
      </c>
      <c r="B11" s="304" t="s">
        <v>230</v>
      </c>
      <c r="C11" s="317">
        <v>2134</v>
      </c>
      <c r="D11" s="294">
        <v>1</v>
      </c>
      <c r="E11" s="303">
        <v>3449350</v>
      </c>
      <c r="F11" s="219"/>
      <c r="G11" s="202"/>
      <c r="H11" s="321">
        <f t="shared" si="0"/>
        <v>3449350</v>
      </c>
      <c r="J11" s="475" t="s">
        <v>243</v>
      </c>
      <c r="K11" s="475"/>
      <c r="L11" s="475"/>
      <c r="M11" s="475"/>
      <c r="N11" s="475"/>
      <c r="O11" s="475"/>
      <c r="P11" s="119"/>
      <c r="Q11" s="119"/>
      <c r="R11" s="285"/>
    </row>
    <row r="12" spans="1:18" ht="14.25" thickTop="1" thickBot="1">
      <c r="A12" s="201">
        <v>5</v>
      </c>
      <c r="B12" s="304" t="s">
        <v>229</v>
      </c>
      <c r="C12" s="317">
        <v>2134</v>
      </c>
      <c r="D12" s="294">
        <v>1</v>
      </c>
      <c r="E12" s="303">
        <v>2754000</v>
      </c>
      <c r="F12" s="280"/>
      <c r="G12" s="202"/>
      <c r="H12" s="321">
        <f t="shared" si="0"/>
        <v>2754000</v>
      </c>
      <c r="J12" s="315" t="s">
        <v>242</v>
      </c>
      <c r="K12" s="314" t="s">
        <v>82</v>
      </c>
      <c r="L12" s="314" t="s">
        <v>241</v>
      </c>
      <c r="M12" s="314" t="s">
        <v>240</v>
      </c>
      <c r="N12" s="314" t="s">
        <v>239</v>
      </c>
      <c r="O12" s="313" t="s">
        <v>238</v>
      </c>
      <c r="P12" s="312" t="s">
        <v>237</v>
      </c>
      <c r="Q12" s="312" t="s">
        <v>236</v>
      </c>
      <c r="R12" s="311" t="s">
        <v>235</v>
      </c>
    </row>
    <row r="13" spans="1:18" ht="13.5" thickTop="1">
      <c r="A13" s="201">
        <v>6</v>
      </c>
      <c r="B13" s="325" t="s">
        <v>246</v>
      </c>
      <c r="C13" s="317">
        <v>2134</v>
      </c>
      <c r="D13" s="299">
        <v>1</v>
      </c>
      <c r="E13" s="292"/>
      <c r="F13" s="321">
        <v>1810917</v>
      </c>
      <c r="G13" s="202"/>
      <c r="H13" s="321">
        <f t="shared" si="0"/>
        <v>1810917</v>
      </c>
      <c r="J13" s="308"/>
      <c r="K13" s="326"/>
      <c r="L13" s="327"/>
      <c r="M13" s="327"/>
      <c r="N13" s="328"/>
      <c r="O13" s="327"/>
      <c r="P13" s="312"/>
      <c r="Q13" s="312"/>
      <c r="R13" s="311"/>
    </row>
    <row r="14" spans="1:18">
      <c r="A14" s="201">
        <v>7</v>
      </c>
      <c r="B14" s="298" t="s">
        <v>227</v>
      </c>
      <c r="C14" s="100">
        <v>215</v>
      </c>
      <c r="D14" s="299">
        <v>1</v>
      </c>
      <c r="E14" s="292">
        <v>1586000</v>
      </c>
      <c r="F14" s="219"/>
      <c r="G14" s="202"/>
      <c r="H14" s="321">
        <f t="shared" si="0"/>
        <v>1586000</v>
      </c>
      <c r="J14" s="308"/>
      <c r="K14" s="310" t="s">
        <v>234</v>
      </c>
      <c r="L14" s="308"/>
      <c r="M14" s="308"/>
      <c r="N14" s="309"/>
      <c r="O14" s="308"/>
      <c r="P14" s="307"/>
      <c r="Q14" s="307"/>
      <c r="R14" s="306"/>
    </row>
    <row r="15" spans="1:18" ht="12.75" customHeight="1">
      <c r="A15" s="201">
        <v>8</v>
      </c>
      <c r="B15" s="295" t="s">
        <v>226</v>
      </c>
      <c r="C15" s="99">
        <v>215</v>
      </c>
      <c r="D15" s="294">
        <v>1</v>
      </c>
      <c r="E15" s="99"/>
      <c r="F15" s="333">
        <v>2604916</v>
      </c>
      <c r="G15" s="202"/>
      <c r="H15" s="321">
        <f t="shared" si="0"/>
        <v>2604916</v>
      </c>
      <c r="J15" s="296">
        <v>1</v>
      </c>
      <c r="L15" s="294"/>
      <c r="O15" s="292">
        <f>D8*E8</f>
        <v>114000</v>
      </c>
      <c r="Q15" s="293">
        <f>O15-E25</f>
        <v>91200</v>
      </c>
      <c r="R15" s="292"/>
    </row>
    <row r="16" spans="1:18">
      <c r="A16" s="201">
        <v>9</v>
      </c>
      <c r="B16" s="99"/>
      <c r="C16" s="99"/>
      <c r="D16" s="201"/>
      <c r="E16" s="202"/>
      <c r="F16" s="321"/>
      <c r="G16" s="202"/>
      <c r="H16" s="321"/>
      <c r="J16" s="296">
        <v>2</v>
      </c>
      <c r="L16" s="294"/>
      <c r="O16" s="292">
        <f>D9*E9</f>
        <v>2800000</v>
      </c>
      <c r="Q16" s="293">
        <f>O16-E26</f>
        <v>2240000</v>
      </c>
      <c r="R16" s="292"/>
    </row>
    <row r="17" spans="1:18" ht="13.5" thickBot="1">
      <c r="A17" s="201">
        <v>10</v>
      </c>
      <c r="B17" s="205"/>
      <c r="C17" s="205"/>
      <c r="D17" s="204"/>
      <c r="E17" s="206"/>
      <c r="F17" s="322"/>
      <c r="G17" s="206"/>
      <c r="H17" s="322"/>
      <c r="J17" s="296">
        <v>3</v>
      </c>
      <c r="L17" s="294"/>
      <c r="O17" s="292">
        <f>D10*E10</f>
        <v>8456000</v>
      </c>
      <c r="Q17" s="293">
        <f>O17-E27</f>
        <v>6764800</v>
      </c>
      <c r="R17" s="292"/>
    </row>
    <row r="18" spans="1:18" ht="14.25" customHeight="1" thickBot="1">
      <c r="A18" s="207"/>
      <c r="B18" s="331" t="s">
        <v>210</v>
      </c>
      <c r="C18" s="208"/>
      <c r="D18" s="209"/>
      <c r="E18" s="329">
        <f>SUM(E8:E17)</f>
        <v>19159350</v>
      </c>
      <c r="F18" s="334">
        <f>SUM(F8:F17)</f>
        <v>4415833</v>
      </c>
      <c r="G18" s="329">
        <f>SUM(G8:G17)</f>
        <v>0</v>
      </c>
      <c r="H18" s="330">
        <f>SUM(H8:H17)</f>
        <v>23575183</v>
      </c>
      <c r="J18" s="296">
        <v>4</v>
      </c>
      <c r="L18" s="294"/>
      <c r="O18" s="292">
        <f>D11*E11</f>
        <v>3449350</v>
      </c>
      <c r="Q18" s="293">
        <f>O18-E28</f>
        <v>2759480</v>
      </c>
      <c r="R18" s="292"/>
    </row>
    <row r="19" spans="1:18">
      <c r="J19" s="296">
        <v>5</v>
      </c>
      <c r="L19" s="294"/>
      <c r="O19" s="292">
        <f>D12*E12</f>
        <v>2754000</v>
      </c>
      <c r="Q19" s="293">
        <f>O19-E29</f>
        <v>2203200</v>
      </c>
      <c r="R19" s="292"/>
    </row>
    <row r="20" spans="1:18">
      <c r="J20" s="300"/>
      <c r="K20" s="290" t="s">
        <v>71</v>
      </c>
      <c r="L20" s="299"/>
      <c r="M20" s="298"/>
      <c r="N20" s="297"/>
      <c r="O20" s="288">
        <f>SUM(O15:O19)</f>
        <v>17573350</v>
      </c>
      <c r="P20" s="288">
        <f>SUM(E25:E29)</f>
        <v>3514670</v>
      </c>
      <c r="Q20" s="302">
        <f>SUM(Q15:Q19)</f>
        <v>14058680</v>
      </c>
      <c r="R20" s="288"/>
    </row>
    <row r="21" spans="1:18" ht="15.75">
      <c r="B21" s="484" t="s">
        <v>211</v>
      </c>
      <c r="C21" s="484"/>
      <c r="D21" s="484"/>
      <c r="E21" s="484"/>
      <c r="F21" s="484"/>
      <c r="G21" s="484"/>
      <c r="H21" s="484"/>
      <c r="J21" s="300"/>
      <c r="K21" s="301" t="s">
        <v>228</v>
      </c>
      <c r="L21" s="299"/>
      <c r="M21" s="298"/>
      <c r="N21" s="297"/>
      <c r="O21" s="292"/>
      <c r="P21" s="292"/>
      <c r="Q21" s="293"/>
      <c r="R21" s="292"/>
    </row>
    <row r="22" spans="1:18">
      <c r="J22" s="300">
        <v>6</v>
      </c>
      <c r="L22" s="299"/>
      <c r="O22" s="292">
        <v>1586000</v>
      </c>
      <c r="Q22" s="293">
        <f>O22-E31</f>
        <v>1268800</v>
      </c>
      <c r="R22" s="292"/>
    </row>
    <row r="23" spans="1:18" ht="15">
      <c r="A23" s="485" t="s">
        <v>2</v>
      </c>
      <c r="B23" s="487" t="s">
        <v>82</v>
      </c>
      <c r="C23" s="277"/>
      <c r="D23" s="485" t="s">
        <v>148</v>
      </c>
      <c r="E23" s="199" t="s">
        <v>149</v>
      </c>
      <c r="F23" s="489" t="s">
        <v>150</v>
      </c>
      <c r="G23" s="485" t="s">
        <v>151</v>
      </c>
      <c r="H23" s="375" t="s">
        <v>149</v>
      </c>
      <c r="J23" s="296">
        <v>7</v>
      </c>
      <c r="L23" s="294"/>
      <c r="O23" s="292">
        <v>2601200</v>
      </c>
      <c r="P23" s="292">
        <v>0</v>
      </c>
      <c r="Q23" s="293">
        <f>O23-P23</f>
        <v>2601200</v>
      </c>
      <c r="R23" s="292"/>
    </row>
    <row r="24" spans="1:18" ht="15">
      <c r="A24" s="486"/>
      <c r="B24" s="488"/>
      <c r="C24" s="278"/>
      <c r="D24" s="486"/>
      <c r="E24" s="200">
        <v>41275</v>
      </c>
      <c r="F24" s="490"/>
      <c r="G24" s="486"/>
      <c r="H24" s="374">
        <v>41639</v>
      </c>
      <c r="J24" s="291"/>
      <c r="K24" s="290" t="s">
        <v>71</v>
      </c>
      <c r="L24" s="289"/>
      <c r="M24" s="289"/>
      <c r="N24" s="289"/>
      <c r="O24" s="288">
        <f>SUM(O22:O23)</f>
        <v>4187200</v>
      </c>
      <c r="P24" s="288">
        <f>SUM(P22:P23)</f>
        <v>0</v>
      </c>
      <c r="Q24" s="288">
        <f>SUM(Q22:Q23)</f>
        <v>3870000</v>
      </c>
      <c r="R24" s="288"/>
    </row>
    <row r="25" spans="1:18">
      <c r="A25" s="201">
        <v>1</v>
      </c>
      <c r="B25" s="305" t="s">
        <v>233</v>
      </c>
      <c r="C25" s="317">
        <v>2134</v>
      </c>
      <c r="D25" s="201">
        <v>1</v>
      </c>
      <c r="E25" s="292">
        <f>O15*20%</f>
        <v>22800</v>
      </c>
      <c r="F25" s="321"/>
      <c r="G25" s="202"/>
      <c r="H25" s="321">
        <f>E25</f>
        <v>22800</v>
      </c>
      <c r="J25" s="119"/>
      <c r="K25" s="119"/>
      <c r="L25" s="492"/>
      <c r="M25" s="492"/>
      <c r="N25" s="287"/>
      <c r="O25" s="286">
        <f>O20+O24</f>
        <v>21760550</v>
      </c>
      <c r="P25" s="286">
        <f>P20+P24</f>
        <v>3514670</v>
      </c>
      <c r="Q25" s="286">
        <f>Q20+Q24</f>
        <v>17928680</v>
      </c>
      <c r="R25" s="285"/>
    </row>
    <row r="26" spans="1:18">
      <c r="A26" s="201">
        <v>2</v>
      </c>
      <c r="B26" s="304" t="s">
        <v>232</v>
      </c>
      <c r="C26" s="317">
        <v>2134</v>
      </c>
      <c r="D26" s="201">
        <v>1</v>
      </c>
      <c r="E26" s="292">
        <f>O16*20%</f>
        <v>560000</v>
      </c>
      <c r="F26" s="321"/>
      <c r="G26" s="202"/>
      <c r="H26" s="321">
        <f t="shared" ref="H26:H32" si="1">E26</f>
        <v>560000</v>
      </c>
      <c r="L26" s="493"/>
      <c r="M26" s="493"/>
      <c r="N26" s="56"/>
      <c r="O26" s="192"/>
      <c r="P26" s="284"/>
      <c r="R26" s="283"/>
    </row>
    <row r="27" spans="1:18">
      <c r="A27" s="201">
        <v>3</v>
      </c>
      <c r="B27" s="304" t="s">
        <v>231</v>
      </c>
      <c r="C27" s="317">
        <v>2134</v>
      </c>
      <c r="D27" s="201">
        <v>1</v>
      </c>
      <c r="E27" s="292">
        <f>O17*20%</f>
        <v>1691200</v>
      </c>
      <c r="F27" s="219"/>
      <c r="G27" s="202"/>
      <c r="H27" s="321">
        <f t="shared" si="1"/>
        <v>1691200</v>
      </c>
    </row>
    <row r="28" spans="1:18">
      <c r="A28" s="201">
        <v>4</v>
      </c>
      <c r="B28" s="304" t="s">
        <v>230</v>
      </c>
      <c r="C28" s="317">
        <v>2134</v>
      </c>
      <c r="D28" s="201">
        <v>1</v>
      </c>
      <c r="E28" s="292">
        <f>O18*20%</f>
        <v>689870</v>
      </c>
      <c r="F28" s="219"/>
      <c r="G28" s="202"/>
      <c r="H28" s="321">
        <f t="shared" si="1"/>
        <v>689870</v>
      </c>
    </row>
    <row r="29" spans="1:18">
      <c r="A29" s="201">
        <v>5</v>
      </c>
      <c r="B29" s="304" t="s">
        <v>229</v>
      </c>
      <c r="C29" s="317">
        <v>2134</v>
      </c>
      <c r="D29" s="201">
        <v>1</v>
      </c>
      <c r="E29" s="292">
        <f>O19*20%</f>
        <v>550800</v>
      </c>
      <c r="F29" s="219"/>
      <c r="G29" s="202"/>
      <c r="H29" s="321">
        <f t="shared" si="1"/>
        <v>550800</v>
      </c>
    </row>
    <row r="30" spans="1:18">
      <c r="A30" s="201">
        <v>6</v>
      </c>
      <c r="B30" s="325" t="s">
        <v>246</v>
      </c>
      <c r="C30" s="317">
        <v>2134</v>
      </c>
      <c r="D30" s="201">
        <v>1</v>
      </c>
      <c r="E30" s="292">
        <v>0</v>
      </c>
      <c r="F30" s="219"/>
      <c r="G30" s="202"/>
      <c r="H30" s="321">
        <v>0</v>
      </c>
    </row>
    <row r="31" spans="1:18">
      <c r="A31" s="201">
        <v>7</v>
      </c>
      <c r="B31" s="298" t="s">
        <v>227</v>
      </c>
      <c r="C31" s="100">
        <v>215</v>
      </c>
      <c r="D31" s="201">
        <v>1</v>
      </c>
      <c r="E31" s="292">
        <f>O22*20%</f>
        <v>317200</v>
      </c>
      <c r="F31" s="219"/>
      <c r="G31" s="202"/>
      <c r="H31" s="321">
        <f t="shared" si="1"/>
        <v>317200</v>
      </c>
    </row>
    <row r="32" spans="1:18">
      <c r="A32" s="201">
        <v>8</v>
      </c>
      <c r="B32" s="295" t="s">
        <v>226</v>
      </c>
      <c r="C32" s="99">
        <v>215</v>
      </c>
      <c r="D32" s="201">
        <v>1</v>
      </c>
      <c r="E32" s="202">
        <v>0</v>
      </c>
      <c r="F32" s="219"/>
      <c r="G32" s="202"/>
      <c r="H32" s="321">
        <f t="shared" si="1"/>
        <v>0</v>
      </c>
    </row>
    <row r="33" spans="1:11">
      <c r="A33" s="201">
        <v>9</v>
      </c>
      <c r="B33" s="100"/>
      <c r="C33" s="100"/>
      <c r="D33" s="201"/>
      <c r="E33" s="202"/>
      <c r="F33" s="321"/>
      <c r="G33" s="202"/>
      <c r="H33" s="321"/>
    </row>
    <row r="34" spans="1:11" ht="13.5" thickBot="1">
      <c r="A34" s="201">
        <v>10</v>
      </c>
      <c r="B34" s="205"/>
      <c r="C34" s="205"/>
      <c r="D34" s="204"/>
      <c r="E34" s="206"/>
      <c r="F34" s="322"/>
      <c r="G34" s="206"/>
      <c r="H34" s="322"/>
    </row>
    <row r="35" spans="1:11" ht="13.5" thickBot="1">
      <c r="A35" s="207"/>
      <c r="B35" s="208" t="s">
        <v>210</v>
      </c>
      <c r="C35" s="208"/>
      <c r="D35" s="209"/>
      <c r="E35" s="329">
        <f>SUM(E25:E34)</f>
        <v>3831870</v>
      </c>
      <c r="F35" s="334">
        <f>SUM(F25:F34)</f>
        <v>0</v>
      </c>
      <c r="G35" s="329">
        <f>SUM(G25:G34)</f>
        <v>0</v>
      </c>
      <c r="H35" s="330">
        <f>SUM(H25:H34)</f>
        <v>3831870</v>
      </c>
    </row>
    <row r="37" spans="1:11" ht="15.75">
      <c r="B37" s="484" t="s">
        <v>212</v>
      </c>
      <c r="C37" s="484"/>
      <c r="D37" s="484"/>
      <c r="E37" s="484"/>
      <c r="F37" s="484"/>
      <c r="G37" s="484"/>
      <c r="H37" s="484"/>
    </row>
    <row r="38" spans="1:11">
      <c r="K38" s="211"/>
    </row>
    <row r="39" spans="1:11" ht="15">
      <c r="A39" s="485" t="s">
        <v>2</v>
      </c>
      <c r="B39" s="487" t="s">
        <v>82</v>
      </c>
      <c r="C39" s="277"/>
      <c r="D39" s="485" t="s">
        <v>148</v>
      </c>
      <c r="E39" s="199" t="s">
        <v>149</v>
      </c>
      <c r="F39" s="489" t="s">
        <v>150</v>
      </c>
      <c r="G39" s="485" t="s">
        <v>151</v>
      </c>
      <c r="H39" s="319" t="s">
        <v>149</v>
      </c>
      <c r="J39" s="211"/>
    </row>
    <row r="40" spans="1:11" ht="15">
      <c r="A40" s="486"/>
      <c r="B40" s="488"/>
      <c r="C40" s="278"/>
      <c r="D40" s="486"/>
      <c r="E40" s="200">
        <v>41275</v>
      </c>
      <c r="F40" s="490"/>
      <c r="G40" s="486"/>
      <c r="H40" s="320">
        <v>41639</v>
      </c>
    </row>
    <row r="41" spans="1:11" ht="15" customHeight="1">
      <c r="A41" s="201">
        <v>1</v>
      </c>
      <c r="B41" s="305" t="s">
        <v>233</v>
      </c>
      <c r="C41" s="317">
        <v>2134</v>
      </c>
      <c r="D41" s="276">
        <v>1</v>
      </c>
      <c r="E41" s="318">
        <f>E8-E25</f>
        <v>91200</v>
      </c>
      <c r="F41" s="332"/>
      <c r="G41" s="276"/>
      <c r="H41" s="320">
        <f>H8-H25</f>
        <v>91200</v>
      </c>
    </row>
    <row r="42" spans="1:11">
      <c r="A42" s="201">
        <v>2</v>
      </c>
      <c r="B42" s="304" t="s">
        <v>232</v>
      </c>
      <c r="C42" s="317">
        <v>2134</v>
      </c>
      <c r="D42" s="276">
        <v>1</v>
      </c>
      <c r="E42" s="318">
        <f>E9-E26</f>
        <v>2240000</v>
      </c>
      <c r="F42" s="332"/>
      <c r="G42" s="276"/>
      <c r="H42" s="320">
        <f>H9-H26</f>
        <v>2240000</v>
      </c>
    </row>
    <row r="43" spans="1:11" ht="14.25" customHeight="1">
      <c r="A43" s="201">
        <v>3</v>
      </c>
      <c r="B43" s="304" t="s">
        <v>231</v>
      </c>
      <c r="C43" s="317">
        <v>2134</v>
      </c>
      <c r="D43" s="276">
        <v>1</v>
      </c>
      <c r="E43" s="318">
        <f>E10-E27</f>
        <v>6764800</v>
      </c>
      <c r="F43" s="332"/>
      <c r="G43" s="276"/>
      <c r="H43" s="320">
        <f>H10-H27</f>
        <v>6764800</v>
      </c>
    </row>
    <row r="44" spans="1:11" ht="17.25" customHeight="1">
      <c r="A44" s="201">
        <v>4</v>
      </c>
      <c r="B44" s="304" t="s">
        <v>230</v>
      </c>
      <c r="C44" s="317">
        <v>2134</v>
      </c>
      <c r="D44" s="276">
        <v>1</v>
      </c>
      <c r="E44" s="318">
        <f>E11-E28</f>
        <v>2759480</v>
      </c>
      <c r="F44" s="321"/>
      <c r="G44" s="202"/>
      <c r="H44" s="320">
        <f>H11-H28</f>
        <v>2759480</v>
      </c>
    </row>
    <row r="45" spans="1:11" ht="15.75" customHeight="1">
      <c r="A45" s="201">
        <v>5</v>
      </c>
      <c r="B45" s="304" t="s">
        <v>229</v>
      </c>
      <c r="C45" s="317">
        <v>2134</v>
      </c>
      <c r="D45" s="276">
        <v>1</v>
      </c>
      <c r="E45" s="318">
        <f>E12-E29</f>
        <v>2203200</v>
      </c>
      <c r="F45" s="321"/>
      <c r="G45" s="202"/>
      <c r="H45" s="320">
        <f>H12-H29</f>
        <v>2203200</v>
      </c>
    </row>
    <row r="46" spans="1:11" ht="15.75" customHeight="1">
      <c r="A46" s="201">
        <v>6</v>
      </c>
      <c r="B46" s="325" t="s">
        <v>246</v>
      </c>
      <c r="C46" s="317">
        <v>2134</v>
      </c>
      <c r="D46" s="276">
        <v>1</v>
      </c>
      <c r="E46" s="318">
        <v>0</v>
      </c>
      <c r="F46" s="335">
        <v>1810917</v>
      </c>
      <c r="G46" s="202"/>
      <c r="H46" s="320">
        <v>1810917</v>
      </c>
    </row>
    <row r="47" spans="1:11" ht="15" customHeight="1">
      <c r="A47" s="201">
        <v>7</v>
      </c>
      <c r="B47" s="298" t="s">
        <v>227</v>
      </c>
      <c r="C47" s="100">
        <v>215</v>
      </c>
      <c r="D47" s="276">
        <v>1</v>
      </c>
      <c r="E47" s="318">
        <f>E14-E31</f>
        <v>1268800</v>
      </c>
      <c r="G47" s="202"/>
      <c r="H47" s="320">
        <f>H14-H31</f>
        <v>1268800</v>
      </c>
    </row>
    <row r="48" spans="1:11" ht="15.75" customHeight="1">
      <c r="A48" s="201">
        <v>8</v>
      </c>
      <c r="B48" s="295" t="s">
        <v>226</v>
      </c>
      <c r="C48" s="99">
        <v>215</v>
      </c>
      <c r="D48" s="276">
        <v>1</v>
      </c>
      <c r="E48" s="318">
        <f>E15-E32</f>
        <v>0</v>
      </c>
      <c r="F48" s="321">
        <v>2604916</v>
      </c>
      <c r="G48" s="202"/>
      <c r="H48" s="320">
        <f>H15-H32</f>
        <v>2604916</v>
      </c>
    </row>
    <row r="49" spans="1:10" ht="15" customHeight="1" thickBot="1">
      <c r="A49" s="201">
        <v>9</v>
      </c>
      <c r="B49" s="205"/>
      <c r="C49" s="205"/>
      <c r="D49" s="204"/>
      <c r="E49" s="206"/>
      <c r="F49" s="322"/>
      <c r="G49" s="206"/>
      <c r="H49" s="320">
        <f>H16-H33</f>
        <v>0</v>
      </c>
    </row>
    <row r="50" spans="1:10" ht="18" customHeight="1" thickBot="1">
      <c r="A50" s="207"/>
      <c r="B50" s="208"/>
      <c r="C50" s="208"/>
      <c r="D50" s="209"/>
      <c r="E50" s="329">
        <f>SUM(E41:E49)</f>
        <v>15327480</v>
      </c>
      <c r="F50" s="334">
        <f>SUM(F41:F49)</f>
        <v>4415833</v>
      </c>
      <c r="G50" s="329">
        <f>SUM(G41:G49)</f>
        <v>0</v>
      </c>
      <c r="H50" s="337">
        <f>SUM(H41:H49)</f>
        <v>19743313</v>
      </c>
      <c r="J50" s="211"/>
    </row>
    <row r="51" spans="1:10">
      <c r="A51" s="1"/>
      <c r="B51" s="1"/>
      <c r="C51" s="1"/>
      <c r="D51" s="1"/>
      <c r="E51" s="1"/>
      <c r="F51" s="336"/>
      <c r="G51" s="210"/>
      <c r="H51" s="323"/>
      <c r="J51" s="211"/>
    </row>
    <row r="52" spans="1:10">
      <c r="E52" s="211"/>
    </row>
    <row r="53" spans="1:10" ht="15.75" customHeight="1">
      <c r="B53" s="194" t="s">
        <v>257</v>
      </c>
      <c r="C53" s="194"/>
      <c r="E53" s="211"/>
      <c r="F53" s="481" t="s">
        <v>208</v>
      </c>
      <c r="G53" s="481"/>
    </row>
    <row r="54" spans="1:10" ht="15.75">
      <c r="B54" s="4" t="s">
        <v>256</v>
      </c>
      <c r="C54" s="4"/>
      <c r="F54" s="482" t="s">
        <v>258</v>
      </c>
      <c r="G54" s="482"/>
      <c r="H54" s="392"/>
    </row>
    <row r="55" spans="1:10">
      <c r="F55" s="483"/>
      <c r="G55" s="483"/>
      <c r="H55" s="483"/>
    </row>
    <row r="59" spans="1:10" s="101" customFormat="1" ht="18" customHeight="1">
      <c r="A59"/>
      <c r="B59" s="324">
        <f>H50-Aktivet!G31</f>
        <v>0</v>
      </c>
      <c r="C59"/>
      <c r="D59"/>
      <c r="E59"/>
      <c r="F59" s="279"/>
      <c r="G59"/>
      <c r="H59" s="279"/>
    </row>
    <row r="61" spans="1:10">
      <c r="B61" s="324"/>
    </row>
    <row r="63" spans="1:10" ht="12.75" customHeight="1"/>
    <row r="107" ht="15.75" customHeight="1"/>
    <row r="109" ht="21" customHeight="1"/>
    <row r="111" ht="12.75" customHeight="1"/>
    <row r="113" ht="13.5" customHeight="1"/>
    <row r="119" ht="13.5" customHeight="1"/>
    <row r="157" ht="15.75" customHeight="1"/>
    <row r="158" ht="16.5" customHeight="1"/>
  </sheetData>
  <mergeCells count="26">
    <mergeCell ref="K10:O10"/>
    <mergeCell ref="J11:O11"/>
    <mergeCell ref="L25:M25"/>
    <mergeCell ref="L26:M26"/>
    <mergeCell ref="B39:B40"/>
    <mergeCell ref="D39:D40"/>
    <mergeCell ref="F39:F40"/>
    <mergeCell ref="C6:C7"/>
    <mergeCell ref="B4:H4"/>
    <mergeCell ref="A6:A7"/>
    <mergeCell ref="B6:B7"/>
    <mergeCell ref="D6:D7"/>
    <mergeCell ref="F6:F7"/>
    <mergeCell ref="G6:G7"/>
    <mergeCell ref="F53:G53"/>
    <mergeCell ref="F54:G54"/>
    <mergeCell ref="F55:H55"/>
    <mergeCell ref="B21:H21"/>
    <mergeCell ref="A23:A24"/>
    <mergeCell ref="B23:B24"/>
    <mergeCell ref="D23:D24"/>
    <mergeCell ref="F23:F24"/>
    <mergeCell ref="G23:G24"/>
    <mergeCell ref="A39:A40"/>
    <mergeCell ref="G39:G40"/>
    <mergeCell ref="B37:H37"/>
  </mergeCells>
  <phoneticPr fontId="4" type="noConversion"/>
  <pageMargins left="0.23622047244094491" right="0.23622047244094491" top="0.98425196850393704" bottom="0.98425196850393704" header="0.51181102362204722" footer="0.51181102362204722"/>
  <pageSetup scale="90" orientation="landscape" r:id="rId1"/>
  <headerFooter alignWithMargins="0"/>
  <ignoredErrors>
    <ignoredError sqref="E1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E496"/>
  <sheetViews>
    <sheetView tabSelected="1" topLeftCell="A13" workbookViewId="0">
      <selection activeCell="H8" sqref="H8"/>
    </sheetView>
  </sheetViews>
  <sheetFormatPr defaultRowHeight="12.75"/>
  <cols>
    <col min="1" max="1" width="48.7109375" style="393" customWidth="1"/>
    <col min="2" max="2" width="34.28515625" style="393" customWidth="1"/>
    <col min="3" max="4" width="9.140625" style="393"/>
    <col min="5" max="5" width="14.7109375" style="393" customWidth="1"/>
  </cols>
  <sheetData>
    <row r="1" spans="1:5" ht="13.5" thickBot="1"/>
    <row r="2" spans="1:5" ht="17.25" thickTop="1" thickBot="1">
      <c r="A2" s="494" t="s">
        <v>262</v>
      </c>
      <c r="B2" s="495"/>
      <c r="C2" s="495"/>
      <c r="D2" s="495"/>
      <c r="E2" s="495"/>
    </row>
    <row r="3" spans="1:5" ht="16.5" thickTop="1">
      <c r="A3" s="394" t="s">
        <v>263</v>
      </c>
      <c r="B3" s="394" t="s">
        <v>264</v>
      </c>
      <c r="C3" s="394" t="s">
        <v>148</v>
      </c>
      <c r="D3" s="394" t="s">
        <v>265</v>
      </c>
      <c r="E3" s="394" t="s">
        <v>238</v>
      </c>
    </row>
    <row r="4" spans="1:5">
      <c r="A4" s="395" t="s">
        <v>266</v>
      </c>
      <c r="B4" s="395" t="s">
        <v>267</v>
      </c>
      <c r="C4" s="395">
        <v>2500</v>
      </c>
      <c r="D4" s="395">
        <v>5.3</v>
      </c>
      <c r="E4" s="396">
        <f>C4*D4</f>
        <v>13250</v>
      </c>
    </row>
    <row r="5" spans="1:5">
      <c r="A5" s="395" t="s">
        <v>268</v>
      </c>
      <c r="B5" s="395" t="s">
        <v>269</v>
      </c>
      <c r="C5" s="395">
        <v>2000</v>
      </c>
      <c r="D5" s="395">
        <v>17.5</v>
      </c>
      <c r="E5" s="396">
        <f t="shared" ref="E5:E68" si="0">C5*D5</f>
        <v>35000</v>
      </c>
    </row>
    <row r="6" spans="1:5">
      <c r="A6" s="395" t="s">
        <v>270</v>
      </c>
      <c r="B6" s="395" t="s">
        <v>271</v>
      </c>
      <c r="C6" s="395">
        <v>300</v>
      </c>
      <c r="D6" s="395">
        <v>68.599999999999994</v>
      </c>
      <c r="E6" s="396">
        <f t="shared" si="0"/>
        <v>20580</v>
      </c>
    </row>
    <row r="7" spans="1:5">
      <c r="A7" s="395" t="s">
        <v>272</v>
      </c>
      <c r="B7" s="395" t="s">
        <v>273</v>
      </c>
      <c r="C7" s="395">
        <v>500</v>
      </c>
      <c r="D7" s="395">
        <v>8.6999999999999993</v>
      </c>
      <c r="E7" s="396">
        <f t="shared" si="0"/>
        <v>4350</v>
      </c>
    </row>
    <row r="8" spans="1:5">
      <c r="A8" s="395" t="s">
        <v>274</v>
      </c>
      <c r="B8" s="395" t="s">
        <v>275</v>
      </c>
      <c r="C8" s="395">
        <v>70</v>
      </c>
      <c r="D8" s="395">
        <v>61</v>
      </c>
      <c r="E8" s="396">
        <f t="shared" si="0"/>
        <v>4270</v>
      </c>
    </row>
    <row r="9" spans="1:5">
      <c r="A9" s="395" t="s">
        <v>276</v>
      </c>
      <c r="B9" s="395" t="s">
        <v>277</v>
      </c>
      <c r="C9" s="395">
        <v>550</v>
      </c>
      <c r="D9" s="395">
        <v>12.7</v>
      </c>
      <c r="E9" s="396">
        <f t="shared" si="0"/>
        <v>6985</v>
      </c>
    </row>
    <row r="10" spans="1:5">
      <c r="A10" s="395" t="s">
        <v>278</v>
      </c>
      <c r="B10" s="395" t="s">
        <v>279</v>
      </c>
      <c r="C10" s="395">
        <v>400</v>
      </c>
      <c r="D10" s="395">
        <v>14.3</v>
      </c>
      <c r="E10" s="396">
        <f t="shared" si="0"/>
        <v>5720</v>
      </c>
    </row>
    <row r="11" spans="1:5">
      <c r="A11" s="395" t="s">
        <v>280</v>
      </c>
      <c r="B11" s="395" t="s">
        <v>279</v>
      </c>
      <c r="C11" s="395">
        <v>40</v>
      </c>
      <c r="D11" s="395">
        <v>47.3</v>
      </c>
      <c r="E11" s="396">
        <f t="shared" si="0"/>
        <v>1892</v>
      </c>
    </row>
    <row r="12" spans="1:5">
      <c r="A12" s="395" t="s">
        <v>281</v>
      </c>
      <c r="B12" s="395" t="s">
        <v>282</v>
      </c>
      <c r="C12" s="395">
        <v>500</v>
      </c>
      <c r="D12" s="395">
        <v>49.3</v>
      </c>
      <c r="E12" s="396">
        <f t="shared" si="0"/>
        <v>24650</v>
      </c>
    </row>
    <row r="13" spans="1:5">
      <c r="A13" s="395" t="s">
        <v>283</v>
      </c>
      <c r="B13" s="395" t="s">
        <v>284</v>
      </c>
      <c r="C13" s="395">
        <v>300</v>
      </c>
      <c r="D13" s="395">
        <v>44.4</v>
      </c>
      <c r="E13" s="396">
        <f t="shared" si="0"/>
        <v>13320</v>
      </c>
    </row>
    <row r="14" spans="1:5">
      <c r="A14" s="395" t="s">
        <v>285</v>
      </c>
      <c r="B14" s="395" t="s">
        <v>286</v>
      </c>
      <c r="C14" s="395">
        <v>500</v>
      </c>
      <c r="D14" s="395">
        <v>16.600000000000001</v>
      </c>
      <c r="E14" s="396">
        <f t="shared" si="0"/>
        <v>8300</v>
      </c>
    </row>
    <row r="15" spans="1:5">
      <c r="A15" s="395" t="s">
        <v>287</v>
      </c>
      <c r="B15" s="395" t="s">
        <v>288</v>
      </c>
      <c r="C15" s="395">
        <v>150</v>
      </c>
      <c r="D15" s="395">
        <v>21.9</v>
      </c>
      <c r="E15" s="396">
        <f t="shared" si="0"/>
        <v>3285</v>
      </c>
    </row>
    <row r="16" spans="1:5">
      <c r="A16" s="395" t="s">
        <v>289</v>
      </c>
      <c r="B16" s="395" t="s">
        <v>290</v>
      </c>
      <c r="C16" s="395">
        <v>650</v>
      </c>
      <c r="D16" s="395">
        <v>46.5</v>
      </c>
      <c r="E16" s="396">
        <f t="shared" si="0"/>
        <v>30225</v>
      </c>
    </row>
    <row r="17" spans="1:5">
      <c r="A17" s="395" t="s">
        <v>291</v>
      </c>
      <c r="B17" s="395" t="s">
        <v>292</v>
      </c>
      <c r="C17" s="395">
        <v>500</v>
      </c>
      <c r="D17" s="395">
        <v>24</v>
      </c>
      <c r="E17" s="396">
        <f t="shared" si="0"/>
        <v>12000</v>
      </c>
    </row>
    <row r="18" spans="1:5">
      <c r="A18" s="395" t="s">
        <v>293</v>
      </c>
      <c r="B18" s="395" t="s">
        <v>294</v>
      </c>
      <c r="C18" s="395">
        <v>500</v>
      </c>
      <c r="D18" s="395">
        <v>59.6</v>
      </c>
      <c r="E18" s="396">
        <f t="shared" si="0"/>
        <v>29800</v>
      </c>
    </row>
    <row r="19" spans="1:5" ht="14.1" customHeight="1">
      <c r="A19" s="397" t="s">
        <v>295</v>
      </c>
      <c r="B19" s="395" t="s">
        <v>296</v>
      </c>
      <c r="C19" s="395">
        <v>40</v>
      </c>
      <c r="D19" s="395">
        <v>949.8</v>
      </c>
      <c r="E19" s="396">
        <f t="shared" si="0"/>
        <v>37992</v>
      </c>
    </row>
    <row r="20" spans="1:5" ht="14.1" customHeight="1">
      <c r="A20" s="397" t="s">
        <v>297</v>
      </c>
      <c r="B20" s="395" t="s">
        <v>298</v>
      </c>
      <c r="C20" s="395">
        <v>10</v>
      </c>
      <c r="D20" s="395">
        <v>720.3</v>
      </c>
      <c r="E20" s="396">
        <f t="shared" si="0"/>
        <v>7203</v>
      </c>
    </row>
    <row r="21" spans="1:5">
      <c r="A21" s="395" t="s">
        <v>299</v>
      </c>
      <c r="B21" s="395" t="s">
        <v>300</v>
      </c>
      <c r="C21" s="395">
        <v>20</v>
      </c>
      <c r="D21" s="395">
        <v>1122.7</v>
      </c>
      <c r="E21" s="396">
        <f t="shared" si="0"/>
        <v>22454</v>
      </c>
    </row>
    <row r="22" spans="1:5">
      <c r="A22" s="395" t="s">
        <v>301</v>
      </c>
      <c r="B22" s="395" t="s">
        <v>302</v>
      </c>
      <c r="C22" s="395">
        <v>25</v>
      </c>
      <c r="D22" s="395">
        <v>1238.3</v>
      </c>
      <c r="E22" s="396">
        <f t="shared" si="0"/>
        <v>30957.5</v>
      </c>
    </row>
    <row r="23" spans="1:5" ht="14.1" customHeight="1">
      <c r="A23" s="397" t="s">
        <v>303</v>
      </c>
      <c r="B23" s="395" t="s">
        <v>304</v>
      </c>
      <c r="C23" s="395">
        <v>20</v>
      </c>
      <c r="D23" s="395">
        <v>892.4</v>
      </c>
      <c r="E23" s="396">
        <f t="shared" si="0"/>
        <v>17848</v>
      </c>
    </row>
    <row r="24" spans="1:5" ht="14.1" customHeight="1">
      <c r="A24" s="397" t="s">
        <v>305</v>
      </c>
      <c r="B24" s="395" t="s">
        <v>306</v>
      </c>
      <c r="C24" s="395">
        <v>50</v>
      </c>
      <c r="D24" s="395">
        <v>892.4</v>
      </c>
      <c r="E24" s="396">
        <f t="shared" si="0"/>
        <v>44620</v>
      </c>
    </row>
    <row r="25" spans="1:5" ht="14.1" customHeight="1">
      <c r="A25" s="397" t="s">
        <v>307</v>
      </c>
      <c r="B25" s="395" t="s">
        <v>308</v>
      </c>
      <c r="C25" s="395">
        <v>25</v>
      </c>
      <c r="D25" s="395">
        <v>906.3</v>
      </c>
      <c r="E25" s="396">
        <f t="shared" si="0"/>
        <v>22657.5</v>
      </c>
    </row>
    <row r="26" spans="1:5" ht="14.1" customHeight="1">
      <c r="A26" s="397" t="s">
        <v>309</v>
      </c>
      <c r="B26" s="395" t="s">
        <v>310</v>
      </c>
      <c r="C26" s="395">
        <v>15</v>
      </c>
      <c r="D26" s="395">
        <v>1122.7</v>
      </c>
      <c r="E26" s="396">
        <f t="shared" si="0"/>
        <v>16840.5</v>
      </c>
    </row>
    <row r="27" spans="1:5" ht="14.1" customHeight="1">
      <c r="A27" s="397" t="s">
        <v>311</v>
      </c>
      <c r="B27" s="395" t="s">
        <v>312</v>
      </c>
      <c r="C27" s="395">
        <v>15</v>
      </c>
      <c r="D27" s="395">
        <v>1122.7</v>
      </c>
      <c r="E27" s="396">
        <f t="shared" si="0"/>
        <v>16840.5</v>
      </c>
    </row>
    <row r="28" spans="1:5" ht="14.1" customHeight="1">
      <c r="A28" s="397" t="s">
        <v>313</v>
      </c>
      <c r="B28" s="395" t="s">
        <v>314</v>
      </c>
      <c r="C28" s="395">
        <v>15</v>
      </c>
      <c r="D28" s="395">
        <v>1239.9000000000001</v>
      </c>
      <c r="E28" s="396">
        <f t="shared" si="0"/>
        <v>18598.5</v>
      </c>
    </row>
    <row r="29" spans="1:5" ht="14.1" customHeight="1">
      <c r="A29" s="395" t="s">
        <v>315</v>
      </c>
      <c r="B29" s="395" t="s">
        <v>316</v>
      </c>
      <c r="C29" s="395">
        <v>15</v>
      </c>
      <c r="D29" s="395">
        <v>2160.1</v>
      </c>
      <c r="E29" s="396">
        <f t="shared" si="0"/>
        <v>32401.5</v>
      </c>
    </row>
    <row r="30" spans="1:5" ht="14.1" customHeight="1">
      <c r="A30" s="395" t="s">
        <v>317</v>
      </c>
      <c r="B30" s="395" t="s">
        <v>318</v>
      </c>
      <c r="C30" s="395">
        <v>15</v>
      </c>
      <c r="D30" s="395">
        <v>2005.6</v>
      </c>
      <c r="E30" s="396">
        <f t="shared" si="0"/>
        <v>30084</v>
      </c>
    </row>
    <row r="31" spans="1:5" ht="14.1" customHeight="1">
      <c r="A31" s="395" t="s">
        <v>319</v>
      </c>
      <c r="B31" s="395" t="s">
        <v>320</v>
      </c>
      <c r="C31" s="395">
        <v>2000</v>
      </c>
      <c r="D31" s="395">
        <v>3.5</v>
      </c>
      <c r="E31" s="396">
        <f t="shared" si="0"/>
        <v>7000</v>
      </c>
    </row>
    <row r="32" spans="1:5" ht="14.1" customHeight="1">
      <c r="A32" s="395" t="s">
        <v>321</v>
      </c>
      <c r="B32" s="395" t="s">
        <v>322</v>
      </c>
      <c r="C32" s="395">
        <v>3500</v>
      </c>
      <c r="D32" s="395">
        <v>3.6</v>
      </c>
      <c r="E32" s="396">
        <f t="shared" si="0"/>
        <v>12600</v>
      </c>
    </row>
    <row r="33" spans="1:5" ht="14.1" customHeight="1">
      <c r="A33" s="395" t="s">
        <v>323</v>
      </c>
      <c r="B33" s="395" t="s">
        <v>324</v>
      </c>
      <c r="C33" s="395">
        <v>800</v>
      </c>
      <c r="D33" s="395">
        <v>11.1</v>
      </c>
      <c r="E33" s="396">
        <f t="shared" si="0"/>
        <v>8880</v>
      </c>
    </row>
    <row r="34" spans="1:5" ht="14.1" customHeight="1">
      <c r="A34" s="395" t="s">
        <v>325</v>
      </c>
      <c r="B34" s="395" t="s">
        <v>326</v>
      </c>
      <c r="C34" s="395">
        <v>2500</v>
      </c>
      <c r="D34" s="395">
        <v>2.4</v>
      </c>
      <c r="E34" s="396">
        <f t="shared" si="0"/>
        <v>6000</v>
      </c>
    </row>
    <row r="35" spans="1:5" ht="14.1" customHeight="1">
      <c r="A35" s="395" t="s">
        <v>327</v>
      </c>
      <c r="B35" s="395" t="s">
        <v>328</v>
      </c>
      <c r="C35" s="395">
        <v>50</v>
      </c>
      <c r="D35" s="395">
        <v>134</v>
      </c>
      <c r="E35" s="396">
        <f t="shared" si="0"/>
        <v>6700</v>
      </c>
    </row>
    <row r="36" spans="1:5" ht="14.1" customHeight="1">
      <c r="A36" s="395" t="s">
        <v>329</v>
      </c>
      <c r="B36" s="395" t="s">
        <v>328</v>
      </c>
      <c r="C36" s="395">
        <v>450</v>
      </c>
      <c r="D36" s="395">
        <v>132.1</v>
      </c>
      <c r="E36" s="396">
        <f t="shared" si="0"/>
        <v>59445</v>
      </c>
    </row>
    <row r="37" spans="1:5" ht="14.1" customHeight="1">
      <c r="A37" s="395" t="s">
        <v>330</v>
      </c>
      <c r="B37" s="395" t="s">
        <v>331</v>
      </c>
      <c r="C37" s="395">
        <v>25</v>
      </c>
      <c r="D37" s="395">
        <v>175.3</v>
      </c>
      <c r="E37" s="396">
        <f t="shared" si="0"/>
        <v>4382.5</v>
      </c>
    </row>
    <row r="38" spans="1:5" ht="14.1" customHeight="1">
      <c r="A38" s="395" t="s">
        <v>332</v>
      </c>
      <c r="B38" s="395" t="s">
        <v>333</v>
      </c>
      <c r="C38" s="395">
        <v>20</v>
      </c>
      <c r="D38" s="395">
        <v>8238.2000000000007</v>
      </c>
      <c r="E38" s="396">
        <f t="shared" si="0"/>
        <v>164764</v>
      </c>
    </row>
    <row r="39" spans="1:5" ht="14.1" customHeight="1">
      <c r="A39" s="395" t="s">
        <v>334</v>
      </c>
      <c r="B39" s="395" t="s">
        <v>335</v>
      </c>
      <c r="C39" s="395">
        <v>20</v>
      </c>
      <c r="D39" s="395">
        <v>649.70000000000005</v>
      </c>
      <c r="E39" s="396">
        <f t="shared" si="0"/>
        <v>12994</v>
      </c>
    </row>
    <row r="40" spans="1:5" ht="14.1" customHeight="1">
      <c r="A40" s="395" t="s">
        <v>336</v>
      </c>
      <c r="B40" s="395" t="s">
        <v>337</v>
      </c>
      <c r="C40" s="395">
        <v>30</v>
      </c>
      <c r="D40" s="395">
        <v>68.599999999999994</v>
      </c>
      <c r="E40" s="396">
        <f t="shared" si="0"/>
        <v>2058</v>
      </c>
    </row>
    <row r="41" spans="1:5" ht="14.1" customHeight="1">
      <c r="A41" s="395" t="s">
        <v>338</v>
      </c>
      <c r="B41" s="395" t="s">
        <v>339</v>
      </c>
      <c r="C41" s="395">
        <v>40</v>
      </c>
      <c r="D41" s="395">
        <v>68.599999999999994</v>
      </c>
      <c r="E41" s="396">
        <f t="shared" si="0"/>
        <v>2744</v>
      </c>
    </row>
    <row r="42" spans="1:5" ht="14.1" customHeight="1">
      <c r="A42" s="395" t="s">
        <v>340</v>
      </c>
      <c r="B42" s="395" t="s">
        <v>341</v>
      </c>
      <c r="C42" s="395">
        <v>500</v>
      </c>
      <c r="D42" s="395">
        <v>7.9</v>
      </c>
      <c r="E42" s="396">
        <f t="shared" si="0"/>
        <v>3950</v>
      </c>
    </row>
    <row r="43" spans="1:5" ht="14.1" customHeight="1">
      <c r="A43" s="395" t="s">
        <v>342</v>
      </c>
      <c r="B43" s="395" t="s">
        <v>343</v>
      </c>
      <c r="C43" s="395">
        <v>50</v>
      </c>
      <c r="D43" s="395">
        <v>68.599999999999994</v>
      </c>
      <c r="E43" s="396">
        <f t="shared" si="0"/>
        <v>3429.9999999999995</v>
      </c>
    </row>
    <row r="44" spans="1:5" ht="14.1" customHeight="1">
      <c r="A44" s="395" t="s">
        <v>344</v>
      </c>
      <c r="B44" s="395" t="s">
        <v>345</v>
      </c>
      <c r="C44" s="395">
        <v>900</v>
      </c>
      <c r="D44" s="395">
        <v>122.3</v>
      </c>
      <c r="E44" s="396">
        <f t="shared" si="0"/>
        <v>110070</v>
      </c>
    </row>
    <row r="45" spans="1:5" ht="14.1" customHeight="1">
      <c r="A45" s="395" t="s">
        <v>346</v>
      </c>
      <c r="B45" s="395" t="s">
        <v>347</v>
      </c>
      <c r="C45" s="395">
        <v>26</v>
      </c>
      <c r="D45" s="395">
        <v>10.9</v>
      </c>
      <c r="E45" s="396">
        <f t="shared" si="0"/>
        <v>283.40000000000003</v>
      </c>
    </row>
    <row r="46" spans="1:5" ht="14.1" customHeight="1">
      <c r="A46" s="395" t="s">
        <v>348</v>
      </c>
      <c r="B46" s="395" t="s">
        <v>347</v>
      </c>
      <c r="C46" s="395">
        <v>112</v>
      </c>
      <c r="D46" s="395">
        <v>12.3</v>
      </c>
      <c r="E46" s="396">
        <f t="shared" si="0"/>
        <v>1377.6000000000001</v>
      </c>
    </row>
    <row r="47" spans="1:5" ht="14.1" customHeight="1">
      <c r="A47" s="395" t="s">
        <v>349</v>
      </c>
      <c r="B47" s="395" t="s">
        <v>350</v>
      </c>
      <c r="C47" s="395">
        <v>40</v>
      </c>
      <c r="D47" s="395">
        <v>17.399999999999999</v>
      </c>
      <c r="E47" s="396">
        <f t="shared" si="0"/>
        <v>696</v>
      </c>
    </row>
    <row r="48" spans="1:5" ht="14.1" customHeight="1">
      <c r="A48" s="395" t="s">
        <v>351</v>
      </c>
      <c r="B48" s="395" t="s">
        <v>352</v>
      </c>
      <c r="C48" s="395">
        <v>360</v>
      </c>
      <c r="D48" s="395">
        <v>56.5</v>
      </c>
      <c r="E48" s="396">
        <f t="shared" si="0"/>
        <v>20340</v>
      </c>
    </row>
    <row r="49" spans="1:5" ht="14.1" customHeight="1">
      <c r="A49" s="395" t="s">
        <v>353</v>
      </c>
      <c r="B49" s="395" t="s">
        <v>354</v>
      </c>
      <c r="C49" s="395">
        <v>400</v>
      </c>
      <c r="D49" s="395">
        <v>49.5</v>
      </c>
      <c r="E49" s="396">
        <f t="shared" si="0"/>
        <v>19800</v>
      </c>
    </row>
    <row r="50" spans="1:5" ht="14.1" customHeight="1">
      <c r="A50" s="395" t="s">
        <v>355</v>
      </c>
      <c r="B50" s="395" t="s">
        <v>356</v>
      </c>
      <c r="C50" s="395">
        <v>3000</v>
      </c>
      <c r="D50" s="395">
        <v>23.3</v>
      </c>
      <c r="E50" s="396">
        <f t="shared" si="0"/>
        <v>69900</v>
      </c>
    </row>
    <row r="51" spans="1:5" ht="14.1" customHeight="1">
      <c r="A51" s="395" t="s">
        <v>357</v>
      </c>
      <c r="B51" s="395" t="s">
        <v>358</v>
      </c>
      <c r="C51" s="395">
        <v>50</v>
      </c>
      <c r="D51" s="395">
        <v>747</v>
      </c>
      <c r="E51" s="396">
        <f t="shared" si="0"/>
        <v>37350</v>
      </c>
    </row>
    <row r="52" spans="1:5" ht="14.1" customHeight="1">
      <c r="A52" s="395" t="s">
        <v>359</v>
      </c>
      <c r="B52" s="395" t="s">
        <v>360</v>
      </c>
      <c r="C52" s="395">
        <v>20</v>
      </c>
      <c r="D52" s="395">
        <v>491.3</v>
      </c>
      <c r="E52" s="396">
        <f t="shared" si="0"/>
        <v>9826</v>
      </c>
    </row>
    <row r="53" spans="1:5" ht="14.1" customHeight="1">
      <c r="A53" s="395" t="s">
        <v>361</v>
      </c>
      <c r="B53" s="395" t="s">
        <v>362</v>
      </c>
      <c r="C53" s="395">
        <v>25</v>
      </c>
      <c r="D53" s="395">
        <v>68.599999999999994</v>
      </c>
      <c r="E53" s="396">
        <f t="shared" si="0"/>
        <v>1714.9999999999998</v>
      </c>
    </row>
    <row r="54" spans="1:5" ht="14.1" customHeight="1">
      <c r="A54" s="395" t="s">
        <v>363</v>
      </c>
      <c r="B54" s="395" t="s">
        <v>362</v>
      </c>
      <c r="C54" s="395">
        <v>20</v>
      </c>
      <c r="D54" s="395">
        <v>68.599999999999994</v>
      </c>
      <c r="E54" s="396">
        <f t="shared" si="0"/>
        <v>1372</v>
      </c>
    </row>
    <row r="55" spans="1:5" ht="14.1" customHeight="1">
      <c r="A55" s="395" t="s">
        <v>364</v>
      </c>
      <c r="B55" s="395" t="s">
        <v>365</v>
      </c>
      <c r="C55" s="395">
        <v>500</v>
      </c>
      <c r="D55" s="395">
        <v>5.9</v>
      </c>
      <c r="E55" s="396">
        <f t="shared" si="0"/>
        <v>2950</v>
      </c>
    </row>
    <row r="56" spans="1:5" ht="14.1" customHeight="1">
      <c r="A56" s="395" t="s">
        <v>366</v>
      </c>
      <c r="B56" s="395" t="s">
        <v>367</v>
      </c>
      <c r="C56" s="395">
        <v>30</v>
      </c>
      <c r="D56" s="395">
        <v>74.7</v>
      </c>
      <c r="E56" s="396">
        <f t="shared" si="0"/>
        <v>2241</v>
      </c>
    </row>
    <row r="57" spans="1:5" ht="14.1" customHeight="1">
      <c r="A57" s="395" t="s">
        <v>368</v>
      </c>
      <c r="B57" s="395" t="s">
        <v>369</v>
      </c>
      <c r="C57" s="395">
        <v>2900</v>
      </c>
      <c r="D57" s="395">
        <v>16.8</v>
      </c>
      <c r="E57" s="396">
        <f t="shared" si="0"/>
        <v>48720</v>
      </c>
    </row>
    <row r="58" spans="1:5" ht="14.1" customHeight="1">
      <c r="A58" s="395" t="s">
        <v>370</v>
      </c>
      <c r="B58" s="395" t="s">
        <v>371</v>
      </c>
      <c r="C58" s="395">
        <v>50</v>
      </c>
      <c r="D58" s="395">
        <v>44</v>
      </c>
      <c r="E58" s="396">
        <f t="shared" si="0"/>
        <v>2200</v>
      </c>
    </row>
    <row r="59" spans="1:5" ht="14.1" customHeight="1">
      <c r="A59" s="395" t="s">
        <v>372</v>
      </c>
      <c r="B59" s="395" t="s">
        <v>371</v>
      </c>
      <c r="C59" s="395">
        <v>750</v>
      </c>
      <c r="D59" s="395">
        <v>19.2</v>
      </c>
      <c r="E59" s="396">
        <f t="shared" si="0"/>
        <v>14400</v>
      </c>
    </row>
    <row r="60" spans="1:5" ht="14.1" customHeight="1">
      <c r="A60" s="395" t="s">
        <v>373</v>
      </c>
      <c r="B60" s="395" t="s">
        <v>374</v>
      </c>
      <c r="C60" s="395">
        <v>200</v>
      </c>
      <c r="D60" s="395">
        <v>11.9</v>
      </c>
      <c r="E60" s="396">
        <f t="shared" si="0"/>
        <v>2380</v>
      </c>
    </row>
    <row r="61" spans="1:5" ht="14.1" customHeight="1">
      <c r="A61" s="395" t="s">
        <v>375</v>
      </c>
      <c r="B61" s="395" t="s">
        <v>376</v>
      </c>
      <c r="C61" s="395">
        <v>3</v>
      </c>
      <c r="D61" s="395">
        <v>1060.2</v>
      </c>
      <c r="E61" s="396">
        <f t="shared" si="0"/>
        <v>3180.6000000000004</v>
      </c>
    </row>
    <row r="62" spans="1:5" ht="14.1" customHeight="1">
      <c r="A62" s="395" t="s">
        <v>377</v>
      </c>
      <c r="B62" s="395" t="s">
        <v>378</v>
      </c>
      <c r="C62" s="395">
        <v>400</v>
      </c>
      <c r="D62" s="395">
        <v>9.4</v>
      </c>
      <c r="E62" s="396">
        <f t="shared" si="0"/>
        <v>3760</v>
      </c>
    </row>
    <row r="63" spans="1:5" ht="14.1" customHeight="1">
      <c r="A63" s="395" t="s">
        <v>379</v>
      </c>
      <c r="B63" s="395" t="s">
        <v>380</v>
      </c>
      <c r="C63" s="395">
        <v>700</v>
      </c>
      <c r="D63" s="395">
        <v>5.5</v>
      </c>
      <c r="E63" s="396">
        <f t="shared" si="0"/>
        <v>3850</v>
      </c>
    </row>
    <row r="64" spans="1:5" ht="14.1" customHeight="1">
      <c r="A64" s="395" t="s">
        <v>381</v>
      </c>
      <c r="B64" s="395" t="s">
        <v>382</v>
      </c>
      <c r="C64" s="395">
        <v>290</v>
      </c>
      <c r="D64" s="395">
        <v>10</v>
      </c>
      <c r="E64" s="396">
        <f t="shared" si="0"/>
        <v>2900</v>
      </c>
    </row>
    <row r="65" spans="1:5" ht="14.1" customHeight="1">
      <c r="A65" s="395" t="s">
        <v>383</v>
      </c>
      <c r="B65" s="395" t="s">
        <v>382</v>
      </c>
      <c r="C65" s="395">
        <v>10</v>
      </c>
      <c r="D65" s="395">
        <v>6.9</v>
      </c>
      <c r="E65" s="396">
        <f t="shared" si="0"/>
        <v>69</v>
      </c>
    </row>
    <row r="66" spans="1:5" ht="14.1" customHeight="1">
      <c r="A66" s="395" t="s">
        <v>384</v>
      </c>
      <c r="B66" s="395" t="s">
        <v>385</v>
      </c>
      <c r="C66" s="395">
        <v>200</v>
      </c>
      <c r="D66" s="395">
        <v>12.5</v>
      </c>
      <c r="E66" s="396">
        <f t="shared" si="0"/>
        <v>2500</v>
      </c>
    </row>
    <row r="67" spans="1:5" ht="14.1" customHeight="1">
      <c r="A67" s="395" t="s">
        <v>386</v>
      </c>
      <c r="B67" s="395" t="s">
        <v>387</v>
      </c>
      <c r="C67" s="395">
        <v>2500</v>
      </c>
      <c r="D67" s="395">
        <v>4.5</v>
      </c>
      <c r="E67" s="396">
        <f t="shared" si="0"/>
        <v>11250</v>
      </c>
    </row>
    <row r="68" spans="1:5" ht="14.1" customHeight="1">
      <c r="A68" s="395" t="s">
        <v>388</v>
      </c>
      <c r="B68" s="395" t="s">
        <v>389</v>
      </c>
      <c r="C68" s="395">
        <v>2000</v>
      </c>
      <c r="D68" s="395">
        <v>6.1</v>
      </c>
      <c r="E68" s="396">
        <f t="shared" si="0"/>
        <v>12200</v>
      </c>
    </row>
    <row r="69" spans="1:5" ht="14.1" customHeight="1">
      <c r="A69" s="395" t="s">
        <v>390</v>
      </c>
      <c r="B69" s="395" t="s">
        <v>389</v>
      </c>
      <c r="C69" s="395">
        <v>150</v>
      </c>
      <c r="D69" s="395">
        <v>59.5</v>
      </c>
      <c r="E69" s="396">
        <f t="shared" ref="E69:E132" si="1">C69*D69</f>
        <v>8925</v>
      </c>
    </row>
    <row r="70" spans="1:5" ht="14.1" customHeight="1">
      <c r="A70" s="395" t="s">
        <v>391</v>
      </c>
      <c r="B70" s="395" t="s">
        <v>392</v>
      </c>
      <c r="C70" s="395">
        <v>500</v>
      </c>
      <c r="D70" s="395">
        <v>9.5</v>
      </c>
      <c r="E70" s="396">
        <f t="shared" si="1"/>
        <v>4750</v>
      </c>
    </row>
    <row r="71" spans="1:5" ht="14.1" customHeight="1">
      <c r="A71" s="395" t="s">
        <v>393</v>
      </c>
      <c r="B71" s="395" t="s">
        <v>394</v>
      </c>
      <c r="C71" s="395">
        <v>300</v>
      </c>
      <c r="D71" s="395">
        <v>4.5999999999999996</v>
      </c>
      <c r="E71" s="396">
        <f t="shared" si="1"/>
        <v>1380</v>
      </c>
    </row>
    <row r="72" spans="1:5" ht="14.1" customHeight="1">
      <c r="A72" s="395" t="s">
        <v>395</v>
      </c>
      <c r="B72" s="395" t="s">
        <v>396</v>
      </c>
      <c r="C72" s="395">
        <v>300</v>
      </c>
      <c r="D72" s="395">
        <v>8.6999999999999993</v>
      </c>
      <c r="E72" s="396">
        <f t="shared" si="1"/>
        <v>2610</v>
      </c>
    </row>
    <row r="73" spans="1:5" ht="14.1" customHeight="1">
      <c r="A73" s="395" t="s">
        <v>397</v>
      </c>
      <c r="B73" s="395" t="s">
        <v>398</v>
      </c>
      <c r="C73" s="395">
        <v>300</v>
      </c>
      <c r="D73" s="395">
        <v>5.2</v>
      </c>
      <c r="E73" s="396">
        <f t="shared" si="1"/>
        <v>1560</v>
      </c>
    </row>
    <row r="74" spans="1:5" ht="14.1" customHeight="1">
      <c r="A74" s="395" t="s">
        <v>399</v>
      </c>
      <c r="B74" s="395" t="s">
        <v>400</v>
      </c>
      <c r="C74" s="395">
        <v>100</v>
      </c>
      <c r="D74" s="395">
        <v>1.8</v>
      </c>
      <c r="E74" s="396">
        <f t="shared" si="1"/>
        <v>180</v>
      </c>
    </row>
    <row r="75" spans="1:5" ht="14.1" customHeight="1">
      <c r="A75" s="395" t="s">
        <v>399</v>
      </c>
      <c r="B75" s="395" t="s">
        <v>401</v>
      </c>
      <c r="C75" s="395">
        <v>1400</v>
      </c>
      <c r="D75" s="395">
        <v>2.4</v>
      </c>
      <c r="E75" s="396">
        <f t="shared" si="1"/>
        <v>3360</v>
      </c>
    </row>
    <row r="76" spans="1:5" ht="14.1" customHeight="1">
      <c r="A76" s="395" t="s">
        <v>402</v>
      </c>
      <c r="B76" s="395" t="s">
        <v>403</v>
      </c>
      <c r="C76" s="395">
        <v>2500</v>
      </c>
      <c r="D76" s="395">
        <v>9.4</v>
      </c>
      <c r="E76" s="396">
        <f t="shared" si="1"/>
        <v>23500</v>
      </c>
    </row>
    <row r="77" spans="1:5" ht="14.1" customHeight="1">
      <c r="A77" s="395" t="s">
        <v>404</v>
      </c>
      <c r="B77" s="395" t="s">
        <v>403</v>
      </c>
      <c r="C77" s="395">
        <v>545</v>
      </c>
      <c r="D77" s="395">
        <v>10</v>
      </c>
      <c r="E77" s="396">
        <f t="shared" si="1"/>
        <v>5450</v>
      </c>
    </row>
    <row r="78" spans="1:5" ht="14.1" customHeight="1">
      <c r="A78" s="395" t="s">
        <v>405</v>
      </c>
      <c r="B78" s="395" t="s">
        <v>406</v>
      </c>
      <c r="C78" s="395">
        <v>300</v>
      </c>
      <c r="D78" s="395">
        <v>28.6</v>
      </c>
      <c r="E78" s="396">
        <f t="shared" si="1"/>
        <v>8580</v>
      </c>
    </row>
    <row r="79" spans="1:5" ht="14.1" customHeight="1">
      <c r="A79" s="395" t="s">
        <v>407</v>
      </c>
      <c r="B79" s="395" t="s">
        <v>408</v>
      </c>
      <c r="C79" s="395">
        <v>400</v>
      </c>
      <c r="D79" s="395">
        <v>7.4</v>
      </c>
      <c r="E79" s="396">
        <f t="shared" si="1"/>
        <v>2960</v>
      </c>
    </row>
    <row r="80" spans="1:5" ht="14.1" customHeight="1">
      <c r="A80" s="395" t="s">
        <v>409</v>
      </c>
      <c r="B80" s="395" t="s">
        <v>410</v>
      </c>
      <c r="C80" s="395">
        <v>300</v>
      </c>
      <c r="D80" s="395">
        <v>12.5</v>
      </c>
      <c r="E80" s="396">
        <f t="shared" si="1"/>
        <v>3750</v>
      </c>
    </row>
    <row r="81" spans="1:5" ht="14.1" customHeight="1">
      <c r="A81" s="395" t="s">
        <v>411</v>
      </c>
      <c r="B81" s="395" t="s">
        <v>410</v>
      </c>
      <c r="C81" s="395">
        <v>300</v>
      </c>
      <c r="D81" s="395">
        <v>8.4</v>
      </c>
      <c r="E81" s="396">
        <f t="shared" si="1"/>
        <v>2520</v>
      </c>
    </row>
    <row r="82" spans="1:5" ht="14.1" customHeight="1">
      <c r="A82" s="395" t="s">
        <v>412</v>
      </c>
      <c r="B82" s="395" t="s">
        <v>413</v>
      </c>
      <c r="C82" s="395">
        <v>2500</v>
      </c>
      <c r="D82" s="395">
        <v>3.1</v>
      </c>
      <c r="E82" s="396">
        <f t="shared" si="1"/>
        <v>7750</v>
      </c>
    </row>
    <row r="83" spans="1:5" ht="14.1" customHeight="1">
      <c r="A83" s="395" t="s">
        <v>414</v>
      </c>
      <c r="B83" s="395" t="s">
        <v>413</v>
      </c>
      <c r="C83" s="395">
        <v>45</v>
      </c>
      <c r="D83" s="395">
        <v>2.5</v>
      </c>
      <c r="E83" s="396">
        <f t="shared" si="1"/>
        <v>112.5</v>
      </c>
    </row>
    <row r="84" spans="1:5" ht="14.1" customHeight="1">
      <c r="A84" s="395" t="s">
        <v>415</v>
      </c>
      <c r="B84" s="395" t="s">
        <v>416</v>
      </c>
      <c r="C84" s="395">
        <v>250</v>
      </c>
      <c r="D84" s="395">
        <v>31</v>
      </c>
      <c r="E84" s="396">
        <f t="shared" si="1"/>
        <v>7750</v>
      </c>
    </row>
    <row r="85" spans="1:5" ht="14.1" customHeight="1">
      <c r="A85" s="395" t="s">
        <v>417</v>
      </c>
      <c r="B85" s="395" t="s">
        <v>416</v>
      </c>
      <c r="C85" s="395">
        <v>50</v>
      </c>
      <c r="D85" s="395">
        <v>50.5</v>
      </c>
      <c r="E85" s="396">
        <f t="shared" si="1"/>
        <v>2525</v>
      </c>
    </row>
    <row r="86" spans="1:5" ht="14.1" customHeight="1">
      <c r="A86" s="395" t="s">
        <v>418</v>
      </c>
      <c r="B86" s="395" t="s">
        <v>419</v>
      </c>
      <c r="C86" s="395">
        <v>500</v>
      </c>
      <c r="D86" s="395">
        <v>6.9</v>
      </c>
      <c r="E86" s="396">
        <f t="shared" si="1"/>
        <v>3450</v>
      </c>
    </row>
    <row r="87" spans="1:5" ht="14.1" customHeight="1">
      <c r="A87" s="395" t="s">
        <v>420</v>
      </c>
      <c r="B87" s="395" t="s">
        <v>421</v>
      </c>
      <c r="C87" s="395">
        <v>70</v>
      </c>
      <c r="D87" s="395">
        <v>4.2</v>
      </c>
      <c r="E87" s="396">
        <f t="shared" si="1"/>
        <v>294</v>
      </c>
    </row>
    <row r="88" spans="1:5" ht="14.1" customHeight="1">
      <c r="A88" s="395" t="s">
        <v>422</v>
      </c>
      <c r="B88" s="395" t="s">
        <v>423</v>
      </c>
      <c r="C88" s="395">
        <v>500</v>
      </c>
      <c r="D88" s="395">
        <v>30.2</v>
      </c>
      <c r="E88" s="396">
        <f t="shared" si="1"/>
        <v>15100</v>
      </c>
    </row>
    <row r="89" spans="1:5" ht="14.1" customHeight="1">
      <c r="A89" s="395" t="s">
        <v>424</v>
      </c>
      <c r="B89" s="395" t="s">
        <v>423</v>
      </c>
      <c r="C89" s="395">
        <v>500</v>
      </c>
      <c r="D89" s="395">
        <v>33.200000000000003</v>
      </c>
      <c r="E89" s="396">
        <f t="shared" si="1"/>
        <v>16600</v>
      </c>
    </row>
    <row r="90" spans="1:5" ht="14.1" customHeight="1">
      <c r="A90" s="395" t="s">
        <v>425</v>
      </c>
      <c r="B90" s="395" t="s">
        <v>426</v>
      </c>
      <c r="C90" s="395">
        <v>300</v>
      </c>
      <c r="D90" s="395">
        <v>25.4</v>
      </c>
      <c r="E90" s="396">
        <f t="shared" si="1"/>
        <v>7620</v>
      </c>
    </row>
    <row r="91" spans="1:5" ht="14.1" customHeight="1">
      <c r="A91" s="395" t="s">
        <v>427</v>
      </c>
      <c r="B91" s="395" t="s">
        <v>428</v>
      </c>
      <c r="C91" s="395">
        <v>228</v>
      </c>
      <c r="D91" s="395">
        <v>96.5</v>
      </c>
      <c r="E91" s="396">
        <f t="shared" si="1"/>
        <v>22002</v>
      </c>
    </row>
    <row r="92" spans="1:5" ht="14.1" customHeight="1">
      <c r="A92" s="395" t="s">
        <v>429</v>
      </c>
      <c r="B92" s="395" t="s">
        <v>430</v>
      </c>
      <c r="C92" s="395">
        <v>1000</v>
      </c>
      <c r="D92" s="395">
        <v>3.5</v>
      </c>
      <c r="E92" s="396">
        <f t="shared" si="1"/>
        <v>3500</v>
      </c>
    </row>
    <row r="93" spans="1:5" ht="14.1" customHeight="1">
      <c r="A93" s="395" t="s">
        <v>431</v>
      </c>
      <c r="B93" s="395" t="s">
        <v>430</v>
      </c>
      <c r="C93" s="395">
        <v>1400</v>
      </c>
      <c r="D93" s="395">
        <v>4</v>
      </c>
      <c r="E93" s="396">
        <f t="shared" si="1"/>
        <v>5600</v>
      </c>
    </row>
    <row r="94" spans="1:5" ht="14.1" customHeight="1">
      <c r="A94" s="395" t="s">
        <v>432</v>
      </c>
      <c r="B94" s="395" t="s">
        <v>433</v>
      </c>
      <c r="C94" s="395">
        <v>500</v>
      </c>
      <c r="D94" s="395">
        <v>2.9</v>
      </c>
      <c r="E94" s="396">
        <f t="shared" si="1"/>
        <v>1450</v>
      </c>
    </row>
    <row r="95" spans="1:5" ht="14.1" customHeight="1">
      <c r="A95" s="395" t="s">
        <v>434</v>
      </c>
      <c r="B95" s="395" t="s">
        <v>435</v>
      </c>
      <c r="C95" s="395">
        <v>600</v>
      </c>
      <c r="D95" s="395">
        <v>9.9</v>
      </c>
      <c r="E95" s="396">
        <f t="shared" si="1"/>
        <v>5940</v>
      </c>
    </row>
    <row r="96" spans="1:5" ht="14.1" customHeight="1">
      <c r="A96" s="395" t="s">
        <v>436</v>
      </c>
      <c r="B96" s="395" t="s">
        <v>437</v>
      </c>
      <c r="C96" s="395">
        <v>90</v>
      </c>
      <c r="D96" s="395">
        <v>3.7</v>
      </c>
      <c r="E96" s="396">
        <f t="shared" si="1"/>
        <v>333</v>
      </c>
    </row>
    <row r="97" spans="1:5" ht="14.1" customHeight="1">
      <c r="A97" s="395" t="s">
        <v>438</v>
      </c>
      <c r="B97" s="395" t="s">
        <v>437</v>
      </c>
      <c r="C97" s="395">
        <v>200</v>
      </c>
      <c r="D97" s="395">
        <v>7.7</v>
      </c>
      <c r="E97" s="396">
        <f t="shared" si="1"/>
        <v>1540</v>
      </c>
    </row>
    <row r="98" spans="1:5" ht="14.1" customHeight="1">
      <c r="A98" s="395" t="s">
        <v>439</v>
      </c>
      <c r="B98" s="395" t="s">
        <v>440</v>
      </c>
      <c r="C98" s="395">
        <v>100</v>
      </c>
      <c r="D98" s="395">
        <v>3.2</v>
      </c>
      <c r="E98" s="396">
        <f t="shared" si="1"/>
        <v>320</v>
      </c>
    </row>
    <row r="99" spans="1:5" ht="14.1" customHeight="1">
      <c r="A99" s="395" t="s">
        <v>439</v>
      </c>
      <c r="B99" s="395" t="s">
        <v>441</v>
      </c>
      <c r="C99" s="395">
        <v>750</v>
      </c>
      <c r="D99" s="395">
        <v>3.3</v>
      </c>
      <c r="E99" s="396">
        <f t="shared" si="1"/>
        <v>2475</v>
      </c>
    </row>
    <row r="100" spans="1:5" ht="14.1" customHeight="1">
      <c r="A100" s="395" t="s">
        <v>442</v>
      </c>
      <c r="B100" s="395" t="s">
        <v>443</v>
      </c>
      <c r="C100" s="395">
        <v>375</v>
      </c>
      <c r="D100" s="395">
        <v>5.6</v>
      </c>
      <c r="E100" s="396">
        <f t="shared" si="1"/>
        <v>2100</v>
      </c>
    </row>
    <row r="101" spans="1:5" ht="14.1" customHeight="1">
      <c r="A101" s="395" t="s">
        <v>444</v>
      </c>
      <c r="B101" s="395" t="s">
        <v>445</v>
      </c>
      <c r="C101" s="395">
        <v>120</v>
      </c>
      <c r="D101" s="395">
        <v>33.6</v>
      </c>
      <c r="E101" s="396">
        <f t="shared" si="1"/>
        <v>4032</v>
      </c>
    </row>
    <row r="102" spans="1:5" ht="14.1" customHeight="1">
      <c r="A102" s="395" t="s">
        <v>446</v>
      </c>
      <c r="B102" s="395" t="s">
        <v>445</v>
      </c>
      <c r="C102" s="395">
        <v>1000</v>
      </c>
      <c r="D102" s="395">
        <v>12.7</v>
      </c>
      <c r="E102" s="396">
        <f t="shared" si="1"/>
        <v>12700</v>
      </c>
    </row>
    <row r="103" spans="1:5" ht="14.1" customHeight="1">
      <c r="A103" s="395" t="s">
        <v>447</v>
      </c>
      <c r="B103" s="395" t="s">
        <v>448</v>
      </c>
      <c r="C103" s="395">
        <v>500</v>
      </c>
      <c r="D103" s="395">
        <v>33.9</v>
      </c>
      <c r="E103" s="396">
        <f t="shared" si="1"/>
        <v>16950</v>
      </c>
    </row>
    <row r="104" spans="1:5" ht="14.1" customHeight="1">
      <c r="A104" s="395" t="s">
        <v>449</v>
      </c>
      <c r="B104" s="395" t="s">
        <v>448</v>
      </c>
      <c r="C104" s="395">
        <v>242</v>
      </c>
      <c r="D104" s="395">
        <v>45.7</v>
      </c>
      <c r="E104" s="396">
        <f t="shared" si="1"/>
        <v>11059.400000000001</v>
      </c>
    </row>
    <row r="105" spans="1:5" ht="14.1" customHeight="1">
      <c r="A105" s="395" t="s">
        <v>450</v>
      </c>
      <c r="B105" s="395" t="s">
        <v>451</v>
      </c>
      <c r="C105" s="395">
        <v>40</v>
      </c>
      <c r="D105" s="395">
        <v>126</v>
      </c>
      <c r="E105" s="396">
        <f t="shared" si="1"/>
        <v>5040</v>
      </c>
    </row>
    <row r="106" spans="1:5" ht="14.1" customHeight="1">
      <c r="A106" s="395" t="s">
        <v>452</v>
      </c>
      <c r="B106" s="395" t="s">
        <v>451</v>
      </c>
      <c r="C106" s="395">
        <v>19</v>
      </c>
      <c r="D106" s="395">
        <v>155.4</v>
      </c>
      <c r="E106" s="396">
        <f t="shared" si="1"/>
        <v>2952.6</v>
      </c>
    </row>
    <row r="107" spans="1:5" ht="14.1" customHeight="1">
      <c r="A107" s="395" t="s">
        <v>453</v>
      </c>
      <c r="B107" s="395" t="s">
        <v>454</v>
      </c>
      <c r="C107" s="395">
        <v>274</v>
      </c>
      <c r="D107" s="395">
        <v>36</v>
      </c>
      <c r="E107" s="396">
        <f t="shared" si="1"/>
        <v>9864</v>
      </c>
    </row>
    <row r="108" spans="1:5" ht="14.1" customHeight="1">
      <c r="A108" s="395" t="s">
        <v>455</v>
      </c>
      <c r="B108" s="395" t="s">
        <v>454</v>
      </c>
      <c r="C108" s="395">
        <v>600</v>
      </c>
      <c r="D108" s="395">
        <v>44.9</v>
      </c>
      <c r="E108" s="396">
        <f t="shared" si="1"/>
        <v>26940</v>
      </c>
    </row>
    <row r="109" spans="1:5" ht="14.1" customHeight="1">
      <c r="A109" s="395" t="s">
        <v>456</v>
      </c>
      <c r="B109" s="395" t="s">
        <v>457</v>
      </c>
      <c r="C109" s="395">
        <v>300</v>
      </c>
      <c r="D109" s="395">
        <v>126</v>
      </c>
      <c r="E109" s="396">
        <f t="shared" si="1"/>
        <v>37800</v>
      </c>
    </row>
    <row r="110" spans="1:5" ht="14.1" customHeight="1">
      <c r="A110" s="395" t="s">
        <v>458</v>
      </c>
      <c r="B110" s="395" t="s">
        <v>459</v>
      </c>
      <c r="C110" s="395">
        <v>300</v>
      </c>
      <c r="D110" s="395">
        <v>122.5</v>
      </c>
      <c r="E110" s="396">
        <f t="shared" si="1"/>
        <v>36750</v>
      </c>
    </row>
    <row r="111" spans="1:5" ht="14.1" customHeight="1">
      <c r="A111" s="395" t="s">
        <v>460</v>
      </c>
      <c r="B111" s="395" t="s">
        <v>459</v>
      </c>
      <c r="C111" s="395">
        <v>400</v>
      </c>
      <c r="D111" s="395">
        <v>169.6</v>
      </c>
      <c r="E111" s="396">
        <f t="shared" si="1"/>
        <v>67840</v>
      </c>
    </row>
    <row r="112" spans="1:5" ht="14.1" customHeight="1">
      <c r="A112" s="395" t="s">
        <v>461</v>
      </c>
      <c r="B112" s="395" t="s">
        <v>459</v>
      </c>
      <c r="C112" s="395">
        <v>100</v>
      </c>
      <c r="D112" s="395">
        <v>169.6</v>
      </c>
      <c r="E112" s="396">
        <f t="shared" si="1"/>
        <v>16960</v>
      </c>
    </row>
    <row r="113" spans="1:5" ht="14.1" customHeight="1">
      <c r="A113" s="397" t="s">
        <v>462</v>
      </c>
      <c r="B113" s="395" t="s">
        <v>463</v>
      </c>
      <c r="C113" s="395">
        <v>80</v>
      </c>
      <c r="D113" s="395">
        <v>169.6</v>
      </c>
      <c r="E113" s="396">
        <f t="shared" si="1"/>
        <v>13568</v>
      </c>
    </row>
    <row r="114" spans="1:5" ht="14.1" customHeight="1">
      <c r="A114" s="395" t="s">
        <v>464</v>
      </c>
      <c r="B114" s="395" t="s">
        <v>463</v>
      </c>
      <c r="C114" s="395">
        <v>500</v>
      </c>
      <c r="D114" s="395">
        <v>169.6</v>
      </c>
      <c r="E114" s="396">
        <f t="shared" si="1"/>
        <v>84800</v>
      </c>
    </row>
    <row r="115" spans="1:5" ht="14.1" customHeight="1">
      <c r="A115" s="395" t="s">
        <v>465</v>
      </c>
      <c r="B115" s="395" t="s">
        <v>463</v>
      </c>
      <c r="C115" s="395">
        <v>150</v>
      </c>
      <c r="D115" s="395">
        <v>169.6</v>
      </c>
      <c r="E115" s="396">
        <f t="shared" si="1"/>
        <v>25440</v>
      </c>
    </row>
    <row r="116" spans="1:5" ht="14.1" customHeight="1">
      <c r="A116" s="395" t="s">
        <v>466</v>
      </c>
      <c r="B116" s="395" t="s">
        <v>467</v>
      </c>
      <c r="C116" s="395">
        <v>300</v>
      </c>
      <c r="D116" s="395">
        <v>6.3</v>
      </c>
      <c r="E116" s="396">
        <f t="shared" si="1"/>
        <v>1890</v>
      </c>
    </row>
    <row r="117" spans="1:5" ht="14.1" customHeight="1">
      <c r="A117" s="395" t="s">
        <v>468</v>
      </c>
      <c r="B117" s="395" t="s">
        <v>469</v>
      </c>
      <c r="C117" s="395">
        <v>400</v>
      </c>
      <c r="D117" s="395">
        <v>9.1</v>
      </c>
      <c r="E117" s="396">
        <f t="shared" si="1"/>
        <v>3640</v>
      </c>
    </row>
    <row r="118" spans="1:5" ht="14.1" customHeight="1">
      <c r="A118" s="395" t="s">
        <v>470</v>
      </c>
      <c r="B118" s="395" t="s">
        <v>471</v>
      </c>
      <c r="C118" s="395">
        <v>300</v>
      </c>
      <c r="D118" s="395">
        <v>13.1</v>
      </c>
      <c r="E118" s="396">
        <f t="shared" si="1"/>
        <v>3930</v>
      </c>
    </row>
    <row r="119" spans="1:5" ht="14.1" customHeight="1">
      <c r="A119" s="395" t="s">
        <v>472</v>
      </c>
      <c r="B119" s="395" t="s">
        <v>473</v>
      </c>
      <c r="C119" s="395">
        <v>200</v>
      </c>
      <c r="D119" s="395">
        <v>15.9</v>
      </c>
      <c r="E119" s="396">
        <f t="shared" si="1"/>
        <v>3180</v>
      </c>
    </row>
    <row r="120" spans="1:5" ht="14.1" customHeight="1">
      <c r="A120" s="395" t="s">
        <v>474</v>
      </c>
      <c r="B120" s="395" t="s">
        <v>475</v>
      </c>
      <c r="C120" s="395">
        <v>200</v>
      </c>
      <c r="D120" s="395">
        <v>24.7</v>
      </c>
      <c r="E120" s="396">
        <f t="shared" si="1"/>
        <v>4940</v>
      </c>
    </row>
    <row r="121" spans="1:5" ht="14.1" customHeight="1">
      <c r="A121" s="395" t="s">
        <v>476</v>
      </c>
      <c r="B121" s="395" t="s">
        <v>477</v>
      </c>
      <c r="C121" s="395">
        <v>104</v>
      </c>
      <c r="D121" s="395">
        <v>36</v>
      </c>
      <c r="E121" s="396">
        <f t="shared" si="1"/>
        <v>3744</v>
      </c>
    </row>
    <row r="122" spans="1:5" ht="14.1" customHeight="1">
      <c r="A122" s="395" t="s">
        <v>478</v>
      </c>
      <c r="B122" s="395" t="s">
        <v>479</v>
      </c>
      <c r="C122" s="395">
        <v>500</v>
      </c>
      <c r="D122" s="395">
        <v>48.2</v>
      </c>
      <c r="E122" s="396">
        <f t="shared" si="1"/>
        <v>24100</v>
      </c>
    </row>
    <row r="123" spans="1:5" ht="14.1" customHeight="1">
      <c r="A123" s="395" t="s">
        <v>480</v>
      </c>
      <c r="B123" s="395" t="s">
        <v>481</v>
      </c>
      <c r="C123" s="395">
        <v>104</v>
      </c>
      <c r="D123" s="395">
        <v>46.1</v>
      </c>
      <c r="E123" s="396">
        <f t="shared" si="1"/>
        <v>4794.4000000000005</v>
      </c>
    </row>
    <row r="124" spans="1:5" ht="14.1" customHeight="1">
      <c r="A124" s="395" t="s">
        <v>482</v>
      </c>
      <c r="B124" s="395" t="s">
        <v>483</v>
      </c>
      <c r="C124" s="395">
        <v>400</v>
      </c>
      <c r="D124" s="395">
        <v>9.9</v>
      </c>
      <c r="E124" s="396">
        <f t="shared" si="1"/>
        <v>3960</v>
      </c>
    </row>
    <row r="125" spans="1:5" ht="14.1" customHeight="1">
      <c r="A125" s="395" t="s">
        <v>484</v>
      </c>
      <c r="B125" s="395" t="s">
        <v>483</v>
      </c>
      <c r="C125" s="395">
        <v>190</v>
      </c>
      <c r="D125" s="395">
        <v>13.6</v>
      </c>
      <c r="E125" s="396">
        <f t="shared" si="1"/>
        <v>2584</v>
      </c>
    </row>
    <row r="126" spans="1:5" ht="14.1" customHeight="1">
      <c r="A126" s="395" t="s">
        <v>485</v>
      </c>
      <c r="B126" s="395" t="s">
        <v>486</v>
      </c>
      <c r="C126" s="395">
        <v>700</v>
      </c>
      <c r="D126" s="395">
        <v>26.8</v>
      </c>
      <c r="E126" s="396">
        <f t="shared" si="1"/>
        <v>18760</v>
      </c>
    </row>
    <row r="127" spans="1:5" ht="14.1" customHeight="1">
      <c r="A127" s="395" t="s">
        <v>487</v>
      </c>
      <c r="B127" s="395" t="s">
        <v>488</v>
      </c>
      <c r="C127" s="395">
        <v>300</v>
      </c>
      <c r="D127" s="395">
        <v>54.7</v>
      </c>
      <c r="E127" s="396">
        <f t="shared" si="1"/>
        <v>16410</v>
      </c>
    </row>
    <row r="128" spans="1:5" ht="14.1" customHeight="1">
      <c r="A128" s="395" t="s">
        <v>489</v>
      </c>
      <c r="B128" s="395" t="s">
        <v>490</v>
      </c>
      <c r="C128" s="395">
        <v>50</v>
      </c>
      <c r="D128" s="395">
        <v>60.5</v>
      </c>
      <c r="E128" s="396">
        <f t="shared" si="1"/>
        <v>3025</v>
      </c>
    </row>
    <row r="129" spans="1:5" ht="14.1" customHeight="1">
      <c r="A129" s="395" t="s">
        <v>491</v>
      </c>
      <c r="B129" s="395" t="s">
        <v>492</v>
      </c>
      <c r="C129" s="395">
        <v>5</v>
      </c>
      <c r="D129" s="395">
        <v>393.6</v>
      </c>
      <c r="E129" s="396">
        <f t="shared" si="1"/>
        <v>1968</v>
      </c>
    </row>
    <row r="130" spans="1:5" ht="14.1" customHeight="1">
      <c r="A130" s="395" t="s">
        <v>493</v>
      </c>
      <c r="B130" s="395" t="s">
        <v>494</v>
      </c>
      <c r="C130" s="395">
        <v>5</v>
      </c>
      <c r="D130" s="395">
        <v>380.9</v>
      </c>
      <c r="E130" s="396">
        <f t="shared" si="1"/>
        <v>1904.5</v>
      </c>
    </row>
    <row r="131" spans="1:5" ht="14.1" customHeight="1">
      <c r="A131" s="395" t="s">
        <v>495</v>
      </c>
      <c r="B131" s="395" t="s">
        <v>496</v>
      </c>
      <c r="C131" s="395">
        <v>5</v>
      </c>
      <c r="D131" s="395">
        <v>218</v>
      </c>
      <c r="E131" s="396">
        <f t="shared" si="1"/>
        <v>1090</v>
      </c>
    </row>
    <row r="132" spans="1:5" ht="14.1" customHeight="1">
      <c r="A132" s="395" t="s">
        <v>497</v>
      </c>
      <c r="B132" s="395" t="s">
        <v>498</v>
      </c>
      <c r="C132" s="395">
        <v>5</v>
      </c>
      <c r="D132" s="395">
        <v>133.30000000000001</v>
      </c>
      <c r="E132" s="396">
        <f t="shared" si="1"/>
        <v>666.5</v>
      </c>
    </row>
    <row r="133" spans="1:5" ht="14.1" customHeight="1">
      <c r="A133" s="395" t="s">
        <v>499</v>
      </c>
      <c r="B133" s="395" t="s">
        <v>500</v>
      </c>
      <c r="C133" s="395">
        <v>5</v>
      </c>
      <c r="D133" s="395">
        <v>218</v>
      </c>
      <c r="E133" s="396">
        <f t="shared" ref="E133:E196" si="2">C133*D133</f>
        <v>1090</v>
      </c>
    </row>
    <row r="134" spans="1:5" ht="14.1" customHeight="1">
      <c r="A134" s="395" t="s">
        <v>501</v>
      </c>
      <c r="B134" s="395" t="s">
        <v>502</v>
      </c>
      <c r="C134" s="395">
        <v>10</v>
      </c>
      <c r="D134" s="395">
        <v>588.29999999999995</v>
      </c>
      <c r="E134" s="396">
        <f t="shared" si="2"/>
        <v>5883</v>
      </c>
    </row>
    <row r="135" spans="1:5" ht="14.1" customHeight="1">
      <c r="A135" s="395" t="s">
        <v>503</v>
      </c>
      <c r="B135" s="395" t="s">
        <v>504</v>
      </c>
      <c r="C135" s="395">
        <v>5</v>
      </c>
      <c r="D135" s="395">
        <v>198.2</v>
      </c>
      <c r="E135" s="396">
        <f t="shared" si="2"/>
        <v>991</v>
      </c>
    </row>
    <row r="136" spans="1:5" ht="14.1" customHeight="1">
      <c r="A136" s="397" t="s">
        <v>505</v>
      </c>
      <c r="B136" s="395" t="s">
        <v>506</v>
      </c>
      <c r="C136" s="395">
        <v>36</v>
      </c>
      <c r="D136" s="395">
        <v>128.69999999999999</v>
      </c>
      <c r="E136" s="396">
        <f t="shared" si="2"/>
        <v>4633.2</v>
      </c>
    </row>
    <row r="137" spans="1:5" ht="14.1" customHeight="1">
      <c r="A137" s="397" t="s">
        <v>507</v>
      </c>
      <c r="B137" s="395" t="s">
        <v>508</v>
      </c>
      <c r="C137" s="395">
        <v>200</v>
      </c>
      <c r="D137" s="395">
        <v>63.5</v>
      </c>
      <c r="E137" s="396">
        <f t="shared" si="2"/>
        <v>12700</v>
      </c>
    </row>
    <row r="138" spans="1:5" ht="14.1" customHeight="1">
      <c r="A138" s="395" t="s">
        <v>509</v>
      </c>
      <c r="B138" s="395" t="s">
        <v>510</v>
      </c>
      <c r="C138" s="395">
        <v>200</v>
      </c>
      <c r="D138" s="395">
        <v>45.7</v>
      </c>
      <c r="E138" s="396">
        <f t="shared" si="2"/>
        <v>9140</v>
      </c>
    </row>
    <row r="139" spans="1:5" ht="14.1" customHeight="1">
      <c r="A139" s="395" t="s">
        <v>511</v>
      </c>
      <c r="B139" s="395" t="s">
        <v>512</v>
      </c>
      <c r="C139" s="395">
        <v>100</v>
      </c>
      <c r="D139" s="395">
        <v>68.599999999999994</v>
      </c>
      <c r="E139" s="396">
        <f t="shared" si="2"/>
        <v>6859.9999999999991</v>
      </c>
    </row>
    <row r="140" spans="1:5" ht="14.1" customHeight="1">
      <c r="A140" s="395" t="s">
        <v>513</v>
      </c>
      <c r="B140" s="395" t="s">
        <v>514</v>
      </c>
      <c r="C140" s="395">
        <v>50</v>
      </c>
      <c r="D140" s="395">
        <v>261.3</v>
      </c>
      <c r="E140" s="396">
        <f t="shared" si="2"/>
        <v>13065</v>
      </c>
    </row>
    <row r="141" spans="1:5" ht="14.1" customHeight="1">
      <c r="A141" s="395" t="s">
        <v>515</v>
      </c>
      <c r="B141" s="395" t="s">
        <v>516</v>
      </c>
      <c r="C141" s="395">
        <v>250</v>
      </c>
      <c r="D141" s="395">
        <v>158.69999999999999</v>
      </c>
      <c r="E141" s="396">
        <f t="shared" si="2"/>
        <v>39675</v>
      </c>
    </row>
    <row r="142" spans="1:5" ht="14.1" customHeight="1">
      <c r="A142" s="395" t="s">
        <v>517</v>
      </c>
      <c r="B142" s="395" t="s">
        <v>518</v>
      </c>
      <c r="C142" s="395">
        <v>450</v>
      </c>
      <c r="D142" s="395">
        <v>27.9</v>
      </c>
      <c r="E142" s="396">
        <f t="shared" si="2"/>
        <v>12555</v>
      </c>
    </row>
    <row r="143" spans="1:5" ht="14.1" customHeight="1">
      <c r="A143" s="395" t="s">
        <v>519</v>
      </c>
      <c r="B143" s="395" t="s">
        <v>520</v>
      </c>
      <c r="C143" s="395">
        <v>2</v>
      </c>
      <c r="D143" s="395">
        <v>317.39999999999998</v>
      </c>
      <c r="E143" s="396">
        <f t="shared" si="2"/>
        <v>634.79999999999995</v>
      </c>
    </row>
    <row r="144" spans="1:5" ht="14.1" customHeight="1">
      <c r="A144" s="395" t="s">
        <v>521</v>
      </c>
      <c r="B144" s="395" t="s">
        <v>522</v>
      </c>
      <c r="C144" s="395">
        <v>1</v>
      </c>
      <c r="D144" s="395">
        <v>61</v>
      </c>
      <c r="E144" s="396">
        <f t="shared" si="2"/>
        <v>61</v>
      </c>
    </row>
    <row r="145" spans="1:5" ht="14.1" customHeight="1">
      <c r="A145" s="395" t="s">
        <v>523</v>
      </c>
      <c r="B145" s="395" t="s">
        <v>524</v>
      </c>
      <c r="C145" s="395">
        <v>400</v>
      </c>
      <c r="D145" s="395">
        <v>32</v>
      </c>
      <c r="E145" s="396">
        <f t="shared" si="2"/>
        <v>12800</v>
      </c>
    </row>
    <row r="146" spans="1:5" ht="14.1" customHeight="1">
      <c r="A146" s="395" t="s">
        <v>525</v>
      </c>
      <c r="B146" s="395" t="s">
        <v>526</v>
      </c>
      <c r="C146" s="395">
        <v>300</v>
      </c>
      <c r="D146" s="395">
        <v>93.1</v>
      </c>
      <c r="E146" s="396">
        <f t="shared" si="2"/>
        <v>27930</v>
      </c>
    </row>
    <row r="147" spans="1:5" ht="14.1" customHeight="1">
      <c r="A147" s="395" t="s">
        <v>527</v>
      </c>
      <c r="B147" s="395" t="s">
        <v>528</v>
      </c>
      <c r="C147" s="395">
        <v>350</v>
      </c>
      <c r="D147" s="395">
        <v>97.3</v>
      </c>
      <c r="E147" s="396">
        <f t="shared" si="2"/>
        <v>34055</v>
      </c>
    </row>
    <row r="148" spans="1:5" ht="14.1" customHeight="1">
      <c r="A148" s="395" t="s">
        <v>529</v>
      </c>
      <c r="B148" s="395" t="s">
        <v>530</v>
      </c>
      <c r="C148" s="395">
        <v>360</v>
      </c>
      <c r="D148" s="395">
        <v>179.6</v>
      </c>
      <c r="E148" s="396">
        <f t="shared" si="2"/>
        <v>64656</v>
      </c>
    </row>
    <row r="149" spans="1:5" ht="14.1" customHeight="1">
      <c r="A149" s="395" t="s">
        <v>531</v>
      </c>
      <c r="B149" s="395" t="s">
        <v>532</v>
      </c>
      <c r="C149" s="395">
        <v>300</v>
      </c>
      <c r="D149" s="395">
        <v>82.8</v>
      </c>
      <c r="E149" s="396">
        <f t="shared" si="2"/>
        <v>24840</v>
      </c>
    </row>
    <row r="150" spans="1:5" ht="14.1" customHeight="1">
      <c r="A150" s="395" t="s">
        <v>533</v>
      </c>
      <c r="B150" s="395" t="s">
        <v>534</v>
      </c>
      <c r="C150" s="395">
        <v>400</v>
      </c>
      <c r="D150" s="395">
        <v>22.9</v>
      </c>
      <c r="E150" s="396">
        <f t="shared" si="2"/>
        <v>9160</v>
      </c>
    </row>
    <row r="151" spans="1:5" ht="14.1" customHeight="1">
      <c r="A151" s="395" t="s">
        <v>535</v>
      </c>
      <c r="B151" s="395" t="s">
        <v>536</v>
      </c>
      <c r="C151" s="395">
        <v>200</v>
      </c>
      <c r="D151" s="395">
        <v>12.2</v>
      </c>
      <c r="E151" s="396">
        <f t="shared" si="2"/>
        <v>2440</v>
      </c>
    </row>
    <row r="152" spans="1:5" ht="14.1" customHeight="1">
      <c r="A152" s="395" t="s">
        <v>537</v>
      </c>
      <c r="B152" s="395" t="s">
        <v>538</v>
      </c>
      <c r="C152" s="395">
        <v>50</v>
      </c>
      <c r="D152" s="395">
        <v>41.6</v>
      </c>
      <c r="E152" s="396">
        <f t="shared" si="2"/>
        <v>2080</v>
      </c>
    </row>
    <row r="153" spans="1:5" ht="14.1" customHeight="1">
      <c r="A153" s="395" t="s">
        <v>539</v>
      </c>
      <c r="B153" s="395" t="s">
        <v>540</v>
      </c>
      <c r="C153" s="395">
        <v>540</v>
      </c>
      <c r="D153" s="395">
        <v>45.1</v>
      </c>
      <c r="E153" s="396">
        <f t="shared" si="2"/>
        <v>24354</v>
      </c>
    </row>
    <row r="154" spans="1:5" ht="14.1" customHeight="1">
      <c r="A154" s="395" t="s">
        <v>541</v>
      </c>
      <c r="B154" s="395" t="s">
        <v>542</v>
      </c>
      <c r="C154" s="395">
        <v>540</v>
      </c>
      <c r="D154" s="395">
        <v>13.8</v>
      </c>
      <c r="E154" s="396">
        <f t="shared" si="2"/>
        <v>7452</v>
      </c>
    </row>
    <row r="155" spans="1:5" ht="14.1" customHeight="1">
      <c r="A155" s="395" t="s">
        <v>543</v>
      </c>
      <c r="B155" s="395" t="s">
        <v>544</v>
      </c>
      <c r="C155" s="395">
        <v>166</v>
      </c>
      <c r="D155" s="395">
        <v>19</v>
      </c>
      <c r="E155" s="396">
        <f t="shared" si="2"/>
        <v>3154</v>
      </c>
    </row>
    <row r="156" spans="1:5" ht="14.1" customHeight="1">
      <c r="A156" s="395" t="s">
        <v>545</v>
      </c>
      <c r="B156" s="395" t="s">
        <v>546</v>
      </c>
      <c r="C156" s="395">
        <v>115</v>
      </c>
      <c r="D156" s="395">
        <v>36</v>
      </c>
      <c r="E156" s="396">
        <f t="shared" si="2"/>
        <v>4140</v>
      </c>
    </row>
    <row r="157" spans="1:5" ht="14.1" customHeight="1">
      <c r="A157" s="395" t="s">
        <v>547</v>
      </c>
      <c r="B157" s="395" t="s">
        <v>548</v>
      </c>
      <c r="C157" s="395">
        <v>183</v>
      </c>
      <c r="D157" s="395">
        <v>12</v>
      </c>
      <c r="E157" s="396">
        <f t="shared" si="2"/>
        <v>2196</v>
      </c>
    </row>
    <row r="158" spans="1:5" ht="14.1" customHeight="1">
      <c r="A158" s="395" t="s">
        <v>549</v>
      </c>
      <c r="B158" s="395" t="s">
        <v>550</v>
      </c>
      <c r="C158" s="395">
        <v>5</v>
      </c>
      <c r="D158" s="395">
        <v>409.1</v>
      </c>
      <c r="E158" s="396">
        <f t="shared" si="2"/>
        <v>2045.5</v>
      </c>
    </row>
    <row r="159" spans="1:5" ht="14.1" customHeight="1">
      <c r="A159" s="395" t="s">
        <v>551</v>
      </c>
      <c r="B159" s="395" t="s">
        <v>552</v>
      </c>
      <c r="C159" s="395">
        <v>20</v>
      </c>
      <c r="D159" s="395">
        <v>3917.9</v>
      </c>
      <c r="E159" s="396">
        <f t="shared" si="2"/>
        <v>78358</v>
      </c>
    </row>
    <row r="160" spans="1:5" ht="14.1" customHeight="1">
      <c r="A160" s="395" t="s">
        <v>553</v>
      </c>
      <c r="B160" s="395" t="s">
        <v>554</v>
      </c>
      <c r="C160" s="395">
        <v>25</v>
      </c>
      <c r="D160" s="395">
        <v>3106.6</v>
      </c>
      <c r="E160" s="396">
        <f t="shared" si="2"/>
        <v>77665</v>
      </c>
    </row>
    <row r="161" spans="1:5" ht="14.1" customHeight="1">
      <c r="A161" s="395" t="s">
        <v>555</v>
      </c>
      <c r="B161" s="395" t="s">
        <v>556</v>
      </c>
      <c r="C161" s="395">
        <v>300</v>
      </c>
      <c r="D161" s="395">
        <v>7.8</v>
      </c>
      <c r="E161" s="396">
        <f t="shared" si="2"/>
        <v>2340</v>
      </c>
    </row>
    <row r="162" spans="1:5" ht="14.1" customHeight="1">
      <c r="A162" s="395" t="s">
        <v>557</v>
      </c>
      <c r="B162" s="395" t="s">
        <v>558</v>
      </c>
      <c r="C162" s="395">
        <v>55</v>
      </c>
      <c r="D162" s="395">
        <v>634.79999999999995</v>
      </c>
      <c r="E162" s="396">
        <f t="shared" si="2"/>
        <v>34914</v>
      </c>
    </row>
    <row r="163" spans="1:5" ht="14.1" customHeight="1">
      <c r="A163" s="395" t="s">
        <v>559</v>
      </c>
      <c r="B163" s="395" t="s">
        <v>560</v>
      </c>
      <c r="C163" s="395">
        <v>30</v>
      </c>
      <c r="D163" s="395">
        <v>29</v>
      </c>
      <c r="E163" s="396">
        <f t="shared" si="2"/>
        <v>870</v>
      </c>
    </row>
    <row r="164" spans="1:5" ht="14.1" customHeight="1">
      <c r="A164" s="395" t="s">
        <v>561</v>
      </c>
      <c r="B164" s="395" t="s">
        <v>562</v>
      </c>
      <c r="C164" s="395">
        <v>800</v>
      </c>
      <c r="D164" s="395">
        <v>221.8</v>
      </c>
      <c r="E164" s="396">
        <f t="shared" si="2"/>
        <v>177440</v>
      </c>
    </row>
    <row r="165" spans="1:5" ht="14.1" customHeight="1">
      <c r="A165" s="395" t="s">
        <v>563</v>
      </c>
      <c r="B165" s="395" t="s">
        <v>564</v>
      </c>
      <c r="C165" s="395">
        <v>2000</v>
      </c>
      <c r="D165" s="395">
        <v>6.9</v>
      </c>
      <c r="E165" s="396">
        <f t="shared" si="2"/>
        <v>13800</v>
      </c>
    </row>
    <row r="166" spans="1:5" ht="14.1" customHeight="1">
      <c r="A166" s="395" t="s">
        <v>565</v>
      </c>
      <c r="B166" s="395" t="s">
        <v>566</v>
      </c>
      <c r="C166" s="395">
        <v>2</v>
      </c>
      <c r="D166" s="395">
        <v>268.10000000000002</v>
      </c>
      <c r="E166" s="396">
        <f t="shared" si="2"/>
        <v>536.20000000000005</v>
      </c>
    </row>
    <row r="167" spans="1:5" ht="14.1" customHeight="1">
      <c r="A167" s="395" t="s">
        <v>567</v>
      </c>
      <c r="B167" s="395" t="s">
        <v>568</v>
      </c>
      <c r="C167" s="395">
        <v>300</v>
      </c>
      <c r="D167" s="395">
        <v>3.9</v>
      </c>
      <c r="E167" s="396">
        <f t="shared" si="2"/>
        <v>1170</v>
      </c>
    </row>
    <row r="168" spans="1:5" ht="14.1" customHeight="1">
      <c r="A168" s="395" t="s">
        <v>569</v>
      </c>
      <c r="B168" s="395" t="s">
        <v>568</v>
      </c>
      <c r="C168" s="395">
        <v>300</v>
      </c>
      <c r="D168" s="395">
        <v>7.4</v>
      </c>
      <c r="E168" s="396">
        <f t="shared" si="2"/>
        <v>2220</v>
      </c>
    </row>
    <row r="169" spans="1:5" ht="14.1" customHeight="1">
      <c r="A169" s="395" t="s">
        <v>570</v>
      </c>
      <c r="B169" s="395" t="s">
        <v>571</v>
      </c>
      <c r="C169" s="395">
        <v>400</v>
      </c>
      <c r="D169" s="395">
        <v>5.3</v>
      </c>
      <c r="E169" s="396">
        <f t="shared" si="2"/>
        <v>2120</v>
      </c>
    </row>
    <row r="170" spans="1:5" ht="14.1" customHeight="1">
      <c r="A170" s="395" t="s">
        <v>572</v>
      </c>
      <c r="B170" s="395" t="s">
        <v>573</v>
      </c>
      <c r="C170" s="395">
        <v>20</v>
      </c>
      <c r="D170" s="395">
        <v>1780.9</v>
      </c>
      <c r="E170" s="396">
        <f t="shared" si="2"/>
        <v>35618</v>
      </c>
    </row>
    <row r="171" spans="1:5" ht="14.1" customHeight="1">
      <c r="A171" s="395" t="s">
        <v>574</v>
      </c>
      <c r="B171" s="395" t="s">
        <v>575</v>
      </c>
      <c r="C171" s="395">
        <v>200</v>
      </c>
      <c r="D171" s="395">
        <v>21.2</v>
      </c>
      <c r="E171" s="396">
        <f t="shared" si="2"/>
        <v>4240</v>
      </c>
    </row>
    <row r="172" spans="1:5" ht="14.1" customHeight="1">
      <c r="A172" s="395" t="s">
        <v>576</v>
      </c>
      <c r="B172" s="395" t="s">
        <v>577</v>
      </c>
      <c r="C172" s="395">
        <v>100</v>
      </c>
      <c r="D172" s="395">
        <v>3</v>
      </c>
      <c r="E172" s="396">
        <f t="shared" si="2"/>
        <v>300</v>
      </c>
    </row>
    <row r="173" spans="1:5" ht="14.1" customHeight="1">
      <c r="A173" s="395" t="s">
        <v>578</v>
      </c>
      <c r="B173" s="395" t="s">
        <v>579</v>
      </c>
      <c r="C173" s="395">
        <v>60</v>
      </c>
      <c r="D173" s="395">
        <v>165.1</v>
      </c>
      <c r="E173" s="396">
        <f t="shared" si="2"/>
        <v>9906</v>
      </c>
    </row>
    <row r="174" spans="1:5" ht="14.1" customHeight="1">
      <c r="A174" s="395" t="s">
        <v>580</v>
      </c>
      <c r="B174" s="395" t="s">
        <v>581</v>
      </c>
      <c r="C174" s="395">
        <v>15</v>
      </c>
      <c r="D174" s="395">
        <v>317.39999999999998</v>
      </c>
      <c r="E174" s="396">
        <f t="shared" si="2"/>
        <v>4761</v>
      </c>
    </row>
    <row r="175" spans="1:5" ht="14.1" customHeight="1">
      <c r="A175" s="395" t="s">
        <v>582</v>
      </c>
      <c r="B175" s="395" t="s">
        <v>583</v>
      </c>
      <c r="C175" s="395">
        <v>50</v>
      </c>
      <c r="D175" s="395">
        <v>4.5999999999999996</v>
      </c>
      <c r="E175" s="396">
        <f t="shared" si="2"/>
        <v>229.99999999999997</v>
      </c>
    </row>
    <row r="176" spans="1:5" ht="14.1" customHeight="1">
      <c r="A176" s="395" t="s">
        <v>584</v>
      </c>
      <c r="B176" s="395" t="s">
        <v>583</v>
      </c>
      <c r="C176" s="395">
        <v>100</v>
      </c>
      <c r="D176" s="395">
        <v>7.6</v>
      </c>
      <c r="E176" s="396">
        <f t="shared" si="2"/>
        <v>760</v>
      </c>
    </row>
    <row r="177" spans="1:5" ht="14.1" customHeight="1">
      <c r="A177" s="395" t="s">
        <v>585</v>
      </c>
      <c r="B177" s="395" t="s">
        <v>586</v>
      </c>
      <c r="C177" s="395">
        <v>400</v>
      </c>
      <c r="D177" s="395">
        <v>42.3</v>
      </c>
      <c r="E177" s="396">
        <f t="shared" si="2"/>
        <v>16920</v>
      </c>
    </row>
    <row r="178" spans="1:5" ht="14.1" customHeight="1">
      <c r="A178" s="395" t="s">
        <v>587</v>
      </c>
      <c r="B178" s="395" t="s">
        <v>588</v>
      </c>
      <c r="C178" s="395">
        <v>10</v>
      </c>
      <c r="D178" s="395">
        <v>245.5</v>
      </c>
      <c r="E178" s="396">
        <f t="shared" si="2"/>
        <v>2455</v>
      </c>
    </row>
    <row r="179" spans="1:5" ht="14.1" customHeight="1">
      <c r="A179" s="395" t="s">
        <v>589</v>
      </c>
      <c r="B179" s="395" t="s">
        <v>590</v>
      </c>
      <c r="C179" s="395">
        <v>20</v>
      </c>
      <c r="D179" s="395">
        <v>289.89999999999998</v>
      </c>
      <c r="E179" s="396">
        <f t="shared" si="2"/>
        <v>5798</v>
      </c>
    </row>
    <row r="180" spans="1:5" ht="14.1" customHeight="1">
      <c r="A180" s="395" t="s">
        <v>591</v>
      </c>
      <c r="B180" s="395" t="s">
        <v>592</v>
      </c>
      <c r="C180" s="395">
        <v>10</v>
      </c>
      <c r="D180" s="395">
        <v>203.1</v>
      </c>
      <c r="E180" s="396">
        <f t="shared" si="2"/>
        <v>2031</v>
      </c>
    </row>
    <row r="181" spans="1:5" ht="14.1" customHeight="1">
      <c r="A181" s="395" t="s">
        <v>593</v>
      </c>
      <c r="B181" s="395" t="s">
        <v>594</v>
      </c>
      <c r="C181" s="395">
        <v>200</v>
      </c>
      <c r="D181" s="395">
        <v>10.7</v>
      </c>
      <c r="E181" s="396">
        <f t="shared" si="2"/>
        <v>2140</v>
      </c>
    </row>
    <row r="182" spans="1:5" ht="14.1" customHeight="1">
      <c r="A182" s="395" t="s">
        <v>595</v>
      </c>
      <c r="B182" s="395" t="s">
        <v>596</v>
      </c>
      <c r="C182" s="395">
        <v>10</v>
      </c>
      <c r="D182" s="395">
        <v>332.4</v>
      </c>
      <c r="E182" s="396">
        <f t="shared" si="2"/>
        <v>3324</v>
      </c>
    </row>
    <row r="183" spans="1:5" ht="14.1" customHeight="1">
      <c r="A183" s="397" t="s">
        <v>597</v>
      </c>
      <c r="B183" s="395" t="s">
        <v>598</v>
      </c>
      <c r="C183" s="395">
        <v>10</v>
      </c>
      <c r="D183" s="395">
        <v>461.3</v>
      </c>
      <c r="E183" s="396">
        <f t="shared" si="2"/>
        <v>4613</v>
      </c>
    </row>
    <row r="184" spans="1:5" ht="14.1" customHeight="1">
      <c r="A184" s="397" t="s">
        <v>599</v>
      </c>
      <c r="B184" s="395" t="s">
        <v>600</v>
      </c>
      <c r="C184" s="395">
        <v>30</v>
      </c>
      <c r="D184" s="395">
        <v>634.79999999999995</v>
      </c>
      <c r="E184" s="396">
        <f t="shared" si="2"/>
        <v>19044</v>
      </c>
    </row>
    <row r="185" spans="1:5" ht="14.1" customHeight="1">
      <c r="A185" s="395" t="s">
        <v>601</v>
      </c>
      <c r="B185" s="395" t="s">
        <v>602</v>
      </c>
      <c r="C185" s="395">
        <v>300</v>
      </c>
      <c r="D185" s="395">
        <v>33.5</v>
      </c>
      <c r="E185" s="396">
        <f t="shared" si="2"/>
        <v>10050</v>
      </c>
    </row>
    <row r="186" spans="1:5" ht="14.1" customHeight="1">
      <c r="A186" s="395" t="s">
        <v>603</v>
      </c>
      <c r="B186" s="395" t="s">
        <v>604</v>
      </c>
      <c r="C186" s="395">
        <v>450</v>
      </c>
      <c r="D186" s="395">
        <v>39.1</v>
      </c>
      <c r="E186" s="396">
        <f t="shared" si="2"/>
        <v>17595</v>
      </c>
    </row>
    <row r="187" spans="1:5" ht="14.1" customHeight="1">
      <c r="A187" s="395" t="s">
        <v>605</v>
      </c>
      <c r="B187" s="395" t="s">
        <v>606</v>
      </c>
      <c r="C187" s="395">
        <v>10</v>
      </c>
      <c r="D187" s="395">
        <v>429.6</v>
      </c>
      <c r="E187" s="396">
        <f t="shared" si="2"/>
        <v>4296</v>
      </c>
    </row>
    <row r="188" spans="1:5" ht="14.1" customHeight="1">
      <c r="A188" s="395" t="s">
        <v>607</v>
      </c>
      <c r="B188" s="395" t="s">
        <v>604</v>
      </c>
      <c r="C188" s="395">
        <v>300</v>
      </c>
      <c r="D188" s="395">
        <v>61.2</v>
      </c>
      <c r="E188" s="396">
        <f t="shared" si="2"/>
        <v>18360</v>
      </c>
    </row>
    <row r="189" spans="1:5" ht="14.1" customHeight="1">
      <c r="A189" s="397" t="s">
        <v>608</v>
      </c>
      <c r="B189" s="395" t="s">
        <v>609</v>
      </c>
      <c r="C189" s="395">
        <v>15</v>
      </c>
      <c r="D189" s="395">
        <v>759.7</v>
      </c>
      <c r="E189" s="396">
        <f t="shared" si="2"/>
        <v>11395.5</v>
      </c>
    </row>
    <row r="190" spans="1:5" ht="14.1" customHeight="1">
      <c r="A190" s="397" t="s">
        <v>610</v>
      </c>
      <c r="B190" s="395" t="s">
        <v>611</v>
      </c>
      <c r="C190" s="395">
        <v>10</v>
      </c>
      <c r="D190" s="395">
        <v>501.5</v>
      </c>
      <c r="E190" s="396">
        <f t="shared" si="2"/>
        <v>5015</v>
      </c>
    </row>
    <row r="191" spans="1:5" ht="14.1" customHeight="1">
      <c r="A191" s="395" t="s">
        <v>612</v>
      </c>
      <c r="B191" s="395" t="s">
        <v>613</v>
      </c>
      <c r="C191" s="395">
        <v>7</v>
      </c>
      <c r="D191" s="395">
        <v>306.8</v>
      </c>
      <c r="E191" s="396">
        <f t="shared" si="2"/>
        <v>2147.6</v>
      </c>
    </row>
    <row r="192" spans="1:5" ht="14.1" customHeight="1">
      <c r="A192" s="395" t="s">
        <v>614</v>
      </c>
      <c r="B192" s="395" t="s">
        <v>613</v>
      </c>
      <c r="C192" s="395">
        <v>10</v>
      </c>
      <c r="D192" s="395">
        <v>476.1</v>
      </c>
      <c r="E192" s="396">
        <f t="shared" si="2"/>
        <v>4761</v>
      </c>
    </row>
    <row r="193" spans="1:5" ht="14.1" customHeight="1">
      <c r="A193" s="395" t="s">
        <v>615</v>
      </c>
      <c r="B193" s="395" t="s">
        <v>616</v>
      </c>
      <c r="C193" s="395">
        <v>100</v>
      </c>
      <c r="D193" s="395">
        <v>11.4</v>
      </c>
      <c r="E193" s="396">
        <f t="shared" si="2"/>
        <v>1140</v>
      </c>
    </row>
    <row r="194" spans="1:5" ht="14.1" customHeight="1">
      <c r="A194" s="395" t="s">
        <v>617</v>
      </c>
      <c r="B194" s="395" t="s">
        <v>618</v>
      </c>
      <c r="C194" s="395">
        <v>30</v>
      </c>
      <c r="D194" s="395">
        <v>1178.7</v>
      </c>
      <c r="E194" s="396">
        <f t="shared" si="2"/>
        <v>35361</v>
      </c>
    </row>
    <row r="195" spans="1:5" ht="14.1" customHeight="1">
      <c r="A195" s="395" t="s">
        <v>619</v>
      </c>
      <c r="B195" s="395" t="s">
        <v>620</v>
      </c>
      <c r="C195" s="395">
        <v>10</v>
      </c>
      <c r="D195" s="395">
        <v>656</v>
      </c>
      <c r="E195" s="396">
        <f t="shared" si="2"/>
        <v>6560</v>
      </c>
    </row>
    <row r="196" spans="1:5" ht="14.1" customHeight="1">
      <c r="A196" s="395" t="s">
        <v>621</v>
      </c>
      <c r="B196" s="395" t="s">
        <v>622</v>
      </c>
      <c r="C196" s="395">
        <v>5</v>
      </c>
      <c r="D196" s="395">
        <v>570.20000000000005</v>
      </c>
      <c r="E196" s="396">
        <f t="shared" si="2"/>
        <v>2851</v>
      </c>
    </row>
    <row r="197" spans="1:5" ht="14.1" customHeight="1">
      <c r="A197" s="395" t="s">
        <v>623</v>
      </c>
      <c r="B197" s="395" t="s">
        <v>620</v>
      </c>
      <c r="C197" s="395">
        <v>90</v>
      </c>
      <c r="D197" s="395">
        <v>943.8</v>
      </c>
      <c r="E197" s="396">
        <f t="shared" ref="E197:E260" si="3">C197*D197</f>
        <v>84942</v>
      </c>
    </row>
    <row r="198" spans="1:5" ht="14.1" customHeight="1">
      <c r="A198" s="395" t="s">
        <v>624</v>
      </c>
      <c r="B198" s="395" t="s">
        <v>625</v>
      </c>
      <c r="C198" s="395">
        <v>60</v>
      </c>
      <c r="D198" s="395">
        <v>1386.1</v>
      </c>
      <c r="E198" s="396">
        <f t="shared" si="3"/>
        <v>83166</v>
      </c>
    </row>
    <row r="199" spans="1:5" ht="14.1" customHeight="1">
      <c r="A199" s="395" t="s">
        <v>626</v>
      </c>
      <c r="B199" s="395" t="s">
        <v>627</v>
      </c>
      <c r="C199" s="395">
        <v>15</v>
      </c>
      <c r="D199" s="395">
        <v>108.5</v>
      </c>
      <c r="E199" s="396">
        <f t="shared" si="3"/>
        <v>1627.5</v>
      </c>
    </row>
    <row r="200" spans="1:5" ht="14.1" customHeight="1">
      <c r="A200" s="395" t="s">
        <v>628</v>
      </c>
      <c r="B200" s="395" t="s">
        <v>629</v>
      </c>
      <c r="C200" s="395">
        <v>10</v>
      </c>
      <c r="D200" s="395">
        <v>2518.1999999999998</v>
      </c>
      <c r="E200" s="396">
        <f t="shared" si="3"/>
        <v>25182</v>
      </c>
    </row>
    <row r="201" spans="1:5" ht="14.1" customHeight="1">
      <c r="A201" s="395" t="s">
        <v>630</v>
      </c>
      <c r="B201" s="395" t="s">
        <v>631</v>
      </c>
      <c r="C201" s="395">
        <v>15</v>
      </c>
      <c r="D201" s="395">
        <v>304.89999999999998</v>
      </c>
      <c r="E201" s="396">
        <f t="shared" si="3"/>
        <v>4573.5</v>
      </c>
    </row>
    <row r="202" spans="1:5" ht="14.1" customHeight="1">
      <c r="A202" s="395" t="s">
        <v>632</v>
      </c>
      <c r="B202" s="395" t="s">
        <v>633</v>
      </c>
      <c r="C202" s="395">
        <v>100</v>
      </c>
      <c r="D202" s="395">
        <v>10.5</v>
      </c>
      <c r="E202" s="396">
        <f t="shared" si="3"/>
        <v>1050</v>
      </c>
    </row>
    <row r="203" spans="1:5" ht="14.1" customHeight="1">
      <c r="A203" s="395" t="s">
        <v>634</v>
      </c>
      <c r="B203" s="395" t="s">
        <v>635</v>
      </c>
      <c r="C203" s="395">
        <v>200</v>
      </c>
      <c r="D203" s="395">
        <v>13.9</v>
      </c>
      <c r="E203" s="396">
        <f t="shared" si="3"/>
        <v>2780</v>
      </c>
    </row>
    <row r="204" spans="1:5" ht="14.1" customHeight="1">
      <c r="A204" s="395" t="s">
        <v>636</v>
      </c>
      <c r="B204" s="395" t="s">
        <v>637</v>
      </c>
      <c r="C204" s="395">
        <v>170</v>
      </c>
      <c r="D204" s="395">
        <v>21.8</v>
      </c>
      <c r="E204" s="396">
        <f t="shared" si="3"/>
        <v>3706</v>
      </c>
    </row>
    <row r="205" spans="1:5" ht="14.1" customHeight="1">
      <c r="A205" s="395" t="s">
        <v>638</v>
      </c>
      <c r="B205" s="395" t="s">
        <v>639</v>
      </c>
      <c r="C205" s="395">
        <v>10</v>
      </c>
      <c r="D205" s="395">
        <v>613.70000000000005</v>
      </c>
      <c r="E205" s="396">
        <f t="shared" si="3"/>
        <v>6137</v>
      </c>
    </row>
    <row r="206" spans="1:5" ht="14.1" customHeight="1">
      <c r="A206" s="395" t="s">
        <v>640</v>
      </c>
      <c r="B206" s="395" t="s">
        <v>641</v>
      </c>
      <c r="C206" s="395">
        <v>100</v>
      </c>
      <c r="D206" s="395">
        <v>32</v>
      </c>
      <c r="E206" s="396">
        <f t="shared" si="3"/>
        <v>3200</v>
      </c>
    </row>
    <row r="207" spans="1:5" ht="14.1" customHeight="1">
      <c r="A207" s="395" t="s">
        <v>642</v>
      </c>
      <c r="B207" s="395" t="s">
        <v>641</v>
      </c>
      <c r="C207" s="395">
        <v>300</v>
      </c>
      <c r="D207" s="395">
        <v>54.9</v>
      </c>
      <c r="E207" s="396">
        <f t="shared" si="3"/>
        <v>16470</v>
      </c>
    </row>
    <row r="208" spans="1:5" ht="14.1" customHeight="1">
      <c r="A208" s="395" t="s">
        <v>643</v>
      </c>
      <c r="B208" s="395" t="s">
        <v>644</v>
      </c>
      <c r="C208" s="395">
        <v>15</v>
      </c>
      <c r="D208" s="395">
        <v>1227.4000000000001</v>
      </c>
      <c r="E208" s="396">
        <f t="shared" si="3"/>
        <v>18411</v>
      </c>
    </row>
    <row r="209" spans="1:5" ht="14.1" customHeight="1">
      <c r="A209" s="395" t="s">
        <v>645</v>
      </c>
      <c r="B209" s="395" t="s">
        <v>646</v>
      </c>
      <c r="C209" s="395">
        <v>10</v>
      </c>
      <c r="D209" s="395">
        <v>683.5</v>
      </c>
      <c r="E209" s="396">
        <f t="shared" si="3"/>
        <v>6835</v>
      </c>
    </row>
    <row r="210" spans="1:5" ht="14.1" customHeight="1">
      <c r="A210" s="395" t="s">
        <v>647</v>
      </c>
      <c r="B210" s="395" t="s">
        <v>646</v>
      </c>
      <c r="C210" s="395">
        <v>10</v>
      </c>
      <c r="D210" s="395">
        <v>867.6</v>
      </c>
      <c r="E210" s="396">
        <f t="shared" si="3"/>
        <v>8676</v>
      </c>
    </row>
    <row r="211" spans="1:5" ht="14.1" customHeight="1">
      <c r="A211" s="395" t="s">
        <v>648</v>
      </c>
      <c r="B211" s="395" t="s">
        <v>649</v>
      </c>
      <c r="C211" s="395">
        <v>50</v>
      </c>
      <c r="D211" s="395">
        <v>114.4</v>
      </c>
      <c r="E211" s="396">
        <f t="shared" si="3"/>
        <v>5720</v>
      </c>
    </row>
    <row r="212" spans="1:5" ht="14.1" customHeight="1">
      <c r="A212" s="395" t="s">
        <v>650</v>
      </c>
      <c r="B212" s="395" t="s">
        <v>651</v>
      </c>
      <c r="C212" s="395">
        <v>10</v>
      </c>
      <c r="D212" s="395">
        <v>33.9</v>
      </c>
      <c r="E212" s="396">
        <f t="shared" si="3"/>
        <v>339</v>
      </c>
    </row>
    <row r="213" spans="1:5" ht="14.1" customHeight="1">
      <c r="A213" s="395" t="s">
        <v>652</v>
      </c>
      <c r="B213" s="395" t="s">
        <v>653</v>
      </c>
      <c r="C213" s="395">
        <v>40</v>
      </c>
      <c r="D213" s="395">
        <v>30.5</v>
      </c>
      <c r="E213" s="396">
        <f t="shared" si="3"/>
        <v>1220</v>
      </c>
    </row>
    <row r="214" spans="1:5" ht="14.1" customHeight="1">
      <c r="A214" s="395" t="s">
        <v>654</v>
      </c>
      <c r="B214" s="395" t="s">
        <v>655</v>
      </c>
      <c r="C214" s="395">
        <v>8</v>
      </c>
      <c r="D214" s="395">
        <v>27</v>
      </c>
      <c r="E214" s="396">
        <f t="shared" si="3"/>
        <v>216</v>
      </c>
    </row>
    <row r="215" spans="1:5" ht="14.1" customHeight="1">
      <c r="A215" s="395" t="s">
        <v>656</v>
      </c>
      <c r="B215" s="395" t="s">
        <v>657</v>
      </c>
      <c r="C215" s="395">
        <v>300</v>
      </c>
      <c r="D215" s="395">
        <v>12.1</v>
      </c>
      <c r="E215" s="396">
        <f t="shared" si="3"/>
        <v>3630</v>
      </c>
    </row>
    <row r="216" spans="1:5" ht="14.1" customHeight="1">
      <c r="A216" s="395" t="s">
        <v>658</v>
      </c>
      <c r="B216" s="395" t="s">
        <v>510</v>
      </c>
      <c r="C216" s="395">
        <v>200</v>
      </c>
      <c r="D216" s="395">
        <v>22.9</v>
      </c>
      <c r="E216" s="396">
        <f t="shared" si="3"/>
        <v>4580</v>
      </c>
    </row>
    <row r="217" spans="1:5" ht="14.1" customHeight="1">
      <c r="A217" s="395" t="s">
        <v>659</v>
      </c>
      <c r="B217" s="395" t="s">
        <v>660</v>
      </c>
      <c r="C217" s="395">
        <v>160</v>
      </c>
      <c r="D217" s="395">
        <v>39.5</v>
      </c>
      <c r="E217" s="396">
        <f t="shared" si="3"/>
        <v>6320</v>
      </c>
    </row>
    <row r="218" spans="1:5" ht="14.1" customHeight="1">
      <c r="A218" s="395" t="s">
        <v>661</v>
      </c>
      <c r="B218" s="395" t="s">
        <v>662</v>
      </c>
      <c r="C218" s="395">
        <v>20</v>
      </c>
      <c r="D218" s="395">
        <v>277</v>
      </c>
      <c r="E218" s="396">
        <f t="shared" si="3"/>
        <v>5540</v>
      </c>
    </row>
    <row r="219" spans="1:5" ht="14.1" customHeight="1">
      <c r="A219" s="395" t="s">
        <v>663</v>
      </c>
      <c r="B219" s="395" t="s">
        <v>664</v>
      </c>
      <c r="C219" s="395">
        <v>5</v>
      </c>
      <c r="D219" s="395">
        <v>80.400000000000006</v>
      </c>
      <c r="E219" s="396">
        <f t="shared" si="3"/>
        <v>402</v>
      </c>
    </row>
    <row r="220" spans="1:5" ht="14.1" customHeight="1">
      <c r="A220" s="395" t="s">
        <v>665</v>
      </c>
      <c r="B220" s="395" t="s">
        <v>666</v>
      </c>
      <c r="C220" s="395">
        <v>20</v>
      </c>
      <c r="D220" s="395">
        <v>36</v>
      </c>
      <c r="E220" s="396">
        <f t="shared" si="3"/>
        <v>720</v>
      </c>
    </row>
    <row r="221" spans="1:5" ht="14.1" customHeight="1">
      <c r="A221" s="395" t="s">
        <v>667</v>
      </c>
      <c r="B221" s="395" t="s">
        <v>668</v>
      </c>
      <c r="C221" s="395">
        <v>100</v>
      </c>
      <c r="D221" s="395">
        <v>23.3</v>
      </c>
      <c r="E221" s="396">
        <f t="shared" si="3"/>
        <v>2330</v>
      </c>
    </row>
    <row r="222" spans="1:5" ht="14.1" customHeight="1">
      <c r="A222" s="395" t="s">
        <v>669</v>
      </c>
      <c r="B222" s="395" t="s">
        <v>668</v>
      </c>
      <c r="C222" s="395">
        <v>10</v>
      </c>
      <c r="D222" s="395">
        <v>19</v>
      </c>
      <c r="E222" s="396">
        <f t="shared" si="3"/>
        <v>190</v>
      </c>
    </row>
    <row r="223" spans="1:5" ht="14.1" customHeight="1">
      <c r="A223" s="395" t="s">
        <v>670</v>
      </c>
      <c r="B223" s="395" t="s">
        <v>668</v>
      </c>
      <c r="C223" s="395">
        <v>185</v>
      </c>
      <c r="D223" s="395">
        <v>38.1</v>
      </c>
      <c r="E223" s="396">
        <f t="shared" si="3"/>
        <v>7048.5</v>
      </c>
    </row>
    <row r="224" spans="1:5" ht="14.1" customHeight="1">
      <c r="A224" s="395" t="s">
        <v>671</v>
      </c>
      <c r="B224" s="395" t="s">
        <v>672</v>
      </c>
      <c r="C224" s="395">
        <v>350</v>
      </c>
      <c r="D224" s="395">
        <v>245.9</v>
      </c>
      <c r="E224" s="396">
        <f t="shared" si="3"/>
        <v>86065</v>
      </c>
    </row>
    <row r="225" spans="1:5" ht="14.1" customHeight="1">
      <c r="A225" s="395" t="s">
        <v>673</v>
      </c>
      <c r="B225" s="395" t="s">
        <v>674</v>
      </c>
      <c r="C225" s="395">
        <v>10</v>
      </c>
      <c r="D225" s="395">
        <v>30.3</v>
      </c>
      <c r="E225" s="396">
        <f t="shared" si="3"/>
        <v>303</v>
      </c>
    </row>
    <row r="226" spans="1:5" ht="14.1" customHeight="1">
      <c r="A226" s="395" t="s">
        <v>675</v>
      </c>
      <c r="B226" s="395" t="s">
        <v>676</v>
      </c>
      <c r="C226" s="395">
        <v>30</v>
      </c>
      <c r="D226" s="395">
        <v>12.7</v>
      </c>
      <c r="E226" s="396">
        <f t="shared" si="3"/>
        <v>381</v>
      </c>
    </row>
    <row r="227" spans="1:5" ht="14.1" customHeight="1">
      <c r="A227" s="395" t="s">
        <v>677</v>
      </c>
      <c r="B227" s="395" t="s">
        <v>676</v>
      </c>
      <c r="C227" s="395">
        <v>10</v>
      </c>
      <c r="D227" s="395">
        <v>38.1</v>
      </c>
      <c r="E227" s="396">
        <f t="shared" si="3"/>
        <v>381</v>
      </c>
    </row>
    <row r="228" spans="1:5" ht="14.1" customHeight="1">
      <c r="A228" s="395" t="s">
        <v>678</v>
      </c>
      <c r="B228" s="395" t="s">
        <v>679</v>
      </c>
      <c r="C228" s="395">
        <v>380</v>
      </c>
      <c r="D228" s="395">
        <v>8.5</v>
      </c>
      <c r="E228" s="396">
        <f t="shared" si="3"/>
        <v>3230</v>
      </c>
    </row>
    <row r="229" spans="1:5" ht="14.1" customHeight="1">
      <c r="A229" s="395" t="s">
        <v>680</v>
      </c>
      <c r="B229" s="395" t="s">
        <v>679</v>
      </c>
      <c r="C229" s="395">
        <v>100</v>
      </c>
      <c r="D229" s="395">
        <v>16.899999999999999</v>
      </c>
      <c r="E229" s="396">
        <f t="shared" si="3"/>
        <v>1689.9999999999998</v>
      </c>
    </row>
    <row r="230" spans="1:5" ht="14.1" customHeight="1">
      <c r="A230" s="395" t="s">
        <v>681</v>
      </c>
      <c r="B230" s="395" t="s">
        <v>682</v>
      </c>
      <c r="C230" s="395">
        <v>540</v>
      </c>
      <c r="D230" s="395">
        <v>152.9</v>
      </c>
      <c r="E230" s="396">
        <f t="shared" si="3"/>
        <v>82566</v>
      </c>
    </row>
    <row r="231" spans="1:5" ht="14.1" customHeight="1">
      <c r="A231" s="395" t="s">
        <v>683</v>
      </c>
      <c r="B231" s="395" t="s">
        <v>684</v>
      </c>
      <c r="C231" s="395">
        <v>150</v>
      </c>
      <c r="D231" s="395">
        <v>124.1</v>
      </c>
      <c r="E231" s="396">
        <f t="shared" si="3"/>
        <v>18615</v>
      </c>
    </row>
    <row r="232" spans="1:5" ht="14.1" customHeight="1">
      <c r="A232" s="395" t="s">
        <v>685</v>
      </c>
      <c r="B232" s="395" t="s">
        <v>686</v>
      </c>
      <c r="C232" s="395">
        <v>890</v>
      </c>
      <c r="D232" s="395">
        <v>72.5</v>
      </c>
      <c r="E232" s="396">
        <f t="shared" si="3"/>
        <v>64525</v>
      </c>
    </row>
    <row r="233" spans="1:5" ht="14.1" customHeight="1">
      <c r="A233" s="395" t="s">
        <v>687</v>
      </c>
      <c r="B233" s="395" t="s">
        <v>688</v>
      </c>
      <c r="C233" s="395">
        <v>100</v>
      </c>
      <c r="D233" s="395">
        <v>358.8</v>
      </c>
      <c r="E233" s="396">
        <f t="shared" si="3"/>
        <v>35880</v>
      </c>
    </row>
    <row r="234" spans="1:5" ht="14.1" customHeight="1">
      <c r="A234" s="395" t="s">
        <v>689</v>
      </c>
      <c r="B234" s="395" t="s">
        <v>686</v>
      </c>
      <c r="C234" s="395">
        <v>1200</v>
      </c>
      <c r="D234" s="395">
        <v>145</v>
      </c>
      <c r="E234" s="396">
        <f t="shared" si="3"/>
        <v>174000</v>
      </c>
    </row>
    <row r="235" spans="1:5" ht="14.1" customHeight="1">
      <c r="A235" s="395" t="s">
        <v>690</v>
      </c>
      <c r="B235" s="395" t="s">
        <v>691</v>
      </c>
      <c r="C235" s="395">
        <v>400</v>
      </c>
      <c r="D235" s="395">
        <v>102.5</v>
      </c>
      <c r="E235" s="396">
        <f t="shared" si="3"/>
        <v>41000</v>
      </c>
    </row>
    <row r="236" spans="1:5" ht="14.1" customHeight="1">
      <c r="A236" s="395" t="s">
        <v>692</v>
      </c>
      <c r="B236" s="395" t="s">
        <v>691</v>
      </c>
      <c r="C236" s="395">
        <v>350</v>
      </c>
      <c r="D236" s="395">
        <v>379.4</v>
      </c>
      <c r="E236" s="396">
        <f t="shared" si="3"/>
        <v>132790</v>
      </c>
    </row>
    <row r="237" spans="1:5" ht="14.1" customHeight="1">
      <c r="A237" s="395" t="s">
        <v>693</v>
      </c>
      <c r="B237" s="395" t="s">
        <v>694</v>
      </c>
      <c r="C237" s="395">
        <v>900</v>
      </c>
      <c r="D237" s="395">
        <v>153.9</v>
      </c>
      <c r="E237" s="396">
        <f t="shared" si="3"/>
        <v>138510</v>
      </c>
    </row>
    <row r="238" spans="1:5" ht="14.1" customHeight="1">
      <c r="A238" s="395" t="s">
        <v>695</v>
      </c>
      <c r="B238" s="395" t="s">
        <v>694</v>
      </c>
      <c r="C238" s="395">
        <v>300</v>
      </c>
      <c r="D238" s="395">
        <v>309.10000000000002</v>
      </c>
      <c r="E238" s="396">
        <f t="shared" si="3"/>
        <v>92730</v>
      </c>
    </row>
    <row r="239" spans="1:5" ht="14.1" customHeight="1">
      <c r="A239" s="395" t="s">
        <v>696</v>
      </c>
      <c r="B239" s="395" t="s">
        <v>697</v>
      </c>
      <c r="C239" s="395">
        <v>50</v>
      </c>
      <c r="D239" s="395">
        <v>24.3</v>
      </c>
      <c r="E239" s="396">
        <f t="shared" si="3"/>
        <v>1215</v>
      </c>
    </row>
    <row r="240" spans="1:5" ht="14.1" customHeight="1">
      <c r="A240" s="395" t="s">
        <v>698</v>
      </c>
      <c r="B240" s="395" t="s">
        <v>699</v>
      </c>
      <c r="C240" s="395">
        <v>100</v>
      </c>
      <c r="D240" s="395">
        <v>22.9</v>
      </c>
      <c r="E240" s="396">
        <f t="shared" si="3"/>
        <v>2290</v>
      </c>
    </row>
    <row r="241" spans="1:5" ht="14.1" customHeight="1">
      <c r="A241" s="395" t="s">
        <v>700</v>
      </c>
      <c r="B241" s="395" t="s">
        <v>701</v>
      </c>
      <c r="C241" s="395">
        <v>300</v>
      </c>
      <c r="D241" s="395">
        <v>8.5</v>
      </c>
      <c r="E241" s="396">
        <f t="shared" si="3"/>
        <v>2550</v>
      </c>
    </row>
    <row r="242" spans="1:5" ht="14.1" customHeight="1">
      <c r="A242" s="395" t="s">
        <v>702</v>
      </c>
      <c r="B242" s="395" t="s">
        <v>703</v>
      </c>
      <c r="C242" s="395">
        <v>200</v>
      </c>
      <c r="D242" s="395">
        <v>13.8</v>
      </c>
      <c r="E242" s="396">
        <f t="shared" si="3"/>
        <v>2760</v>
      </c>
    </row>
    <row r="243" spans="1:5" ht="14.1" customHeight="1">
      <c r="A243" s="395" t="s">
        <v>704</v>
      </c>
      <c r="B243" s="395" t="s">
        <v>705</v>
      </c>
      <c r="C243" s="395">
        <v>200</v>
      </c>
      <c r="D243" s="395">
        <v>6.3</v>
      </c>
      <c r="E243" s="396">
        <f t="shared" si="3"/>
        <v>1260</v>
      </c>
    </row>
    <row r="244" spans="1:5" ht="14.1" customHeight="1">
      <c r="A244" s="395" t="s">
        <v>706</v>
      </c>
      <c r="B244" s="395" t="s">
        <v>707</v>
      </c>
      <c r="C244" s="395">
        <v>300</v>
      </c>
      <c r="D244" s="395">
        <v>24.3</v>
      </c>
      <c r="E244" s="396">
        <f t="shared" si="3"/>
        <v>7290</v>
      </c>
    </row>
    <row r="245" spans="1:5" ht="14.1" customHeight="1">
      <c r="A245" s="395" t="s">
        <v>708</v>
      </c>
      <c r="B245" s="395" t="s">
        <v>709</v>
      </c>
      <c r="C245" s="395">
        <v>70</v>
      </c>
      <c r="D245" s="395">
        <v>31.2</v>
      </c>
      <c r="E245" s="396">
        <f t="shared" si="3"/>
        <v>2184</v>
      </c>
    </row>
    <row r="246" spans="1:5" ht="14.1" customHeight="1">
      <c r="A246" s="395" t="s">
        <v>710</v>
      </c>
      <c r="B246" s="395" t="s">
        <v>711</v>
      </c>
      <c r="C246" s="395">
        <v>35</v>
      </c>
      <c r="D246" s="395">
        <v>7.5</v>
      </c>
      <c r="E246" s="396">
        <f t="shared" si="3"/>
        <v>262.5</v>
      </c>
    </row>
    <row r="247" spans="1:5" ht="14.1" customHeight="1">
      <c r="A247" s="395" t="s">
        <v>712</v>
      </c>
      <c r="B247" s="395" t="s">
        <v>711</v>
      </c>
      <c r="C247" s="395">
        <v>12</v>
      </c>
      <c r="D247" s="395">
        <v>26.8</v>
      </c>
      <c r="E247" s="396">
        <f t="shared" si="3"/>
        <v>321.60000000000002</v>
      </c>
    </row>
    <row r="248" spans="1:5" ht="14.1" customHeight="1">
      <c r="A248" s="395" t="s">
        <v>713</v>
      </c>
      <c r="B248" s="395" t="s">
        <v>714</v>
      </c>
      <c r="C248" s="395">
        <v>200</v>
      </c>
      <c r="D248" s="395">
        <v>16.3</v>
      </c>
      <c r="E248" s="396">
        <f t="shared" si="3"/>
        <v>3260</v>
      </c>
    </row>
    <row r="249" spans="1:5" ht="14.1" customHeight="1">
      <c r="A249" s="395" t="s">
        <v>715</v>
      </c>
      <c r="B249" s="395" t="s">
        <v>716</v>
      </c>
      <c r="C249" s="395">
        <v>500</v>
      </c>
      <c r="D249" s="395">
        <v>16.899999999999999</v>
      </c>
      <c r="E249" s="396">
        <f t="shared" si="3"/>
        <v>8450</v>
      </c>
    </row>
    <row r="250" spans="1:5" ht="14.1" customHeight="1">
      <c r="A250" s="395" t="s">
        <v>717</v>
      </c>
      <c r="B250" s="395" t="s">
        <v>718</v>
      </c>
      <c r="C250" s="395">
        <v>50</v>
      </c>
      <c r="D250" s="395">
        <v>147.30000000000001</v>
      </c>
      <c r="E250" s="396">
        <f t="shared" si="3"/>
        <v>7365.0000000000009</v>
      </c>
    </row>
    <row r="251" spans="1:5" ht="14.1" customHeight="1">
      <c r="A251" s="395" t="s">
        <v>719</v>
      </c>
      <c r="B251" s="395" t="s">
        <v>720</v>
      </c>
      <c r="C251" s="395">
        <v>80</v>
      </c>
      <c r="D251" s="395">
        <v>1083.5</v>
      </c>
      <c r="E251" s="396">
        <f t="shared" si="3"/>
        <v>86680</v>
      </c>
    </row>
    <row r="252" spans="1:5" ht="14.1" customHeight="1">
      <c r="A252" s="395" t="s">
        <v>721</v>
      </c>
      <c r="B252" s="395" t="s">
        <v>722</v>
      </c>
      <c r="C252" s="395">
        <v>30</v>
      </c>
      <c r="D252" s="395">
        <v>57.9</v>
      </c>
      <c r="E252" s="396">
        <f t="shared" si="3"/>
        <v>1737</v>
      </c>
    </row>
    <row r="253" spans="1:5" ht="14.1" customHeight="1">
      <c r="A253" s="395" t="s">
        <v>723</v>
      </c>
      <c r="B253" s="395" t="s">
        <v>724</v>
      </c>
      <c r="C253" s="395">
        <v>250</v>
      </c>
      <c r="D253" s="395">
        <v>8.1999999999999993</v>
      </c>
      <c r="E253" s="396">
        <f t="shared" si="3"/>
        <v>2050</v>
      </c>
    </row>
    <row r="254" spans="1:5" ht="14.1" customHeight="1">
      <c r="A254" s="395" t="s">
        <v>725</v>
      </c>
      <c r="B254" s="395" t="s">
        <v>724</v>
      </c>
      <c r="C254" s="395">
        <v>200</v>
      </c>
      <c r="D254" s="395">
        <v>12.2</v>
      </c>
      <c r="E254" s="396">
        <f t="shared" si="3"/>
        <v>2440</v>
      </c>
    </row>
    <row r="255" spans="1:5" ht="14.1" customHeight="1">
      <c r="A255" s="395" t="s">
        <v>726</v>
      </c>
      <c r="B255" s="395" t="s">
        <v>727</v>
      </c>
      <c r="C255" s="395">
        <v>200</v>
      </c>
      <c r="D255" s="395">
        <v>9.9</v>
      </c>
      <c r="E255" s="396">
        <f t="shared" si="3"/>
        <v>1980</v>
      </c>
    </row>
    <row r="256" spans="1:5" ht="14.1" customHeight="1">
      <c r="A256" s="395" t="s">
        <v>728</v>
      </c>
      <c r="B256" s="395" t="s">
        <v>727</v>
      </c>
      <c r="C256" s="395">
        <v>400</v>
      </c>
      <c r="D256" s="395">
        <v>9.9</v>
      </c>
      <c r="E256" s="396">
        <f t="shared" si="3"/>
        <v>3960</v>
      </c>
    </row>
    <row r="257" spans="1:5" ht="14.1" customHeight="1">
      <c r="A257" s="395" t="s">
        <v>729</v>
      </c>
      <c r="B257" s="395" t="s">
        <v>730</v>
      </c>
      <c r="C257" s="395">
        <v>400</v>
      </c>
      <c r="D257" s="395">
        <v>9.9</v>
      </c>
      <c r="E257" s="396">
        <f t="shared" si="3"/>
        <v>3960</v>
      </c>
    </row>
    <row r="258" spans="1:5" ht="14.1" customHeight="1">
      <c r="A258" s="395" t="s">
        <v>731</v>
      </c>
      <c r="B258" s="395" t="s">
        <v>732</v>
      </c>
      <c r="C258" s="395">
        <v>15</v>
      </c>
      <c r="D258" s="395">
        <v>677.2</v>
      </c>
      <c r="E258" s="396">
        <f t="shared" si="3"/>
        <v>10158</v>
      </c>
    </row>
    <row r="259" spans="1:5" ht="14.1" customHeight="1">
      <c r="A259" s="395" t="s">
        <v>733</v>
      </c>
      <c r="B259" s="395" t="s">
        <v>734</v>
      </c>
      <c r="C259" s="395">
        <v>52</v>
      </c>
      <c r="D259" s="395">
        <v>2.7</v>
      </c>
      <c r="E259" s="396">
        <f t="shared" si="3"/>
        <v>140.4</v>
      </c>
    </row>
    <row r="260" spans="1:5" ht="14.1" customHeight="1">
      <c r="A260" s="395" t="s">
        <v>735</v>
      </c>
      <c r="B260" s="395" t="s">
        <v>736</v>
      </c>
      <c r="C260" s="395">
        <v>900</v>
      </c>
      <c r="D260" s="395">
        <v>28.1</v>
      </c>
      <c r="E260" s="396">
        <f t="shared" si="3"/>
        <v>25290</v>
      </c>
    </row>
    <row r="261" spans="1:5" ht="14.1" customHeight="1">
      <c r="A261" s="395" t="s">
        <v>737</v>
      </c>
      <c r="B261" s="395" t="s">
        <v>738</v>
      </c>
      <c r="C261" s="395">
        <v>435</v>
      </c>
      <c r="D261" s="395">
        <v>30</v>
      </c>
      <c r="E261" s="396">
        <f t="shared" ref="E261:E324" si="4">C261*D261</f>
        <v>13050</v>
      </c>
    </row>
    <row r="262" spans="1:5" ht="14.1" customHeight="1">
      <c r="A262" s="395" t="s">
        <v>739</v>
      </c>
      <c r="B262" s="395" t="s">
        <v>740</v>
      </c>
      <c r="C262" s="395">
        <v>1</v>
      </c>
      <c r="D262" s="395">
        <v>986</v>
      </c>
      <c r="E262" s="396">
        <f t="shared" si="4"/>
        <v>986</v>
      </c>
    </row>
    <row r="263" spans="1:5" ht="14.1" customHeight="1">
      <c r="A263" s="395" t="s">
        <v>741</v>
      </c>
      <c r="B263" s="395" t="s">
        <v>742</v>
      </c>
      <c r="C263" s="395">
        <v>20</v>
      </c>
      <c r="D263" s="395">
        <v>16.5</v>
      </c>
      <c r="E263" s="396">
        <f t="shared" si="4"/>
        <v>330</v>
      </c>
    </row>
    <row r="264" spans="1:5" ht="14.1" customHeight="1">
      <c r="A264" s="395" t="s">
        <v>743</v>
      </c>
      <c r="B264" s="395" t="s">
        <v>742</v>
      </c>
      <c r="C264" s="395">
        <v>30</v>
      </c>
      <c r="D264" s="395">
        <v>52.1</v>
      </c>
      <c r="E264" s="396">
        <f t="shared" si="4"/>
        <v>1563</v>
      </c>
    </row>
    <row r="265" spans="1:5" ht="14.1" customHeight="1">
      <c r="A265" s="395" t="s">
        <v>744</v>
      </c>
      <c r="B265" s="395" t="s">
        <v>745</v>
      </c>
      <c r="C265" s="395">
        <v>220</v>
      </c>
      <c r="D265" s="395">
        <v>24.7</v>
      </c>
      <c r="E265" s="396">
        <f t="shared" si="4"/>
        <v>5434</v>
      </c>
    </row>
    <row r="266" spans="1:5" ht="14.1" customHeight="1">
      <c r="A266" s="395" t="s">
        <v>746</v>
      </c>
      <c r="B266" s="395" t="s">
        <v>745</v>
      </c>
      <c r="C266" s="395">
        <v>570</v>
      </c>
      <c r="D266" s="395">
        <v>28.4</v>
      </c>
      <c r="E266" s="396">
        <f t="shared" si="4"/>
        <v>16188</v>
      </c>
    </row>
    <row r="267" spans="1:5" ht="14.1" customHeight="1">
      <c r="A267" s="395" t="s">
        <v>747</v>
      </c>
      <c r="B267" s="395" t="s">
        <v>745</v>
      </c>
      <c r="C267" s="395">
        <v>30</v>
      </c>
      <c r="D267" s="395">
        <v>33</v>
      </c>
      <c r="E267" s="396">
        <f t="shared" si="4"/>
        <v>990</v>
      </c>
    </row>
    <row r="268" spans="1:5" ht="14.1" customHeight="1">
      <c r="A268" s="395" t="s">
        <v>748</v>
      </c>
      <c r="B268" s="395" t="s">
        <v>749</v>
      </c>
      <c r="C268" s="395">
        <v>300</v>
      </c>
      <c r="D268" s="395">
        <v>126.6</v>
      </c>
      <c r="E268" s="396">
        <f t="shared" si="4"/>
        <v>37980</v>
      </c>
    </row>
    <row r="269" spans="1:5" ht="14.1" customHeight="1">
      <c r="A269" s="395" t="s">
        <v>750</v>
      </c>
      <c r="B269" s="395" t="s">
        <v>751</v>
      </c>
      <c r="C269" s="395">
        <v>400</v>
      </c>
      <c r="D269" s="395">
        <v>93.3</v>
      </c>
      <c r="E269" s="396">
        <f t="shared" si="4"/>
        <v>37320</v>
      </c>
    </row>
    <row r="270" spans="1:5" ht="14.1" customHeight="1">
      <c r="A270" s="395" t="s">
        <v>752</v>
      </c>
      <c r="B270" s="395" t="s">
        <v>753</v>
      </c>
      <c r="C270" s="395">
        <v>200</v>
      </c>
      <c r="D270" s="395">
        <v>22.9</v>
      </c>
      <c r="E270" s="396">
        <f t="shared" si="4"/>
        <v>4580</v>
      </c>
    </row>
    <row r="271" spans="1:5" ht="14.1" customHeight="1">
      <c r="A271" s="395" t="s">
        <v>754</v>
      </c>
      <c r="B271" s="395" t="s">
        <v>755</v>
      </c>
      <c r="C271" s="395">
        <v>110</v>
      </c>
      <c r="D271" s="395">
        <v>21.2</v>
      </c>
      <c r="E271" s="396">
        <f t="shared" si="4"/>
        <v>2332</v>
      </c>
    </row>
    <row r="272" spans="1:5" ht="14.1" customHeight="1">
      <c r="A272" s="395" t="s">
        <v>756</v>
      </c>
      <c r="B272" s="395" t="s">
        <v>757</v>
      </c>
      <c r="C272" s="395">
        <v>50</v>
      </c>
      <c r="D272" s="395">
        <v>31.7</v>
      </c>
      <c r="E272" s="396">
        <f t="shared" si="4"/>
        <v>1585</v>
      </c>
    </row>
    <row r="273" spans="1:5" ht="14.1" customHeight="1">
      <c r="A273" s="395" t="s">
        <v>758</v>
      </c>
      <c r="B273" s="395" t="s">
        <v>759</v>
      </c>
      <c r="C273" s="395">
        <v>250</v>
      </c>
      <c r="D273" s="395">
        <v>15.2</v>
      </c>
      <c r="E273" s="396">
        <f t="shared" si="4"/>
        <v>3800</v>
      </c>
    </row>
    <row r="274" spans="1:5" ht="14.1" customHeight="1">
      <c r="A274" s="395" t="s">
        <v>760</v>
      </c>
      <c r="B274" s="395" t="s">
        <v>761</v>
      </c>
      <c r="C274" s="395">
        <v>200</v>
      </c>
      <c r="D274" s="395">
        <v>10.7</v>
      </c>
      <c r="E274" s="396">
        <f t="shared" si="4"/>
        <v>2140</v>
      </c>
    </row>
    <row r="275" spans="1:5" ht="14.1" customHeight="1">
      <c r="A275" s="395" t="s">
        <v>762</v>
      </c>
      <c r="B275" s="395" t="s">
        <v>763</v>
      </c>
      <c r="C275" s="395">
        <v>300</v>
      </c>
      <c r="D275" s="395">
        <v>13.9</v>
      </c>
      <c r="E275" s="396">
        <f t="shared" si="4"/>
        <v>4170</v>
      </c>
    </row>
    <row r="276" spans="1:5" ht="14.1" customHeight="1">
      <c r="A276" s="395" t="s">
        <v>764</v>
      </c>
      <c r="B276" s="395" t="s">
        <v>765</v>
      </c>
      <c r="C276" s="395">
        <v>50</v>
      </c>
      <c r="D276" s="395">
        <v>304.89999999999998</v>
      </c>
      <c r="E276" s="396">
        <f t="shared" si="4"/>
        <v>15244.999999999998</v>
      </c>
    </row>
    <row r="277" spans="1:5" ht="14.1" customHeight="1">
      <c r="A277" s="395" t="s">
        <v>766</v>
      </c>
      <c r="B277" s="395" t="s">
        <v>767</v>
      </c>
      <c r="C277" s="395">
        <v>10</v>
      </c>
      <c r="D277" s="395">
        <v>765.2</v>
      </c>
      <c r="E277" s="396">
        <f t="shared" si="4"/>
        <v>7652</v>
      </c>
    </row>
    <row r="278" spans="1:5" ht="14.1" customHeight="1">
      <c r="A278" s="395" t="s">
        <v>768</v>
      </c>
      <c r="B278" s="395" t="s">
        <v>769</v>
      </c>
      <c r="C278" s="395">
        <v>330</v>
      </c>
      <c r="D278" s="395">
        <v>27.7</v>
      </c>
      <c r="E278" s="396">
        <f t="shared" si="4"/>
        <v>9141</v>
      </c>
    </row>
    <row r="279" spans="1:5" ht="14.1" customHeight="1">
      <c r="A279" s="395" t="s">
        <v>770</v>
      </c>
      <c r="B279" s="395" t="s">
        <v>771</v>
      </c>
      <c r="C279" s="395">
        <v>212</v>
      </c>
      <c r="D279" s="395">
        <v>39.5</v>
      </c>
      <c r="E279" s="396">
        <f t="shared" si="4"/>
        <v>8374</v>
      </c>
    </row>
    <row r="280" spans="1:5" ht="14.1" customHeight="1">
      <c r="A280" s="395" t="s">
        <v>772</v>
      </c>
      <c r="B280" s="395" t="s">
        <v>773</v>
      </c>
      <c r="C280" s="395">
        <v>500</v>
      </c>
      <c r="D280" s="395">
        <v>11.4</v>
      </c>
      <c r="E280" s="396">
        <f t="shared" si="4"/>
        <v>5700</v>
      </c>
    </row>
    <row r="281" spans="1:5" ht="14.1" customHeight="1">
      <c r="A281" s="395" t="s">
        <v>774</v>
      </c>
      <c r="B281" s="395" t="s">
        <v>775</v>
      </c>
      <c r="C281" s="395">
        <v>300</v>
      </c>
      <c r="D281" s="395">
        <v>10.1</v>
      </c>
      <c r="E281" s="396">
        <f t="shared" si="4"/>
        <v>3030</v>
      </c>
    </row>
    <row r="282" spans="1:5" ht="14.1" customHeight="1">
      <c r="A282" s="395" t="s">
        <v>776</v>
      </c>
      <c r="B282" s="395" t="s">
        <v>775</v>
      </c>
      <c r="C282" s="395">
        <v>70</v>
      </c>
      <c r="D282" s="395">
        <v>663.7</v>
      </c>
      <c r="E282" s="396">
        <f t="shared" si="4"/>
        <v>46459</v>
      </c>
    </row>
    <row r="283" spans="1:5" ht="14.1" customHeight="1">
      <c r="A283" s="395" t="s">
        <v>777</v>
      </c>
      <c r="B283" s="395" t="s">
        <v>778</v>
      </c>
      <c r="C283" s="395">
        <v>300</v>
      </c>
      <c r="D283" s="395">
        <v>3.4</v>
      </c>
      <c r="E283" s="396">
        <f t="shared" si="4"/>
        <v>1020</v>
      </c>
    </row>
    <row r="284" spans="1:5" ht="14.1" customHeight="1">
      <c r="A284" s="395" t="s">
        <v>779</v>
      </c>
      <c r="B284" s="395" t="s">
        <v>778</v>
      </c>
      <c r="C284" s="395">
        <v>10</v>
      </c>
      <c r="D284" s="395">
        <v>29</v>
      </c>
      <c r="E284" s="396">
        <f t="shared" si="4"/>
        <v>290</v>
      </c>
    </row>
    <row r="285" spans="1:5" ht="14.1" customHeight="1">
      <c r="A285" s="395" t="s">
        <v>780</v>
      </c>
      <c r="B285" s="395" t="s">
        <v>781</v>
      </c>
      <c r="C285" s="395">
        <v>300</v>
      </c>
      <c r="D285" s="395">
        <v>12.2</v>
      </c>
      <c r="E285" s="396">
        <f t="shared" si="4"/>
        <v>3660</v>
      </c>
    </row>
    <row r="286" spans="1:5" ht="14.1" customHeight="1">
      <c r="A286" s="395" t="s">
        <v>782</v>
      </c>
      <c r="B286" s="395" t="s">
        <v>783</v>
      </c>
      <c r="C286" s="395">
        <v>250</v>
      </c>
      <c r="D286" s="395">
        <v>9.9</v>
      </c>
      <c r="E286" s="396">
        <f t="shared" si="4"/>
        <v>2475</v>
      </c>
    </row>
    <row r="287" spans="1:5" ht="14.1" customHeight="1">
      <c r="A287" s="395" t="s">
        <v>784</v>
      </c>
      <c r="B287" s="395" t="s">
        <v>783</v>
      </c>
      <c r="C287" s="395">
        <v>30</v>
      </c>
      <c r="D287" s="395">
        <v>14.8</v>
      </c>
      <c r="E287" s="396">
        <f t="shared" si="4"/>
        <v>444</v>
      </c>
    </row>
    <row r="288" spans="1:5" ht="14.1" customHeight="1">
      <c r="A288" s="395" t="s">
        <v>785</v>
      </c>
      <c r="B288" s="395" t="s">
        <v>786</v>
      </c>
      <c r="C288" s="395">
        <v>200</v>
      </c>
      <c r="D288" s="395">
        <v>6.1</v>
      </c>
      <c r="E288" s="396">
        <f t="shared" si="4"/>
        <v>1220</v>
      </c>
    </row>
    <row r="289" spans="1:5" ht="14.1" customHeight="1">
      <c r="A289" s="395" t="s">
        <v>787</v>
      </c>
      <c r="B289" s="395" t="s">
        <v>786</v>
      </c>
      <c r="C289" s="395">
        <v>300</v>
      </c>
      <c r="D289" s="395">
        <v>8.5</v>
      </c>
      <c r="E289" s="396">
        <f t="shared" si="4"/>
        <v>2550</v>
      </c>
    </row>
    <row r="290" spans="1:5" ht="14.1" customHeight="1">
      <c r="A290" s="395" t="s">
        <v>788</v>
      </c>
      <c r="B290" s="395" t="s">
        <v>789</v>
      </c>
      <c r="C290" s="395">
        <v>100</v>
      </c>
      <c r="D290" s="395">
        <v>9.3000000000000007</v>
      </c>
      <c r="E290" s="396">
        <f t="shared" si="4"/>
        <v>930.00000000000011</v>
      </c>
    </row>
    <row r="291" spans="1:5" ht="14.1" customHeight="1">
      <c r="A291" s="395" t="s">
        <v>790</v>
      </c>
      <c r="B291" s="395" t="s">
        <v>791</v>
      </c>
      <c r="C291" s="395">
        <v>200</v>
      </c>
      <c r="D291" s="395">
        <v>15.2</v>
      </c>
      <c r="E291" s="396">
        <f t="shared" si="4"/>
        <v>3040</v>
      </c>
    </row>
    <row r="292" spans="1:5" ht="14.1" customHeight="1">
      <c r="A292" s="395" t="s">
        <v>792</v>
      </c>
      <c r="B292" s="395" t="s">
        <v>793</v>
      </c>
      <c r="C292" s="395">
        <v>300</v>
      </c>
      <c r="D292" s="395">
        <v>17.899999999999999</v>
      </c>
      <c r="E292" s="396">
        <f t="shared" si="4"/>
        <v>5370</v>
      </c>
    </row>
    <row r="293" spans="1:5" ht="14.1" customHeight="1">
      <c r="A293" s="395" t="s">
        <v>794</v>
      </c>
      <c r="B293" s="395" t="s">
        <v>795</v>
      </c>
      <c r="C293" s="395">
        <v>300</v>
      </c>
      <c r="D293" s="395">
        <v>5.3</v>
      </c>
      <c r="E293" s="396">
        <f t="shared" si="4"/>
        <v>1590</v>
      </c>
    </row>
    <row r="294" spans="1:5" ht="14.1" customHeight="1">
      <c r="A294" s="395" t="s">
        <v>796</v>
      </c>
      <c r="B294" s="395" t="s">
        <v>797</v>
      </c>
      <c r="C294" s="395">
        <v>130</v>
      </c>
      <c r="D294" s="395">
        <v>21.6</v>
      </c>
      <c r="E294" s="396">
        <f t="shared" si="4"/>
        <v>2808</v>
      </c>
    </row>
    <row r="295" spans="1:5" ht="14.1" customHeight="1">
      <c r="A295" s="395" t="s">
        <v>798</v>
      </c>
      <c r="B295" s="395" t="s">
        <v>799</v>
      </c>
      <c r="C295" s="395">
        <v>216</v>
      </c>
      <c r="D295" s="395">
        <v>7</v>
      </c>
      <c r="E295" s="396">
        <f t="shared" si="4"/>
        <v>1512</v>
      </c>
    </row>
    <row r="296" spans="1:5" ht="14.1" customHeight="1">
      <c r="A296" s="395" t="s">
        <v>800</v>
      </c>
      <c r="B296" s="395" t="s">
        <v>801</v>
      </c>
      <c r="C296" s="395">
        <v>70</v>
      </c>
      <c r="D296" s="395">
        <v>22.6</v>
      </c>
      <c r="E296" s="396">
        <f t="shared" si="4"/>
        <v>1582</v>
      </c>
    </row>
    <row r="297" spans="1:5" ht="14.1" customHeight="1">
      <c r="A297" s="395" t="s">
        <v>802</v>
      </c>
      <c r="B297" s="395" t="s">
        <v>803</v>
      </c>
      <c r="C297" s="395">
        <v>66</v>
      </c>
      <c r="D297" s="395">
        <v>51.1</v>
      </c>
      <c r="E297" s="396">
        <f t="shared" si="4"/>
        <v>3372.6</v>
      </c>
    </row>
    <row r="298" spans="1:5" ht="14.1" customHeight="1">
      <c r="A298" s="395" t="s">
        <v>804</v>
      </c>
      <c r="B298" s="395" t="s">
        <v>803</v>
      </c>
      <c r="C298" s="395">
        <v>87</v>
      </c>
      <c r="D298" s="395">
        <v>102.3</v>
      </c>
      <c r="E298" s="396">
        <f t="shared" si="4"/>
        <v>8900.1</v>
      </c>
    </row>
    <row r="299" spans="1:5" ht="14.1" customHeight="1">
      <c r="A299" s="395" t="s">
        <v>805</v>
      </c>
      <c r="B299" s="395" t="s">
        <v>803</v>
      </c>
      <c r="C299" s="395">
        <v>50</v>
      </c>
      <c r="D299" s="395">
        <v>507.9</v>
      </c>
      <c r="E299" s="396">
        <f t="shared" si="4"/>
        <v>25395</v>
      </c>
    </row>
    <row r="300" spans="1:5" ht="14.1" customHeight="1">
      <c r="A300" s="397" t="s">
        <v>806</v>
      </c>
      <c r="B300" s="395" t="s">
        <v>807</v>
      </c>
      <c r="C300" s="395">
        <v>20</v>
      </c>
      <c r="D300" s="395">
        <v>395.7</v>
      </c>
      <c r="E300" s="396">
        <f t="shared" si="4"/>
        <v>7914</v>
      </c>
    </row>
    <row r="301" spans="1:5" ht="14.1" customHeight="1">
      <c r="A301" s="395" t="s">
        <v>808</v>
      </c>
      <c r="B301" s="395" t="s">
        <v>809</v>
      </c>
      <c r="C301" s="395">
        <v>15</v>
      </c>
      <c r="D301" s="395">
        <v>1163.9000000000001</v>
      </c>
      <c r="E301" s="396">
        <f t="shared" si="4"/>
        <v>17458.5</v>
      </c>
    </row>
    <row r="302" spans="1:5" ht="14.1" customHeight="1">
      <c r="A302" s="395" t="s">
        <v>810</v>
      </c>
      <c r="B302" s="395" t="s">
        <v>811</v>
      </c>
      <c r="C302" s="395">
        <v>15</v>
      </c>
      <c r="D302" s="395">
        <v>1015.7</v>
      </c>
      <c r="E302" s="396">
        <f t="shared" si="4"/>
        <v>15235.5</v>
      </c>
    </row>
    <row r="303" spans="1:5" ht="14.1" customHeight="1">
      <c r="A303" s="395" t="s">
        <v>812</v>
      </c>
      <c r="B303" s="395" t="s">
        <v>813</v>
      </c>
      <c r="C303" s="395">
        <v>10</v>
      </c>
      <c r="D303" s="395">
        <v>355.5</v>
      </c>
      <c r="E303" s="396">
        <f t="shared" si="4"/>
        <v>3555</v>
      </c>
    </row>
    <row r="304" spans="1:5" ht="14.1" customHeight="1">
      <c r="A304" s="395" t="s">
        <v>814</v>
      </c>
      <c r="B304" s="395" t="s">
        <v>815</v>
      </c>
      <c r="C304" s="395">
        <v>20</v>
      </c>
      <c r="D304" s="395">
        <v>3771.5</v>
      </c>
      <c r="E304" s="396">
        <f t="shared" si="4"/>
        <v>75430</v>
      </c>
    </row>
    <row r="305" spans="1:5" ht="14.1" customHeight="1">
      <c r="A305" s="395" t="s">
        <v>816</v>
      </c>
      <c r="B305" s="395" t="s">
        <v>817</v>
      </c>
      <c r="C305" s="395">
        <v>200</v>
      </c>
      <c r="D305" s="395">
        <v>27.5</v>
      </c>
      <c r="E305" s="396">
        <f t="shared" si="4"/>
        <v>5500</v>
      </c>
    </row>
    <row r="306" spans="1:5" ht="14.1" customHeight="1">
      <c r="A306" s="395" t="s">
        <v>818</v>
      </c>
      <c r="B306" s="395" t="s">
        <v>819</v>
      </c>
      <c r="C306" s="395">
        <v>50</v>
      </c>
      <c r="D306" s="395">
        <v>158.30000000000001</v>
      </c>
      <c r="E306" s="396">
        <f t="shared" si="4"/>
        <v>7915.0000000000009</v>
      </c>
    </row>
    <row r="307" spans="1:5" ht="14.1" customHeight="1">
      <c r="A307" s="395" t="s">
        <v>820</v>
      </c>
      <c r="B307" s="395" t="s">
        <v>819</v>
      </c>
      <c r="C307" s="395">
        <v>80</v>
      </c>
      <c r="D307" s="395">
        <v>158.30000000000001</v>
      </c>
      <c r="E307" s="396">
        <f t="shared" si="4"/>
        <v>12664</v>
      </c>
    </row>
    <row r="308" spans="1:5" ht="14.1" customHeight="1">
      <c r="A308" s="397" t="s">
        <v>821</v>
      </c>
      <c r="B308" s="395" t="s">
        <v>822</v>
      </c>
      <c r="C308" s="395">
        <v>1</v>
      </c>
      <c r="D308" s="395">
        <v>4969.3</v>
      </c>
      <c r="E308" s="396">
        <f t="shared" si="4"/>
        <v>4969.3</v>
      </c>
    </row>
    <row r="309" spans="1:5" ht="14.1" customHeight="1">
      <c r="A309" s="397" t="s">
        <v>823</v>
      </c>
      <c r="B309" s="395" t="s">
        <v>822</v>
      </c>
      <c r="C309" s="395">
        <v>15</v>
      </c>
      <c r="D309" s="395">
        <v>6476.9</v>
      </c>
      <c r="E309" s="396">
        <f t="shared" si="4"/>
        <v>97153.5</v>
      </c>
    </row>
    <row r="310" spans="1:5" ht="14.1" customHeight="1">
      <c r="A310" s="397" t="s">
        <v>824</v>
      </c>
      <c r="B310" s="395" t="s">
        <v>822</v>
      </c>
      <c r="C310" s="395">
        <v>30</v>
      </c>
      <c r="D310" s="395">
        <v>8486.9</v>
      </c>
      <c r="E310" s="396">
        <f t="shared" si="4"/>
        <v>254607</v>
      </c>
    </row>
    <row r="311" spans="1:5" ht="14.1" customHeight="1">
      <c r="A311" s="397" t="s">
        <v>825</v>
      </c>
      <c r="B311" s="395" t="s">
        <v>826</v>
      </c>
      <c r="C311" s="395">
        <v>7</v>
      </c>
      <c r="D311" s="395">
        <v>6281.4</v>
      </c>
      <c r="E311" s="396">
        <f t="shared" si="4"/>
        <v>43969.799999999996</v>
      </c>
    </row>
    <row r="312" spans="1:5" ht="14.1" customHeight="1">
      <c r="A312" s="397" t="s">
        <v>827</v>
      </c>
      <c r="B312" s="395" t="s">
        <v>826</v>
      </c>
      <c r="C312" s="395">
        <v>30</v>
      </c>
      <c r="D312" s="395">
        <v>3047.2</v>
      </c>
      <c r="E312" s="396">
        <f t="shared" si="4"/>
        <v>91416</v>
      </c>
    </row>
    <row r="313" spans="1:5" ht="14.1" customHeight="1">
      <c r="A313" s="397" t="s">
        <v>828</v>
      </c>
      <c r="B313" s="395" t="s">
        <v>829</v>
      </c>
      <c r="C313" s="395">
        <v>25</v>
      </c>
      <c r="D313" s="395">
        <v>3417.3</v>
      </c>
      <c r="E313" s="396">
        <f t="shared" si="4"/>
        <v>85432.5</v>
      </c>
    </row>
    <row r="314" spans="1:5" ht="14.1" customHeight="1">
      <c r="A314" s="395" t="s">
        <v>830</v>
      </c>
      <c r="B314" s="395" t="s">
        <v>831</v>
      </c>
      <c r="C314" s="395">
        <v>10</v>
      </c>
      <c r="D314" s="395">
        <v>1375.5</v>
      </c>
      <c r="E314" s="396">
        <f t="shared" si="4"/>
        <v>13755</v>
      </c>
    </row>
    <row r="315" spans="1:5" ht="14.1" customHeight="1">
      <c r="A315" s="395" t="s">
        <v>832</v>
      </c>
      <c r="B315" s="395" t="s">
        <v>833</v>
      </c>
      <c r="C315" s="395">
        <v>25</v>
      </c>
      <c r="D315" s="395">
        <v>1662.1</v>
      </c>
      <c r="E315" s="396">
        <f t="shared" si="4"/>
        <v>41552.5</v>
      </c>
    </row>
    <row r="316" spans="1:5" ht="14.1" customHeight="1">
      <c r="A316" s="395" t="s">
        <v>834</v>
      </c>
      <c r="B316" s="395" t="s">
        <v>835</v>
      </c>
      <c r="C316" s="395">
        <v>1</v>
      </c>
      <c r="D316" s="395">
        <v>2329</v>
      </c>
      <c r="E316" s="396">
        <f t="shared" si="4"/>
        <v>2329</v>
      </c>
    </row>
    <row r="317" spans="1:5" ht="14.1" customHeight="1">
      <c r="A317" s="395" t="s">
        <v>836</v>
      </c>
      <c r="B317" s="395" t="s">
        <v>835</v>
      </c>
      <c r="C317" s="395">
        <v>5</v>
      </c>
      <c r="D317" s="395">
        <v>2490.6999999999998</v>
      </c>
      <c r="E317" s="396">
        <f t="shared" si="4"/>
        <v>12453.5</v>
      </c>
    </row>
    <row r="318" spans="1:5" ht="14.1" customHeight="1">
      <c r="A318" s="395" t="s">
        <v>837</v>
      </c>
      <c r="B318" s="395" t="s">
        <v>838</v>
      </c>
      <c r="C318" s="395">
        <v>15</v>
      </c>
      <c r="D318" s="395">
        <v>5936.2</v>
      </c>
      <c r="E318" s="396">
        <f t="shared" si="4"/>
        <v>89043</v>
      </c>
    </row>
    <row r="319" spans="1:5" ht="14.1" customHeight="1">
      <c r="A319" s="395" t="s">
        <v>839</v>
      </c>
      <c r="B319" s="395" t="s">
        <v>840</v>
      </c>
      <c r="C319" s="395">
        <v>28</v>
      </c>
      <c r="D319" s="395">
        <v>2016.7</v>
      </c>
      <c r="E319" s="396">
        <f t="shared" si="4"/>
        <v>56467.6</v>
      </c>
    </row>
    <row r="320" spans="1:5" ht="14.1" customHeight="1">
      <c r="A320" s="395" t="s">
        <v>841</v>
      </c>
      <c r="B320" s="395" t="s">
        <v>840</v>
      </c>
      <c r="C320" s="395">
        <v>19</v>
      </c>
      <c r="D320" s="395">
        <v>2532.8000000000002</v>
      </c>
      <c r="E320" s="396">
        <f t="shared" si="4"/>
        <v>48123.200000000004</v>
      </c>
    </row>
    <row r="321" spans="1:5" ht="14.1" customHeight="1">
      <c r="A321" s="395" t="s">
        <v>842</v>
      </c>
      <c r="B321" s="395" t="s">
        <v>840</v>
      </c>
      <c r="C321" s="395">
        <v>20</v>
      </c>
      <c r="D321" s="395">
        <v>2968.1</v>
      </c>
      <c r="E321" s="396">
        <f t="shared" si="4"/>
        <v>59362</v>
      </c>
    </row>
    <row r="322" spans="1:5" ht="14.1" customHeight="1">
      <c r="A322" s="395" t="s">
        <v>843</v>
      </c>
      <c r="B322" s="395" t="s">
        <v>844</v>
      </c>
      <c r="C322" s="395">
        <v>1</v>
      </c>
      <c r="D322" s="395">
        <v>3561.7</v>
      </c>
      <c r="E322" s="396">
        <f t="shared" si="4"/>
        <v>3561.7</v>
      </c>
    </row>
    <row r="323" spans="1:5" ht="14.1" customHeight="1">
      <c r="A323" s="395" t="s">
        <v>845</v>
      </c>
      <c r="B323" s="395" t="s">
        <v>846</v>
      </c>
      <c r="C323" s="395">
        <v>1</v>
      </c>
      <c r="D323" s="395">
        <v>1100.4000000000001</v>
      </c>
      <c r="E323" s="396">
        <f t="shared" si="4"/>
        <v>1100.4000000000001</v>
      </c>
    </row>
    <row r="324" spans="1:5" ht="14.1" customHeight="1">
      <c r="A324" s="395" t="s">
        <v>847</v>
      </c>
      <c r="B324" s="395" t="s">
        <v>848</v>
      </c>
      <c r="C324" s="395">
        <v>15</v>
      </c>
      <c r="D324" s="395">
        <v>350.7</v>
      </c>
      <c r="E324" s="396">
        <f t="shared" si="4"/>
        <v>5260.5</v>
      </c>
    </row>
    <row r="325" spans="1:5" ht="14.1" customHeight="1">
      <c r="A325" s="395" t="s">
        <v>849</v>
      </c>
      <c r="B325" s="395" t="s">
        <v>850</v>
      </c>
      <c r="C325" s="395">
        <v>500</v>
      </c>
      <c r="D325" s="395">
        <v>3.8</v>
      </c>
      <c r="E325" s="396">
        <f t="shared" ref="E325:E492" si="5">C325*D325</f>
        <v>1900</v>
      </c>
    </row>
    <row r="326" spans="1:5" ht="14.1" customHeight="1">
      <c r="A326" s="395" t="s">
        <v>851</v>
      </c>
      <c r="B326" s="395" t="s">
        <v>852</v>
      </c>
      <c r="C326" s="395">
        <v>400</v>
      </c>
      <c r="D326" s="395">
        <v>6</v>
      </c>
      <c r="E326" s="396">
        <f t="shared" si="5"/>
        <v>2400</v>
      </c>
    </row>
    <row r="327" spans="1:5" ht="14.1" customHeight="1">
      <c r="A327" s="395" t="s">
        <v>853</v>
      </c>
      <c r="B327" s="395" t="s">
        <v>854</v>
      </c>
      <c r="C327" s="395">
        <v>500</v>
      </c>
      <c r="D327" s="395">
        <v>4.4000000000000004</v>
      </c>
      <c r="E327" s="396">
        <f t="shared" si="5"/>
        <v>2200</v>
      </c>
    </row>
    <row r="328" spans="1:5" ht="14.1" customHeight="1">
      <c r="A328" s="395" t="s">
        <v>855</v>
      </c>
      <c r="B328" s="395" t="s">
        <v>856</v>
      </c>
      <c r="C328" s="395">
        <v>300</v>
      </c>
      <c r="D328" s="395">
        <v>10.9</v>
      </c>
      <c r="E328" s="396">
        <f t="shared" si="5"/>
        <v>3270</v>
      </c>
    </row>
    <row r="329" spans="1:5" ht="14.1" customHeight="1">
      <c r="A329" s="395" t="s">
        <v>857</v>
      </c>
      <c r="B329" s="395" t="s">
        <v>858</v>
      </c>
      <c r="C329" s="395">
        <v>200</v>
      </c>
      <c r="D329" s="395">
        <v>15.2</v>
      </c>
      <c r="E329" s="396">
        <f t="shared" si="5"/>
        <v>3040</v>
      </c>
    </row>
    <row r="330" spans="1:5" ht="14.1" customHeight="1">
      <c r="A330" s="395" t="s">
        <v>859</v>
      </c>
      <c r="B330" s="395" t="s">
        <v>860</v>
      </c>
      <c r="C330" s="395">
        <v>500</v>
      </c>
      <c r="D330" s="395">
        <v>10.7</v>
      </c>
      <c r="E330" s="396">
        <f t="shared" si="5"/>
        <v>5350</v>
      </c>
    </row>
    <row r="331" spans="1:5" ht="14.1" customHeight="1">
      <c r="A331" s="395" t="s">
        <v>861</v>
      </c>
      <c r="B331" s="395" t="s">
        <v>862</v>
      </c>
      <c r="C331" s="395">
        <v>400</v>
      </c>
      <c r="D331" s="395">
        <v>6.3</v>
      </c>
      <c r="E331" s="396">
        <f t="shared" si="5"/>
        <v>2520</v>
      </c>
    </row>
    <row r="332" spans="1:5" ht="14.1" customHeight="1">
      <c r="A332" s="395" t="s">
        <v>863</v>
      </c>
      <c r="B332" s="395" t="s">
        <v>862</v>
      </c>
      <c r="C332" s="395">
        <v>10</v>
      </c>
      <c r="D332" s="395">
        <v>275.10000000000002</v>
      </c>
      <c r="E332" s="396">
        <f t="shared" si="5"/>
        <v>2751</v>
      </c>
    </row>
    <row r="333" spans="1:5" ht="14.1" customHeight="1">
      <c r="A333" s="395" t="s">
        <v>864</v>
      </c>
      <c r="B333" s="395" t="s">
        <v>865</v>
      </c>
      <c r="C333" s="395">
        <v>400</v>
      </c>
      <c r="D333" s="395">
        <v>4.4000000000000004</v>
      </c>
      <c r="E333" s="396">
        <f t="shared" si="5"/>
        <v>1760.0000000000002</v>
      </c>
    </row>
    <row r="334" spans="1:5" ht="14.1" customHeight="1">
      <c r="A334" s="395" t="s">
        <v>866</v>
      </c>
      <c r="B334" s="395" t="s">
        <v>867</v>
      </c>
      <c r="C334" s="395">
        <v>20</v>
      </c>
      <c r="D334" s="395">
        <v>317.39999999999998</v>
      </c>
      <c r="E334" s="396">
        <f t="shared" si="5"/>
        <v>6348</v>
      </c>
    </row>
    <row r="335" spans="1:5" ht="14.1" customHeight="1">
      <c r="A335" s="395" t="s">
        <v>868</v>
      </c>
      <c r="B335" s="395" t="s">
        <v>869</v>
      </c>
      <c r="C335" s="395">
        <v>10</v>
      </c>
      <c r="D335" s="395">
        <v>267.7</v>
      </c>
      <c r="E335" s="396">
        <f t="shared" si="5"/>
        <v>2677</v>
      </c>
    </row>
    <row r="336" spans="1:5" ht="14.1" customHeight="1">
      <c r="A336" s="395" t="s">
        <v>870</v>
      </c>
      <c r="B336" s="395" t="s">
        <v>871</v>
      </c>
      <c r="C336" s="395">
        <v>20</v>
      </c>
      <c r="D336" s="395">
        <v>232.8</v>
      </c>
      <c r="E336" s="396">
        <f t="shared" si="5"/>
        <v>4656</v>
      </c>
    </row>
    <row r="337" spans="1:5" ht="14.1" customHeight="1">
      <c r="A337" s="395" t="s">
        <v>872</v>
      </c>
      <c r="B337" s="395" t="s">
        <v>873</v>
      </c>
      <c r="C337" s="395">
        <v>15</v>
      </c>
      <c r="D337" s="395">
        <v>228.7</v>
      </c>
      <c r="E337" s="396">
        <f t="shared" si="5"/>
        <v>3430.5</v>
      </c>
    </row>
    <row r="338" spans="1:5" ht="14.1" customHeight="1">
      <c r="A338" s="395" t="s">
        <v>874</v>
      </c>
      <c r="B338" s="395" t="s">
        <v>875</v>
      </c>
      <c r="C338" s="395">
        <v>15</v>
      </c>
      <c r="D338" s="395">
        <v>3377.4</v>
      </c>
      <c r="E338" s="396">
        <f t="shared" si="5"/>
        <v>50661</v>
      </c>
    </row>
    <row r="339" spans="1:5" ht="14.1" customHeight="1">
      <c r="A339" s="395" t="s">
        <v>876</v>
      </c>
      <c r="B339" s="395" t="s">
        <v>877</v>
      </c>
      <c r="C339" s="395">
        <v>20</v>
      </c>
      <c r="D339" s="395">
        <v>744.9</v>
      </c>
      <c r="E339" s="396">
        <f t="shared" si="5"/>
        <v>14898</v>
      </c>
    </row>
    <row r="340" spans="1:5" ht="14.1" customHeight="1">
      <c r="A340" s="395" t="s">
        <v>878</v>
      </c>
      <c r="B340" s="395" t="s">
        <v>879</v>
      </c>
      <c r="C340" s="395">
        <v>20</v>
      </c>
      <c r="D340" s="395">
        <v>268.3</v>
      </c>
      <c r="E340" s="396">
        <f t="shared" si="5"/>
        <v>5366</v>
      </c>
    </row>
    <row r="341" spans="1:5" ht="14.1" customHeight="1">
      <c r="A341" s="395" t="s">
        <v>880</v>
      </c>
      <c r="B341" s="395" t="s">
        <v>881</v>
      </c>
      <c r="C341" s="395">
        <v>20</v>
      </c>
      <c r="D341" s="395">
        <v>505.8</v>
      </c>
      <c r="E341" s="396">
        <f t="shared" si="5"/>
        <v>10116</v>
      </c>
    </row>
    <row r="342" spans="1:5" ht="14.1" customHeight="1">
      <c r="A342" s="395" t="s">
        <v>882</v>
      </c>
      <c r="B342" s="395" t="s">
        <v>881</v>
      </c>
      <c r="C342" s="395">
        <v>20</v>
      </c>
      <c r="D342" s="395">
        <v>408.4</v>
      </c>
      <c r="E342" s="396">
        <f t="shared" si="5"/>
        <v>8168</v>
      </c>
    </row>
    <row r="343" spans="1:5" ht="14.1" customHeight="1">
      <c r="A343" s="395" t="s">
        <v>883</v>
      </c>
      <c r="B343" s="395" t="s">
        <v>884</v>
      </c>
      <c r="C343" s="395">
        <v>20</v>
      </c>
      <c r="D343" s="395">
        <v>234.9</v>
      </c>
      <c r="E343" s="396">
        <f t="shared" si="5"/>
        <v>4698</v>
      </c>
    </row>
    <row r="344" spans="1:5" ht="14.1" customHeight="1">
      <c r="A344" s="395" t="s">
        <v>885</v>
      </c>
      <c r="B344" s="395" t="s">
        <v>886</v>
      </c>
      <c r="C344" s="395">
        <v>15</v>
      </c>
      <c r="D344" s="395">
        <v>320.2</v>
      </c>
      <c r="E344" s="396">
        <f t="shared" si="5"/>
        <v>4803</v>
      </c>
    </row>
    <row r="345" spans="1:5" ht="14.1" customHeight="1">
      <c r="A345" s="395" t="s">
        <v>887</v>
      </c>
      <c r="B345" s="395" t="s">
        <v>888</v>
      </c>
      <c r="C345" s="395">
        <v>350</v>
      </c>
      <c r="D345" s="395">
        <v>56.3</v>
      </c>
      <c r="E345" s="396">
        <f t="shared" si="5"/>
        <v>19705</v>
      </c>
    </row>
    <row r="346" spans="1:5" ht="14.1" customHeight="1">
      <c r="A346" s="395" t="s">
        <v>889</v>
      </c>
      <c r="B346" s="395" t="s">
        <v>890</v>
      </c>
      <c r="C346" s="395">
        <v>1</v>
      </c>
      <c r="D346" s="395">
        <v>2133.1</v>
      </c>
      <c r="E346" s="396">
        <f t="shared" si="5"/>
        <v>2133.1</v>
      </c>
    </row>
    <row r="347" spans="1:5" ht="14.1" customHeight="1">
      <c r="A347" s="395" t="s">
        <v>891</v>
      </c>
      <c r="B347" s="395" t="s">
        <v>892</v>
      </c>
      <c r="C347" s="395">
        <v>25</v>
      </c>
      <c r="D347" s="395">
        <v>161.9</v>
      </c>
      <c r="E347" s="396">
        <f t="shared" si="5"/>
        <v>4047.5</v>
      </c>
    </row>
    <row r="348" spans="1:5" ht="14.1" customHeight="1">
      <c r="A348" s="397" t="s">
        <v>893</v>
      </c>
      <c r="B348" s="395" t="s">
        <v>894</v>
      </c>
      <c r="C348" s="395">
        <v>25</v>
      </c>
      <c r="D348" s="395">
        <v>2988</v>
      </c>
      <c r="E348" s="396">
        <f t="shared" si="5"/>
        <v>74700</v>
      </c>
    </row>
    <row r="349" spans="1:5" ht="14.1" customHeight="1">
      <c r="A349" s="395" t="s">
        <v>895</v>
      </c>
      <c r="B349" s="395" t="s">
        <v>896</v>
      </c>
      <c r="C349" s="395">
        <v>15</v>
      </c>
      <c r="D349" s="395">
        <v>2761.6</v>
      </c>
      <c r="E349" s="396">
        <f t="shared" si="5"/>
        <v>41424</v>
      </c>
    </row>
    <row r="350" spans="1:5" ht="14.1" customHeight="1">
      <c r="A350" s="395" t="s">
        <v>897</v>
      </c>
      <c r="B350" s="395" t="s">
        <v>898</v>
      </c>
      <c r="C350" s="395">
        <v>20</v>
      </c>
      <c r="D350" s="395">
        <v>3377.4</v>
      </c>
      <c r="E350" s="396">
        <f t="shared" si="5"/>
        <v>67548</v>
      </c>
    </row>
    <row r="351" spans="1:5" ht="14.1" customHeight="1">
      <c r="A351" s="395" t="s">
        <v>899</v>
      </c>
      <c r="B351" s="395" t="s">
        <v>275</v>
      </c>
      <c r="C351" s="395">
        <v>10</v>
      </c>
      <c r="D351" s="395">
        <v>228.7</v>
      </c>
      <c r="E351" s="396">
        <f t="shared" si="5"/>
        <v>2287</v>
      </c>
    </row>
    <row r="352" spans="1:5" ht="14.1" customHeight="1">
      <c r="A352" s="395" t="s">
        <v>900</v>
      </c>
      <c r="B352" s="395" t="s">
        <v>901</v>
      </c>
      <c r="C352" s="395">
        <v>50</v>
      </c>
      <c r="D352" s="395">
        <v>30.5</v>
      </c>
      <c r="E352" s="396">
        <f t="shared" si="5"/>
        <v>1525</v>
      </c>
    </row>
    <row r="353" spans="1:5" ht="14.1" customHeight="1">
      <c r="A353" s="395" t="s">
        <v>902</v>
      </c>
      <c r="B353" s="395" t="s">
        <v>903</v>
      </c>
      <c r="C353" s="395">
        <v>100</v>
      </c>
      <c r="D353" s="395">
        <v>29.6</v>
      </c>
      <c r="E353" s="396">
        <f t="shared" si="5"/>
        <v>2960</v>
      </c>
    </row>
    <row r="354" spans="1:5" ht="14.1" customHeight="1">
      <c r="A354" s="395" t="s">
        <v>904</v>
      </c>
      <c r="B354" s="395" t="s">
        <v>905</v>
      </c>
      <c r="C354" s="395">
        <v>10</v>
      </c>
      <c r="D354" s="395">
        <v>38.1</v>
      </c>
      <c r="E354" s="396">
        <f t="shared" si="5"/>
        <v>381</v>
      </c>
    </row>
    <row r="355" spans="1:5" ht="14.1" customHeight="1">
      <c r="A355" s="395" t="s">
        <v>906</v>
      </c>
      <c r="B355" s="395" t="s">
        <v>907</v>
      </c>
      <c r="C355" s="395">
        <v>15500</v>
      </c>
      <c r="D355" s="395">
        <v>230</v>
      </c>
      <c r="E355" s="396">
        <f t="shared" si="5"/>
        <v>3565000</v>
      </c>
    </row>
    <row r="356" spans="1:5" ht="14.1" customHeight="1">
      <c r="A356" s="395" t="s">
        <v>908</v>
      </c>
      <c r="B356" s="395"/>
      <c r="C356" s="395">
        <v>4600</v>
      </c>
      <c r="D356" s="395">
        <v>300</v>
      </c>
      <c r="E356" s="395">
        <f t="shared" si="5"/>
        <v>1380000</v>
      </c>
    </row>
    <row r="357" spans="1:5" ht="14.1" customHeight="1">
      <c r="A357" s="395" t="s">
        <v>909</v>
      </c>
      <c r="B357" s="395"/>
      <c r="C357" s="395">
        <v>1200</v>
      </c>
      <c r="D357" s="395">
        <v>110</v>
      </c>
      <c r="E357" s="395">
        <f t="shared" si="5"/>
        <v>132000</v>
      </c>
    </row>
    <row r="358" spans="1:5" ht="14.1" customHeight="1">
      <c r="A358" s="395" t="s">
        <v>910</v>
      </c>
      <c r="B358" s="395" t="s">
        <v>911</v>
      </c>
      <c r="C358" s="395">
        <v>300</v>
      </c>
      <c r="D358" s="395">
        <v>100</v>
      </c>
      <c r="E358" s="395">
        <f t="shared" si="5"/>
        <v>30000</v>
      </c>
    </row>
    <row r="359" spans="1:5" ht="14.1" customHeight="1">
      <c r="A359" s="395" t="s">
        <v>912</v>
      </c>
      <c r="B359" s="395"/>
      <c r="C359" s="395">
        <v>600</v>
      </c>
      <c r="D359" s="395">
        <v>130</v>
      </c>
      <c r="E359" s="395">
        <f t="shared" si="5"/>
        <v>78000</v>
      </c>
    </row>
    <row r="360" spans="1:5" ht="14.1" customHeight="1">
      <c r="A360" s="395" t="s">
        <v>913</v>
      </c>
      <c r="B360" s="398">
        <v>0.4</v>
      </c>
      <c r="C360" s="395">
        <v>1600</v>
      </c>
      <c r="D360" s="395">
        <v>48</v>
      </c>
      <c r="E360" s="395">
        <f t="shared" si="5"/>
        <v>76800</v>
      </c>
    </row>
    <row r="361" spans="1:5" ht="14.1" customHeight="1">
      <c r="A361" s="395" t="s">
        <v>339</v>
      </c>
      <c r="B361" s="395"/>
      <c r="C361" s="395">
        <v>7500</v>
      </c>
      <c r="D361" s="395">
        <v>68.599999999999994</v>
      </c>
      <c r="E361" s="395">
        <f t="shared" si="5"/>
        <v>514499.99999999994</v>
      </c>
    </row>
    <row r="362" spans="1:5" ht="14.1" customHeight="1">
      <c r="A362" s="395" t="s">
        <v>914</v>
      </c>
      <c r="B362" s="395"/>
      <c r="C362" s="395">
        <v>800</v>
      </c>
      <c r="D362" s="395">
        <v>55</v>
      </c>
      <c r="E362" s="395">
        <f t="shared" si="5"/>
        <v>44000</v>
      </c>
    </row>
    <row r="363" spans="1:5" ht="14.1" customHeight="1">
      <c r="A363" s="395" t="s">
        <v>915</v>
      </c>
      <c r="B363" s="395" t="s">
        <v>911</v>
      </c>
      <c r="C363" s="395">
        <v>3400</v>
      </c>
      <c r="D363" s="395">
        <v>100</v>
      </c>
      <c r="E363" s="395">
        <f t="shared" si="5"/>
        <v>340000</v>
      </c>
    </row>
    <row r="364" spans="1:5" ht="14.1" customHeight="1">
      <c r="A364" s="395" t="s">
        <v>916</v>
      </c>
      <c r="B364" s="395" t="s">
        <v>917</v>
      </c>
      <c r="C364" s="395">
        <v>1800</v>
      </c>
      <c r="D364" s="395">
        <v>182</v>
      </c>
      <c r="E364" s="395">
        <f t="shared" si="5"/>
        <v>327600</v>
      </c>
    </row>
    <row r="365" spans="1:5" ht="14.1" customHeight="1">
      <c r="A365" s="395" t="s">
        <v>918</v>
      </c>
      <c r="B365" s="395"/>
      <c r="C365" s="395">
        <v>20</v>
      </c>
      <c r="D365" s="395">
        <v>858</v>
      </c>
      <c r="E365" s="395">
        <f t="shared" si="5"/>
        <v>17160</v>
      </c>
    </row>
    <row r="366" spans="1:5" ht="14.1" customHeight="1">
      <c r="A366" s="395" t="s">
        <v>919</v>
      </c>
      <c r="B366" s="395" t="s">
        <v>920</v>
      </c>
      <c r="C366" s="395">
        <v>15</v>
      </c>
      <c r="D366" s="395">
        <v>195</v>
      </c>
      <c r="E366" s="395">
        <f t="shared" si="5"/>
        <v>2925</v>
      </c>
    </row>
    <row r="367" spans="1:5" ht="14.1" customHeight="1">
      <c r="A367" s="395" t="s">
        <v>921</v>
      </c>
      <c r="B367" s="395" t="s">
        <v>922</v>
      </c>
      <c r="C367" s="395">
        <v>5</v>
      </c>
      <c r="D367" s="395">
        <v>480</v>
      </c>
      <c r="E367" s="395">
        <f t="shared" si="5"/>
        <v>2400</v>
      </c>
    </row>
    <row r="368" spans="1:5" ht="14.1" customHeight="1">
      <c r="A368" s="395" t="s">
        <v>923</v>
      </c>
      <c r="B368" s="395" t="s">
        <v>924</v>
      </c>
      <c r="C368" s="395">
        <v>5</v>
      </c>
      <c r="D368" s="395">
        <v>135</v>
      </c>
      <c r="E368" s="395">
        <f t="shared" si="5"/>
        <v>675</v>
      </c>
    </row>
    <row r="369" spans="1:5" ht="14.1" customHeight="1">
      <c r="A369" s="395" t="s">
        <v>925</v>
      </c>
      <c r="B369" s="395" t="s">
        <v>926</v>
      </c>
      <c r="C369" s="395">
        <v>3</v>
      </c>
      <c r="D369" s="395">
        <v>417</v>
      </c>
      <c r="E369" s="395">
        <f t="shared" si="5"/>
        <v>1251</v>
      </c>
    </row>
    <row r="370" spans="1:5" ht="14.1" customHeight="1">
      <c r="A370" s="395" t="s">
        <v>927</v>
      </c>
      <c r="B370" s="395" t="s">
        <v>928</v>
      </c>
      <c r="C370" s="395">
        <v>3</v>
      </c>
      <c r="D370" s="395">
        <v>336.15</v>
      </c>
      <c r="E370" s="395">
        <f t="shared" si="5"/>
        <v>1008.4499999999999</v>
      </c>
    </row>
    <row r="371" spans="1:5" ht="14.1" customHeight="1">
      <c r="A371" s="395" t="s">
        <v>929</v>
      </c>
      <c r="B371" s="395" t="s">
        <v>930</v>
      </c>
      <c r="C371" s="395">
        <v>5</v>
      </c>
      <c r="D371" s="395">
        <v>303.74</v>
      </c>
      <c r="E371" s="399">
        <f t="shared" si="5"/>
        <v>1518.7</v>
      </c>
    </row>
    <row r="372" spans="1:5" ht="14.1" customHeight="1">
      <c r="A372" s="395" t="s">
        <v>931</v>
      </c>
      <c r="B372" s="395" t="s">
        <v>932</v>
      </c>
      <c r="C372" s="395">
        <v>3</v>
      </c>
      <c r="D372" s="395">
        <v>286</v>
      </c>
      <c r="E372" s="395">
        <f t="shared" si="5"/>
        <v>858</v>
      </c>
    </row>
    <row r="373" spans="1:5" ht="14.1" customHeight="1">
      <c r="A373" s="395" t="s">
        <v>933</v>
      </c>
      <c r="B373" s="395"/>
      <c r="C373" s="395">
        <v>300</v>
      </c>
      <c r="D373" s="395">
        <v>419</v>
      </c>
      <c r="E373" s="395">
        <f t="shared" si="5"/>
        <v>125700</v>
      </c>
    </row>
    <row r="374" spans="1:5" ht="14.1" customHeight="1">
      <c r="A374" s="395" t="s">
        <v>934</v>
      </c>
      <c r="B374" s="395"/>
      <c r="C374" s="395">
        <v>20</v>
      </c>
      <c r="D374" s="395">
        <v>1773</v>
      </c>
      <c r="E374" s="395">
        <f t="shared" si="5"/>
        <v>35460</v>
      </c>
    </row>
    <row r="375" spans="1:5" ht="14.1" customHeight="1">
      <c r="A375" s="395" t="s">
        <v>935</v>
      </c>
      <c r="B375" s="395" t="s">
        <v>936</v>
      </c>
      <c r="C375" s="395">
        <v>15</v>
      </c>
      <c r="D375" s="395">
        <v>577</v>
      </c>
      <c r="E375" s="395">
        <f t="shared" si="5"/>
        <v>8655</v>
      </c>
    </row>
    <row r="376" spans="1:5" ht="14.1" customHeight="1">
      <c r="A376" s="395" t="s">
        <v>937</v>
      </c>
      <c r="B376" s="395"/>
      <c r="C376" s="395">
        <v>25</v>
      </c>
      <c r="D376" s="395">
        <v>1133</v>
      </c>
      <c r="E376" s="395">
        <f t="shared" si="5"/>
        <v>28325</v>
      </c>
    </row>
    <row r="377" spans="1:5" ht="14.1" customHeight="1">
      <c r="A377" s="395" t="s">
        <v>938</v>
      </c>
      <c r="B377" s="395" t="s">
        <v>939</v>
      </c>
      <c r="C377" s="395">
        <v>10</v>
      </c>
      <c r="D377" s="395">
        <v>783</v>
      </c>
      <c r="E377" s="395">
        <f t="shared" si="5"/>
        <v>7830</v>
      </c>
    </row>
    <row r="378" spans="1:5" ht="14.1" customHeight="1">
      <c r="A378" s="395" t="s">
        <v>940</v>
      </c>
      <c r="B378" s="395" t="s">
        <v>941</v>
      </c>
      <c r="C378" s="395">
        <v>10</v>
      </c>
      <c r="D378" s="395">
        <v>586</v>
      </c>
      <c r="E378" s="395">
        <f t="shared" si="5"/>
        <v>5860</v>
      </c>
    </row>
    <row r="379" spans="1:5" ht="14.1" customHeight="1">
      <c r="A379" s="395" t="s">
        <v>942</v>
      </c>
      <c r="B379" s="395"/>
      <c r="C379" s="395">
        <v>15</v>
      </c>
      <c r="D379" s="395">
        <v>583.29999999999995</v>
      </c>
      <c r="E379" s="395">
        <f t="shared" si="5"/>
        <v>8749.5</v>
      </c>
    </row>
    <row r="380" spans="1:5" ht="14.1" customHeight="1">
      <c r="A380" s="395" t="s">
        <v>943</v>
      </c>
      <c r="B380" s="395" t="s">
        <v>944</v>
      </c>
      <c r="C380" s="395">
        <v>10</v>
      </c>
      <c r="D380" s="395">
        <v>1920</v>
      </c>
      <c r="E380" s="395">
        <f t="shared" si="5"/>
        <v>19200</v>
      </c>
    </row>
    <row r="381" spans="1:5" ht="14.1" customHeight="1">
      <c r="A381" s="395" t="s">
        <v>945</v>
      </c>
      <c r="B381" s="395"/>
      <c r="C381" s="395">
        <v>10</v>
      </c>
      <c r="D381" s="395">
        <v>1464</v>
      </c>
      <c r="E381" s="395">
        <f t="shared" si="5"/>
        <v>14640</v>
      </c>
    </row>
    <row r="382" spans="1:5" ht="14.1" customHeight="1">
      <c r="A382" s="395" t="s">
        <v>946</v>
      </c>
      <c r="B382" s="395"/>
      <c r="C382" s="395">
        <v>150</v>
      </c>
      <c r="D382" s="395">
        <v>74</v>
      </c>
      <c r="E382" s="395">
        <f t="shared" si="5"/>
        <v>11100</v>
      </c>
    </row>
    <row r="383" spans="1:5" ht="14.1" customHeight="1">
      <c r="A383" s="395" t="s">
        <v>947</v>
      </c>
      <c r="B383" s="395"/>
      <c r="C383" s="395">
        <v>3000</v>
      </c>
      <c r="D383" s="395">
        <v>54</v>
      </c>
      <c r="E383" s="395">
        <f t="shared" si="5"/>
        <v>162000</v>
      </c>
    </row>
    <row r="384" spans="1:5" ht="14.1" customHeight="1">
      <c r="A384" s="395" t="s">
        <v>948</v>
      </c>
      <c r="B384" s="395" t="s">
        <v>908</v>
      </c>
      <c r="C384" s="395">
        <v>40</v>
      </c>
      <c r="D384" s="395">
        <v>576</v>
      </c>
      <c r="E384" s="395">
        <f t="shared" si="5"/>
        <v>23040</v>
      </c>
    </row>
    <row r="385" spans="1:5" ht="14.1" customHeight="1">
      <c r="A385" s="395" t="s">
        <v>949</v>
      </c>
      <c r="B385" s="395"/>
      <c r="C385" s="395">
        <v>20</v>
      </c>
      <c r="D385" s="395">
        <v>671</v>
      </c>
      <c r="E385" s="395">
        <f t="shared" si="5"/>
        <v>13420</v>
      </c>
    </row>
    <row r="386" spans="1:5" ht="14.1" customHeight="1">
      <c r="A386" s="395" t="s">
        <v>950</v>
      </c>
      <c r="B386" s="395" t="s">
        <v>951</v>
      </c>
      <c r="C386" s="395">
        <v>350</v>
      </c>
      <c r="D386" s="395">
        <v>210</v>
      </c>
      <c r="E386" s="395">
        <f t="shared" si="5"/>
        <v>73500</v>
      </c>
    </row>
    <row r="387" spans="1:5" ht="14.1" customHeight="1">
      <c r="A387" s="395" t="s">
        <v>952</v>
      </c>
      <c r="B387" s="395"/>
      <c r="C387" s="395">
        <v>20</v>
      </c>
      <c r="D387" s="395">
        <v>1042</v>
      </c>
      <c r="E387" s="395">
        <f t="shared" si="5"/>
        <v>20840</v>
      </c>
    </row>
    <row r="388" spans="1:5" ht="14.1" customHeight="1">
      <c r="A388" s="395" t="s">
        <v>953</v>
      </c>
      <c r="B388" s="395" t="s">
        <v>954</v>
      </c>
      <c r="C388" s="395">
        <v>20</v>
      </c>
      <c r="D388" s="395">
        <v>678</v>
      </c>
      <c r="E388" s="395">
        <f t="shared" si="5"/>
        <v>13560</v>
      </c>
    </row>
    <row r="389" spans="1:5" ht="14.1" customHeight="1">
      <c r="A389" s="395" t="s">
        <v>955</v>
      </c>
      <c r="B389" s="395" t="s">
        <v>956</v>
      </c>
      <c r="C389" s="395">
        <v>10</v>
      </c>
      <c r="D389" s="395">
        <v>1440</v>
      </c>
      <c r="E389" s="395">
        <f t="shared" si="5"/>
        <v>14400</v>
      </c>
    </row>
    <row r="390" spans="1:5" ht="14.1" customHeight="1">
      <c r="A390" s="395" t="s">
        <v>957</v>
      </c>
      <c r="B390" s="395"/>
      <c r="C390" s="395">
        <v>10</v>
      </c>
      <c r="D390" s="395">
        <v>1600</v>
      </c>
      <c r="E390" s="395">
        <f t="shared" si="5"/>
        <v>16000</v>
      </c>
    </row>
    <row r="391" spans="1:5" ht="14.1" customHeight="1">
      <c r="A391" s="395" t="s">
        <v>958</v>
      </c>
      <c r="B391" s="395" t="s">
        <v>862</v>
      </c>
      <c r="C391" s="395">
        <v>10</v>
      </c>
      <c r="D391" s="395">
        <v>1147</v>
      </c>
      <c r="E391" s="395">
        <f t="shared" si="5"/>
        <v>11470</v>
      </c>
    </row>
    <row r="392" spans="1:5" ht="14.1" customHeight="1">
      <c r="A392" s="395" t="s">
        <v>959</v>
      </c>
      <c r="B392" s="395" t="s">
        <v>960</v>
      </c>
      <c r="C392" s="395">
        <v>10</v>
      </c>
      <c r="D392" s="395">
        <v>1178</v>
      </c>
      <c r="E392" s="395">
        <f t="shared" si="5"/>
        <v>11780</v>
      </c>
    </row>
    <row r="393" spans="1:5" ht="14.1" customHeight="1">
      <c r="A393" s="395" t="s">
        <v>961</v>
      </c>
      <c r="B393" s="395" t="s">
        <v>962</v>
      </c>
      <c r="C393" s="395">
        <v>400</v>
      </c>
      <c r="D393" s="395">
        <v>38.17</v>
      </c>
      <c r="E393" s="395">
        <f t="shared" si="5"/>
        <v>15268</v>
      </c>
    </row>
    <row r="394" spans="1:5" ht="14.1" customHeight="1">
      <c r="A394" s="395" t="s">
        <v>963</v>
      </c>
      <c r="B394" s="395"/>
      <c r="C394" s="395">
        <v>15</v>
      </c>
      <c r="D394" s="395">
        <v>1297</v>
      </c>
      <c r="E394" s="395">
        <f t="shared" si="5"/>
        <v>19455</v>
      </c>
    </row>
    <row r="395" spans="1:5" ht="14.1" customHeight="1">
      <c r="A395" s="395" t="s">
        <v>964</v>
      </c>
      <c r="B395" s="395"/>
      <c r="C395" s="395">
        <v>10</v>
      </c>
      <c r="D395" s="395">
        <v>1667</v>
      </c>
      <c r="E395" s="395">
        <f t="shared" si="5"/>
        <v>16670</v>
      </c>
    </row>
    <row r="396" spans="1:5" ht="14.1" customHeight="1">
      <c r="A396" s="395" t="s">
        <v>965</v>
      </c>
      <c r="B396" s="395" t="s">
        <v>966</v>
      </c>
      <c r="C396" s="395">
        <v>60</v>
      </c>
      <c r="D396" s="395">
        <v>75</v>
      </c>
      <c r="E396" s="395">
        <f t="shared" si="5"/>
        <v>4500</v>
      </c>
    </row>
    <row r="397" spans="1:5" ht="14.1" customHeight="1">
      <c r="A397" s="395" t="s">
        <v>967</v>
      </c>
      <c r="B397" s="395" t="s">
        <v>966</v>
      </c>
      <c r="C397" s="395">
        <v>120</v>
      </c>
      <c r="D397" s="395">
        <v>85</v>
      </c>
      <c r="E397" s="395">
        <f t="shared" si="5"/>
        <v>10200</v>
      </c>
    </row>
    <row r="398" spans="1:5" ht="14.1" customHeight="1">
      <c r="A398" s="395" t="s">
        <v>913</v>
      </c>
      <c r="B398" s="395" t="s">
        <v>968</v>
      </c>
      <c r="C398" s="395">
        <v>100</v>
      </c>
      <c r="D398" s="395">
        <v>75</v>
      </c>
      <c r="E398" s="395">
        <f t="shared" si="5"/>
        <v>7500</v>
      </c>
    </row>
    <row r="399" spans="1:5" ht="14.1" customHeight="1">
      <c r="A399" s="395" t="s">
        <v>969</v>
      </c>
      <c r="B399" s="395"/>
      <c r="C399" s="395">
        <v>650</v>
      </c>
      <c r="D399" s="395">
        <v>47</v>
      </c>
      <c r="E399" s="395">
        <f t="shared" si="5"/>
        <v>30550</v>
      </c>
    </row>
    <row r="400" spans="1:5" ht="14.1" customHeight="1">
      <c r="A400" s="395" t="s">
        <v>970</v>
      </c>
      <c r="B400" s="395"/>
      <c r="C400" s="395">
        <v>10000</v>
      </c>
      <c r="D400" s="395">
        <v>4</v>
      </c>
      <c r="E400" s="395">
        <f t="shared" si="5"/>
        <v>40000</v>
      </c>
    </row>
    <row r="401" spans="1:5" ht="14.1" customHeight="1">
      <c r="A401" s="395" t="s">
        <v>971</v>
      </c>
      <c r="B401" s="395"/>
      <c r="C401" s="395">
        <v>8000</v>
      </c>
      <c r="D401" s="395">
        <v>7</v>
      </c>
      <c r="E401" s="395">
        <f t="shared" si="5"/>
        <v>56000</v>
      </c>
    </row>
    <row r="402" spans="1:5" ht="14.1" customHeight="1">
      <c r="A402" s="395" t="s">
        <v>972</v>
      </c>
      <c r="B402" s="395"/>
      <c r="C402" s="395">
        <v>14</v>
      </c>
      <c r="D402" s="395">
        <v>2050</v>
      </c>
      <c r="E402" s="395">
        <f t="shared" si="5"/>
        <v>28700</v>
      </c>
    </row>
    <row r="403" spans="1:5" ht="14.1" customHeight="1">
      <c r="A403" s="395" t="s">
        <v>973</v>
      </c>
      <c r="B403" s="395" t="s">
        <v>974</v>
      </c>
      <c r="C403" s="395">
        <v>20</v>
      </c>
      <c r="D403" s="395">
        <v>1801</v>
      </c>
      <c r="E403" s="395">
        <f t="shared" si="5"/>
        <v>36020</v>
      </c>
    </row>
    <row r="404" spans="1:5" ht="14.1" customHeight="1">
      <c r="A404" s="395" t="s">
        <v>975</v>
      </c>
      <c r="B404" s="395"/>
      <c r="C404" s="395">
        <v>8</v>
      </c>
      <c r="D404" s="395">
        <v>6667</v>
      </c>
      <c r="E404" s="395">
        <f t="shared" si="5"/>
        <v>53336</v>
      </c>
    </row>
    <row r="405" spans="1:5" ht="14.1" customHeight="1">
      <c r="A405" s="395" t="s">
        <v>976</v>
      </c>
      <c r="B405" s="395"/>
      <c r="C405" s="395">
        <v>8</v>
      </c>
      <c r="D405" s="395">
        <v>879</v>
      </c>
      <c r="E405" s="395">
        <f t="shared" si="5"/>
        <v>7032</v>
      </c>
    </row>
    <row r="406" spans="1:5" ht="14.1" customHeight="1">
      <c r="A406" s="395" t="s">
        <v>977</v>
      </c>
      <c r="B406" s="395" t="s">
        <v>978</v>
      </c>
      <c r="C406" s="395">
        <v>500</v>
      </c>
      <c r="D406" s="395">
        <v>22</v>
      </c>
      <c r="E406" s="395">
        <f t="shared" si="5"/>
        <v>11000</v>
      </c>
    </row>
    <row r="407" spans="1:5" ht="14.1" customHeight="1">
      <c r="A407" s="395" t="s">
        <v>979</v>
      </c>
      <c r="B407" s="395"/>
      <c r="C407" s="395">
        <v>15</v>
      </c>
      <c r="D407" s="395">
        <v>561</v>
      </c>
      <c r="E407" s="395">
        <f t="shared" si="5"/>
        <v>8415</v>
      </c>
    </row>
    <row r="408" spans="1:5" ht="14.1" customHeight="1">
      <c r="A408" s="395" t="s">
        <v>980</v>
      </c>
      <c r="B408" s="395" t="s">
        <v>981</v>
      </c>
      <c r="C408" s="395">
        <v>7</v>
      </c>
      <c r="D408" s="395">
        <v>2700</v>
      </c>
      <c r="E408" s="395">
        <f t="shared" si="5"/>
        <v>18900</v>
      </c>
    </row>
    <row r="409" spans="1:5" ht="14.1" customHeight="1">
      <c r="A409" s="395" t="s">
        <v>982</v>
      </c>
      <c r="B409" s="395"/>
      <c r="C409" s="395">
        <v>8</v>
      </c>
      <c r="D409" s="395">
        <v>879</v>
      </c>
      <c r="E409" s="395">
        <f t="shared" si="5"/>
        <v>7032</v>
      </c>
    </row>
    <row r="410" spans="1:5" ht="14.1" customHeight="1">
      <c r="A410" s="395" t="s">
        <v>983</v>
      </c>
      <c r="B410" s="395" t="s">
        <v>984</v>
      </c>
      <c r="C410" s="395">
        <v>7</v>
      </c>
      <c r="D410" s="395">
        <v>1190</v>
      </c>
      <c r="E410" s="395">
        <f t="shared" si="5"/>
        <v>8330</v>
      </c>
    </row>
    <row r="411" spans="1:5" ht="14.1" customHeight="1">
      <c r="A411" s="395" t="s">
        <v>985</v>
      </c>
      <c r="B411" s="395"/>
      <c r="C411" s="395">
        <v>9</v>
      </c>
      <c r="D411" s="395">
        <v>1106</v>
      </c>
      <c r="E411" s="395">
        <f t="shared" si="5"/>
        <v>9954</v>
      </c>
    </row>
    <row r="412" spans="1:5" ht="14.1" customHeight="1">
      <c r="A412" s="395" t="s">
        <v>986</v>
      </c>
      <c r="B412" s="395"/>
      <c r="C412" s="395">
        <v>10</v>
      </c>
      <c r="D412" s="395">
        <v>996</v>
      </c>
      <c r="E412" s="395">
        <f t="shared" si="5"/>
        <v>9960</v>
      </c>
    </row>
    <row r="413" spans="1:5" ht="14.1" customHeight="1">
      <c r="A413" s="395" t="s">
        <v>987</v>
      </c>
      <c r="B413" s="395"/>
      <c r="C413" s="395">
        <v>6</v>
      </c>
      <c r="D413" s="395">
        <v>1030</v>
      </c>
      <c r="E413" s="395">
        <f t="shared" si="5"/>
        <v>6180</v>
      </c>
    </row>
    <row r="414" spans="1:5" ht="14.1" customHeight="1">
      <c r="A414" s="395" t="s">
        <v>988</v>
      </c>
      <c r="B414" s="395"/>
      <c r="C414" s="395">
        <v>5</v>
      </c>
      <c r="D414" s="395">
        <v>1986</v>
      </c>
      <c r="E414" s="395">
        <f t="shared" si="5"/>
        <v>9930</v>
      </c>
    </row>
    <row r="415" spans="1:5" ht="14.1" customHeight="1">
      <c r="A415" s="395" t="s">
        <v>989</v>
      </c>
      <c r="B415" s="395"/>
      <c r="C415" s="395">
        <v>5</v>
      </c>
      <c r="D415" s="395">
        <v>591</v>
      </c>
      <c r="E415" s="395">
        <f t="shared" si="5"/>
        <v>2955</v>
      </c>
    </row>
    <row r="416" spans="1:5" ht="14.1" customHeight="1">
      <c r="A416" s="395" t="s">
        <v>990</v>
      </c>
      <c r="B416" s="395"/>
      <c r="C416" s="395">
        <v>10</v>
      </c>
      <c r="D416" s="395">
        <v>1029</v>
      </c>
      <c r="E416" s="395">
        <f t="shared" si="5"/>
        <v>10290</v>
      </c>
    </row>
    <row r="417" spans="1:5" ht="14.1" customHeight="1">
      <c r="A417" s="395" t="s">
        <v>991</v>
      </c>
      <c r="B417" s="395"/>
      <c r="C417" s="395">
        <v>6</v>
      </c>
      <c r="D417" s="395">
        <v>3319</v>
      </c>
      <c r="E417" s="395">
        <f t="shared" si="5"/>
        <v>19914</v>
      </c>
    </row>
    <row r="418" spans="1:5" ht="14.1" customHeight="1">
      <c r="A418" s="395" t="s">
        <v>992</v>
      </c>
      <c r="B418" s="395"/>
      <c r="C418" s="395">
        <v>7</v>
      </c>
      <c r="D418" s="395">
        <v>791</v>
      </c>
      <c r="E418" s="395">
        <f t="shared" si="5"/>
        <v>5537</v>
      </c>
    </row>
    <row r="419" spans="1:5" ht="14.1" customHeight="1">
      <c r="A419" s="395" t="s">
        <v>993</v>
      </c>
      <c r="B419" s="395" t="s">
        <v>994</v>
      </c>
      <c r="C419" s="395">
        <v>28</v>
      </c>
      <c r="D419" s="395">
        <v>1439</v>
      </c>
      <c r="E419" s="395">
        <f t="shared" si="5"/>
        <v>40292</v>
      </c>
    </row>
    <row r="420" spans="1:5" ht="14.1" customHeight="1">
      <c r="A420" s="395" t="s">
        <v>995</v>
      </c>
      <c r="B420" s="395"/>
      <c r="C420" s="395">
        <v>9</v>
      </c>
      <c r="D420" s="395">
        <v>1346</v>
      </c>
      <c r="E420" s="395">
        <f t="shared" si="5"/>
        <v>12114</v>
      </c>
    </row>
    <row r="421" spans="1:5" ht="14.1" customHeight="1">
      <c r="A421" s="395" t="s">
        <v>996</v>
      </c>
      <c r="B421" s="395"/>
      <c r="C421" s="395">
        <v>10</v>
      </c>
      <c r="D421" s="395">
        <v>1280</v>
      </c>
      <c r="E421" s="395">
        <f t="shared" si="5"/>
        <v>12800</v>
      </c>
    </row>
    <row r="422" spans="1:5" ht="14.1" customHeight="1">
      <c r="A422" s="395" t="s">
        <v>997</v>
      </c>
      <c r="B422" s="395"/>
      <c r="C422" s="395">
        <v>5</v>
      </c>
      <c r="D422" s="395">
        <v>1040</v>
      </c>
      <c r="E422" s="395">
        <f t="shared" si="5"/>
        <v>5200</v>
      </c>
    </row>
    <row r="423" spans="1:5" ht="14.1" customHeight="1">
      <c r="A423" s="395" t="s">
        <v>998</v>
      </c>
      <c r="B423" s="395" t="s">
        <v>999</v>
      </c>
      <c r="C423" s="395">
        <v>2</v>
      </c>
      <c r="D423" s="395">
        <v>959</v>
      </c>
      <c r="E423" s="395">
        <f t="shared" si="5"/>
        <v>1918</v>
      </c>
    </row>
    <row r="424" spans="1:5" ht="14.1" customHeight="1">
      <c r="A424" s="395" t="s">
        <v>929</v>
      </c>
      <c r="B424" s="395"/>
      <c r="C424" s="395">
        <v>20</v>
      </c>
      <c r="D424" s="395">
        <v>73.31</v>
      </c>
      <c r="E424" s="395">
        <f t="shared" si="5"/>
        <v>1466.2</v>
      </c>
    </row>
    <row r="425" spans="1:5" ht="14.1" customHeight="1">
      <c r="A425" s="395" t="s">
        <v>1000</v>
      </c>
      <c r="B425" s="395"/>
      <c r="C425" s="395">
        <v>4</v>
      </c>
      <c r="D425" s="395">
        <v>799</v>
      </c>
      <c r="E425" s="395">
        <f t="shared" si="5"/>
        <v>3196</v>
      </c>
    </row>
    <row r="426" spans="1:5" ht="14.1" customHeight="1">
      <c r="A426" s="395" t="s">
        <v>1001</v>
      </c>
      <c r="B426" s="395"/>
      <c r="C426" s="395">
        <v>10</v>
      </c>
      <c r="D426" s="395">
        <v>720</v>
      </c>
      <c r="E426" s="395">
        <f t="shared" si="5"/>
        <v>7200</v>
      </c>
    </row>
    <row r="427" spans="1:5" ht="14.1" customHeight="1">
      <c r="A427" s="395" t="s">
        <v>1002</v>
      </c>
      <c r="B427" s="395"/>
      <c r="C427" s="395">
        <v>5</v>
      </c>
      <c r="D427" s="395">
        <v>1008</v>
      </c>
      <c r="E427" s="395">
        <f t="shared" si="5"/>
        <v>5040</v>
      </c>
    </row>
    <row r="428" spans="1:5" ht="14.1" customHeight="1">
      <c r="A428" s="395" t="s">
        <v>1003</v>
      </c>
      <c r="B428" s="395"/>
      <c r="C428" s="395">
        <v>5</v>
      </c>
      <c r="D428" s="395">
        <v>1484</v>
      </c>
      <c r="E428" s="395">
        <f t="shared" si="5"/>
        <v>7420</v>
      </c>
    </row>
    <row r="429" spans="1:5" ht="14.1" customHeight="1">
      <c r="A429" s="395" t="s">
        <v>1004</v>
      </c>
      <c r="B429" s="395"/>
      <c r="C429" s="395">
        <v>6</v>
      </c>
      <c r="D429" s="395">
        <v>1199</v>
      </c>
      <c r="E429" s="395">
        <f t="shared" si="5"/>
        <v>7194</v>
      </c>
    </row>
    <row r="430" spans="1:5" ht="14.1" customHeight="1">
      <c r="A430" s="395" t="s">
        <v>1005</v>
      </c>
      <c r="B430" s="395"/>
      <c r="C430" s="395">
        <v>5</v>
      </c>
      <c r="D430" s="395">
        <v>1119</v>
      </c>
      <c r="E430" s="395">
        <f t="shared" si="5"/>
        <v>5595</v>
      </c>
    </row>
    <row r="431" spans="1:5" ht="14.1" customHeight="1">
      <c r="A431" s="395" t="s">
        <v>1006</v>
      </c>
      <c r="B431" s="395"/>
      <c r="C431" s="395">
        <v>7</v>
      </c>
      <c r="D431" s="395">
        <v>625</v>
      </c>
      <c r="E431" s="395">
        <f t="shared" si="5"/>
        <v>4375</v>
      </c>
    </row>
    <row r="432" spans="1:5" ht="14.1" customHeight="1">
      <c r="A432" s="395" t="s">
        <v>1007</v>
      </c>
      <c r="B432" s="395"/>
      <c r="C432" s="395">
        <v>7</v>
      </c>
      <c r="D432" s="395">
        <v>724</v>
      </c>
      <c r="E432" s="395">
        <f t="shared" si="5"/>
        <v>5068</v>
      </c>
    </row>
    <row r="433" spans="1:5" ht="14.1" customHeight="1">
      <c r="A433" s="395" t="s">
        <v>1008</v>
      </c>
      <c r="B433" s="395"/>
      <c r="C433" s="395">
        <v>10</v>
      </c>
      <c r="D433" s="395">
        <v>949</v>
      </c>
      <c r="E433" s="395">
        <f t="shared" si="5"/>
        <v>9490</v>
      </c>
    </row>
    <row r="434" spans="1:5" ht="14.1" customHeight="1">
      <c r="A434" s="395" t="s">
        <v>1009</v>
      </c>
      <c r="B434" s="395"/>
      <c r="C434" s="395">
        <v>60</v>
      </c>
      <c r="D434" s="395">
        <v>353</v>
      </c>
      <c r="E434" s="395">
        <f t="shared" si="5"/>
        <v>21180</v>
      </c>
    </row>
    <row r="435" spans="1:5" ht="14.1" customHeight="1">
      <c r="A435" s="395" t="s">
        <v>1010</v>
      </c>
      <c r="B435" s="395" t="s">
        <v>1011</v>
      </c>
      <c r="C435" s="395">
        <v>5</v>
      </c>
      <c r="D435" s="395">
        <v>479</v>
      </c>
      <c r="E435" s="395">
        <f t="shared" si="5"/>
        <v>2395</v>
      </c>
    </row>
    <row r="436" spans="1:5" ht="14.1" customHeight="1">
      <c r="A436" s="395" t="s">
        <v>1012</v>
      </c>
      <c r="B436" s="395"/>
      <c r="C436" s="395">
        <v>500</v>
      </c>
      <c r="D436" s="395">
        <v>54</v>
      </c>
      <c r="E436" s="395">
        <f t="shared" si="5"/>
        <v>27000</v>
      </c>
    </row>
    <row r="437" spans="1:5" ht="14.1" customHeight="1">
      <c r="A437" s="395" t="s">
        <v>1013</v>
      </c>
      <c r="B437" s="395"/>
      <c r="C437" s="395">
        <v>100</v>
      </c>
      <c r="D437" s="395">
        <v>64</v>
      </c>
      <c r="E437" s="395">
        <f t="shared" si="5"/>
        <v>6400</v>
      </c>
    </row>
    <row r="438" spans="1:5" ht="14.1" customHeight="1">
      <c r="A438" s="395" t="s">
        <v>1014</v>
      </c>
      <c r="B438" s="395"/>
      <c r="C438" s="395">
        <v>10</v>
      </c>
      <c r="D438" s="395">
        <v>303</v>
      </c>
      <c r="E438" s="395">
        <f t="shared" si="5"/>
        <v>3030</v>
      </c>
    </row>
    <row r="439" spans="1:5" ht="14.1" customHeight="1">
      <c r="A439" s="395" t="s">
        <v>1015</v>
      </c>
      <c r="B439" s="395"/>
      <c r="C439" s="395">
        <v>20</v>
      </c>
      <c r="D439" s="395">
        <v>333</v>
      </c>
      <c r="E439" s="395">
        <f t="shared" si="5"/>
        <v>6660</v>
      </c>
    </row>
    <row r="440" spans="1:5" ht="14.1" customHeight="1">
      <c r="A440" s="395" t="s">
        <v>1016</v>
      </c>
      <c r="B440" s="395"/>
      <c r="C440" s="395">
        <v>70</v>
      </c>
      <c r="D440" s="395">
        <v>46</v>
      </c>
      <c r="E440" s="395">
        <f t="shared" si="5"/>
        <v>3220</v>
      </c>
    </row>
    <row r="441" spans="1:5" ht="14.1" customHeight="1">
      <c r="A441" s="395" t="s">
        <v>279</v>
      </c>
      <c r="B441" s="395"/>
      <c r="C441" s="395">
        <v>600</v>
      </c>
      <c r="D441" s="395">
        <v>35</v>
      </c>
      <c r="E441" s="395">
        <f t="shared" si="5"/>
        <v>21000</v>
      </c>
    </row>
    <row r="442" spans="1:5" ht="14.1" customHeight="1">
      <c r="A442" s="395" t="s">
        <v>1017</v>
      </c>
      <c r="B442" s="395"/>
      <c r="C442" s="395">
        <v>2600</v>
      </c>
      <c r="D442" s="395">
        <v>42</v>
      </c>
      <c r="E442" s="395">
        <f t="shared" si="5"/>
        <v>109200</v>
      </c>
    </row>
    <row r="443" spans="1:5" ht="14.1" customHeight="1">
      <c r="A443" s="395" t="s">
        <v>1018</v>
      </c>
      <c r="B443" s="395"/>
      <c r="C443" s="395">
        <v>80</v>
      </c>
      <c r="D443" s="395">
        <v>76</v>
      </c>
      <c r="E443" s="395">
        <f t="shared" si="5"/>
        <v>6080</v>
      </c>
    </row>
    <row r="444" spans="1:5" ht="14.1" customHeight="1">
      <c r="A444" s="395" t="s">
        <v>1019</v>
      </c>
      <c r="B444" s="395"/>
      <c r="C444" s="395">
        <v>15</v>
      </c>
      <c r="D444" s="395">
        <v>275</v>
      </c>
      <c r="E444" s="395">
        <f t="shared" si="5"/>
        <v>4125</v>
      </c>
    </row>
    <row r="445" spans="1:5" ht="14.1" customHeight="1">
      <c r="A445" s="395" t="s">
        <v>419</v>
      </c>
      <c r="B445" s="395"/>
      <c r="C445" s="395">
        <v>800</v>
      </c>
      <c r="D445" s="395">
        <v>4.5</v>
      </c>
      <c r="E445" s="395">
        <f t="shared" si="5"/>
        <v>3600</v>
      </c>
    </row>
    <row r="446" spans="1:5" ht="14.1" customHeight="1">
      <c r="A446" s="395" t="s">
        <v>1020</v>
      </c>
      <c r="B446" s="395"/>
      <c r="C446" s="395">
        <v>500</v>
      </c>
      <c r="D446" s="395">
        <v>3.31</v>
      </c>
      <c r="E446" s="395">
        <f t="shared" si="5"/>
        <v>1655</v>
      </c>
    </row>
    <row r="447" spans="1:5" ht="14.1" customHeight="1">
      <c r="A447" s="395" t="s">
        <v>1021</v>
      </c>
      <c r="B447" s="395"/>
      <c r="C447" s="395">
        <v>40</v>
      </c>
      <c r="D447" s="395">
        <v>755</v>
      </c>
      <c r="E447" s="395">
        <f t="shared" si="5"/>
        <v>30200</v>
      </c>
    </row>
    <row r="448" spans="1:5" ht="14.1" customHeight="1">
      <c r="A448" s="395" t="s">
        <v>1022</v>
      </c>
      <c r="B448" s="395"/>
      <c r="C448" s="395">
        <v>70</v>
      </c>
      <c r="D448" s="395">
        <v>292</v>
      </c>
      <c r="E448" s="395">
        <f t="shared" si="5"/>
        <v>20440</v>
      </c>
    </row>
    <row r="449" spans="1:5" ht="14.1" customHeight="1">
      <c r="A449" s="395" t="s">
        <v>1023</v>
      </c>
      <c r="B449" s="395"/>
      <c r="C449" s="395">
        <v>45</v>
      </c>
      <c r="D449" s="395">
        <v>1033</v>
      </c>
      <c r="E449" s="395">
        <f t="shared" si="5"/>
        <v>46485</v>
      </c>
    </row>
    <row r="450" spans="1:5" ht="14.1" customHeight="1">
      <c r="A450" s="395" t="s">
        <v>1024</v>
      </c>
      <c r="B450" s="395"/>
      <c r="C450" s="395">
        <v>65</v>
      </c>
      <c r="D450" s="395">
        <v>615</v>
      </c>
      <c r="E450" s="395">
        <f t="shared" si="5"/>
        <v>39975</v>
      </c>
    </row>
    <row r="451" spans="1:5" ht="14.1" customHeight="1">
      <c r="A451" s="395" t="s">
        <v>1025</v>
      </c>
      <c r="B451" s="395"/>
      <c r="C451" s="395">
        <v>60</v>
      </c>
      <c r="D451" s="395">
        <v>550</v>
      </c>
      <c r="E451" s="395">
        <f t="shared" si="5"/>
        <v>33000</v>
      </c>
    </row>
    <row r="452" spans="1:5" ht="14.1" customHeight="1">
      <c r="A452" s="395" t="s">
        <v>1026</v>
      </c>
      <c r="B452" s="395"/>
      <c r="C452" s="395">
        <v>65</v>
      </c>
      <c r="D452" s="395">
        <v>1218</v>
      </c>
      <c r="E452" s="395">
        <f t="shared" si="5"/>
        <v>79170</v>
      </c>
    </row>
    <row r="453" spans="1:5" ht="14.1" customHeight="1">
      <c r="A453" s="395" t="s">
        <v>1027</v>
      </c>
      <c r="B453" s="395"/>
      <c r="C453" s="395">
        <v>50</v>
      </c>
      <c r="D453" s="395">
        <v>614</v>
      </c>
      <c r="E453" s="395">
        <f t="shared" si="5"/>
        <v>30700</v>
      </c>
    </row>
    <row r="454" spans="1:5" ht="14.1" customHeight="1">
      <c r="A454" s="395" t="s">
        <v>1028</v>
      </c>
      <c r="B454" s="395"/>
      <c r="C454" s="395">
        <v>60</v>
      </c>
      <c r="D454" s="395">
        <v>1087</v>
      </c>
      <c r="E454" s="395">
        <f t="shared" si="5"/>
        <v>65220</v>
      </c>
    </row>
    <row r="455" spans="1:5" ht="14.1" customHeight="1">
      <c r="A455" s="395" t="s">
        <v>1029</v>
      </c>
      <c r="B455" s="395"/>
      <c r="C455" s="395">
        <v>5000</v>
      </c>
      <c r="D455" s="395">
        <v>2.5</v>
      </c>
      <c r="E455" s="395">
        <f t="shared" si="5"/>
        <v>12500</v>
      </c>
    </row>
    <row r="456" spans="1:5" ht="14.1" customHeight="1">
      <c r="A456" s="395" t="s">
        <v>1030</v>
      </c>
      <c r="B456" s="395"/>
      <c r="C456" s="395">
        <v>60</v>
      </c>
      <c r="D456" s="395">
        <v>226</v>
      </c>
      <c r="E456" s="395">
        <f t="shared" si="5"/>
        <v>13560</v>
      </c>
    </row>
    <row r="457" spans="1:5" ht="14.1" customHeight="1">
      <c r="A457" s="395" t="s">
        <v>1031</v>
      </c>
      <c r="B457" s="395"/>
      <c r="C457" s="395">
        <v>50</v>
      </c>
      <c r="D457" s="395">
        <v>3000</v>
      </c>
      <c r="E457" s="395">
        <f t="shared" si="5"/>
        <v>150000</v>
      </c>
    </row>
    <row r="458" spans="1:5" ht="14.1" customHeight="1">
      <c r="A458" s="395" t="s">
        <v>1032</v>
      </c>
      <c r="B458" s="395"/>
      <c r="C458" s="395">
        <v>20</v>
      </c>
      <c r="D458" s="395">
        <v>565</v>
      </c>
      <c r="E458" s="395">
        <f t="shared" si="5"/>
        <v>11300</v>
      </c>
    </row>
    <row r="459" spans="1:5" ht="14.1" customHeight="1">
      <c r="A459" s="395" t="s">
        <v>1033</v>
      </c>
      <c r="B459" s="395"/>
      <c r="C459" s="395">
        <v>15</v>
      </c>
      <c r="D459" s="395">
        <v>3177</v>
      </c>
      <c r="E459" s="395">
        <f t="shared" si="5"/>
        <v>47655</v>
      </c>
    </row>
    <row r="460" spans="1:5" ht="14.1" customHeight="1">
      <c r="A460" s="395" t="s">
        <v>1034</v>
      </c>
      <c r="B460" s="395"/>
      <c r="C460" s="395">
        <v>9</v>
      </c>
      <c r="D460" s="395">
        <v>1599</v>
      </c>
      <c r="E460" s="395">
        <f t="shared" si="5"/>
        <v>14391</v>
      </c>
    </row>
    <row r="461" spans="1:5" ht="14.1" customHeight="1">
      <c r="A461" s="395" t="s">
        <v>1035</v>
      </c>
      <c r="B461" s="395"/>
      <c r="C461" s="395">
        <v>8</v>
      </c>
      <c r="D461" s="395">
        <v>720</v>
      </c>
      <c r="E461" s="395">
        <f t="shared" si="5"/>
        <v>5760</v>
      </c>
    </row>
    <row r="462" spans="1:5" ht="14.1" customHeight="1">
      <c r="A462" s="395" t="s">
        <v>1036</v>
      </c>
      <c r="B462" s="395"/>
      <c r="C462" s="395">
        <v>10</v>
      </c>
      <c r="D462" s="395">
        <v>1598</v>
      </c>
      <c r="E462" s="395">
        <f t="shared" si="5"/>
        <v>15980</v>
      </c>
    </row>
    <row r="463" spans="1:5" ht="14.1" customHeight="1">
      <c r="A463" s="395" t="s">
        <v>1037</v>
      </c>
      <c r="B463" s="395"/>
      <c r="C463" s="395">
        <v>20</v>
      </c>
      <c r="D463" s="395">
        <v>1266</v>
      </c>
      <c r="E463" s="395">
        <f t="shared" si="5"/>
        <v>25320</v>
      </c>
    </row>
    <row r="464" spans="1:5" ht="14.1" customHeight="1">
      <c r="A464" s="395" t="s">
        <v>1038</v>
      </c>
      <c r="B464" s="395"/>
      <c r="C464" s="395">
        <v>10</v>
      </c>
      <c r="D464" s="395">
        <v>713</v>
      </c>
      <c r="E464" s="395">
        <f t="shared" si="5"/>
        <v>7130</v>
      </c>
    </row>
    <row r="465" spans="1:5" ht="14.1" customHeight="1">
      <c r="A465" s="395" t="s">
        <v>1039</v>
      </c>
      <c r="B465" s="395"/>
      <c r="C465" s="395">
        <v>30</v>
      </c>
      <c r="D465" s="395">
        <v>409</v>
      </c>
      <c r="E465" s="395">
        <f t="shared" si="5"/>
        <v>12270</v>
      </c>
    </row>
    <row r="466" spans="1:5" ht="14.1" customHeight="1">
      <c r="A466" s="395" t="s">
        <v>337</v>
      </c>
      <c r="B466" s="395" t="s">
        <v>1040</v>
      </c>
      <c r="C466" s="395">
        <v>800</v>
      </c>
      <c r="D466" s="395">
        <v>2</v>
      </c>
      <c r="E466" s="395">
        <f t="shared" si="5"/>
        <v>1600</v>
      </c>
    </row>
    <row r="467" spans="1:5" ht="14.1" customHeight="1">
      <c r="A467" s="395" t="s">
        <v>1041</v>
      </c>
      <c r="B467" s="395"/>
      <c r="C467" s="395">
        <v>7</v>
      </c>
      <c r="D467" s="395">
        <v>1513</v>
      </c>
      <c r="E467" s="395">
        <f t="shared" si="5"/>
        <v>10591</v>
      </c>
    </row>
    <row r="468" spans="1:5" ht="14.1" customHeight="1">
      <c r="A468" s="395" t="s">
        <v>1042</v>
      </c>
      <c r="B468" s="395" t="s">
        <v>1043</v>
      </c>
      <c r="C468" s="395">
        <v>5</v>
      </c>
      <c r="D468" s="395">
        <v>928</v>
      </c>
      <c r="E468" s="395">
        <f t="shared" si="5"/>
        <v>4640</v>
      </c>
    </row>
    <row r="469" spans="1:5" ht="14.1" customHeight="1">
      <c r="A469" s="395" t="s">
        <v>1044</v>
      </c>
      <c r="B469" s="395"/>
      <c r="C469" s="395">
        <v>13</v>
      </c>
      <c r="D469" s="395">
        <v>612</v>
      </c>
      <c r="E469" s="395">
        <f t="shared" si="5"/>
        <v>7956</v>
      </c>
    </row>
    <row r="470" spans="1:5" ht="14.1" customHeight="1">
      <c r="A470" s="395" t="s">
        <v>1045</v>
      </c>
      <c r="B470" s="395"/>
      <c r="C470" s="395">
        <v>10</v>
      </c>
      <c r="D470" s="395">
        <v>1000</v>
      </c>
      <c r="E470" s="395">
        <f t="shared" si="5"/>
        <v>10000</v>
      </c>
    </row>
    <row r="471" spans="1:5" ht="14.1" customHeight="1">
      <c r="A471" s="395" t="s">
        <v>1046</v>
      </c>
      <c r="B471" s="395"/>
      <c r="C471" s="395">
        <v>11</v>
      </c>
      <c r="D471" s="395">
        <v>1130</v>
      </c>
      <c r="E471" s="395">
        <f t="shared" si="5"/>
        <v>12430</v>
      </c>
    </row>
    <row r="472" spans="1:5" ht="14.1" customHeight="1">
      <c r="A472" s="395" t="s">
        <v>1047</v>
      </c>
      <c r="B472" s="395"/>
      <c r="C472" s="395">
        <v>12</v>
      </c>
      <c r="D472" s="395">
        <v>1167</v>
      </c>
      <c r="E472" s="395">
        <f t="shared" si="5"/>
        <v>14004</v>
      </c>
    </row>
    <row r="473" spans="1:5" ht="14.1" customHeight="1">
      <c r="A473" s="395" t="s">
        <v>1048</v>
      </c>
      <c r="B473" s="395"/>
      <c r="C473" s="395">
        <v>25</v>
      </c>
      <c r="D473" s="395">
        <v>762</v>
      </c>
      <c r="E473" s="395">
        <f t="shared" si="5"/>
        <v>19050</v>
      </c>
    </row>
    <row r="474" spans="1:5" ht="14.1" customHeight="1">
      <c r="A474" s="395" t="s">
        <v>1049</v>
      </c>
      <c r="B474" s="395"/>
      <c r="C474" s="395">
        <v>20</v>
      </c>
      <c r="D474" s="395">
        <v>331</v>
      </c>
      <c r="E474" s="395">
        <f t="shared" si="5"/>
        <v>6620</v>
      </c>
    </row>
    <row r="475" spans="1:5" ht="14.1" customHeight="1">
      <c r="A475" s="395" t="s">
        <v>1050</v>
      </c>
      <c r="B475" s="395"/>
      <c r="C475" s="395">
        <v>10</v>
      </c>
      <c r="D475" s="395">
        <v>177</v>
      </c>
      <c r="E475" s="395">
        <f t="shared" si="5"/>
        <v>1770</v>
      </c>
    </row>
    <row r="476" spans="1:5" ht="14.1" customHeight="1">
      <c r="A476" s="395" t="s">
        <v>1051</v>
      </c>
      <c r="B476" s="395"/>
      <c r="C476" s="395">
        <v>10</v>
      </c>
      <c r="D476" s="395">
        <v>453</v>
      </c>
      <c r="E476" s="395">
        <f t="shared" si="5"/>
        <v>4530</v>
      </c>
    </row>
    <row r="477" spans="1:5" ht="14.1" customHeight="1">
      <c r="A477" s="395" t="s">
        <v>1052</v>
      </c>
      <c r="B477" s="395"/>
      <c r="C477" s="395">
        <v>16</v>
      </c>
      <c r="D477" s="395">
        <v>532</v>
      </c>
      <c r="E477" s="395">
        <f t="shared" si="5"/>
        <v>8512</v>
      </c>
    </row>
    <row r="478" spans="1:5" ht="14.1" customHeight="1">
      <c r="A478" s="395" t="s">
        <v>1053</v>
      </c>
      <c r="B478" s="395"/>
      <c r="C478" s="395">
        <v>20</v>
      </c>
      <c r="D478" s="395">
        <v>720</v>
      </c>
      <c r="E478" s="395">
        <f t="shared" si="5"/>
        <v>14400</v>
      </c>
    </row>
    <row r="479" spans="1:5" ht="14.1" customHeight="1">
      <c r="A479" s="395" t="s">
        <v>1054</v>
      </c>
      <c r="B479" s="395"/>
      <c r="C479" s="395">
        <v>15</v>
      </c>
      <c r="D479" s="395">
        <v>3134</v>
      </c>
      <c r="E479" s="395">
        <f t="shared" si="5"/>
        <v>47010</v>
      </c>
    </row>
    <row r="480" spans="1:5" ht="14.1" customHeight="1">
      <c r="A480" s="395" t="s">
        <v>1055</v>
      </c>
      <c r="B480" s="395"/>
      <c r="C480" s="395">
        <v>20</v>
      </c>
      <c r="D480" s="395">
        <v>1282</v>
      </c>
      <c r="E480" s="395">
        <f t="shared" si="5"/>
        <v>25640</v>
      </c>
    </row>
    <row r="481" spans="1:5" ht="14.1" customHeight="1">
      <c r="A481" s="395" t="s">
        <v>1056</v>
      </c>
      <c r="B481" s="395"/>
      <c r="C481" s="395">
        <v>20</v>
      </c>
      <c r="D481" s="395">
        <v>3598</v>
      </c>
      <c r="E481" s="395">
        <f t="shared" si="5"/>
        <v>71960</v>
      </c>
    </row>
    <row r="482" spans="1:5" ht="12.95" customHeight="1">
      <c r="A482" s="395" t="s">
        <v>1057</v>
      </c>
      <c r="B482" s="395"/>
      <c r="C482" s="395">
        <v>15</v>
      </c>
      <c r="D482" s="395">
        <v>1280</v>
      </c>
      <c r="E482" s="395">
        <f t="shared" si="5"/>
        <v>19200</v>
      </c>
    </row>
    <row r="483" spans="1:5" ht="12.95" customHeight="1">
      <c r="A483" s="395" t="s">
        <v>722</v>
      </c>
      <c r="B483" s="395"/>
      <c r="C483" s="395">
        <v>2087</v>
      </c>
      <c r="D483" s="395">
        <v>3</v>
      </c>
      <c r="E483" s="395">
        <f t="shared" si="5"/>
        <v>6261</v>
      </c>
    </row>
    <row r="484" spans="1:5" ht="12.95" customHeight="1">
      <c r="A484" s="395" t="s">
        <v>1058</v>
      </c>
      <c r="B484" s="395"/>
      <c r="C484" s="395">
        <v>500</v>
      </c>
      <c r="D484" s="395">
        <v>39</v>
      </c>
      <c r="E484" s="395">
        <f t="shared" si="5"/>
        <v>19500</v>
      </c>
    </row>
    <row r="485" spans="1:5" ht="12.95" customHeight="1">
      <c r="A485" s="395" t="s">
        <v>1059</v>
      </c>
      <c r="B485" s="395"/>
      <c r="C485" s="395">
        <v>1500</v>
      </c>
      <c r="D485" s="395">
        <v>15</v>
      </c>
      <c r="E485" s="395">
        <f t="shared" si="5"/>
        <v>22500</v>
      </c>
    </row>
    <row r="486" spans="1:5" ht="12.95" customHeight="1">
      <c r="A486" s="395" t="s">
        <v>389</v>
      </c>
      <c r="B486" s="395"/>
      <c r="C486" s="395">
        <v>100</v>
      </c>
      <c r="D486" s="395">
        <v>45</v>
      </c>
      <c r="E486" s="395">
        <f t="shared" si="5"/>
        <v>4500</v>
      </c>
    </row>
    <row r="487" spans="1:5" ht="12.95" customHeight="1">
      <c r="A487" s="395" t="s">
        <v>1060</v>
      </c>
      <c r="B487" s="395"/>
      <c r="C487" s="395">
        <v>50</v>
      </c>
      <c r="D487" s="395">
        <v>45</v>
      </c>
      <c r="E487" s="395">
        <f t="shared" si="5"/>
        <v>2250</v>
      </c>
    </row>
    <row r="488" spans="1:5" ht="12.95" customHeight="1">
      <c r="A488" s="395" t="s">
        <v>343</v>
      </c>
      <c r="B488" s="395"/>
      <c r="C488" s="395">
        <v>490</v>
      </c>
      <c r="D488" s="395">
        <v>38</v>
      </c>
      <c r="E488" s="395">
        <f t="shared" si="5"/>
        <v>18620</v>
      </c>
    </row>
    <row r="489" spans="1:5" ht="12.95" customHeight="1">
      <c r="A489" s="395" t="s">
        <v>337</v>
      </c>
      <c r="B489" s="395"/>
      <c r="C489" s="395">
        <v>4000</v>
      </c>
      <c r="D489" s="395">
        <v>38</v>
      </c>
      <c r="E489" s="395">
        <f t="shared" si="5"/>
        <v>152000</v>
      </c>
    </row>
    <row r="490" spans="1:5" ht="12.95" customHeight="1">
      <c r="A490" s="395" t="s">
        <v>1061</v>
      </c>
      <c r="B490" s="395"/>
      <c r="C490" s="395">
        <v>400</v>
      </c>
      <c r="D490" s="395">
        <v>44</v>
      </c>
      <c r="E490" s="395">
        <f t="shared" si="5"/>
        <v>17600</v>
      </c>
    </row>
    <row r="491" spans="1:5" ht="12.95" customHeight="1">
      <c r="A491" s="395" t="s">
        <v>1062</v>
      </c>
      <c r="B491" s="395"/>
      <c r="C491" s="395">
        <v>300</v>
      </c>
      <c r="D491" s="395">
        <v>17</v>
      </c>
      <c r="E491" s="395">
        <f t="shared" si="5"/>
        <v>5100</v>
      </c>
    </row>
    <row r="492" spans="1:5" ht="12.95" customHeight="1">
      <c r="A492" s="395" t="s">
        <v>562</v>
      </c>
      <c r="B492" s="395"/>
      <c r="C492" s="395">
        <v>600</v>
      </c>
      <c r="D492" s="395">
        <v>125</v>
      </c>
      <c r="E492" s="395">
        <f t="shared" si="5"/>
        <v>75000</v>
      </c>
    </row>
    <row r="493" spans="1:5" ht="12.95" customHeight="1">
      <c r="A493" s="400" t="s">
        <v>1063</v>
      </c>
      <c r="B493" s="400"/>
      <c r="C493" s="400"/>
      <c r="D493" s="400"/>
      <c r="E493" s="401">
        <f>SUM(E4:E492)</f>
        <v>15059873.949999997</v>
      </c>
    </row>
    <row r="495" spans="1:5" ht="15.75">
      <c r="A495" s="402" t="s">
        <v>257</v>
      </c>
    </row>
    <row r="496" spans="1:5" ht="15.75">
      <c r="A496" s="402" t="s">
        <v>1064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Kop.</vt:lpstr>
      <vt:lpstr>Aktivet</vt:lpstr>
      <vt:lpstr>Pasivet</vt:lpstr>
      <vt:lpstr>Rez.1</vt:lpstr>
      <vt:lpstr>FLUKSI MONETAR</vt:lpstr>
      <vt:lpstr>Kapitali 1</vt:lpstr>
      <vt:lpstr>Shenimet</vt:lpstr>
      <vt:lpstr>PASQYRA E AKTIVEVE</vt:lpstr>
      <vt:lpstr>inventari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2014-03-24T14:12:28Z</cp:lastPrinted>
  <dcterms:created xsi:type="dcterms:W3CDTF">2002-02-16T18:16:52Z</dcterms:created>
  <dcterms:modified xsi:type="dcterms:W3CDTF">2014-06-17T06:32:50Z</dcterms:modified>
</cp:coreProperties>
</file>