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20\Fatmir Taka\"/>
    </mc:Choice>
  </mc:AlternateContent>
  <bookViews>
    <workbookView xWindow="0" yWindow="0" windowWidth="19200" windowHeight="12180" tabRatio="823" activeTab="3"/>
  </bookViews>
  <sheets>
    <sheet name="Kop." sheetId="1" r:id="rId1"/>
    <sheet name="Aktivet" sheetId="4" r:id="rId2"/>
    <sheet name="Pasivet" sheetId="14" r:id="rId3"/>
    <sheet name="PASH" sheetId="15" r:id="rId4"/>
    <sheet name="Shenimet Spjeguse" sheetId="29" r:id="rId5"/>
  </sheets>
  <externalReferences>
    <externalReference r:id="rId6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G48" i="14" l="1"/>
  <c r="L412" i="29"/>
  <c r="L29" i="4"/>
  <c r="M73" i="29"/>
  <c r="M80" i="29"/>
  <c r="G7" i="4"/>
  <c r="G6" i="4"/>
  <c r="L448" i="29"/>
  <c r="L458" i="29"/>
  <c r="L456" i="29"/>
  <c r="M7" i="15"/>
  <c r="M11" i="15"/>
  <c r="G12" i="15"/>
  <c r="L425" i="29"/>
  <c r="L424" i="29"/>
  <c r="L447" i="29"/>
  <c r="L446" i="29"/>
  <c r="L454" i="29"/>
  <c r="H241" i="29"/>
  <c r="I24" i="4"/>
  <c r="M9" i="15"/>
  <c r="L155" i="29"/>
  <c r="L153" i="29"/>
  <c r="L232" i="29"/>
  <c r="L231" i="29"/>
  <c r="L230" i="29"/>
  <c r="L229" i="29"/>
  <c r="L468" i="29"/>
  <c r="I240" i="29"/>
  <c r="J240" i="29"/>
  <c r="L240" i="29"/>
  <c r="I238" i="29"/>
  <c r="J238" i="29"/>
  <c r="L435" i="29"/>
  <c r="L430" i="29"/>
  <c r="L429" i="29"/>
  <c r="L428" i="29"/>
  <c r="L427" i="29"/>
  <c r="L422" i="29"/>
  <c r="L421" i="29"/>
  <c r="L420" i="29"/>
  <c r="L419" i="29"/>
  <c r="L418" i="29"/>
  <c r="L406" i="29"/>
  <c r="L407" i="29"/>
  <c r="L409" i="29"/>
  <c r="L410" i="29"/>
  <c r="L411" i="29"/>
  <c r="L408" i="29"/>
  <c r="L402" i="29"/>
  <c r="L397" i="29"/>
  <c r="L398" i="29"/>
  <c r="L393" i="29"/>
  <c r="L390" i="29"/>
  <c r="L387" i="29"/>
  <c r="L384" i="29"/>
  <c r="L378" i="29"/>
  <c r="L375" i="29"/>
  <c r="L366" i="29"/>
  <c r="L358" i="29"/>
  <c r="L357" i="29"/>
  <c r="L354" i="29"/>
  <c r="L350" i="29"/>
  <c r="L346" i="29"/>
  <c r="L400" i="29"/>
  <c r="L401" i="29"/>
  <c r="L399" i="29"/>
  <c r="L405" i="29"/>
  <c r="L337" i="29"/>
  <c r="L332" i="29"/>
  <c r="L325" i="29"/>
  <c r="L323" i="29"/>
  <c r="L322" i="29"/>
  <c r="L320" i="29"/>
  <c r="L319" i="29"/>
  <c r="L317" i="29"/>
  <c r="L316" i="29"/>
  <c r="L108" i="29"/>
  <c r="L111" i="29"/>
  <c r="L104" i="29"/>
  <c r="L103" i="29"/>
  <c r="L102" i="29"/>
  <c r="L311" i="29"/>
  <c r="L310" i="29"/>
  <c r="L307" i="29"/>
  <c r="L300" i="29"/>
  <c r="L296" i="29"/>
  <c r="L293" i="29"/>
  <c r="L295" i="29"/>
  <c r="L284" i="29"/>
  <c r="L279" i="29"/>
  <c r="L276" i="29"/>
  <c r="L272" i="29"/>
  <c r="L267" i="29"/>
  <c r="L262" i="29"/>
  <c r="L256" i="29"/>
  <c r="L243" i="29"/>
  <c r="L221" i="29"/>
  <c r="L217" i="29"/>
  <c r="L213" i="29"/>
  <c r="L209" i="29"/>
  <c r="L205" i="29"/>
  <c r="L199" i="29"/>
  <c r="L249" i="29"/>
  <c r="L190" i="29"/>
  <c r="L186" i="29"/>
  <c r="L178" i="29"/>
  <c r="L174" i="29"/>
  <c r="L166" i="29"/>
  <c r="L161" i="29"/>
  <c r="L160" i="29"/>
  <c r="L146" i="29"/>
  <c r="L134" i="29"/>
  <c r="L130" i="29"/>
  <c r="L120" i="29"/>
  <c r="H51" i="15"/>
  <c r="H56" i="15"/>
  <c r="H57" i="15"/>
  <c r="G51" i="15"/>
  <c r="G56" i="15"/>
  <c r="G57" i="15"/>
  <c r="G14" i="15"/>
  <c r="L426" i="29"/>
  <c r="H6" i="14"/>
  <c r="H22" i="14"/>
  <c r="H39" i="4"/>
  <c r="L241" i="29"/>
  <c r="G39" i="4"/>
  <c r="G241" i="29"/>
  <c r="H13" i="4"/>
  <c r="M89" i="29"/>
  <c r="H23" i="14"/>
  <c r="H38" i="14"/>
  <c r="G23" i="14"/>
  <c r="G38" i="14"/>
  <c r="G39" i="14"/>
  <c r="H32" i="4"/>
  <c r="H55" i="4"/>
  <c r="H49" i="4"/>
  <c r="G49" i="4"/>
  <c r="G32" i="4"/>
  <c r="G55" i="4"/>
  <c r="H9" i="4"/>
  <c r="H20" i="4"/>
  <c r="G20" i="4"/>
  <c r="L457" i="29"/>
  <c r="G9" i="4"/>
  <c r="H31" i="15"/>
  <c r="H14" i="15"/>
  <c r="H11" i="15"/>
  <c r="H36" i="15"/>
  <c r="G31" i="15"/>
  <c r="H34" i="14"/>
  <c r="G34" i="14"/>
  <c r="H6" i="4"/>
  <c r="H30" i="4"/>
  <c r="L464" i="29"/>
  <c r="L342" i="29"/>
  <c r="G6" i="14"/>
  <c r="G22" i="14"/>
  <c r="K241" i="29"/>
  <c r="H50" i="14"/>
  <c r="L238" i="29"/>
  <c r="I241" i="29"/>
  <c r="H56" i="4"/>
  <c r="L432" i="29"/>
  <c r="H39" i="14"/>
  <c r="H51" i="14"/>
  <c r="H53" i="14"/>
  <c r="H42" i="15"/>
  <c r="H50" i="15"/>
  <c r="J241" i="29"/>
  <c r="G11" i="15"/>
  <c r="I48" i="14"/>
  <c r="H38" i="15"/>
  <c r="H37" i="15"/>
  <c r="L467" i="29"/>
  <c r="L471" i="29"/>
  <c r="L473" i="29"/>
  <c r="G36" i="15"/>
  <c r="M38" i="15"/>
  <c r="G38" i="15"/>
  <c r="L434" i="29"/>
  <c r="L437" i="29"/>
  <c r="G37" i="15"/>
  <c r="G17" i="4"/>
  <c r="G42" i="15"/>
  <c r="G50" i="15"/>
  <c r="L436" i="29"/>
  <c r="G49" i="14"/>
  <c r="G13" i="4"/>
  <c r="G30" i="4"/>
  <c r="G56" i="4"/>
  <c r="L119" i="29"/>
  <c r="L114" i="29"/>
  <c r="L100" i="29"/>
  <c r="G50" i="14"/>
  <c r="G51" i="14"/>
  <c r="L413" i="29"/>
  <c r="G53" i="14"/>
  <c r="L282" i="29"/>
</calcChain>
</file>

<file path=xl/comments1.xml><?xml version="1.0" encoding="utf-8"?>
<comments xmlns="http://schemas.openxmlformats.org/spreadsheetml/2006/main">
  <authors>
    <author>admin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<sst xmlns="http://schemas.openxmlformats.org/spreadsheetml/2006/main" count="953" uniqueCount="560">
  <si>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</si>
  <si>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</si>
  <si>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</si>
  <si>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</si>
  <si>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</si>
  <si>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</si>
  <si>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</si>
  <si>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</si>
  <si>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</si>
  <si>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</si>
  <si>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</si>
  <si>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</si>
  <si>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</si>
  <si>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</si>
  <si>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</si>
  <si>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</si>
  <si>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</si>
  <si>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</si>
  <si>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</si>
  <si>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</si>
  <si>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</si>
  <si>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</si>
  <si>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</si>
  <si>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</si>
  <si>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</si>
  <si>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</si>
  <si>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</si>
  <si>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</si>
  <si>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</si>
  <si>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</si>
  <si>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</si>
  <si>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</si>
  <si>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</si>
  <si>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</si>
  <si>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</si>
  <si>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</si>
  <si>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</si>
  <si>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</si>
  <si>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</si>
  <si>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</si>
  <si>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</si>
  <si>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</si>
  <si>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</si>
  <si>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</si>
  <si>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</si>
  <si>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</si>
  <si>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</si>
  <si>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</si>
  <si>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</si>
  <si>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</si>
  <si>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</si>
  <si>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</si>
  <si>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</si>
  <si>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</si>
  <si>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</si>
  <si>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</si>
  <si>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</si>
  <si>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</si>
  <si>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</si>
  <si>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</si>
  <si>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</si>
  <si>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</si>
  <si>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</si>
  <si>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</si>
  <si>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</si>
  <si>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</si>
  <si>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</si>
  <si>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</si>
  <si>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</si>
  <si>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</si>
  <si>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</si>
  <si>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</si>
  <si>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</si>
  <si>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</si>
  <si>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</si>
  <si>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</si>
  <si>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</si>
  <si>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</si>
  <si>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</si>
  <si>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</si>
  <si>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</si>
  <si>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</si>
  <si>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</si>
  <si>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</si>
  <si>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</si>
  <si>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</si>
  <si>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</si>
  <si>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</si>
  <si>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</si>
  <si>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</si>
  <si>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</si>
  <si>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</si>
  <si>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</si>
  <si>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</si>
  <si>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</si>
  <si>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</si>
  <si>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</si>
  <si>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</si>
  <si>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</si>
  <si>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</si>
  <si>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</si>
  <si>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</si>
  <si>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</si>
  <si>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</si>
  <si>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</si>
  <si>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</si>
  <si>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</si>
  <si>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</si>
  <si>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</si>
  <si>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</si>
  <si>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</si>
  <si>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</si>
  <si>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</si>
  <si>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</si>
  <si>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</si>
  <si>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</si>
  <si>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</si>
  <si>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</si>
  <si>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</si>
  <si>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</si>
  <si>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</si>
  <si>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</si>
  <si>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</si>
  <si>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</si>
  <si>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</si>
  <si>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</si>
  <si>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</si>
  <si>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</si>
  <si>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</si>
  <si>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</si>
  <si>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</si>
  <si>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</si>
  <si>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</si>
  <si>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</si>
  <si>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Shpenzime konsumi dhe amortizimi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</si>
  <si>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</si>
  <si>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</si>
  <si>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</si>
  <si>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</si>
  <si>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</si>
  <si>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</si>
  <si>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</si>
  <si>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</si>
  <si>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</si>
  <si>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</si>
  <si>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</si>
  <si>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interesi dhe shpenzime  të ngjashme (paraqitur veçmas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</si>
  <si>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</si>
  <si>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</si>
  <si>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</si>
  <si>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</si>
  <si>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</si>
  <si>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</si>
  <si>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</si>
  <si>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</si>
  <si>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</si>
  <si>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</si>
  <si>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</si>
  <si>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</si>
  <si>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</si>
  <si>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</si>
  <si>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</si>
  <si>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</si>
  <si>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</si>
  <si>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</si>
  <si>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</si>
  <si>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</si>
  <si>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</si>
  <si>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</si>
  <si>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</si>
  <si>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</si>
  <si>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Emertimi</t>
  </si>
  <si>
    <t>Amortizimi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</si>
  <si>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</si>
  <si>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</si>
  <si>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</si>
  <si>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</si>
  <si>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</si>
  <si>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</si>
  <si>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</si>
  <si>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</si>
  <si>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</si>
  <si>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</si>
  <si>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</si>
  <si>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</si>
  <si>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</si>
  <si>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</si>
  <si>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</si>
  <si>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</si>
  <si>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</si>
  <si>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</si>
  <si>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</si>
  <si>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</si>
  <si>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</si>
  <si>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</si>
  <si>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</si>
  <si>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</si>
  <si>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</si>
  <si>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</si>
  <si>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</si>
  <si>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</si>
  <si>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</si>
  <si>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</si>
  <si>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</si>
  <si>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</si>
  <si>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</si>
  <si>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</si>
  <si>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</si>
  <si>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</si>
  <si>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</si>
  <si>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</si>
  <si>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</si>
  <si>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</si>
  <si>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</si>
  <si>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</si>
  <si>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</si>
  <si>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</si>
  <si>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</si>
  <si>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</si>
  <si>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</si>
  <si>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</si>
  <si>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</si>
  <si>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</si>
  <si>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</si>
  <si>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</si>
  <si>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</si>
  <si>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</si>
  <si>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</si>
  <si>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</si>
  <si>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</si>
  <si>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</si>
  <si>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</si>
  <si>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</si>
  <si>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</si>
  <si>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</si>
  <si>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</si>
  <si>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</si>
  <si>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</si>
  <si>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</si>
  <si>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</si>
  <si>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</si>
  <si>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</si>
  <si>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</si>
  <si>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</si>
  <si>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</si>
  <si>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</si>
  <si>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</si>
  <si>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</si>
  <si>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</si>
  <si>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</si>
  <si>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</si>
  <si>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</si>
  <si>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</si>
  <si>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</si>
  <si>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</si>
  <si>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</si>
  <si>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</si>
  <si>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</si>
  <si>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</si>
  <si>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</si>
  <si>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</si>
  <si>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</si>
  <si>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</si>
  <si>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</si>
  <si>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</si>
  <si>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</si>
  <si>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</si>
  <si>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</si>
  <si>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</si>
  <si>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</si>
  <si>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</si>
  <si>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</si>
  <si>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</si>
  <si>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</si>
  <si>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</si>
  <si>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</si>
  <si>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</si>
  <si>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</si>
  <si>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</si>
  <si>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</si>
  <si>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</si>
  <si>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</si>
  <si>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</si>
  <si>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</si>
  <si>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</si>
  <si>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</si>
  <si>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</si>
  <si>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</si>
  <si>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</si>
  <si>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</si>
  <si>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</si>
  <si>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</si>
  <si>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</si>
  <si>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</si>
  <si>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</si>
  <si>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</si>
  <si>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</si>
  <si>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</si>
  <si>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</si>
  <si>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</si>
  <si>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</si>
  <si>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</si>
  <si>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</si>
  <si>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</si>
  <si>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</si>
  <si>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</si>
  <si>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</si>
  <si>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</si>
  <si>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</si>
  <si>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</si>
  <si>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</si>
  <si>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</si>
  <si>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</si>
  <si>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</si>
  <si>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</si>
  <si>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</si>
  <si>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</si>
  <si>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</si>
  <si>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</si>
  <si>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</si>
  <si>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</si>
  <si>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</si>
  <si>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</si>
  <si>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</si>
  <si>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</si>
  <si>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</si>
  <si>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</si>
  <si>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</si>
  <si>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</si>
  <si>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</si>
  <si>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</si>
  <si>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</si>
  <si>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</si>
  <si>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</si>
  <si>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</si>
  <si>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</si>
  <si>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</si>
  <si>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</si>
  <si>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</si>
  <si>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</si>
  <si>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</si>
  <si>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</si>
  <si>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</si>
  <si>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</si>
  <si>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</si>
  <si>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</si>
  <si>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</si>
  <si>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</si>
  <si>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</si>
  <si>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</si>
  <si>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</si>
  <si>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</si>
  <si>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</si>
  <si>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</si>
  <si>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</si>
  <si>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</si>
  <si>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</si>
  <si>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</si>
  <si>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</si>
  <si>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</si>
  <si>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</si>
  <si>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</si>
  <si>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</si>
  <si>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</si>
  <si>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</si>
  <si>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</si>
  <si>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</si>
  <si>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</si>
  <si>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</si>
  <si>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</si>
  <si>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</si>
  <si>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</si>
  <si>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</si>
  <si>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</si>
  <si>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</si>
  <si>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</si>
  <si>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</si>
  <si>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</si>
  <si>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</si>
  <si>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</si>
  <si>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</si>
  <si>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</si>
  <si>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</si>
  <si>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</si>
  <si>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</si>
  <si>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</si>
  <si>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</si>
  <si>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</si>
  <si>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</si>
  <si>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</si>
  <si>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</si>
  <si>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</si>
  <si>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</si>
  <si>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</si>
  <si>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</si>
  <si>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</si>
  <si>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</si>
  <si>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</si>
  <si>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</si>
  <si>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</si>
  <si>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</si>
  <si>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</si>
  <si>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</si>
  <si>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</si>
  <si>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</si>
  <si>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</si>
  <si>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</si>
  <si>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</si>
  <si>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</si>
  <si>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</si>
  <si>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</si>
  <si>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</si>
  <si>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</si>
  <si>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</si>
  <si>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</si>
  <si>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</si>
  <si>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</si>
  <si>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</si>
  <si>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</si>
  <si>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</si>
  <si>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</si>
  <si>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</si>
  <si>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</si>
  <si>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</si>
  <si>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</si>
  <si>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</si>
  <si>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</si>
  <si>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</si>
  <si>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</si>
  <si>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</si>
  <si>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</si>
  <si>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</si>
  <si>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</si>
  <si>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</si>
  <si>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</si>
  <si>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</si>
  <si>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</si>
  <si>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</si>
  <si>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</si>
  <si>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</si>
  <si>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</si>
  <si>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</si>
  <si>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</si>
  <si>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</si>
  <si>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</si>
  <si>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</si>
  <si>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</si>
  <si>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</si>
  <si>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</si>
  <si>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</si>
  <si>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</si>
  <si>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</si>
  <si>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</si>
  <si>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</si>
  <si>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</si>
  <si>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</si>
  <si>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</si>
  <si>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</si>
  <si>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</si>
  <si>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</si>
  <si>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</si>
  <si>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</si>
  <si>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</si>
  <si>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</si>
  <si>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</si>
  <si>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</si>
  <si>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</si>
  <si>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Pasqyra   e   te   Ardhurave   dhe   Shpenzimeve</t>
  </si>
  <si>
    <t>Te ardhurat perbehen</t>
  </si>
  <si>
    <t>Llogarite jashte bilancit</t>
  </si>
  <si>
    <t>Shpenzimet perbehen nga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</si>
  <si>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</si>
  <si>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</si>
  <si>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</si>
  <si>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</si>
  <si>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</si>
  <si>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</si>
  <si>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</si>
  <si>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</si>
  <si>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</si>
  <si>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</si>
  <si>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</si>
  <si>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</si>
  <si>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</si>
  <si>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</si>
  <si>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</si>
  <si>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</si>
  <si>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</si>
  <si>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</si>
  <si>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</si>
  <si>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</si>
  <si>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</si>
  <si>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</si>
  <si>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Nga aktiviteti i shfrytëzimit ( Klient)</t>
  </si>
  <si>
    <t>Të tjera (t.v.sh )</t>
  </si>
  <si>
    <t xml:space="preserve">Ndertesa </t>
  </si>
  <si>
    <t xml:space="preserve">Makineri dhe  Pajisje </t>
  </si>
  <si>
    <t xml:space="preserve">Mjete  Transporti </t>
  </si>
  <si>
    <t>Të tjera Instalime dhe pajisje , (Kompjutera )</t>
  </si>
  <si>
    <t xml:space="preserve">Pajisje   zyre  </t>
  </si>
  <si>
    <t xml:space="preserve">Toka </t>
  </si>
  <si>
    <t>Të pagueshme për aktivitetin e shfrytëzimit ( Furnitore )</t>
  </si>
  <si>
    <t>Të pagueshme për detyrimet tatimore ( t.v.sh)</t>
  </si>
  <si>
    <t>Të pagueshme për detyrimet tatimore ( Tatim  Fitimi )</t>
  </si>
  <si>
    <t xml:space="preserve">Shpenzime  per  dieta </t>
  </si>
  <si>
    <t xml:space="preserve">Shpenzime  te  panjohura </t>
  </si>
  <si>
    <t>Analiza  dhe rakordimi i blerjeve</t>
  </si>
  <si>
    <t xml:space="preserve">     Per percaktimin e kostos se inventareve eshte zgjedhur metoda "Mesateres  se  Ponderuar " </t>
  </si>
  <si>
    <t>Te  tjera , tatim  fitimi</t>
  </si>
  <si>
    <t xml:space="preserve">Aktive  te  tjera </t>
  </si>
  <si>
    <t>Të ardhura të tjera të shfrytëzimit( interesa )</t>
  </si>
  <si>
    <t xml:space="preserve">Zhvlerësimi i aktiveve afatgjata materiale(  Taksa  Bashkiake  ) </t>
  </si>
  <si>
    <t xml:space="preserve">Shpenzime    te  tjera,  Qera  ambienti ,   dhe  shpenzime  te  tjera  </t>
  </si>
  <si>
    <t xml:space="preserve"> Shoqeria nuk ka te drejta dhe detyrimendaj njesive ekonomike brenda grupit</t>
  </si>
  <si>
    <t xml:space="preserve">Të tjera të pagueshme (Tatim  Fitimi ) </t>
  </si>
  <si>
    <t>Shpenzime të tjera shfrytëzimi ,</t>
  </si>
  <si>
    <t>Lënda e parë dhe materiale të konsumueshme (K.M.SH)</t>
  </si>
  <si>
    <t xml:space="preserve">Importet( Vlera e  fatures  ) </t>
  </si>
  <si>
    <t xml:space="preserve">(KMSH) </t>
  </si>
  <si>
    <t xml:space="preserve">Të tjera të pagueshme,  Detyrime  bashki,  ose  Tatime  </t>
  </si>
  <si>
    <t>Të pagueshme për detyrimet tatimore ( TAP,Te  tjera  ne  Tatime  )</t>
  </si>
  <si>
    <t xml:space="preserve">Të pagueshme ndaj njësive ekonomike brenda grupit,detyrime  ne  Bashkine  Sarande  </t>
  </si>
  <si>
    <t xml:space="preserve">totale  blerje </t>
  </si>
  <si>
    <t xml:space="preserve">Shpenzime    te  tjera,  Qera  ambienti ,   dhe  shpenzime  te  tjera( furnitura )  </t>
  </si>
  <si>
    <t xml:space="preserve">Furnitura </t>
  </si>
  <si>
    <t>Ndysh gjend</t>
  </si>
  <si>
    <t>kmsh</t>
  </si>
  <si>
    <t xml:space="preserve">rentab </t>
  </si>
  <si>
    <t>Shpenzime te tjera  (Furnitura )</t>
  </si>
  <si>
    <t xml:space="preserve">Te  ardhura  te  vleresuara  nga  Organet Tatimore </t>
  </si>
  <si>
    <t xml:space="preserve">Aktive </t>
  </si>
  <si>
    <t xml:space="preserve">NDERTESA </t>
  </si>
  <si>
    <t xml:space="preserve">ADMINISTRATOR:   FATMIR  TAKA </t>
  </si>
  <si>
    <t>FATMIR   TAKA  P.F</t>
  </si>
  <si>
    <t>K53717807B</t>
  </si>
  <si>
    <t xml:space="preserve">Vlore, KONISPOL, Rruga Nacionale Sarande-Qafe Bote, </t>
  </si>
  <si>
    <t>Sarande-Qafe Bote, km.35, godina nr.1, kati i pare.</t>
  </si>
  <si>
    <t xml:space="preserve">Tregti me shumice te materialeve te ndryshem, </t>
  </si>
  <si>
    <t xml:space="preserve"> import-eksport</t>
  </si>
  <si>
    <t xml:space="preserve">vendit </t>
  </si>
  <si>
    <t xml:space="preserve">importe </t>
  </si>
  <si>
    <t xml:space="preserve">B.K.T </t>
  </si>
  <si>
    <t>(FATMIR   TAKA      )</t>
  </si>
  <si>
    <t>Blerjet brenda vendit,</t>
  </si>
  <si>
    <t xml:space="preserve">euro </t>
  </si>
  <si>
    <t xml:space="preserve">B.K.T ne  leke  </t>
  </si>
  <si>
    <r>
      <t xml:space="preserve">Shpenzime të tjera financiare,  </t>
    </r>
    <r>
      <rPr>
        <b/>
        <i/>
        <sz val="10"/>
        <rFont val="Arial"/>
        <family val="2"/>
        <charset val="238"/>
      </rPr>
      <t>komisione  bankare</t>
    </r>
    <r>
      <rPr>
        <i/>
        <sz val="10"/>
        <rFont val="Arial"/>
        <family val="2"/>
      </rPr>
      <t xml:space="preserve">  </t>
    </r>
  </si>
  <si>
    <r>
      <t>shpenzimet për t'u paguar tek njësitë ekonomike brenda grupit),</t>
    </r>
    <r>
      <rPr>
        <b/>
        <sz val="10"/>
        <rFont val="Arial"/>
        <family val="2"/>
        <charset val="238"/>
      </rPr>
      <t xml:space="preserve"> te  tjera  </t>
    </r>
  </si>
  <si>
    <t xml:space="preserve">Te  perjashtuara </t>
  </si>
  <si>
    <t xml:space="preserve">Eksporte </t>
  </si>
  <si>
    <t xml:space="preserve">Intensa San Paolo </t>
  </si>
  <si>
    <t xml:space="preserve">paga </t>
  </si>
  <si>
    <t xml:space="preserve">siguracione </t>
  </si>
  <si>
    <t>(FATMIR  TAKA)</t>
  </si>
  <si>
    <t>Viti   2020</t>
  </si>
  <si>
    <t xml:space="preserve">          20.02.2021</t>
  </si>
  <si>
    <t>01.01.2020</t>
  </si>
  <si>
    <t>31.12.2020</t>
  </si>
  <si>
    <t>paga</t>
  </si>
  <si>
    <t xml:space="preserve">Credins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</si>
</sst>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L_e_k_-;\-* #,##0.00_L_e_k_-;_-* &quot;-&quot;??_L_e_k_-;_-@_-"/>
    <numFmt numFmtId="179" formatCode="_-* #,##0.00\ _€_-;\-* #,##0.00\ _€_-;_-* &quot;-&quot;??\ _€_-;_-@_-"/>
    <numFmt numFmtId="188" formatCode="#,##0.0"/>
  </numFmts>
  <fonts count="68" x14ac:knownFonts="1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2"/>
      <color rgb="FF7030A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color rgb="FFC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  <font>
      <u/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8"/>
      <color rgb="FF00B050"/>
      <name val="Calibri"/>
      <family val="2"/>
      <scheme val="minor"/>
    </font>
    <font>
      <u/>
      <sz val="8"/>
      <color rgb="FF00B05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8"/>
      <name val="Calibri"/>
      <family val="2"/>
      <scheme val="minor"/>
    </font>
    <font>
      <sz val="16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u/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2"/>
      <color rgb="FFC00000"/>
      <name val="Arial"/>
      <family val="2"/>
    </font>
    <font>
      <i/>
      <sz val="12"/>
      <color rgb="FFC00000"/>
      <name val="Arial"/>
      <family val="2"/>
    </font>
    <font>
      <u/>
      <sz val="12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79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8" fillId="0" borderId="0"/>
    <xf numFmtId="0" fontId="4" fillId="0" borderId="0"/>
    <xf numFmtId="0" fontId="3" fillId="0" borderId="0"/>
  </cellStyleXfs>
  <cellXfs count="61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5" fillId="0" borderId="0" xfId="0" applyFont="1"/>
    <xf numFmtId="0" fontId="1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6" applyFont="1" applyFill="1"/>
    <xf numFmtId="0" fontId="3" fillId="0" borderId="0" xfId="6" applyFont="1" applyFill="1" applyBorder="1"/>
    <xf numFmtId="3" fontId="3" fillId="0" borderId="0" xfId="6" applyNumberFormat="1" applyFont="1" applyFill="1" applyBorder="1"/>
    <xf numFmtId="0" fontId="3" fillId="0" borderId="0" xfId="6" applyFont="1" applyFill="1" applyAlignment="1">
      <alignment horizontal="center"/>
    </xf>
    <xf numFmtId="0" fontId="3" fillId="0" borderId="0" xfId="6" applyFont="1" applyFill="1"/>
    <xf numFmtId="3" fontId="3" fillId="0" borderId="0" xfId="6" applyNumberFormat="1" applyFont="1" applyFill="1"/>
    <xf numFmtId="0" fontId="3" fillId="0" borderId="0" xfId="6" applyFont="1" applyFill="1" applyBorder="1" applyAlignment="1">
      <alignment horizontal="center"/>
    </xf>
    <xf numFmtId="0" fontId="4" fillId="0" borderId="0" xfId="6" applyFont="1" applyFill="1"/>
    <xf numFmtId="0" fontId="4" fillId="0" borderId="0" xfId="6" applyFont="1" applyFill="1" applyAlignment="1">
      <alignment vertical="center"/>
    </xf>
    <xf numFmtId="3" fontId="20" fillId="0" borderId="4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3" fillId="0" borderId="8" xfId="0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3" fontId="24" fillId="0" borderId="4" xfId="0" applyNumberFormat="1" applyFont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3" fontId="3" fillId="5" borderId="11" xfId="0" applyNumberFormat="1" applyFont="1" applyFill="1" applyBorder="1" applyAlignment="1">
      <alignment vertical="center"/>
    </xf>
    <xf numFmtId="3" fontId="26" fillId="5" borderId="4" xfId="0" applyNumberFormat="1" applyFont="1" applyFill="1" applyBorder="1" applyAlignment="1">
      <alignment horizontal="center" vertical="center"/>
    </xf>
    <xf numFmtId="3" fontId="3" fillId="5" borderId="11" xfId="0" applyNumberFormat="1" applyFont="1" applyFill="1" applyBorder="1" applyAlignment="1">
      <alignment horizontal="center" vertical="center"/>
    </xf>
    <xf numFmtId="3" fontId="3" fillId="5" borderId="12" xfId="0" applyNumberFormat="1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vertical="center"/>
    </xf>
    <xf numFmtId="0" fontId="3" fillId="5" borderId="0" xfId="0" applyFont="1" applyFill="1"/>
    <xf numFmtId="0" fontId="9" fillId="5" borderId="0" xfId="0" applyFont="1" applyFill="1" applyAlignment="1">
      <alignment horizontal="center"/>
    </xf>
    <xf numFmtId="0" fontId="3" fillId="5" borderId="4" xfId="0" applyFont="1" applyFill="1" applyBorder="1"/>
    <xf numFmtId="0" fontId="3" fillId="0" borderId="10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5" fillId="7" borderId="4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3" fontId="5" fillId="7" borderId="14" xfId="0" applyNumberFormat="1" applyFont="1" applyFill="1" applyBorder="1" applyAlignment="1">
      <alignment horizontal="center" vertical="center"/>
    </xf>
    <xf numFmtId="3" fontId="5" fillId="7" borderId="15" xfId="0" applyNumberFormat="1" applyFont="1" applyFill="1" applyBorder="1" applyAlignment="1">
      <alignment horizontal="center" vertical="center"/>
    </xf>
    <xf numFmtId="3" fontId="5" fillId="7" borderId="16" xfId="0" applyNumberFormat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21" fillId="6" borderId="14" xfId="0" applyNumberFormat="1" applyFont="1" applyFill="1" applyBorder="1" applyAlignment="1">
      <alignment horizontal="center" vertical="center"/>
    </xf>
    <xf numFmtId="3" fontId="21" fillId="6" borderId="15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3" fontId="20" fillId="6" borderId="25" xfId="0" applyNumberFormat="1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3" fontId="24" fillId="6" borderId="11" xfId="0" applyNumberFormat="1" applyFont="1" applyFill="1" applyBorder="1" applyAlignment="1">
      <alignment vertical="center"/>
    </xf>
    <xf numFmtId="3" fontId="24" fillId="6" borderId="25" xfId="0" applyNumberFormat="1" applyFont="1" applyFill="1" applyBorder="1" applyAlignment="1">
      <alignment vertical="center"/>
    </xf>
    <xf numFmtId="3" fontId="21" fillId="6" borderId="4" xfId="0" applyNumberFormat="1" applyFont="1" applyFill="1" applyBorder="1" applyAlignment="1">
      <alignment horizontal="center" vertical="center"/>
    </xf>
    <xf numFmtId="3" fontId="21" fillId="6" borderId="16" xfId="0" applyNumberFormat="1" applyFont="1" applyFill="1" applyBorder="1" applyAlignment="1">
      <alignment horizontal="center" vertical="center"/>
    </xf>
    <xf numFmtId="3" fontId="20" fillId="6" borderId="11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3" fontId="20" fillId="6" borderId="12" xfId="0" applyNumberFormat="1" applyFont="1" applyFill="1" applyBorder="1" applyAlignment="1">
      <alignment horizontal="center" vertical="center"/>
    </xf>
    <xf numFmtId="3" fontId="20" fillId="6" borderId="26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3" fontId="21" fillId="6" borderId="19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left" vertical="center"/>
    </xf>
    <xf numFmtId="0" fontId="3" fillId="8" borderId="29" xfId="0" applyFont="1" applyFill="1" applyBorder="1" applyAlignment="1">
      <alignment horizontal="left" vertical="center"/>
    </xf>
    <xf numFmtId="0" fontId="3" fillId="8" borderId="30" xfId="0" applyFont="1" applyFill="1" applyBorder="1" applyAlignment="1">
      <alignment horizontal="left" vertical="center"/>
    </xf>
    <xf numFmtId="0" fontId="3" fillId="8" borderId="30" xfId="0" applyFont="1" applyFill="1" applyBorder="1" applyAlignment="1">
      <alignment horizontal="center" vertical="center"/>
    </xf>
    <xf numFmtId="3" fontId="5" fillId="8" borderId="31" xfId="0" applyNumberFormat="1" applyFont="1" applyFill="1" applyBorder="1" applyAlignment="1">
      <alignment horizontal="center" vertical="center"/>
    </xf>
    <xf numFmtId="3" fontId="5" fillId="8" borderId="32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7" fillId="0" borderId="28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/>
    <xf numFmtId="0" fontId="27" fillId="0" borderId="30" xfId="0" applyFont="1" applyBorder="1" applyAlignment="1">
      <alignment horizontal="center"/>
    </xf>
    <xf numFmtId="3" fontId="28" fillId="0" borderId="31" xfId="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" fontId="5" fillId="4" borderId="34" xfId="0" applyNumberFormat="1" applyFont="1" applyFill="1" applyBorder="1" applyAlignment="1">
      <alignment horizontal="center" vertical="center"/>
    </xf>
    <xf numFmtId="1" fontId="5" fillId="4" borderId="35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3" fontId="5" fillId="0" borderId="25" xfId="0" applyNumberFormat="1" applyFont="1" applyBorder="1" applyAlignment="1">
      <alignment horizontal="center" vertical="center"/>
    </xf>
    <xf numFmtId="3" fontId="3" fillId="0" borderId="16" xfId="0" applyNumberFormat="1" applyFont="1" applyBorder="1"/>
    <xf numFmtId="0" fontId="1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7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3" fontId="3" fillId="0" borderId="18" xfId="0" applyNumberFormat="1" applyFont="1" applyBorder="1"/>
    <xf numFmtId="3" fontId="3" fillId="0" borderId="19" xfId="0" applyNumberFormat="1" applyFont="1" applyBorder="1"/>
    <xf numFmtId="0" fontId="5" fillId="4" borderId="33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1" fontId="5" fillId="4" borderId="39" xfId="0" applyNumberFormat="1" applyFont="1" applyFill="1" applyBorder="1" applyAlignment="1">
      <alignment horizontal="center" vertical="center"/>
    </xf>
    <xf numFmtId="1" fontId="5" fillId="4" borderId="40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3" fontId="24" fillId="0" borderId="16" xfId="0" applyNumberFormat="1" applyFont="1" applyBorder="1" applyAlignment="1">
      <alignment vertical="center"/>
    </xf>
    <xf numFmtId="3" fontId="22" fillId="0" borderId="1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3" fontId="3" fillId="0" borderId="18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0" fontId="10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" fontId="3" fillId="9" borderId="4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vertical="center"/>
    </xf>
    <xf numFmtId="3" fontId="21" fillId="6" borderId="18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20" fillId="6" borderId="11" xfId="0" applyNumberFormat="1" applyFont="1" applyFill="1" applyBorder="1" applyAlignment="1">
      <alignment horizontal="center" vertical="center"/>
    </xf>
    <xf numFmtId="3" fontId="21" fillId="0" borderId="16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0" fillId="9" borderId="46" xfId="0" applyFont="1" applyFill="1" applyBorder="1"/>
    <xf numFmtId="0" fontId="30" fillId="9" borderId="47" xfId="0" applyFont="1" applyFill="1" applyBorder="1"/>
    <xf numFmtId="0" fontId="30" fillId="9" borderId="40" xfId="0" applyFont="1" applyFill="1" applyBorder="1"/>
    <xf numFmtId="0" fontId="31" fillId="9" borderId="48" xfId="0" applyFont="1" applyFill="1" applyBorder="1"/>
    <xf numFmtId="0" fontId="31" fillId="9" borderId="0" xfId="0" applyFont="1" applyFill="1" applyBorder="1"/>
    <xf numFmtId="0" fontId="30" fillId="10" borderId="0" xfId="0" applyFont="1" applyFill="1" applyBorder="1"/>
    <xf numFmtId="0" fontId="30" fillId="10" borderId="49" xfId="0" applyFont="1" applyFill="1" applyBorder="1"/>
    <xf numFmtId="0" fontId="32" fillId="10" borderId="0" xfId="0" applyFont="1" applyFill="1" applyBorder="1"/>
    <xf numFmtId="0" fontId="32" fillId="10" borderId="10" xfId="0" applyFont="1" applyFill="1" applyBorder="1" applyAlignment="1">
      <alignment horizontal="right"/>
    </xf>
    <xf numFmtId="0" fontId="31" fillId="10" borderId="10" xfId="0" applyFont="1" applyFill="1" applyBorder="1" applyAlignment="1">
      <alignment horizontal="center"/>
    </xf>
    <xf numFmtId="0" fontId="31" fillId="10" borderId="10" xfId="0" applyFont="1" applyFill="1" applyBorder="1"/>
    <xf numFmtId="0" fontId="31" fillId="10" borderId="0" xfId="0" applyFont="1" applyFill="1" applyBorder="1"/>
    <xf numFmtId="0" fontId="31" fillId="10" borderId="49" xfId="0" applyFont="1" applyFill="1" applyBorder="1"/>
    <xf numFmtId="0" fontId="33" fillId="10" borderId="4" xfId="0" applyFont="1" applyFill="1" applyBorder="1"/>
    <xf numFmtId="0" fontId="31" fillId="10" borderId="9" xfId="0" applyFont="1" applyFill="1" applyBorder="1" applyAlignment="1">
      <alignment horizontal="right"/>
    </xf>
    <xf numFmtId="0" fontId="31" fillId="10" borderId="9" xfId="0" applyFont="1" applyFill="1" applyBorder="1" applyAlignment="1">
      <alignment horizontal="center"/>
    </xf>
    <xf numFmtId="0" fontId="31" fillId="10" borderId="9" xfId="0" applyFont="1" applyFill="1" applyBorder="1"/>
    <xf numFmtId="0" fontId="31" fillId="10" borderId="2" xfId="0" applyFont="1" applyFill="1" applyBorder="1"/>
    <xf numFmtId="0" fontId="31" fillId="10" borderId="2" xfId="0" applyFont="1" applyFill="1" applyBorder="1" applyAlignment="1">
      <alignment horizontal="center"/>
    </xf>
    <xf numFmtId="14" fontId="33" fillId="10" borderId="0" xfId="0" applyNumberFormat="1" applyFont="1" applyFill="1" applyBorder="1"/>
    <xf numFmtId="0" fontId="31" fillId="10" borderId="0" xfId="0" applyNumberFormat="1" applyFont="1" applyFill="1" applyBorder="1" applyAlignment="1">
      <alignment horizontal="center"/>
    </xf>
    <xf numFmtId="0" fontId="31" fillId="10" borderId="0" xfId="0" applyFont="1" applyFill="1" applyBorder="1" applyAlignment="1">
      <alignment horizontal="center"/>
    </xf>
    <xf numFmtId="0" fontId="33" fillId="10" borderId="0" xfId="0" applyFont="1" applyFill="1" applyBorder="1"/>
    <xf numFmtId="0" fontId="30" fillId="9" borderId="48" xfId="0" applyFont="1" applyFill="1" applyBorder="1"/>
    <xf numFmtId="0" fontId="30" fillId="9" borderId="0" xfId="0" applyFont="1" applyFill="1" applyBorder="1"/>
    <xf numFmtId="0" fontId="30" fillId="9" borderId="49" xfId="0" applyFont="1" applyFill="1" applyBorder="1"/>
    <xf numFmtId="0" fontId="34" fillId="9" borderId="0" xfId="0" applyFont="1" applyFill="1" applyBorder="1"/>
    <xf numFmtId="0" fontId="35" fillId="9" borderId="0" xfId="0" applyFont="1" applyFill="1" applyBorder="1" applyAlignment="1">
      <alignment horizontal="center"/>
    </xf>
    <xf numFmtId="0" fontId="36" fillId="9" borderId="10" xfId="0" applyFont="1" applyFill="1" applyBorder="1"/>
    <xf numFmtId="0" fontId="37" fillId="9" borderId="0" xfId="0" applyFont="1" applyFill="1" applyBorder="1"/>
    <xf numFmtId="0" fontId="31" fillId="9" borderId="49" xfId="0" applyFont="1" applyFill="1" applyBorder="1"/>
    <xf numFmtId="0" fontId="33" fillId="9" borderId="48" xfId="0" applyFont="1" applyFill="1" applyBorder="1"/>
    <xf numFmtId="0" fontId="31" fillId="9" borderId="0" xfId="0" applyFont="1" applyFill="1" applyBorder="1" applyAlignment="1">
      <alignment horizontal="center"/>
    </xf>
    <xf numFmtId="0" fontId="33" fillId="9" borderId="0" xfId="0" applyFont="1" applyFill="1" applyBorder="1"/>
    <xf numFmtId="0" fontId="33" fillId="9" borderId="49" xfId="0" applyFont="1" applyFill="1" applyBorder="1"/>
    <xf numFmtId="0" fontId="38" fillId="9" borderId="10" xfId="0" applyFont="1" applyFill="1" applyBorder="1"/>
    <xf numFmtId="0" fontId="31" fillId="9" borderId="10" xfId="0" applyFont="1" applyFill="1" applyBorder="1"/>
    <xf numFmtId="0" fontId="30" fillId="9" borderId="50" xfId="0" applyFont="1" applyFill="1" applyBorder="1"/>
    <xf numFmtId="0" fontId="30" fillId="9" borderId="51" xfId="0" applyFont="1" applyFill="1" applyBorder="1"/>
    <xf numFmtId="0" fontId="30" fillId="9" borderId="52" xfId="0" applyFont="1" applyFill="1" applyBorder="1"/>
    <xf numFmtId="0" fontId="36" fillId="4" borderId="33" xfId="0" applyFont="1" applyFill="1" applyBorder="1" applyAlignment="1">
      <alignment vertical="center"/>
    </xf>
    <xf numFmtId="0" fontId="36" fillId="4" borderId="39" xfId="0" applyNumberFormat="1" applyFont="1" applyFill="1" applyBorder="1" applyAlignment="1">
      <alignment horizontal="center" vertical="center" wrapText="1"/>
    </xf>
    <xf numFmtId="1" fontId="36" fillId="4" borderId="39" xfId="0" applyNumberFormat="1" applyFont="1" applyFill="1" applyBorder="1" applyAlignment="1">
      <alignment horizontal="center" vertical="center"/>
    </xf>
    <xf numFmtId="1" fontId="36" fillId="4" borderId="40" xfId="0" applyNumberFormat="1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3" fontId="30" fillId="0" borderId="4" xfId="0" applyNumberFormat="1" applyFont="1" applyBorder="1" applyAlignment="1">
      <alignment vertical="center"/>
    </xf>
    <xf numFmtId="3" fontId="30" fillId="0" borderId="16" xfId="0" applyNumberFormat="1" applyFont="1" applyBorder="1" applyAlignment="1">
      <alignment vertical="center"/>
    </xf>
    <xf numFmtId="0" fontId="19" fillId="4" borderId="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vertical="center"/>
    </xf>
    <xf numFmtId="0" fontId="30" fillId="4" borderId="1" xfId="0" applyFont="1" applyFill="1" applyBorder="1" applyAlignment="1">
      <alignment horizontal="center" vertical="center"/>
    </xf>
    <xf numFmtId="3" fontId="36" fillId="4" borderId="4" xfId="0" applyNumberFormat="1" applyFont="1" applyFill="1" applyBorder="1" applyAlignment="1">
      <alignment vertical="center"/>
    </xf>
    <xf numFmtId="3" fontId="36" fillId="4" borderId="16" xfId="0" applyNumberFormat="1" applyFont="1" applyFill="1" applyBorder="1" applyAlignment="1">
      <alignment vertical="center"/>
    </xf>
    <xf numFmtId="0" fontId="36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3" fontId="30" fillId="2" borderId="4" xfId="0" applyNumberFormat="1" applyFont="1" applyFill="1" applyBorder="1" applyAlignment="1">
      <alignment vertical="center"/>
    </xf>
    <xf numFmtId="0" fontId="39" fillId="4" borderId="1" xfId="0" applyFont="1" applyFill="1" applyBorder="1" applyAlignment="1">
      <alignment vertical="center"/>
    </xf>
    <xf numFmtId="0" fontId="40" fillId="4" borderId="1" xfId="0" applyFont="1" applyFill="1" applyBorder="1" applyAlignment="1">
      <alignment horizontal="center" vertical="center"/>
    </xf>
    <xf numFmtId="3" fontId="30" fillId="4" borderId="4" xfId="0" applyNumberFormat="1" applyFont="1" applyFill="1" applyBorder="1" applyAlignment="1">
      <alignment vertical="center"/>
    </xf>
    <xf numFmtId="3" fontId="30" fillId="4" borderId="16" xfId="0" applyNumberFormat="1" applyFont="1" applyFill="1" applyBorder="1" applyAlignment="1">
      <alignment vertical="center"/>
    </xf>
    <xf numFmtId="0" fontId="36" fillId="4" borderId="1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3" fontId="30" fillId="2" borderId="16" xfId="0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6" fillId="4" borderId="36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vertical="center"/>
    </xf>
    <xf numFmtId="0" fontId="36" fillId="2" borderId="3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0" fillId="4" borderId="37" xfId="0" applyFont="1" applyFill="1" applyBorder="1" applyAlignment="1">
      <alignment vertical="center"/>
    </xf>
    <xf numFmtId="0" fontId="30" fillId="4" borderId="17" xfId="0" applyFont="1" applyFill="1" applyBorder="1" applyAlignment="1">
      <alignment horizontal="center" vertical="center"/>
    </xf>
    <xf numFmtId="3" fontId="36" fillId="4" borderId="18" xfId="0" applyNumberFormat="1" applyFont="1" applyFill="1" applyBorder="1" applyAlignment="1">
      <alignment vertical="center"/>
    </xf>
    <xf numFmtId="3" fontId="36" fillId="4" borderId="19" xfId="0" applyNumberFormat="1" applyFont="1" applyFill="1" applyBorder="1" applyAlignment="1">
      <alignment vertical="center"/>
    </xf>
    <xf numFmtId="0" fontId="36" fillId="4" borderId="39" xfId="0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3" fontId="36" fillId="0" borderId="4" xfId="0" applyNumberFormat="1" applyFont="1" applyBorder="1" applyAlignment="1">
      <alignment vertical="center"/>
    </xf>
    <xf numFmtId="3" fontId="36" fillId="0" borderId="16" xfId="0" applyNumberFormat="1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3" fontId="34" fillId="0" borderId="4" xfId="0" applyNumberFormat="1" applyFont="1" applyBorder="1" applyAlignment="1">
      <alignment vertical="center"/>
    </xf>
    <xf numFmtId="3" fontId="34" fillId="0" borderId="16" xfId="0" applyNumberFormat="1" applyFont="1" applyBorder="1" applyAlignment="1">
      <alignment vertical="center"/>
    </xf>
    <xf numFmtId="0" fontId="30" fillId="4" borderId="37" xfId="0" applyFont="1" applyFill="1" applyBorder="1" applyAlignment="1">
      <alignment horizontal="center" vertical="center"/>
    </xf>
    <xf numFmtId="0" fontId="4" fillId="0" borderId="0" xfId="6" applyFont="1" applyFill="1" applyBorder="1"/>
    <xf numFmtId="0" fontId="43" fillId="0" borderId="46" xfId="6" applyFont="1" applyFill="1" applyBorder="1"/>
    <xf numFmtId="0" fontId="43" fillId="0" borderId="47" xfId="6" applyFont="1" applyFill="1" applyBorder="1"/>
    <xf numFmtId="3" fontId="43" fillId="0" borderId="47" xfId="6" applyNumberFormat="1" applyFont="1" applyFill="1" applyBorder="1"/>
    <xf numFmtId="0" fontId="43" fillId="0" borderId="40" xfId="6" applyFont="1" applyFill="1" applyBorder="1"/>
    <xf numFmtId="0" fontId="44" fillId="0" borderId="48" xfId="6" applyFont="1" applyFill="1" applyBorder="1" applyAlignment="1">
      <alignment horizontal="center" vertical="center"/>
    </xf>
    <xf numFmtId="0" fontId="44" fillId="0" borderId="0" xfId="6" applyFont="1" applyFill="1" applyBorder="1" applyAlignment="1">
      <alignment horizontal="center" vertical="center"/>
    </xf>
    <xf numFmtId="0" fontId="44" fillId="0" borderId="49" xfId="6" applyFont="1" applyFill="1" applyBorder="1" applyAlignment="1">
      <alignment horizontal="center" vertical="center"/>
    </xf>
    <xf numFmtId="0" fontId="43" fillId="0" borderId="48" xfId="6" applyFont="1" applyFill="1" applyBorder="1"/>
    <xf numFmtId="0" fontId="43" fillId="7" borderId="53" xfId="6" applyFont="1" applyFill="1" applyBorder="1" applyAlignment="1">
      <alignment horizontal="center"/>
    </xf>
    <xf numFmtId="0" fontId="45" fillId="7" borderId="54" xfId="6" applyFont="1" applyFill="1" applyBorder="1" applyAlignment="1">
      <alignment horizontal="left"/>
    </xf>
    <xf numFmtId="0" fontId="43" fillId="7" borderId="54" xfId="6" applyFont="1" applyFill="1" applyBorder="1"/>
    <xf numFmtId="3" fontId="43" fillId="7" borderId="54" xfId="6" applyNumberFormat="1" applyFont="1" applyFill="1" applyBorder="1"/>
    <xf numFmtId="3" fontId="43" fillId="7" borderId="55" xfId="6" applyNumberFormat="1" applyFont="1" applyFill="1" applyBorder="1"/>
    <xf numFmtId="0" fontId="43" fillId="0" borderId="49" xfId="6" applyFont="1" applyFill="1" applyBorder="1"/>
    <xf numFmtId="0" fontId="43" fillId="7" borderId="56" xfId="6" applyFont="1" applyFill="1" applyBorder="1" applyAlignment="1">
      <alignment horizontal="center"/>
    </xf>
    <xf numFmtId="0" fontId="45" fillId="7" borderId="0" xfId="6" applyFont="1" applyFill="1" applyBorder="1" applyAlignment="1">
      <alignment horizontal="left"/>
    </xf>
    <xf numFmtId="0" fontId="43" fillId="7" borderId="0" xfId="6" applyFont="1" applyFill="1" applyBorder="1"/>
    <xf numFmtId="3" fontId="43" fillId="7" borderId="0" xfId="6" applyNumberFormat="1" applyFont="1" applyFill="1" applyBorder="1"/>
    <xf numFmtId="3" fontId="43" fillId="7" borderId="57" xfId="6" applyNumberFormat="1" applyFont="1" applyFill="1" applyBorder="1"/>
    <xf numFmtId="0" fontId="43" fillId="7" borderId="56" xfId="6" applyFont="1" applyFill="1" applyBorder="1"/>
    <xf numFmtId="0" fontId="43" fillId="7" borderId="58" xfId="6" applyFont="1" applyFill="1" applyBorder="1"/>
    <xf numFmtId="0" fontId="43" fillId="7" borderId="0" xfId="6" applyFont="1" applyFill="1" applyBorder="1" applyAlignment="1"/>
    <xf numFmtId="0" fontId="43" fillId="7" borderId="59" xfId="6" applyFont="1" applyFill="1" applyBorder="1"/>
    <xf numFmtId="0" fontId="43" fillId="7" borderId="60" xfId="6" applyFont="1" applyFill="1" applyBorder="1"/>
    <xf numFmtId="3" fontId="43" fillId="7" borderId="60" xfId="6" applyNumberFormat="1" applyFont="1" applyFill="1" applyBorder="1"/>
    <xf numFmtId="3" fontId="43" fillId="7" borderId="61" xfId="6" applyNumberFormat="1" applyFont="1" applyFill="1" applyBorder="1"/>
    <xf numFmtId="0" fontId="43" fillId="0" borderId="0" xfId="6" applyFont="1" applyFill="1" applyBorder="1"/>
    <xf numFmtId="3" fontId="43" fillId="0" borderId="0" xfId="6" applyNumberFormat="1" applyFont="1" applyFill="1" applyBorder="1"/>
    <xf numFmtId="0" fontId="43" fillId="0" borderId="0" xfId="6" applyFont="1" applyFill="1" applyBorder="1" applyAlignment="1">
      <alignment horizontal="center"/>
    </xf>
    <xf numFmtId="0" fontId="44" fillId="0" borderId="0" xfId="6" applyFont="1" applyBorder="1" applyAlignment="1">
      <alignment horizontal="left" vertical="center"/>
    </xf>
    <xf numFmtId="0" fontId="44" fillId="0" borderId="0" xfId="6" applyFont="1" applyBorder="1" applyAlignment="1">
      <alignment vertical="center"/>
    </xf>
    <xf numFmtId="0" fontId="43" fillId="0" borderId="0" xfId="6" applyFont="1" applyBorder="1" applyAlignment="1">
      <alignment horizontal="right" vertical="center"/>
    </xf>
    <xf numFmtId="0" fontId="43" fillId="0" borderId="0" xfId="6" applyFont="1" applyBorder="1"/>
    <xf numFmtId="0" fontId="43" fillId="0" borderId="0" xfId="6" applyFont="1" applyBorder="1" applyAlignment="1">
      <alignment horizontal="right"/>
    </xf>
    <xf numFmtId="0" fontId="43" fillId="0" borderId="21" xfId="6" applyFont="1" applyFill="1" applyBorder="1"/>
    <xf numFmtId="0" fontId="44" fillId="0" borderId="48" xfId="6" applyFont="1" applyBorder="1" applyAlignment="1">
      <alignment horizontal="center" vertical="center"/>
    </xf>
    <xf numFmtId="188" fontId="46" fillId="0" borderId="0" xfId="6" applyNumberFormat="1" applyFont="1" applyBorder="1" applyAlignment="1">
      <alignment horizontal="center"/>
    </xf>
    <xf numFmtId="0" fontId="44" fillId="0" borderId="0" xfId="6" applyFont="1" applyBorder="1" applyAlignment="1">
      <alignment horizontal="center" vertical="center"/>
    </xf>
    <xf numFmtId="0" fontId="44" fillId="0" borderId="49" xfId="6" applyFont="1" applyBorder="1" applyAlignment="1">
      <alignment horizontal="center" vertical="center"/>
    </xf>
    <xf numFmtId="188" fontId="44" fillId="0" borderId="0" xfId="6" applyNumberFormat="1" applyFont="1" applyBorder="1" applyAlignment="1">
      <alignment horizontal="center" vertical="center"/>
    </xf>
    <xf numFmtId="0" fontId="43" fillId="0" borderId="48" xfId="6" applyFont="1" applyBorder="1"/>
    <xf numFmtId="188" fontId="43" fillId="0" borderId="0" xfId="6" applyNumberFormat="1" applyFont="1" applyBorder="1" applyAlignment="1">
      <alignment horizontal="center"/>
    </xf>
    <xf numFmtId="0" fontId="44" fillId="0" borderId="58" xfId="6" applyFont="1" applyBorder="1"/>
    <xf numFmtId="0" fontId="43" fillId="0" borderId="0" xfId="6" applyFont="1" applyBorder="1" applyAlignment="1"/>
    <xf numFmtId="0" fontId="43" fillId="0" borderId="49" xfId="6" applyFont="1" applyBorder="1"/>
    <xf numFmtId="0" fontId="43" fillId="0" borderId="0" xfId="6" applyFont="1" applyBorder="1" applyAlignment="1">
      <alignment horizontal="center"/>
    </xf>
    <xf numFmtId="0" fontId="46" fillId="0" borderId="0" xfId="6" applyFont="1" applyBorder="1" applyAlignment="1">
      <alignment horizontal="center" vertical="center"/>
    </xf>
    <xf numFmtId="0" fontId="46" fillId="0" borderId="0" xfId="6" applyFont="1" applyBorder="1" applyAlignment="1">
      <alignment vertical="center"/>
    </xf>
    <xf numFmtId="0" fontId="43" fillId="0" borderId="0" xfId="6" applyFont="1" applyBorder="1" applyAlignment="1">
      <alignment vertical="center"/>
    </xf>
    <xf numFmtId="0" fontId="41" fillId="0" borderId="0" xfId="6" applyFont="1" applyBorder="1" applyAlignment="1">
      <alignment horizontal="center"/>
    </xf>
    <xf numFmtId="0" fontId="43" fillId="5" borderId="34" xfId="6" applyFont="1" applyFill="1" applyBorder="1" applyAlignment="1">
      <alignment horizontal="center"/>
    </xf>
    <xf numFmtId="0" fontId="43" fillId="5" borderId="35" xfId="6" applyFont="1" applyFill="1" applyBorder="1" applyAlignment="1">
      <alignment horizontal="center"/>
    </xf>
    <xf numFmtId="0" fontId="43" fillId="5" borderId="12" xfId="6" applyFont="1" applyFill="1" applyBorder="1" applyAlignment="1">
      <alignment horizontal="center"/>
    </xf>
    <xf numFmtId="0" fontId="43" fillId="5" borderId="26" xfId="6" applyFont="1" applyFill="1" applyBorder="1" applyAlignment="1">
      <alignment horizontal="center"/>
    </xf>
    <xf numFmtId="0" fontId="43" fillId="0" borderId="22" xfId="6" applyFont="1" applyFill="1" applyBorder="1" applyAlignment="1">
      <alignment horizontal="center"/>
    </xf>
    <xf numFmtId="0" fontId="43" fillId="0" borderId="4" xfId="6" applyFont="1" applyBorder="1" applyAlignment="1"/>
    <xf numFmtId="3" fontId="47" fillId="0" borderId="16" xfId="0" applyNumberFormat="1" applyFont="1" applyBorder="1" applyAlignment="1">
      <alignment horizontal="right" vertical="center"/>
    </xf>
    <xf numFmtId="0" fontId="43" fillId="0" borderId="22" xfId="6" applyFont="1" applyBorder="1" applyAlignment="1">
      <alignment horizontal="center"/>
    </xf>
    <xf numFmtId="3" fontId="47" fillId="0" borderId="4" xfId="0" applyNumberFormat="1" applyFont="1" applyBorder="1" applyAlignment="1">
      <alignment horizontal="right" vertical="center"/>
    </xf>
    <xf numFmtId="0" fontId="43" fillId="0" borderId="4" xfId="6" applyFont="1" applyBorder="1"/>
    <xf numFmtId="3" fontId="43" fillId="0" borderId="16" xfId="6" applyNumberFormat="1" applyFont="1" applyBorder="1"/>
    <xf numFmtId="0" fontId="43" fillId="0" borderId="48" xfId="6" applyFont="1" applyBorder="1" applyAlignment="1">
      <alignment vertical="center"/>
    </xf>
    <xf numFmtId="188" fontId="43" fillId="0" borderId="0" xfId="6" applyNumberFormat="1" applyFont="1" applyBorder="1" applyAlignment="1">
      <alignment horizontal="center" vertical="center"/>
    </xf>
    <xf numFmtId="0" fontId="43" fillId="5" borderId="37" xfId="6" applyFont="1" applyFill="1" applyBorder="1" applyAlignment="1">
      <alignment horizontal="center" vertical="center"/>
    </xf>
    <xf numFmtId="3" fontId="43" fillId="5" borderId="19" xfId="6" applyNumberFormat="1" applyFont="1" applyFill="1" applyBorder="1" applyAlignment="1">
      <alignment vertical="center"/>
    </xf>
    <xf numFmtId="0" fontId="43" fillId="0" borderId="49" xfId="6" applyFont="1" applyBorder="1" applyAlignment="1">
      <alignment vertical="center"/>
    </xf>
    <xf numFmtId="0" fontId="43" fillId="0" borderId="0" xfId="6" applyFont="1" applyBorder="1" applyAlignment="1">
      <alignment horizontal="center" vertical="center"/>
    </xf>
    <xf numFmtId="0" fontId="43" fillId="0" borderId="0" xfId="6" applyFont="1" applyFill="1" applyBorder="1" applyAlignment="1">
      <alignment horizontal="center" vertical="center"/>
    </xf>
    <xf numFmtId="3" fontId="43" fillId="0" borderId="0" xfId="6" applyNumberFormat="1" applyFont="1" applyBorder="1" applyAlignment="1">
      <alignment vertical="center"/>
    </xf>
    <xf numFmtId="0" fontId="41" fillId="0" borderId="0" xfId="6" applyFont="1" applyBorder="1" applyAlignment="1">
      <alignment vertical="center"/>
    </xf>
    <xf numFmtId="0" fontId="43" fillId="0" borderId="0" xfId="6" applyFont="1" applyFill="1" applyBorder="1" applyAlignment="1">
      <alignment horizontal="left" vertical="center"/>
    </xf>
    <xf numFmtId="0" fontId="41" fillId="0" borderId="0" xfId="6" applyFont="1" applyBorder="1" applyAlignment="1">
      <alignment horizontal="center" vertical="center"/>
    </xf>
    <xf numFmtId="188" fontId="43" fillId="0" borderId="0" xfId="6" applyNumberFormat="1" applyFont="1" applyFill="1" applyBorder="1" applyAlignment="1">
      <alignment horizontal="center"/>
    </xf>
    <xf numFmtId="3" fontId="43" fillId="0" borderId="0" xfId="6" applyNumberFormat="1" applyFont="1" applyFill="1" applyBorder="1" applyAlignment="1">
      <alignment vertical="center"/>
    </xf>
    <xf numFmtId="0" fontId="44" fillId="0" borderId="0" xfId="6" applyFont="1" applyFill="1" applyBorder="1" applyAlignment="1">
      <alignment horizontal="left" vertical="center"/>
    </xf>
    <xf numFmtId="3" fontId="43" fillId="5" borderId="4" xfId="6" applyNumberFormat="1" applyFont="1" applyFill="1" applyBorder="1" applyAlignment="1">
      <alignment horizontal="center" vertical="center"/>
    </xf>
    <xf numFmtId="0" fontId="41" fillId="0" borderId="0" xfId="6" applyFont="1" applyFill="1" applyBorder="1" applyAlignment="1">
      <alignment vertical="center"/>
    </xf>
    <xf numFmtId="3" fontId="43" fillId="0" borderId="10" xfId="6" applyNumberFormat="1" applyFont="1" applyBorder="1" applyAlignment="1">
      <alignment horizontal="center"/>
    </xf>
    <xf numFmtId="3" fontId="43" fillId="0" borderId="2" xfId="6" applyNumberFormat="1" applyFont="1" applyBorder="1" applyAlignment="1">
      <alignment horizontal="center"/>
    </xf>
    <xf numFmtId="0" fontId="44" fillId="0" borderId="0" xfId="6" applyFont="1" applyFill="1" applyBorder="1" applyAlignment="1">
      <alignment vertical="center"/>
    </xf>
    <xf numFmtId="0" fontId="43" fillId="5" borderId="4" xfId="6" applyFont="1" applyFill="1" applyBorder="1" applyAlignment="1">
      <alignment horizontal="center" vertical="center"/>
    </xf>
    <xf numFmtId="0" fontId="43" fillId="0" borderId="0" xfId="6" applyFont="1" applyFill="1" applyBorder="1" applyAlignment="1">
      <alignment vertical="center"/>
    </xf>
    <xf numFmtId="3" fontId="43" fillId="0" borderId="2" xfId="6" applyNumberFormat="1" applyFont="1" applyBorder="1"/>
    <xf numFmtId="3" fontId="43" fillId="0" borderId="0" xfId="6" applyNumberFormat="1" applyFont="1" applyBorder="1"/>
    <xf numFmtId="0" fontId="43" fillId="0" borderId="10" xfId="6" applyFont="1" applyFill="1" applyBorder="1" applyAlignment="1">
      <alignment horizontal="center" vertical="center"/>
    </xf>
    <xf numFmtId="0" fontId="43" fillId="2" borderId="0" xfId="6" applyFont="1" applyFill="1" applyBorder="1" applyAlignment="1">
      <alignment horizontal="center" vertical="center"/>
    </xf>
    <xf numFmtId="0" fontId="43" fillId="2" borderId="0" xfId="6" applyFont="1" applyFill="1" applyBorder="1"/>
    <xf numFmtId="0" fontId="44" fillId="2" borderId="0" xfId="6" applyFont="1" applyFill="1" applyBorder="1" applyAlignment="1">
      <alignment vertical="center"/>
    </xf>
    <xf numFmtId="3" fontId="43" fillId="0" borderId="10" xfId="6" applyNumberFormat="1" applyFont="1" applyFill="1" applyBorder="1" applyAlignment="1">
      <alignment horizontal="center" vertical="center"/>
    </xf>
    <xf numFmtId="0" fontId="36" fillId="0" borderId="10" xfId="6" applyFont="1" applyBorder="1"/>
    <xf numFmtId="0" fontId="44" fillId="0" borderId="0" xfId="6" applyFont="1" applyBorder="1" applyAlignment="1">
      <alignment horizontal="center"/>
    </xf>
    <xf numFmtId="0" fontId="44" fillId="0" borderId="0" xfId="6" applyFont="1" applyBorder="1"/>
    <xf numFmtId="0" fontId="43" fillId="0" borderId="0" xfId="6" applyFont="1" applyFill="1" applyBorder="1" applyAlignment="1"/>
    <xf numFmtId="0" fontId="44" fillId="0" borderId="0" xfId="6" applyFont="1" applyFill="1" applyBorder="1"/>
    <xf numFmtId="3" fontId="43" fillId="5" borderId="4" xfId="6" applyNumberFormat="1" applyFont="1" applyFill="1" applyBorder="1" applyAlignment="1">
      <alignment horizontal="center"/>
    </xf>
    <xf numFmtId="3" fontId="43" fillId="0" borderId="10" xfId="6" applyNumberFormat="1" applyFont="1" applyBorder="1"/>
    <xf numFmtId="0" fontId="46" fillId="0" borderId="0" xfId="6" applyFont="1" applyBorder="1" applyAlignment="1">
      <alignment horizontal="center"/>
    </xf>
    <xf numFmtId="0" fontId="46" fillId="0" borderId="0" xfId="6" applyFont="1" applyFill="1" applyBorder="1"/>
    <xf numFmtId="0" fontId="46" fillId="0" borderId="0" xfId="6" applyFont="1" applyBorder="1"/>
    <xf numFmtId="3" fontId="43" fillId="5" borderId="4" xfId="6" applyNumberFormat="1" applyFont="1" applyFill="1" applyBorder="1"/>
    <xf numFmtId="0" fontId="43" fillId="5" borderId="4" xfId="6" applyFont="1" applyFill="1" applyBorder="1" applyAlignment="1">
      <alignment horizontal="center"/>
    </xf>
    <xf numFmtId="0" fontId="43" fillId="5" borderId="16" xfId="6" applyFont="1" applyFill="1" applyBorder="1" applyAlignment="1">
      <alignment horizontal="center"/>
    </xf>
    <xf numFmtId="0" fontId="43" fillId="0" borderId="4" xfId="6" applyFont="1" applyBorder="1" applyAlignment="1">
      <alignment vertical="center"/>
    </xf>
    <xf numFmtId="3" fontId="43" fillId="0" borderId="4" xfId="6" applyNumberFormat="1" applyFont="1" applyBorder="1"/>
    <xf numFmtId="0" fontId="43" fillId="5" borderId="18" xfId="6" applyFont="1" applyFill="1" applyBorder="1" applyAlignment="1">
      <alignment horizontal="center" vertical="center"/>
    </xf>
    <xf numFmtId="3" fontId="43" fillId="5" borderId="18" xfId="6" applyNumberFormat="1" applyFont="1" applyFill="1" applyBorder="1" applyAlignment="1">
      <alignment vertical="center"/>
    </xf>
    <xf numFmtId="0" fontId="46" fillId="5" borderId="4" xfId="6" applyFont="1" applyFill="1" applyBorder="1" applyAlignment="1">
      <alignment horizontal="center"/>
    </xf>
    <xf numFmtId="0" fontId="46" fillId="0" borderId="2" xfId="6" applyFont="1" applyBorder="1"/>
    <xf numFmtId="0" fontId="46" fillId="2" borderId="0" xfId="6" applyFont="1" applyFill="1" applyBorder="1"/>
    <xf numFmtId="0" fontId="43" fillId="2" borderId="0" xfId="6" applyFont="1" applyFill="1" applyBorder="1" applyAlignment="1">
      <alignment horizontal="center"/>
    </xf>
    <xf numFmtId="0" fontId="46" fillId="0" borderId="10" xfId="6" applyFont="1" applyBorder="1"/>
    <xf numFmtId="3" fontId="46" fillId="5" borderId="4" xfId="6" applyNumberFormat="1" applyFont="1" applyFill="1" applyBorder="1" applyAlignment="1">
      <alignment horizontal="center"/>
    </xf>
    <xf numFmtId="0" fontId="46" fillId="0" borderId="10" xfId="6" applyFont="1" applyBorder="1" applyAlignment="1">
      <alignment horizontal="center"/>
    </xf>
    <xf numFmtId="3" fontId="46" fillId="0" borderId="10" xfId="6" applyNumberFormat="1" applyFont="1" applyBorder="1" applyAlignment="1">
      <alignment horizontal="center"/>
    </xf>
    <xf numFmtId="0" fontId="43" fillId="2" borderId="0" xfId="6" applyFont="1" applyFill="1" applyBorder="1" applyAlignment="1"/>
    <xf numFmtId="0" fontId="46" fillId="2" borderId="0" xfId="6" applyFont="1" applyFill="1" applyBorder="1" applyAlignment="1">
      <alignment vertical="center"/>
    </xf>
    <xf numFmtId="3" fontId="46" fillId="5" borderId="10" xfId="6" applyNumberFormat="1" applyFont="1" applyFill="1" applyBorder="1" applyAlignment="1">
      <alignment horizontal="center"/>
    </xf>
    <xf numFmtId="0" fontId="43" fillId="0" borderId="0" xfId="6" applyFont="1" applyBorder="1" applyAlignment="1">
      <alignment horizontal="left" vertical="center"/>
    </xf>
    <xf numFmtId="3" fontId="46" fillId="0" borderId="0" xfId="6" applyNumberFormat="1" applyFont="1" applyBorder="1" applyAlignment="1">
      <alignment horizontal="center"/>
    </xf>
    <xf numFmtId="3" fontId="46" fillId="2" borderId="2" xfId="6" applyNumberFormat="1" applyFont="1" applyFill="1" applyBorder="1" applyAlignment="1">
      <alignment horizontal="center"/>
    </xf>
    <xf numFmtId="3" fontId="46" fillId="2" borderId="10" xfId="6" applyNumberFormat="1" applyFont="1" applyFill="1" applyBorder="1" applyAlignment="1">
      <alignment horizontal="center"/>
    </xf>
    <xf numFmtId="3" fontId="43" fillId="5" borderId="10" xfId="6" applyNumberFormat="1" applyFont="1" applyFill="1" applyBorder="1" applyAlignment="1">
      <alignment horizontal="center"/>
    </xf>
    <xf numFmtId="3" fontId="46" fillId="0" borderId="2" xfId="6" applyNumberFormat="1" applyFont="1" applyBorder="1" applyAlignment="1">
      <alignment horizontal="center"/>
    </xf>
    <xf numFmtId="0" fontId="48" fillId="2" borderId="0" xfId="6" applyFont="1" applyFill="1" applyBorder="1"/>
    <xf numFmtId="0" fontId="48" fillId="2" borderId="0" xfId="6" applyFont="1" applyFill="1" applyBorder="1" applyAlignment="1">
      <alignment horizontal="center"/>
    </xf>
    <xf numFmtId="0" fontId="44" fillId="0" borderId="0" xfId="0" applyFont="1" applyFill="1" applyBorder="1"/>
    <xf numFmtId="0" fontId="49" fillId="0" borderId="0" xfId="6" applyFont="1" applyBorder="1" applyAlignment="1">
      <alignment vertical="center"/>
    </xf>
    <xf numFmtId="0" fontId="45" fillId="0" borderId="0" xfId="6" applyFont="1" applyBorder="1" applyAlignment="1"/>
    <xf numFmtId="0" fontId="46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6" fillId="0" borderId="0" xfId="6" applyFont="1" applyBorder="1" applyAlignment="1">
      <alignment horizontal="left" vertical="center"/>
    </xf>
    <xf numFmtId="0" fontId="50" fillId="0" borderId="0" xfId="6" applyFont="1" applyBorder="1" applyAlignment="1">
      <alignment vertical="center"/>
    </xf>
    <xf numFmtId="0" fontId="50" fillId="0" borderId="0" xfId="6" applyFont="1" applyBorder="1"/>
    <xf numFmtId="3" fontId="43" fillId="0" borderId="0" xfId="6" applyNumberFormat="1" applyFont="1" applyBorder="1" applyAlignment="1">
      <alignment horizontal="center"/>
    </xf>
    <xf numFmtId="0" fontId="46" fillId="0" borderId="0" xfId="6" applyFont="1" applyBorder="1" applyAlignment="1">
      <alignment horizontal="right"/>
    </xf>
    <xf numFmtId="0" fontId="30" fillId="0" borderId="48" xfId="6" applyFont="1" applyBorder="1"/>
    <xf numFmtId="188" fontId="30" fillId="0" borderId="0" xfId="6" applyNumberFormat="1" applyFont="1" applyBorder="1" applyAlignment="1">
      <alignment horizontal="center"/>
    </xf>
    <xf numFmtId="0" fontId="30" fillId="0" borderId="0" xfId="6" applyFont="1" applyBorder="1"/>
    <xf numFmtId="0" fontId="30" fillId="0" borderId="0" xfId="6" applyFont="1" applyBorder="1" applyAlignment="1">
      <alignment horizontal="center" vertical="center"/>
    </xf>
    <xf numFmtId="0" fontId="30" fillId="0" borderId="0" xfId="6" applyFont="1" applyBorder="1" applyAlignment="1">
      <alignment horizontal="left"/>
    </xf>
    <xf numFmtId="0" fontId="51" fillId="0" borderId="0" xfId="6" applyFont="1" applyBorder="1" applyAlignment="1">
      <alignment horizontal="left"/>
    </xf>
    <xf numFmtId="0" fontId="51" fillId="0" borderId="10" xfId="6" applyFont="1" applyBorder="1" applyAlignment="1">
      <alignment horizontal="left"/>
    </xf>
    <xf numFmtId="0" fontId="30" fillId="0" borderId="49" xfId="6" applyFont="1" applyBorder="1"/>
    <xf numFmtId="0" fontId="52" fillId="0" borderId="0" xfId="0" applyFont="1" applyBorder="1" applyAlignment="1">
      <alignment horizontal="left"/>
    </xf>
    <xf numFmtId="0" fontId="53" fillId="0" borderId="0" xfId="6" applyFont="1" applyBorder="1" applyAlignment="1">
      <alignment horizontal="left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51" fillId="0" borderId="2" xfId="6" applyFont="1" applyBorder="1" applyAlignment="1">
      <alignment horizontal="left"/>
    </xf>
    <xf numFmtId="0" fontId="51" fillId="0" borderId="1" xfId="6" applyFont="1" applyBorder="1" applyAlignment="1">
      <alignment horizontal="left"/>
    </xf>
    <xf numFmtId="3" fontId="53" fillId="0" borderId="4" xfId="6" applyNumberFormat="1" applyFont="1" applyBorder="1" applyAlignment="1">
      <alignment horizontal="left"/>
    </xf>
    <xf numFmtId="0" fontId="53" fillId="0" borderId="4" xfId="6" applyFont="1" applyBorder="1" applyAlignment="1">
      <alignment horizontal="left"/>
    </xf>
    <xf numFmtId="3" fontId="43" fillId="0" borderId="4" xfId="0" applyNumberFormat="1" applyFont="1" applyBorder="1" applyAlignment="1">
      <alignment vertical="center"/>
    </xf>
    <xf numFmtId="0" fontId="54" fillId="0" borderId="4" xfId="0" applyFont="1" applyBorder="1" applyAlignment="1">
      <alignment horizontal="center" vertical="center"/>
    </xf>
    <xf numFmtId="0" fontId="55" fillId="0" borderId="3" xfId="0" applyFont="1" applyBorder="1" applyAlignment="1">
      <alignment vertical="center"/>
    </xf>
    <xf numFmtId="0" fontId="55" fillId="0" borderId="4" xfId="0" applyFont="1" applyBorder="1" applyAlignment="1">
      <alignment horizontal="center" vertical="center"/>
    </xf>
    <xf numFmtId="0" fontId="55" fillId="0" borderId="2" xfId="0" applyFont="1" applyBorder="1" applyAlignment="1">
      <alignment vertical="center"/>
    </xf>
    <xf numFmtId="0" fontId="56" fillId="0" borderId="2" xfId="6" applyFont="1" applyBorder="1" applyAlignment="1">
      <alignment horizontal="left"/>
    </xf>
    <xf numFmtId="0" fontId="55" fillId="0" borderId="2" xfId="0" applyFont="1" applyBorder="1" applyAlignment="1">
      <alignment horizontal="center" vertical="center"/>
    </xf>
    <xf numFmtId="3" fontId="57" fillId="0" borderId="4" xfId="0" applyNumberFormat="1" applyFont="1" applyBorder="1" applyAlignment="1">
      <alignment vertical="center"/>
    </xf>
    <xf numFmtId="0" fontId="58" fillId="0" borderId="4" xfId="0" applyFont="1" applyBorder="1" applyAlignment="1">
      <alignment horizontal="center" vertical="center"/>
    </xf>
    <xf numFmtId="0" fontId="59" fillId="0" borderId="1" xfId="6" applyFont="1" applyBorder="1" applyAlignment="1">
      <alignment horizontal="left"/>
    </xf>
    <xf numFmtId="3" fontId="60" fillId="0" borderId="4" xfId="0" applyNumberFormat="1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3" fontId="61" fillId="2" borderId="4" xfId="0" applyNumberFormat="1" applyFont="1" applyFill="1" applyBorder="1" applyAlignment="1">
      <alignment horizontal="center" vertical="center"/>
    </xf>
    <xf numFmtId="3" fontId="43" fillId="0" borderId="4" xfId="0" applyNumberFormat="1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3" fontId="46" fillId="2" borderId="4" xfId="0" applyNumberFormat="1" applyFont="1" applyFill="1" applyBorder="1" applyAlignment="1">
      <alignment horizontal="center" vertical="center"/>
    </xf>
    <xf numFmtId="0" fontId="30" fillId="0" borderId="0" xfId="6" applyFont="1" applyBorder="1" applyAlignment="1">
      <alignment horizontal="center"/>
    </xf>
    <xf numFmtId="0" fontId="37" fillId="0" borderId="0" xfId="6" applyFont="1" applyBorder="1" applyAlignment="1">
      <alignment horizontal="center"/>
    </xf>
    <xf numFmtId="0" fontId="62" fillId="0" borderId="0" xfId="6" applyFont="1" applyBorder="1" applyAlignment="1">
      <alignment vertical="center"/>
    </xf>
    <xf numFmtId="0" fontId="30" fillId="0" borderId="10" xfId="6" applyFont="1" applyBorder="1" applyAlignment="1">
      <alignment horizontal="left"/>
    </xf>
    <xf numFmtId="0" fontId="30" fillId="0" borderId="2" xfId="6" applyFont="1" applyBorder="1" applyAlignment="1">
      <alignment horizontal="left"/>
    </xf>
    <xf numFmtId="0" fontId="30" fillId="0" borderId="0" xfId="6" applyFont="1" applyFill="1" applyBorder="1" applyAlignment="1">
      <alignment horizontal="center"/>
    </xf>
    <xf numFmtId="0" fontId="30" fillId="0" borderId="50" xfId="6" applyFont="1" applyBorder="1"/>
    <xf numFmtId="188" fontId="30" fillId="0" borderId="51" xfId="6" applyNumberFormat="1" applyFont="1" applyBorder="1" applyAlignment="1">
      <alignment horizontal="center"/>
    </xf>
    <xf numFmtId="0" fontId="30" fillId="0" borderId="51" xfId="6" applyFont="1" applyBorder="1"/>
    <xf numFmtId="0" fontId="30" fillId="0" borderId="51" xfId="6" applyFont="1" applyBorder="1" applyAlignment="1">
      <alignment horizontal="center"/>
    </xf>
    <xf numFmtId="0" fontId="30" fillId="0" borderId="52" xfId="6" applyFont="1" applyBorder="1"/>
    <xf numFmtId="0" fontId="35" fillId="9" borderId="48" xfId="0" applyFont="1" applyFill="1" applyBorder="1" applyAlignment="1">
      <alignment horizontal="center"/>
    </xf>
    <xf numFmtId="0" fontId="35" fillId="9" borderId="0" xfId="0" applyFont="1" applyFill="1" applyBorder="1" applyAlignment="1">
      <alignment horizontal="center"/>
    </xf>
    <xf numFmtId="0" fontId="35" fillId="9" borderId="49" xfId="0" applyFont="1" applyFill="1" applyBorder="1" applyAlignment="1">
      <alignment horizontal="center"/>
    </xf>
    <xf numFmtId="0" fontId="63" fillId="9" borderId="0" xfId="0" applyFont="1" applyFill="1" applyBorder="1" applyAlignment="1">
      <alignment horizontal="center"/>
    </xf>
    <xf numFmtId="0" fontId="31" fillId="9" borderId="10" xfId="0" applyFont="1" applyFill="1" applyBorder="1" applyAlignment="1">
      <alignment horizontal="center"/>
    </xf>
    <xf numFmtId="46" fontId="31" fillId="9" borderId="0" xfId="0" applyNumberFormat="1" applyFont="1" applyFill="1" applyBorder="1" applyAlignment="1">
      <alignment horizontal="center"/>
    </xf>
    <xf numFmtId="0" fontId="31" fillId="9" borderId="0" xfId="0" applyFont="1" applyFill="1" applyBorder="1" applyAlignment="1">
      <alignment horizontal="center"/>
    </xf>
    <xf numFmtId="0" fontId="31" fillId="9" borderId="2" xfId="0" applyFont="1" applyFill="1" applyBorder="1" applyAlignment="1">
      <alignment horizontal="center"/>
    </xf>
    <xf numFmtId="21" fontId="31" fillId="9" borderId="0" xfId="0" applyNumberFormat="1" applyFont="1" applyFill="1" applyBorder="1" applyAlignment="1">
      <alignment horizontal="center"/>
    </xf>
    <xf numFmtId="0" fontId="36" fillId="4" borderId="3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6" fillId="4" borderId="38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0" fontId="36" fillId="4" borderId="62" xfId="0" applyFont="1" applyFill="1" applyBorder="1" applyAlignment="1">
      <alignment horizontal="center" vertical="center"/>
    </xf>
    <xf numFmtId="0" fontId="36" fillId="4" borderId="47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4" borderId="43" xfId="0" applyFont="1" applyFill="1" applyBorder="1" applyAlignment="1">
      <alignment horizontal="center" vertical="center"/>
    </xf>
    <xf numFmtId="0" fontId="36" fillId="4" borderId="44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3" fontId="3" fillId="5" borderId="11" xfId="0" applyNumberFormat="1" applyFont="1" applyFill="1" applyBorder="1" applyAlignment="1">
      <alignment horizontal="center" vertical="center"/>
    </xf>
    <xf numFmtId="3" fontId="3" fillId="5" borderId="12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3" fontId="26" fillId="5" borderId="4" xfId="0" applyNumberFormat="1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3" fontId="20" fillId="6" borderId="11" xfId="0" applyNumberFormat="1" applyFont="1" applyFill="1" applyBorder="1" applyAlignment="1">
      <alignment horizontal="center" vertical="center"/>
    </xf>
    <xf numFmtId="3" fontId="20" fillId="6" borderId="12" xfId="0" applyNumberFormat="1" applyFont="1" applyFill="1" applyBorder="1" applyAlignment="1">
      <alignment horizontal="center" vertical="center"/>
    </xf>
    <xf numFmtId="3" fontId="20" fillId="6" borderId="25" xfId="0" applyNumberFormat="1" applyFont="1" applyFill="1" applyBorder="1" applyAlignment="1">
      <alignment horizontal="center" vertical="center"/>
    </xf>
    <xf numFmtId="3" fontId="20" fillId="6" borderId="26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5" fillId="5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5" fillId="4" borderId="62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3" fontId="3" fillId="0" borderId="63" xfId="0" applyNumberFormat="1" applyFont="1" applyBorder="1" applyAlignment="1">
      <alignment horizontal="center" vertical="center"/>
    </xf>
    <xf numFmtId="3" fontId="3" fillId="0" borderId="64" xfId="0" applyNumberFormat="1" applyFont="1" applyBorder="1" applyAlignment="1">
      <alignment horizontal="center" vertical="center"/>
    </xf>
    <xf numFmtId="3" fontId="20" fillId="0" borderId="25" xfId="0" applyNumberFormat="1" applyFont="1" applyBorder="1" applyAlignment="1">
      <alignment horizontal="center" vertical="center"/>
    </xf>
    <xf numFmtId="3" fontId="20" fillId="0" borderId="26" xfId="0" applyNumberFormat="1" applyFont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43" fillId="0" borderId="0" xfId="6" applyFont="1" applyBorder="1" applyAlignment="1">
      <alignment horizontal="left"/>
    </xf>
    <xf numFmtId="0" fontId="52" fillId="0" borderId="0" xfId="6" applyFont="1" applyBorder="1" applyAlignment="1">
      <alignment horizontal="left" vertical="center"/>
    </xf>
    <xf numFmtId="0" fontId="66" fillId="0" borderId="0" xfId="6" applyFont="1" applyBorder="1" applyAlignment="1">
      <alignment horizontal="center"/>
    </xf>
    <xf numFmtId="0" fontId="33" fillId="0" borderId="0" xfId="6" applyFont="1" applyBorder="1" applyAlignment="1">
      <alignment horizontal="center"/>
    </xf>
    <xf numFmtId="0" fontId="36" fillId="0" borderId="3" xfId="0" applyFont="1" applyBorder="1" applyAlignment="1">
      <alignment horizontal="right" vertical="center"/>
    </xf>
    <xf numFmtId="0" fontId="36" fillId="0" borderId="2" xfId="0" applyFont="1" applyBorder="1" applyAlignment="1">
      <alignment horizontal="right" vertical="center"/>
    </xf>
    <xf numFmtId="0" fontId="58" fillId="0" borderId="3" xfId="0" applyFont="1" applyBorder="1" applyAlignment="1">
      <alignment horizontal="right" vertical="center"/>
    </xf>
    <xf numFmtId="0" fontId="58" fillId="0" borderId="2" xfId="0" applyFont="1" applyBorder="1" applyAlignment="1">
      <alignment horizontal="right" vertical="center"/>
    </xf>
    <xf numFmtId="0" fontId="67" fillId="0" borderId="3" xfId="0" applyFont="1" applyBorder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0" fontId="43" fillId="0" borderId="3" xfId="6" applyFont="1" applyFill="1" applyBorder="1" applyAlignment="1">
      <alignment horizontal="left"/>
    </xf>
    <xf numFmtId="0" fontId="43" fillId="0" borderId="2" xfId="6" applyFont="1" applyFill="1" applyBorder="1" applyAlignment="1">
      <alignment horizontal="left"/>
    </xf>
    <xf numFmtId="0" fontId="43" fillId="0" borderId="1" xfId="6" applyFont="1" applyFill="1" applyBorder="1" applyAlignment="1">
      <alignment horizontal="left"/>
    </xf>
    <xf numFmtId="0" fontId="43" fillId="5" borderId="38" xfId="6" applyFont="1" applyFill="1" applyBorder="1" applyAlignment="1">
      <alignment horizontal="center" vertical="center"/>
    </xf>
    <xf numFmtId="0" fontId="43" fillId="5" borderId="24" xfId="6" applyFont="1" applyFill="1" applyBorder="1" applyAlignment="1">
      <alignment horizontal="center" vertical="center"/>
    </xf>
    <xf numFmtId="0" fontId="43" fillId="5" borderId="17" xfId="6" applyFont="1" applyFill="1" applyBorder="1" applyAlignment="1">
      <alignment horizontal="center" vertical="center"/>
    </xf>
    <xf numFmtId="0" fontId="43" fillId="5" borderId="42" xfId="6" applyFont="1" applyFill="1" applyBorder="1" applyAlignment="1">
      <alignment horizontal="center" vertical="center"/>
    </xf>
    <xf numFmtId="0" fontId="43" fillId="5" borderId="22" xfId="6" applyFont="1" applyFill="1" applyBorder="1" applyAlignment="1">
      <alignment horizontal="center" vertical="center"/>
    </xf>
    <xf numFmtId="0" fontId="43" fillId="5" borderId="14" xfId="6" applyFont="1" applyFill="1" applyBorder="1" applyAlignment="1">
      <alignment horizontal="center" vertical="center"/>
    </xf>
    <xf numFmtId="0" fontId="43" fillId="5" borderId="4" xfId="6" applyFont="1" applyFill="1" applyBorder="1" applyAlignment="1">
      <alignment horizontal="center" vertical="center"/>
    </xf>
    <xf numFmtId="0" fontId="43" fillId="5" borderId="43" xfId="6" applyFont="1" applyFill="1" applyBorder="1" applyAlignment="1">
      <alignment horizontal="center"/>
    </xf>
    <xf numFmtId="0" fontId="43" fillId="5" borderId="44" xfId="6" applyFont="1" applyFill="1" applyBorder="1" applyAlignment="1">
      <alignment horizontal="center"/>
    </xf>
    <xf numFmtId="0" fontId="43" fillId="5" borderId="13" xfId="6" applyFont="1" applyFill="1" applyBorder="1" applyAlignment="1">
      <alignment horizontal="center"/>
    </xf>
    <xf numFmtId="0" fontId="43" fillId="5" borderId="65" xfId="6" applyFont="1" applyFill="1" applyBorder="1" applyAlignment="1">
      <alignment horizontal="center"/>
    </xf>
    <xf numFmtId="0" fontId="43" fillId="5" borderId="62" xfId="6" applyFont="1" applyFill="1" applyBorder="1" applyAlignment="1">
      <alignment horizontal="center" vertical="center"/>
    </xf>
    <xf numFmtId="0" fontId="43" fillId="5" borderId="47" xfId="6" applyFont="1" applyFill="1" applyBorder="1" applyAlignment="1">
      <alignment horizontal="center" vertical="center"/>
    </xf>
    <xf numFmtId="0" fontId="43" fillId="5" borderId="39" xfId="6" applyFont="1" applyFill="1" applyBorder="1" applyAlignment="1">
      <alignment horizontal="center" vertical="center"/>
    </xf>
    <xf numFmtId="0" fontId="43" fillId="5" borderId="6" xfId="6" applyFont="1" applyFill="1" applyBorder="1" applyAlignment="1">
      <alignment horizontal="center" vertical="center"/>
    </xf>
    <xf numFmtId="0" fontId="43" fillId="5" borderId="10" xfId="6" applyFont="1" applyFill="1" applyBorder="1" applyAlignment="1">
      <alignment horizontal="center" vertical="center"/>
    </xf>
    <xf numFmtId="0" fontId="43" fillId="5" borderId="8" xfId="6" applyFont="1" applyFill="1" applyBorder="1" applyAlignment="1">
      <alignment horizontal="center" vertical="center"/>
    </xf>
    <xf numFmtId="0" fontId="43" fillId="0" borderId="4" xfId="6" applyFont="1" applyFill="1" applyBorder="1" applyAlignment="1">
      <alignment horizontal="center"/>
    </xf>
    <xf numFmtId="0" fontId="43" fillId="0" borderId="4" xfId="6" applyFont="1" applyBorder="1" applyAlignment="1">
      <alignment horizontal="center"/>
    </xf>
    <xf numFmtId="0" fontId="43" fillId="0" borderId="4" xfId="6" applyFont="1" applyFill="1" applyBorder="1" applyAlignment="1">
      <alignment horizontal="left"/>
    </xf>
    <xf numFmtId="0" fontId="44" fillId="0" borderId="48" xfId="6" applyFont="1" applyFill="1" applyBorder="1" applyAlignment="1">
      <alignment horizontal="center" vertical="center"/>
    </xf>
    <xf numFmtId="0" fontId="44" fillId="0" borderId="0" xfId="6" applyFont="1" applyFill="1" applyBorder="1" applyAlignment="1">
      <alignment horizontal="center" vertical="center"/>
    </xf>
    <xf numFmtId="0" fontId="44" fillId="0" borderId="49" xfId="6" applyFont="1" applyFill="1" applyBorder="1" applyAlignment="1">
      <alignment horizontal="center" vertical="center"/>
    </xf>
    <xf numFmtId="0" fontId="44" fillId="0" borderId="0" xfId="6" applyFont="1" applyBorder="1" applyAlignment="1">
      <alignment horizontal="left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58"/>
  <sheetViews>
    <sheetView workbookViewId="0">
      <selection activeCell="P46" sqref="P46"/>
    </sheetView>
  </sheetViews>
  <sheetFormatPr defaultRowHeight="12.75" x14ac:dyDescent="0.2"/>
  <cols>
    <col min="1" max="1" width="10.42578125" style="4" customWidth="1"/>
    <col min="2" max="3" width="9.140625" style="4"/>
    <col min="4" max="4" width="9.28515625" style="4" customWidth="1"/>
    <col min="5" max="5" width="11.42578125" style="4" customWidth="1"/>
    <col min="6" max="6" width="12.85546875" style="4" customWidth="1"/>
    <col min="7" max="7" width="5.42578125" style="4" customWidth="1"/>
    <col min="8" max="9" width="9.140625" style="4"/>
    <col min="10" max="10" width="3.140625" style="4" customWidth="1"/>
    <col min="11" max="11" width="9.140625" style="4"/>
    <col min="12" max="12" width="1.85546875" style="4" customWidth="1"/>
    <col min="13" max="16384" width="9.140625" style="4"/>
  </cols>
  <sheetData>
    <row r="1" spans="2:11" ht="6.75" customHeight="1" thickBot="1" x14ac:dyDescent="0.25"/>
    <row r="2" spans="2:11" x14ac:dyDescent="0.2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s="46" customFormat="1" ht="14.1" customHeight="1" x14ac:dyDescent="0.2">
      <c r="B3" s="233"/>
      <c r="C3" s="234" t="s">
        <v>26</v>
      </c>
      <c r="D3" s="234"/>
      <c r="E3" s="234"/>
      <c r="F3" s="235"/>
      <c r="G3" s="235"/>
      <c r="H3" s="235"/>
      <c r="I3" s="235"/>
      <c r="J3" s="235"/>
      <c r="K3" s="236"/>
    </row>
    <row r="4" spans="2:11" s="46" customFormat="1" ht="14.1" customHeight="1" x14ac:dyDescent="0.2">
      <c r="B4" s="233"/>
      <c r="C4" s="234" t="s">
        <v>15</v>
      </c>
      <c r="D4" s="234"/>
      <c r="E4" s="234"/>
      <c r="F4" s="237"/>
      <c r="G4" s="238" t="s">
        <v>533</v>
      </c>
      <c r="H4" s="239"/>
      <c r="I4" s="240"/>
      <c r="J4" s="241"/>
      <c r="K4" s="242"/>
    </row>
    <row r="5" spans="2:11" s="46" customFormat="1" ht="14.1" customHeight="1" x14ac:dyDescent="0.25">
      <c r="B5" s="233"/>
      <c r="C5" s="234" t="s">
        <v>5</v>
      </c>
      <c r="D5" s="234"/>
      <c r="E5" s="234"/>
      <c r="F5" s="243" t="s">
        <v>534</v>
      </c>
      <c r="G5" s="244"/>
      <c r="H5" s="245"/>
      <c r="I5" s="246"/>
      <c r="J5" s="246"/>
      <c r="K5" s="242"/>
    </row>
    <row r="6" spans="2:11" s="46" customFormat="1" ht="14.1" customHeight="1" x14ac:dyDescent="0.2">
      <c r="B6" s="233"/>
      <c r="C6" s="234"/>
      <c r="D6" s="234"/>
      <c r="E6" s="234"/>
      <c r="F6" s="235" t="s">
        <v>535</v>
      </c>
      <c r="G6" s="240"/>
      <c r="H6" s="240"/>
      <c r="I6" s="240"/>
      <c r="J6" s="240"/>
      <c r="K6" s="242"/>
    </row>
    <row r="7" spans="2:11" s="46" customFormat="1" ht="14.1" customHeight="1" x14ac:dyDescent="0.2">
      <c r="B7" s="233"/>
      <c r="C7" s="234" t="s">
        <v>0</v>
      </c>
      <c r="D7" s="234"/>
      <c r="E7" s="234"/>
      <c r="F7" s="247" t="s">
        <v>536</v>
      </c>
      <c r="G7" s="247"/>
      <c r="H7" s="248"/>
      <c r="I7" s="248"/>
      <c r="J7" s="247"/>
      <c r="K7" s="242"/>
    </row>
    <row r="8" spans="2:11" s="46" customFormat="1" ht="14.1" customHeight="1" x14ac:dyDescent="0.25">
      <c r="B8" s="233"/>
      <c r="C8" s="234" t="s">
        <v>1</v>
      </c>
      <c r="D8" s="234"/>
      <c r="E8" s="234"/>
      <c r="F8" s="249">
        <v>38443</v>
      </c>
      <c r="G8" s="250"/>
      <c r="H8" s="241"/>
      <c r="I8" s="241"/>
      <c r="J8" s="241"/>
      <c r="K8" s="242"/>
    </row>
    <row r="9" spans="2:11" s="46" customFormat="1" ht="14.1" customHeight="1" x14ac:dyDescent="0.2">
      <c r="B9" s="233"/>
      <c r="C9" s="234"/>
      <c r="D9" s="234"/>
      <c r="E9" s="234"/>
      <c r="F9" s="247"/>
      <c r="G9" s="251"/>
      <c r="H9" s="241"/>
      <c r="I9" s="241"/>
      <c r="J9" s="241"/>
      <c r="K9" s="242"/>
    </row>
    <row r="10" spans="2:11" s="46" customFormat="1" ht="14.1" customHeight="1" x14ac:dyDescent="0.2">
      <c r="B10" s="233"/>
      <c r="C10" s="234" t="s">
        <v>11</v>
      </c>
      <c r="D10" s="234"/>
      <c r="E10" s="234"/>
      <c r="F10" s="241"/>
      <c r="G10" s="241"/>
      <c r="H10" s="241"/>
      <c r="I10" s="241"/>
      <c r="J10" s="241"/>
      <c r="K10" s="242"/>
    </row>
    <row r="11" spans="2:11" s="46" customFormat="1" ht="14.1" customHeight="1" x14ac:dyDescent="0.25">
      <c r="B11" s="233"/>
      <c r="C11" s="234"/>
      <c r="D11" s="234"/>
      <c r="E11" s="234"/>
      <c r="F11" s="252" t="s">
        <v>537</v>
      </c>
      <c r="G11" s="240"/>
      <c r="H11" s="240"/>
      <c r="I11" s="240"/>
      <c r="J11" s="240"/>
      <c r="K11" s="242"/>
    </row>
    <row r="12" spans="2:11" s="46" customFormat="1" ht="14.1" customHeight="1" x14ac:dyDescent="0.2">
      <c r="B12" s="233"/>
      <c r="C12" s="234"/>
      <c r="D12" s="234"/>
      <c r="E12" s="234"/>
      <c r="F12" s="247" t="s">
        <v>538</v>
      </c>
      <c r="G12" s="247"/>
      <c r="H12" s="247"/>
      <c r="I12" s="247"/>
      <c r="J12" s="247"/>
      <c r="K12" s="242"/>
    </row>
    <row r="13" spans="2:11" x14ac:dyDescent="0.2">
      <c r="B13" s="253"/>
      <c r="C13" s="254"/>
      <c r="D13" s="254"/>
      <c r="E13" s="254"/>
      <c r="F13" s="247"/>
      <c r="G13" s="247"/>
      <c r="H13" s="247"/>
      <c r="I13" s="247"/>
      <c r="J13" s="247"/>
      <c r="K13" s="242"/>
    </row>
    <row r="14" spans="2:11" ht="15.75" x14ac:dyDescent="0.25">
      <c r="B14" s="253"/>
      <c r="C14" s="254"/>
      <c r="D14" s="254"/>
      <c r="E14" s="254"/>
      <c r="F14" s="252">
        <v>684027753</v>
      </c>
      <c r="G14" s="235"/>
      <c r="H14" s="235"/>
      <c r="I14" s="235"/>
      <c r="J14" s="235"/>
      <c r="K14" s="236"/>
    </row>
    <row r="15" spans="2:11" x14ac:dyDescent="0.2">
      <c r="B15" s="253"/>
      <c r="C15" s="254"/>
      <c r="D15" s="254"/>
      <c r="E15" s="254"/>
      <c r="F15" s="254"/>
      <c r="G15" s="254"/>
      <c r="H15" s="254"/>
      <c r="I15" s="254"/>
      <c r="J15" s="254"/>
      <c r="K15" s="255"/>
    </row>
    <row r="16" spans="2:11" x14ac:dyDescent="0.2">
      <c r="B16" s="253"/>
      <c r="C16" s="254"/>
      <c r="D16" s="254"/>
      <c r="E16" s="254"/>
      <c r="F16" s="254"/>
      <c r="G16" s="254"/>
      <c r="H16" s="254"/>
      <c r="I16" s="254"/>
      <c r="J16" s="254"/>
      <c r="K16" s="255"/>
    </row>
    <row r="17" spans="2:11" x14ac:dyDescent="0.2">
      <c r="B17" s="253"/>
      <c r="C17" s="254"/>
      <c r="D17" s="254"/>
      <c r="E17" s="254"/>
      <c r="F17" s="254"/>
      <c r="G17" s="254"/>
      <c r="H17" s="254"/>
      <c r="I17" s="254"/>
      <c r="J17" s="254"/>
      <c r="K17" s="255"/>
    </row>
    <row r="18" spans="2:11" x14ac:dyDescent="0.2">
      <c r="B18" s="253"/>
      <c r="C18" s="254"/>
      <c r="D18" s="254"/>
      <c r="E18" s="254"/>
      <c r="F18" s="254"/>
      <c r="G18" s="254"/>
      <c r="H18" s="254"/>
      <c r="I18" s="254"/>
      <c r="J18" s="254"/>
      <c r="K18" s="255"/>
    </row>
    <row r="19" spans="2:11" x14ac:dyDescent="0.2">
      <c r="B19" s="253"/>
      <c r="C19" s="254"/>
      <c r="D19" s="254"/>
      <c r="E19" s="254"/>
      <c r="F19" s="254"/>
      <c r="G19" s="254"/>
      <c r="H19" s="254"/>
      <c r="I19" s="254"/>
      <c r="J19" s="254"/>
      <c r="K19" s="255"/>
    </row>
    <row r="20" spans="2:11" x14ac:dyDescent="0.2">
      <c r="B20" s="253"/>
      <c r="C20" s="254"/>
      <c r="D20" s="254"/>
      <c r="E20" s="254"/>
      <c r="F20" s="254"/>
      <c r="G20" s="254"/>
      <c r="H20" s="254"/>
      <c r="I20" s="254"/>
      <c r="J20" s="254"/>
      <c r="K20" s="255"/>
    </row>
    <row r="21" spans="2:11" x14ac:dyDescent="0.2">
      <c r="B21" s="253"/>
      <c r="C21" s="254"/>
      <c r="D21" s="254"/>
      <c r="E21" s="254"/>
      <c r="F21" s="254"/>
      <c r="G21" s="254"/>
      <c r="H21" s="254"/>
      <c r="I21" s="254"/>
      <c r="J21" s="254"/>
      <c r="K21" s="255"/>
    </row>
    <row r="22" spans="2:11" x14ac:dyDescent="0.2">
      <c r="B22" s="253"/>
      <c r="C22" s="254"/>
      <c r="D22" s="254"/>
      <c r="E22" s="254"/>
      <c r="F22" s="254"/>
      <c r="G22" s="254"/>
      <c r="H22" s="254"/>
      <c r="I22" s="254"/>
      <c r="J22" s="254"/>
      <c r="K22" s="255"/>
    </row>
    <row r="23" spans="2:11" x14ac:dyDescent="0.2">
      <c r="B23" s="253"/>
      <c r="C23" s="254"/>
      <c r="D23" s="254"/>
      <c r="E23" s="254"/>
      <c r="F23" s="254"/>
      <c r="G23" s="254"/>
      <c r="H23" s="254"/>
      <c r="I23" s="254"/>
      <c r="J23" s="254"/>
      <c r="K23" s="255"/>
    </row>
    <row r="24" spans="2:11" x14ac:dyDescent="0.2">
      <c r="B24" s="253"/>
      <c r="C24" s="254"/>
      <c r="D24" s="254"/>
      <c r="E24" s="254"/>
      <c r="F24" s="254"/>
      <c r="G24" s="254"/>
      <c r="H24" s="254"/>
      <c r="I24" s="254"/>
      <c r="J24" s="254"/>
      <c r="K24" s="255"/>
    </row>
    <row r="25" spans="2:11" ht="33.75" x14ac:dyDescent="0.5">
      <c r="B25" s="507" t="s">
        <v>6</v>
      </c>
      <c r="C25" s="508"/>
      <c r="D25" s="508"/>
      <c r="E25" s="508"/>
      <c r="F25" s="508"/>
      <c r="G25" s="508"/>
      <c r="H25" s="508"/>
      <c r="I25" s="508"/>
      <c r="J25" s="508"/>
      <c r="K25" s="509"/>
    </row>
    <row r="26" spans="2:11" x14ac:dyDescent="0.2">
      <c r="B26" s="253"/>
      <c r="C26" s="510" t="s">
        <v>169</v>
      </c>
      <c r="D26" s="510"/>
      <c r="E26" s="510"/>
      <c r="F26" s="510"/>
      <c r="G26" s="510"/>
      <c r="H26" s="510"/>
      <c r="I26" s="510"/>
      <c r="J26" s="510"/>
      <c r="K26" s="255"/>
    </row>
    <row r="27" spans="2:11" x14ac:dyDescent="0.2">
      <c r="B27" s="253"/>
      <c r="C27" s="510" t="s">
        <v>14</v>
      </c>
      <c r="D27" s="510"/>
      <c r="E27" s="510"/>
      <c r="F27" s="510"/>
      <c r="G27" s="510"/>
      <c r="H27" s="510"/>
      <c r="I27" s="510"/>
      <c r="J27" s="510"/>
      <c r="K27" s="255"/>
    </row>
    <row r="28" spans="2:11" x14ac:dyDescent="0.2">
      <c r="B28" s="253"/>
      <c r="C28" s="256"/>
      <c r="D28" s="256"/>
      <c r="E28" s="256"/>
      <c r="F28" s="256"/>
      <c r="G28" s="256"/>
      <c r="H28" s="256"/>
      <c r="I28" s="256"/>
      <c r="J28" s="256"/>
      <c r="K28" s="255"/>
    </row>
    <row r="29" spans="2:11" x14ac:dyDescent="0.2">
      <c r="B29" s="253"/>
      <c r="C29" s="254"/>
      <c r="D29" s="254"/>
      <c r="E29" s="254"/>
      <c r="F29" s="254"/>
      <c r="G29" s="254"/>
      <c r="H29" s="254"/>
      <c r="I29" s="254"/>
      <c r="J29" s="254"/>
      <c r="K29" s="255"/>
    </row>
    <row r="30" spans="2:11" ht="33.75" x14ac:dyDescent="0.5">
      <c r="B30" s="253"/>
      <c r="C30" s="254"/>
      <c r="D30" s="254"/>
      <c r="E30" s="254"/>
      <c r="F30" s="257" t="s">
        <v>554</v>
      </c>
      <c r="G30" s="254"/>
      <c r="H30" s="254"/>
      <c r="I30" s="254"/>
      <c r="J30" s="254"/>
      <c r="K30" s="255"/>
    </row>
    <row r="31" spans="2:11" x14ac:dyDescent="0.2">
      <c r="B31" s="253"/>
      <c r="C31" s="254"/>
      <c r="D31" s="254"/>
      <c r="E31" s="254"/>
      <c r="F31" s="254"/>
      <c r="G31" s="254"/>
      <c r="H31" s="254"/>
      <c r="I31" s="254"/>
      <c r="J31" s="254"/>
      <c r="K31" s="255"/>
    </row>
    <row r="32" spans="2:11" x14ac:dyDescent="0.2">
      <c r="B32" s="253"/>
      <c r="C32" s="254"/>
      <c r="D32" s="254"/>
      <c r="E32" s="254"/>
      <c r="F32" s="254"/>
      <c r="G32" s="254"/>
      <c r="H32" s="254"/>
      <c r="I32" s="254"/>
      <c r="J32" s="254"/>
      <c r="K32" s="255"/>
    </row>
    <row r="33" spans="2:11" x14ac:dyDescent="0.2">
      <c r="B33" s="253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2:11" x14ac:dyDescent="0.2">
      <c r="B34" s="253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2:11" x14ac:dyDescent="0.2">
      <c r="B35" s="253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2:11" x14ac:dyDescent="0.2">
      <c r="B36" s="253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2:11" x14ac:dyDescent="0.2">
      <c r="B37" s="253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2:11" x14ac:dyDescent="0.2">
      <c r="B38" s="253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2:11" x14ac:dyDescent="0.2">
      <c r="B39" s="253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2:11" x14ac:dyDescent="0.2">
      <c r="B40" s="253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2:11" x14ac:dyDescent="0.2">
      <c r="B41" s="253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2:11" x14ac:dyDescent="0.2">
      <c r="B42" s="253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2:11" x14ac:dyDescent="0.2">
      <c r="B43" s="253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2:11" x14ac:dyDescent="0.2">
      <c r="B44" s="253"/>
      <c r="C44" s="254"/>
      <c r="D44" s="254"/>
      <c r="E44" s="254"/>
      <c r="F44" s="254"/>
      <c r="G44" s="254"/>
      <c r="H44" s="254"/>
      <c r="I44" s="254"/>
      <c r="J44" s="254"/>
      <c r="K44" s="255"/>
    </row>
    <row r="45" spans="2:11" ht="9" customHeight="1" x14ac:dyDescent="0.2">
      <c r="B45" s="253"/>
      <c r="C45" s="254"/>
      <c r="D45" s="254"/>
      <c r="E45" s="254"/>
      <c r="F45" s="254"/>
      <c r="G45" s="254"/>
      <c r="H45" s="254"/>
      <c r="I45" s="254"/>
      <c r="J45" s="254"/>
      <c r="K45" s="255"/>
    </row>
    <row r="46" spans="2:11" x14ac:dyDescent="0.2">
      <c r="B46" s="253"/>
      <c r="C46" s="254"/>
      <c r="D46" s="254"/>
      <c r="E46" s="254"/>
      <c r="F46" s="254"/>
      <c r="G46" s="254"/>
      <c r="H46" s="254"/>
      <c r="I46" s="254"/>
      <c r="J46" s="254"/>
      <c r="K46" s="255"/>
    </row>
    <row r="47" spans="2:11" x14ac:dyDescent="0.2">
      <c r="B47" s="253"/>
      <c r="C47" s="258" t="s">
        <v>532</v>
      </c>
      <c r="D47" s="258"/>
      <c r="E47" s="258"/>
      <c r="F47" s="258"/>
      <c r="G47" s="259"/>
      <c r="H47" s="254"/>
      <c r="I47" s="254"/>
      <c r="J47" s="254"/>
      <c r="K47" s="255"/>
    </row>
    <row r="48" spans="2:11" s="46" customFormat="1" ht="12.95" customHeight="1" x14ac:dyDescent="0.2">
      <c r="B48" s="233"/>
      <c r="C48" s="234" t="s">
        <v>21</v>
      </c>
      <c r="D48" s="234"/>
      <c r="E48" s="234"/>
      <c r="F48" s="234"/>
      <c r="G48" s="234"/>
      <c r="H48" s="511"/>
      <c r="I48" s="511"/>
      <c r="J48" s="234"/>
      <c r="K48" s="260"/>
    </row>
    <row r="49" spans="2:11" s="46" customFormat="1" ht="12.95" customHeight="1" x14ac:dyDescent="0.2">
      <c r="B49" s="233"/>
      <c r="C49" s="234" t="s">
        <v>22</v>
      </c>
      <c r="D49" s="234"/>
      <c r="E49" s="234"/>
      <c r="F49" s="234"/>
      <c r="G49" s="234"/>
      <c r="H49" s="514"/>
      <c r="I49" s="514"/>
      <c r="J49" s="234"/>
      <c r="K49" s="260"/>
    </row>
    <row r="50" spans="2:11" s="46" customFormat="1" ht="12.95" customHeight="1" x14ac:dyDescent="0.2">
      <c r="B50" s="233"/>
      <c r="C50" s="234" t="s">
        <v>16</v>
      </c>
      <c r="D50" s="234"/>
      <c r="E50" s="234"/>
      <c r="F50" s="234"/>
      <c r="G50" s="234"/>
      <c r="H50" s="514"/>
      <c r="I50" s="514"/>
      <c r="J50" s="234"/>
      <c r="K50" s="260"/>
    </row>
    <row r="51" spans="2:11" s="46" customFormat="1" ht="12.95" customHeight="1" x14ac:dyDescent="0.2">
      <c r="B51" s="233"/>
      <c r="C51" s="234" t="s">
        <v>17</v>
      </c>
      <c r="D51" s="234"/>
      <c r="E51" s="234"/>
      <c r="F51" s="234"/>
      <c r="G51" s="234"/>
      <c r="H51" s="514"/>
      <c r="I51" s="514"/>
      <c r="J51" s="234"/>
      <c r="K51" s="260"/>
    </row>
    <row r="52" spans="2:11" x14ac:dyDescent="0.2">
      <c r="B52" s="253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2:11" s="47" customFormat="1" ht="12.95" customHeight="1" x14ac:dyDescent="0.25">
      <c r="B53" s="261"/>
      <c r="C53" s="234" t="s">
        <v>23</v>
      </c>
      <c r="D53" s="234"/>
      <c r="E53" s="234"/>
      <c r="F53" s="234"/>
      <c r="G53" s="262" t="s">
        <v>18</v>
      </c>
      <c r="H53" s="515" t="s">
        <v>556</v>
      </c>
      <c r="I53" s="513"/>
      <c r="J53" s="263"/>
      <c r="K53" s="264"/>
    </row>
    <row r="54" spans="2:11" s="47" customFormat="1" ht="12.95" customHeight="1" x14ac:dyDescent="0.25">
      <c r="B54" s="261"/>
      <c r="C54" s="234"/>
      <c r="D54" s="234"/>
      <c r="E54" s="234"/>
      <c r="F54" s="234"/>
      <c r="G54" s="262" t="s">
        <v>19</v>
      </c>
      <c r="H54" s="512" t="s">
        <v>557</v>
      </c>
      <c r="I54" s="513"/>
      <c r="J54" s="263"/>
      <c r="K54" s="264"/>
    </row>
    <row r="55" spans="2:11" s="47" customFormat="1" ht="7.5" customHeight="1" x14ac:dyDescent="0.25">
      <c r="B55" s="261"/>
      <c r="C55" s="234"/>
      <c r="D55" s="234"/>
      <c r="E55" s="234"/>
      <c r="F55" s="234"/>
      <c r="G55" s="262"/>
      <c r="H55" s="262"/>
      <c r="I55" s="262"/>
      <c r="J55" s="263"/>
      <c r="K55" s="264"/>
    </row>
    <row r="56" spans="2:11" s="47" customFormat="1" ht="12.95" customHeight="1" x14ac:dyDescent="0.25">
      <c r="B56" s="261"/>
      <c r="C56" s="234" t="s">
        <v>20</v>
      </c>
      <c r="D56" s="234"/>
      <c r="E56" s="234"/>
      <c r="F56" s="262"/>
      <c r="G56" s="234"/>
      <c r="H56" s="265" t="s">
        <v>555</v>
      </c>
      <c r="I56" s="266"/>
      <c r="J56" s="263"/>
      <c r="K56" s="264"/>
    </row>
    <row r="57" spans="2:11" ht="22.5" customHeight="1" thickBot="1" x14ac:dyDescent="0.25">
      <c r="B57" s="267"/>
      <c r="C57" s="268"/>
      <c r="D57" s="268"/>
      <c r="E57" s="268"/>
      <c r="F57" s="268"/>
      <c r="G57" s="268"/>
      <c r="H57" s="268"/>
      <c r="I57" s="268"/>
      <c r="J57" s="268"/>
      <c r="K57" s="269"/>
    </row>
    <row r="58" spans="2:11" ht="6.75" customHeight="1" x14ac:dyDescent="0.2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.46" top="0" bottom="0" header="0.18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61"/>
  <sheetViews>
    <sheetView workbookViewId="0">
      <selection activeCell="T1" sqref="T1:T65536"/>
    </sheetView>
  </sheetViews>
  <sheetFormatPr defaultRowHeight="12.75" x14ac:dyDescent="0.2"/>
  <cols>
    <col min="1" max="1" width="8.140625" style="4" customWidth="1"/>
    <col min="2" max="3" width="3.7109375" style="2" customWidth="1"/>
    <col min="4" max="4" width="4" style="2" customWidth="1"/>
    <col min="5" max="5" width="59.42578125" style="4" customWidth="1"/>
    <col min="6" max="6" width="9.42578125" style="2" customWidth="1"/>
    <col min="7" max="7" width="11.140625" style="20" customWidth="1"/>
    <col min="8" max="8" width="11" style="20" customWidth="1"/>
    <col min="9" max="9" width="15.28515625" style="4" hidden="1" customWidth="1"/>
    <col min="10" max="10" width="25.7109375" style="2" hidden="1" customWidth="1"/>
    <col min="11" max="20" width="0" style="4" hidden="1" customWidth="1"/>
    <col min="21" max="16384" width="9.140625" style="4"/>
  </cols>
  <sheetData>
    <row r="1" spans="2:10" s="18" customFormat="1" ht="9" customHeight="1" x14ac:dyDescent="0.2">
      <c r="B1" s="1"/>
      <c r="C1" s="14"/>
      <c r="D1" s="14"/>
      <c r="E1" s="15"/>
      <c r="F1" s="50"/>
      <c r="G1" s="16"/>
      <c r="H1" s="16"/>
      <c r="J1" s="53"/>
    </row>
    <row r="2" spans="2:10" s="18" customFormat="1" ht="18" customHeight="1" x14ac:dyDescent="0.2">
      <c r="B2" s="519" t="s">
        <v>170</v>
      </c>
      <c r="C2" s="519"/>
      <c r="D2" s="519"/>
      <c r="E2" s="519"/>
      <c r="F2" s="519"/>
      <c r="G2" s="519"/>
      <c r="H2" s="519"/>
      <c r="J2" s="53"/>
    </row>
    <row r="3" spans="2:10" ht="6.75" customHeight="1" thickBot="1" x14ac:dyDescent="0.25"/>
    <row r="4" spans="2:10" s="45" customFormat="1" ht="30.75" customHeight="1" x14ac:dyDescent="0.2">
      <c r="B4" s="270" t="s">
        <v>2</v>
      </c>
      <c r="C4" s="526" t="s">
        <v>7</v>
      </c>
      <c r="D4" s="527"/>
      <c r="E4" s="528"/>
      <c r="F4" s="271" t="s">
        <v>228</v>
      </c>
      <c r="G4" s="272">
        <v>2020</v>
      </c>
      <c r="H4" s="273">
        <v>2019</v>
      </c>
      <c r="J4" s="68" t="s">
        <v>230</v>
      </c>
    </row>
    <row r="5" spans="2:10" s="18" customFormat="1" ht="12.75" customHeight="1" x14ac:dyDescent="0.2">
      <c r="B5" s="274"/>
      <c r="C5" s="520" t="s">
        <v>80</v>
      </c>
      <c r="D5" s="521"/>
      <c r="E5" s="522"/>
      <c r="F5" s="275"/>
      <c r="G5" s="276"/>
      <c r="H5" s="277"/>
      <c r="J5" s="81"/>
    </row>
    <row r="6" spans="2:10" s="18" customFormat="1" ht="12.75" customHeight="1" x14ac:dyDescent="0.2">
      <c r="B6" s="274"/>
      <c r="C6" s="278" t="s">
        <v>105</v>
      </c>
      <c r="D6" s="279" t="s">
        <v>8</v>
      </c>
      <c r="E6" s="280"/>
      <c r="F6" s="281">
        <v>1</v>
      </c>
      <c r="G6" s="282">
        <f>G7+G8</f>
        <v>811290.3</v>
      </c>
      <c r="H6" s="283">
        <f>H7+H8</f>
        <v>243443</v>
      </c>
      <c r="J6" s="81" t="s">
        <v>242</v>
      </c>
    </row>
    <row r="7" spans="2:10" s="18" customFormat="1" ht="12.75" customHeight="1" x14ac:dyDescent="0.2">
      <c r="B7" s="274"/>
      <c r="C7" s="284"/>
      <c r="D7" s="285">
        <v>1</v>
      </c>
      <c r="E7" s="286" t="s">
        <v>9</v>
      </c>
      <c r="F7" s="287"/>
      <c r="G7" s="288">
        <f>'Shenimet Spjeguse'!M80</f>
        <v>811290.3</v>
      </c>
      <c r="H7" s="277">
        <v>243443</v>
      </c>
      <c r="J7" s="82">
        <v>503504511512</v>
      </c>
    </row>
    <row r="8" spans="2:10" s="18" customFormat="1" ht="12.75" customHeight="1" x14ac:dyDescent="0.2">
      <c r="B8" s="274"/>
      <c r="C8" s="284"/>
      <c r="D8" s="285">
        <v>2</v>
      </c>
      <c r="E8" s="286" t="s">
        <v>10</v>
      </c>
      <c r="F8" s="275"/>
      <c r="G8" s="276"/>
      <c r="H8" s="277"/>
      <c r="J8" s="82">
        <v>531532</v>
      </c>
    </row>
    <row r="9" spans="2:10" s="18" customFormat="1" ht="12.75" customHeight="1" x14ac:dyDescent="0.2">
      <c r="B9" s="274"/>
      <c r="C9" s="278" t="s">
        <v>105</v>
      </c>
      <c r="D9" s="279" t="s">
        <v>40</v>
      </c>
      <c r="E9" s="289"/>
      <c r="F9" s="290">
        <v>2</v>
      </c>
      <c r="G9" s="291">
        <f>G10+G11+G12</f>
        <v>0</v>
      </c>
      <c r="H9" s="292">
        <f>H10+H11+H12</f>
        <v>0</v>
      </c>
      <c r="J9" s="81" t="s">
        <v>243</v>
      </c>
    </row>
    <row r="10" spans="2:10" s="18" customFormat="1" ht="12.75" customHeight="1" x14ac:dyDescent="0.2">
      <c r="B10" s="274"/>
      <c r="C10" s="284"/>
      <c r="D10" s="285">
        <v>1</v>
      </c>
      <c r="E10" s="286" t="s">
        <v>42</v>
      </c>
      <c r="F10" s="275">
        <v>2.1</v>
      </c>
      <c r="G10" s="276"/>
      <c r="H10" s="277"/>
      <c r="J10" s="82">
        <v>551590</v>
      </c>
    </row>
    <row r="11" spans="2:10" s="18" customFormat="1" ht="12.75" customHeight="1" x14ac:dyDescent="0.2">
      <c r="B11" s="274"/>
      <c r="C11" s="284"/>
      <c r="D11" s="285">
        <v>2</v>
      </c>
      <c r="E11" s="286" t="s">
        <v>43</v>
      </c>
      <c r="F11" s="287">
        <v>2.2000000000000002</v>
      </c>
      <c r="G11" s="276"/>
      <c r="H11" s="277"/>
      <c r="J11" s="81">
        <v>552</v>
      </c>
    </row>
    <row r="12" spans="2:10" s="18" customFormat="1" ht="12.75" customHeight="1" x14ac:dyDescent="0.2">
      <c r="B12" s="274"/>
      <c r="C12" s="284"/>
      <c r="D12" s="285">
        <v>3</v>
      </c>
      <c r="E12" s="286" t="s">
        <v>41</v>
      </c>
      <c r="F12" s="275">
        <v>2.2999999999999998</v>
      </c>
      <c r="G12" s="276"/>
      <c r="H12" s="277"/>
      <c r="J12" s="82">
        <v>553590</v>
      </c>
    </row>
    <row r="13" spans="2:10" s="18" customFormat="1" ht="12.75" customHeight="1" x14ac:dyDescent="0.2">
      <c r="B13" s="274"/>
      <c r="C13" s="278" t="s">
        <v>105</v>
      </c>
      <c r="D13" s="279" t="s">
        <v>44</v>
      </c>
      <c r="E13" s="289"/>
      <c r="F13" s="293">
        <v>3</v>
      </c>
      <c r="G13" s="282">
        <f>G14+G15+G16+G17+G18+G19</f>
        <v>8142494.5</v>
      </c>
      <c r="H13" s="283">
        <f>H14+H15+H16+H17+H18+H19</f>
        <v>8529009</v>
      </c>
      <c r="J13" s="81"/>
    </row>
    <row r="14" spans="2:10" s="18" customFormat="1" ht="12.75" customHeight="1" x14ac:dyDescent="0.2">
      <c r="B14" s="274"/>
      <c r="C14" s="284"/>
      <c r="D14" s="285">
        <v>1</v>
      </c>
      <c r="E14" s="286" t="s">
        <v>493</v>
      </c>
      <c r="F14" s="287">
        <v>3.1</v>
      </c>
      <c r="G14" s="276"/>
      <c r="H14" s="277"/>
      <c r="J14" s="81" t="s">
        <v>244</v>
      </c>
    </row>
    <row r="15" spans="2:10" s="18" customFormat="1" ht="12.75" customHeight="1" x14ac:dyDescent="0.2">
      <c r="B15" s="274"/>
      <c r="C15" s="284"/>
      <c r="D15" s="285">
        <v>2</v>
      </c>
      <c r="E15" s="286" t="s">
        <v>46</v>
      </c>
      <c r="F15" s="275">
        <v>3.2</v>
      </c>
      <c r="G15" s="276"/>
      <c r="H15" s="277"/>
      <c r="J15" s="81">
        <v>451</v>
      </c>
    </row>
    <row r="16" spans="2:10" s="18" customFormat="1" ht="12.75" customHeight="1" x14ac:dyDescent="0.2">
      <c r="B16" s="274"/>
      <c r="C16" s="284"/>
      <c r="D16" s="285">
        <v>3</v>
      </c>
      <c r="E16" s="286" t="s">
        <v>47</v>
      </c>
      <c r="F16" s="287">
        <v>3.3</v>
      </c>
      <c r="G16" s="276"/>
      <c r="H16" s="277"/>
      <c r="J16" s="81">
        <v>452</v>
      </c>
    </row>
    <row r="17" spans="2:21" s="18" customFormat="1" ht="12.75" customHeight="1" x14ac:dyDescent="0.2">
      <c r="B17" s="274"/>
      <c r="C17" s="284"/>
      <c r="D17" s="285">
        <v>4</v>
      </c>
      <c r="E17" s="286" t="s">
        <v>508</v>
      </c>
      <c r="F17" s="287">
        <v>3.4</v>
      </c>
      <c r="G17" s="288">
        <f>160007-PASH!G37</f>
        <v>127297.5</v>
      </c>
      <c r="H17" s="277">
        <v>131942</v>
      </c>
      <c r="I17" s="18">
        <v>174309</v>
      </c>
      <c r="J17" s="81"/>
    </row>
    <row r="18" spans="2:21" s="18" customFormat="1" ht="12.75" customHeight="1" x14ac:dyDescent="0.2">
      <c r="B18" s="274"/>
      <c r="C18" s="284"/>
      <c r="D18" s="285">
        <v>5</v>
      </c>
      <c r="E18" s="286" t="s">
        <v>494</v>
      </c>
      <c r="F18" s="275">
        <v>3.5</v>
      </c>
      <c r="G18" s="276">
        <v>8015197</v>
      </c>
      <c r="H18" s="277">
        <v>8397067</v>
      </c>
      <c r="J18" s="81" t="s">
        <v>245</v>
      </c>
    </row>
    <row r="19" spans="2:21" s="18" customFormat="1" ht="12.75" customHeight="1" x14ac:dyDescent="0.2">
      <c r="B19" s="274"/>
      <c r="C19" s="284"/>
      <c r="D19" s="285">
        <v>6</v>
      </c>
      <c r="E19" s="286" t="s">
        <v>49</v>
      </c>
      <c r="F19" s="287">
        <v>3.6</v>
      </c>
      <c r="G19" s="276"/>
      <c r="H19" s="277"/>
      <c r="J19" s="81">
        <v>456</v>
      </c>
    </row>
    <row r="20" spans="2:21" s="18" customFormat="1" ht="12.75" customHeight="1" x14ac:dyDescent="0.2">
      <c r="B20" s="274"/>
      <c r="C20" s="278" t="s">
        <v>105</v>
      </c>
      <c r="D20" s="279" t="s">
        <v>50</v>
      </c>
      <c r="E20" s="280"/>
      <c r="F20" s="290">
        <v>4</v>
      </c>
      <c r="G20" s="282">
        <f>G21+G22+G23+G24+G25+G26+G27</f>
        <v>7973531</v>
      </c>
      <c r="H20" s="283">
        <f>H21+H22+H23+H24+H25+H26+H27</f>
        <v>10102809</v>
      </c>
      <c r="J20" s="81"/>
    </row>
    <row r="21" spans="2:21" s="18" customFormat="1" ht="12.75" customHeight="1" x14ac:dyDescent="0.2">
      <c r="B21" s="274"/>
      <c r="C21" s="294"/>
      <c r="D21" s="285">
        <v>1</v>
      </c>
      <c r="E21" s="286" t="s">
        <v>51</v>
      </c>
      <c r="F21" s="275">
        <v>4.0999999999999996</v>
      </c>
      <c r="G21" s="276"/>
      <c r="H21" s="277"/>
      <c r="J21" s="81" t="s">
        <v>246</v>
      </c>
    </row>
    <row r="22" spans="2:21" s="18" customFormat="1" ht="12.75" customHeight="1" x14ac:dyDescent="0.2">
      <c r="B22" s="274"/>
      <c r="C22" s="294"/>
      <c r="D22" s="285">
        <v>2</v>
      </c>
      <c r="E22" s="286" t="s">
        <v>52</v>
      </c>
      <c r="F22" s="287">
        <v>4.2</v>
      </c>
      <c r="G22" s="276"/>
      <c r="H22" s="277"/>
      <c r="J22" s="81" t="s">
        <v>247</v>
      </c>
    </row>
    <row r="23" spans="2:21" s="18" customFormat="1" ht="12.75" customHeight="1" x14ac:dyDescent="0.2">
      <c r="B23" s="274"/>
      <c r="C23" s="294"/>
      <c r="D23" s="285">
        <v>3</v>
      </c>
      <c r="E23" s="286" t="s">
        <v>53</v>
      </c>
      <c r="F23" s="275">
        <v>4.3</v>
      </c>
      <c r="G23" s="276"/>
      <c r="H23" s="277"/>
      <c r="J23" s="81" t="s">
        <v>248</v>
      </c>
    </row>
    <row r="24" spans="2:21" s="18" customFormat="1" ht="12.75" customHeight="1" x14ac:dyDescent="0.2">
      <c r="B24" s="274"/>
      <c r="C24" s="294"/>
      <c r="D24" s="285">
        <v>4</v>
      </c>
      <c r="E24" s="286" t="s">
        <v>54</v>
      </c>
      <c r="F24" s="287">
        <v>4.4000000000000004</v>
      </c>
      <c r="G24" s="276">
        <v>7973531</v>
      </c>
      <c r="H24" s="277">
        <v>10102809</v>
      </c>
      <c r="I24" s="17">
        <f>H24-G24</f>
        <v>2129278</v>
      </c>
      <c r="J24" s="81" t="s">
        <v>249</v>
      </c>
    </row>
    <row r="25" spans="2:21" s="18" customFormat="1" ht="12.75" customHeight="1" x14ac:dyDescent="0.2">
      <c r="B25" s="274"/>
      <c r="C25" s="294"/>
      <c r="D25" s="285">
        <v>5</v>
      </c>
      <c r="E25" s="286" t="s">
        <v>55</v>
      </c>
      <c r="F25" s="275">
        <v>4.5</v>
      </c>
      <c r="G25" s="276"/>
      <c r="H25" s="277"/>
      <c r="J25" s="81">
        <v>36</v>
      </c>
    </row>
    <row r="26" spans="2:21" s="18" customFormat="1" ht="12.75" customHeight="1" x14ac:dyDescent="0.2">
      <c r="B26" s="274"/>
      <c r="C26" s="294"/>
      <c r="D26" s="285">
        <v>6</v>
      </c>
      <c r="E26" s="286" t="s">
        <v>56</v>
      </c>
      <c r="F26" s="287">
        <v>4.5999999999999996</v>
      </c>
      <c r="G26" s="276"/>
      <c r="H26" s="277"/>
      <c r="J26" s="81">
        <v>25</v>
      </c>
    </row>
    <row r="27" spans="2:21" s="18" customFormat="1" ht="12.75" customHeight="1" x14ac:dyDescent="0.2">
      <c r="B27" s="274"/>
      <c r="C27" s="295"/>
      <c r="D27" s="296">
        <v>7</v>
      </c>
      <c r="E27" s="297" t="s">
        <v>57</v>
      </c>
      <c r="F27" s="298">
        <v>4.7</v>
      </c>
      <c r="G27" s="288"/>
      <c r="H27" s="299"/>
      <c r="I27" s="66"/>
      <c r="J27" s="82">
        <v>371372374375376</v>
      </c>
      <c r="K27" s="18" t="s">
        <v>551</v>
      </c>
      <c r="L27" s="18">
        <v>984000</v>
      </c>
    </row>
    <row r="28" spans="2:21" s="18" customFormat="1" ht="12.75" customHeight="1" x14ac:dyDescent="0.2">
      <c r="B28" s="274"/>
      <c r="C28" s="300" t="s">
        <v>105</v>
      </c>
      <c r="D28" s="301" t="s">
        <v>58</v>
      </c>
      <c r="E28" s="302"/>
      <c r="F28" s="303">
        <v>5</v>
      </c>
      <c r="G28" s="276">
        <v>2446598</v>
      </c>
      <c r="H28" s="277">
        <v>1462598</v>
      </c>
      <c r="I28" s="18">
        <v>984000</v>
      </c>
      <c r="J28" s="81" t="s">
        <v>250</v>
      </c>
      <c r="K28" s="18" t="s">
        <v>552</v>
      </c>
      <c r="L28" s="18">
        <v>212500</v>
      </c>
      <c r="T28" s="18" t="s">
        <v>558</v>
      </c>
      <c r="U28" s="17"/>
    </row>
    <row r="29" spans="2:21" s="18" customFormat="1" ht="12.75" customHeight="1" x14ac:dyDescent="0.2">
      <c r="B29" s="274"/>
      <c r="C29" s="300" t="s">
        <v>105</v>
      </c>
      <c r="D29" s="301" t="s">
        <v>59</v>
      </c>
      <c r="E29" s="302"/>
      <c r="F29" s="304">
        <v>6</v>
      </c>
      <c r="G29" s="276"/>
      <c r="H29" s="277"/>
      <c r="I29" s="18">
        <v>212500</v>
      </c>
      <c r="J29" s="81" t="s">
        <v>251</v>
      </c>
      <c r="L29" s="18">
        <f>SUM(L27:L28)</f>
        <v>1196500</v>
      </c>
    </row>
    <row r="30" spans="2:21" s="18" customFormat="1" ht="12.75" customHeight="1" x14ac:dyDescent="0.2">
      <c r="B30" s="305" t="s">
        <v>3</v>
      </c>
      <c r="C30" s="516" t="s">
        <v>79</v>
      </c>
      <c r="D30" s="517"/>
      <c r="E30" s="518"/>
      <c r="F30" s="306"/>
      <c r="G30" s="282">
        <f>G6+G9+G13+G20+G28+G29</f>
        <v>19373913.800000001</v>
      </c>
      <c r="H30" s="283">
        <f>H6+H9+H13+H20+H28+H29</f>
        <v>20337859</v>
      </c>
      <c r="J30" s="81"/>
    </row>
    <row r="31" spans="2:21" s="18" customFormat="1" ht="12.75" customHeight="1" x14ac:dyDescent="0.2">
      <c r="B31" s="274"/>
      <c r="C31" s="520" t="s">
        <v>82</v>
      </c>
      <c r="D31" s="521"/>
      <c r="E31" s="522"/>
      <c r="F31" s="275"/>
      <c r="G31" s="276"/>
      <c r="H31" s="277"/>
      <c r="J31" s="81"/>
    </row>
    <row r="32" spans="2:21" s="18" customFormat="1" ht="12.75" customHeight="1" x14ac:dyDescent="0.2">
      <c r="B32" s="274"/>
      <c r="C32" s="300" t="s">
        <v>105</v>
      </c>
      <c r="D32" s="301" t="s">
        <v>62</v>
      </c>
      <c r="E32" s="302"/>
      <c r="F32" s="304">
        <v>7</v>
      </c>
      <c r="G32" s="276">
        <f>G33+G34+G35+G36+G37+G38</f>
        <v>0</v>
      </c>
      <c r="H32" s="277">
        <f>H33+H34+H35+H36+H37+H38</f>
        <v>0</v>
      </c>
      <c r="J32" s="81">
        <v>26</v>
      </c>
    </row>
    <row r="33" spans="2:10" s="18" customFormat="1" ht="12.75" customHeight="1" x14ac:dyDescent="0.2">
      <c r="B33" s="274"/>
      <c r="C33" s="294"/>
      <c r="D33" s="285">
        <v>1</v>
      </c>
      <c r="E33" s="286" t="s">
        <v>63</v>
      </c>
      <c r="F33" s="275">
        <v>7.1</v>
      </c>
      <c r="G33" s="276"/>
      <c r="H33" s="277"/>
      <c r="J33" s="81" t="s">
        <v>252</v>
      </c>
    </row>
    <row r="34" spans="2:10" s="18" customFormat="1" ht="12.75" customHeight="1" x14ac:dyDescent="0.2">
      <c r="B34" s="274"/>
      <c r="C34" s="294"/>
      <c r="D34" s="285">
        <v>2</v>
      </c>
      <c r="E34" s="286" t="s">
        <v>64</v>
      </c>
      <c r="F34" s="287">
        <v>7.2</v>
      </c>
      <c r="G34" s="276"/>
      <c r="H34" s="277"/>
      <c r="J34" s="81" t="s">
        <v>253</v>
      </c>
    </row>
    <row r="35" spans="2:10" s="18" customFormat="1" ht="12.75" customHeight="1" x14ac:dyDescent="0.2">
      <c r="B35" s="274"/>
      <c r="C35" s="294"/>
      <c r="D35" s="285">
        <v>3</v>
      </c>
      <c r="E35" s="286" t="s">
        <v>65</v>
      </c>
      <c r="F35" s="275">
        <v>7.3</v>
      </c>
      <c r="G35" s="276"/>
      <c r="H35" s="277"/>
      <c r="J35" s="81">
        <v>264</v>
      </c>
    </row>
    <row r="36" spans="2:10" s="18" customFormat="1" ht="12.75" customHeight="1" x14ac:dyDescent="0.2">
      <c r="B36" s="274"/>
      <c r="C36" s="294"/>
      <c r="D36" s="285">
        <v>4</v>
      </c>
      <c r="E36" s="286" t="s">
        <v>66</v>
      </c>
      <c r="F36" s="287">
        <v>7.4</v>
      </c>
      <c r="G36" s="276"/>
      <c r="H36" s="277"/>
      <c r="J36" s="81" t="s">
        <v>254</v>
      </c>
    </row>
    <row r="37" spans="2:10" s="18" customFormat="1" ht="12.75" customHeight="1" x14ac:dyDescent="0.2">
      <c r="B37" s="274"/>
      <c r="C37" s="294"/>
      <c r="D37" s="285">
        <v>5</v>
      </c>
      <c r="E37" s="286" t="s">
        <v>67</v>
      </c>
      <c r="F37" s="275">
        <v>7.5</v>
      </c>
      <c r="G37" s="276"/>
      <c r="H37" s="277"/>
      <c r="J37" s="81">
        <v>263</v>
      </c>
    </row>
    <row r="38" spans="2:10" s="18" customFormat="1" ht="12.75" customHeight="1" x14ac:dyDescent="0.2">
      <c r="B38" s="274"/>
      <c r="C38" s="294"/>
      <c r="D38" s="285">
        <v>6</v>
      </c>
      <c r="E38" s="286" t="s">
        <v>68</v>
      </c>
      <c r="F38" s="287">
        <v>7.6</v>
      </c>
      <c r="G38" s="276"/>
      <c r="H38" s="277"/>
      <c r="J38" s="81">
        <v>268</v>
      </c>
    </row>
    <row r="39" spans="2:10" s="18" customFormat="1" ht="12.75" customHeight="1" x14ac:dyDescent="0.2">
      <c r="B39" s="274"/>
      <c r="C39" s="278" t="s">
        <v>105</v>
      </c>
      <c r="D39" s="279" t="s">
        <v>69</v>
      </c>
      <c r="E39" s="307"/>
      <c r="F39" s="290">
        <v>8</v>
      </c>
      <c r="G39" s="282">
        <f>G40+G41+G42+G43+G44+G45+G46+G47</f>
        <v>3614159</v>
      </c>
      <c r="H39" s="283">
        <f>H40+H41+H42+H43+H44+H45+H46+H47</f>
        <v>3614159</v>
      </c>
      <c r="J39" s="81"/>
    </row>
    <row r="40" spans="2:10" s="18" customFormat="1" ht="12.75" customHeight="1" x14ac:dyDescent="0.2">
      <c r="B40" s="274"/>
      <c r="C40" s="284"/>
      <c r="D40" s="285">
        <v>1</v>
      </c>
      <c r="E40" s="286" t="s">
        <v>500</v>
      </c>
      <c r="F40" s="275">
        <v>8.1</v>
      </c>
      <c r="G40" s="276"/>
      <c r="H40" s="277"/>
      <c r="J40" s="81" t="s">
        <v>255</v>
      </c>
    </row>
    <row r="41" spans="2:10" s="18" customFormat="1" ht="12.75" customHeight="1" x14ac:dyDescent="0.2">
      <c r="B41" s="274"/>
      <c r="C41" s="284"/>
      <c r="D41" s="285">
        <v>2</v>
      </c>
      <c r="E41" s="286" t="s">
        <v>495</v>
      </c>
      <c r="F41" s="275">
        <v>8.1999999999999993</v>
      </c>
      <c r="G41" s="276"/>
      <c r="H41" s="277"/>
      <c r="J41" s="81"/>
    </row>
    <row r="42" spans="2:10" s="18" customFormat="1" ht="12.75" customHeight="1" x14ac:dyDescent="0.2">
      <c r="B42" s="274"/>
      <c r="C42" s="284"/>
      <c r="D42" s="285">
        <v>3</v>
      </c>
      <c r="E42" s="286" t="s">
        <v>496</v>
      </c>
      <c r="F42" s="275">
        <v>8.3000000000000007</v>
      </c>
      <c r="G42" s="276">
        <v>3614159</v>
      </c>
      <c r="H42" s="277">
        <v>3614159</v>
      </c>
      <c r="J42" s="81"/>
    </row>
    <row r="43" spans="2:10" s="18" customFormat="1" ht="12.75" customHeight="1" x14ac:dyDescent="0.2">
      <c r="B43" s="274"/>
      <c r="C43" s="284"/>
      <c r="D43" s="285">
        <v>4</v>
      </c>
      <c r="E43" s="286" t="s">
        <v>509</v>
      </c>
      <c r="F43" s="275">
        <v>8.4</v>
      </c>
      <c r="G43" s="276"/>
      <c r="H43" s="277"/>
      <c r="J43" s="81"/>
    </row>
    <row r="44" spans="2:10" s="18" customFormat="1" ht="12.75" customHeight="1" x14ac:dyDescent="0.2">
      <c r="B44" s="274"/>
      <c r="C44" s="284"/>
      <c r="D44" s="285">
        <v>5</v>
      </c>
      <c r="E44" s="286" t="s">
        <v>497</v>
      </c>
      <c r="F44" s="287">
        <v>8.5</v>
      </c>
      <c r="G44" s="276"/>
      <c r="H44" s="277"/>
      <c r="J44" s="81" t="s">
        <v>256</v>
      </c>
    </row>
    <row r="45" spans="2:10" s="18" customFormat="1" ht="12.75" customHeight="1" x14ac:dyDescent="0.2">
      <c r="B45" s="274"/>
      <c r="C45" s="284"/>
      <c r="D45" s="285">
        <v>6</v>
      </c>
      <c r="E45" s="286" t="s">
        <v>498</v>
      </c>
      <c r="F45" s="275">
        <v>8.6</v>
      </c>
      <c r="G45" s="276"/>
      <c r="H45" s="277"/>
      <c r="J45" s="81" t="s">
        <v>257</v>
      </c>
    </row>
    <row r="46" spans="2:10" s="18" customFormat="1" ht="12.75" customHeight="1" x14ac:dyDescent="0.2">
      <c r="B46" s="274"/>
      <c r="C46" s="284"/>
      <c r="D46" s="285">
        <v>7</v>
      </c>
      <c r="E46" s="286" t="s">
        <v>499</v>
      </c>
      <c r="F46" s="275">
        <v>8.6999999999999993</v>
      </c>
      <c r="G46" s="276"/>
      <c r="H46" s="277"/>
      <c r="J46" s="81"/>
    </row>
    <row r="47" spans="2:10" s="18" customFormat="1" ht="12.75" customHeight="1" x14ac:dyDescent="0.2">
      <c r="B47" s="274"/>
      <c r="C47" s="308"/>
      <c r="D47" s="296">
        <v>8</v>
      </c>
      <c r="E47" s="297" t="s">
        <v>73</v>
      </c>
      <c r="F47" s="309">
        <v>8.8000000000000007</v>
      </c>
      <c r="G47" s="288"/>
      <c r="H47" s="299"/>
      <c r="I47" s="66"/>
      <c r="J47" s="81">
        <v>4041</v>
      </c>
    </row>
    <row r="48" spans="2:10" s="18" customFormat="1" ht="12.75" customHeight="1" x14ac:dyDescent="0.2">
      <c r="B48" s="274"/>
      <c r="C48" s="278" t="s">
        <v>105</v>
      </c>
      <c r="D48" s="279" t="s">
        <v>74</v>
      </c>
      <c r="E48" s="280"/>
      <c r="F48" s="290">
        <v>9</v>
      </c>
      <c r="G48" s="291"/>
      <c r="H48" s="292"/>
      <c r="J48" s="81" t="s">
        <v>258</v>
      </c>
    </row>
    <row r="49" spans="2:10" s="18" customFormat="1" ht="12.75" customHeight="1" x14ac:dyDescent="0.2">
      <c r="B49" s="274"/>
      <c r="C49" s="278" t="s">
        <v>105</v>
      </c>
      <c r="D49" s="279" t="s">
        <v>75</v>
      </c>
      <c r="E49" s="280"/>
      <c r="F49" s="290">
        <v>10</v>
      </c>
      <c r="G49" s="282">
        <f>G50+G51+G52</f>
        <v>0</v>
      </c>
      <c r="H49" s="283">
        <f>H50+H51+H52</f>
        <v>0</v>
      </c>
      <c r="J49" s="81">
        <v>20</v>
      </c>
    </row>
    <row r="50" spans="2:10" s="18" customFormat="1" ht="12.75" customHeight="1" x14ac:dyDescent="0.2">
      <c r="B50" s="274"/>
      <c r="C50" s="284"/>
      <c r="D50" s="285">
        <v>1</v>
      </c>
      <c r="E50" s="302" t="s">
        <v>76</v>
      </c>
      <c r="F50" s="275">
        <v>10.1</v>
      </c>
      <c r="G50" s="276"/>
      <c r="H50" s="277"/>
      <c r="J50" s="81" t="s">
        <v>259</v>
      </c>
    </row>
    <row r="51" spans="2:10" s="18" customFormat="1" ht="12.75" customHeight="1" x14ac:dyDescent="0.2">
      <c r="B51" s="274"/>
      <c r="C51" s="284"/>
      <c r="D51" s="285">
        <v>2</v>
      </c>
      <c r="E51" s="286" t="s">
        <v>77</v>
      </c>
      <c r="F51" s="287">
        <v>10.199999999999999</v>
      </c>
      <c r="G51" s="276"/>
      <c r="H51" s="277"/>
      <c r="J51" s="81" t="s">
        <v>260</v>
      </c>
    </row>
    <row r="52" spans="2:10" s="18" customFormat="1" ht="12.75" customHeight="1" x14ac:dyDescent="0.2">
      <c r="B52" s="274"/>
      <c r="C52" s="284"/>
      <c r="D52" s="285">
        <v>3</v>
      </c>
      <c r="E52" s="286" t="s">
        <v>78</v>
      </c>
      <c r="F52" s="275">
        <v>10.3</v>
      </c>
      <c r="G52" s="276"/>
      <c r="H52" s="277"/>
      <c r="J52" s="81">
        <v>4042</v>
      </c>
    </row>
    <row r="53" spans="2:10" s="18" customFormat="1" ht="12.75" customHeight="1" x14ac:dyDescent="0.2">
      <c r="B53" s="274"/>
      <c r="C53" s="300" t="s">
        <v>105</v>
      </c>
      <c r="D53" s="301" t="s">
        <v>60</v>
      </c>
      <c r="E53" s="302"/>
      <c r="F53" s="303">
        <v>11</v>
      </c>
      <c r="G53" s="276"/>
      <c r="H53" s="277"/>
      <c r="J53" s="81">
        <v>448</v>
      </c>
    </row>
    <row r="54" spans="2:10" s="18" customFormat="1" ht="12.75" customHeight="1" x14ac:dyDescent="0.2">
      <c r="B54" s="274"/>
      <c r="C54" s="300" t="s">
        <v>105</v>
      </c>
      <c r="D54" s="301" t="s">
        <v>61</v>
      </c>
      <c r="E54" s="302"/>
      <c r="F54" s="304">
        <v>12</v>
      </c>
      <c r="G54" s="276"/>
      <c r="H54" s="277"/>
      <c r="J54" s="81"/>
    </row>
    <row r="55" spans="2:10" s="18" customFormat="1" ht="12.75" customHeight="1" x14ac:dyDescent="0.2">
      <c r="B55" s="310" t="s">
        <v>4</v>
      </c>
      <c r="C55" s="516" t="s">
        <v>81</v>
      </c>
      <c r="D55" s="517"/>
      <c r="E55" s="518"/>
      <c r="F55" s="306"/>
      <c r="G55" s="282">
        <f>G32+G39+G48+G49+G53+G54</f>
        <v>3614159</v>
      </c>
      <c r="H55" s="283">
        <f>H32+H39+H48+H49+H53+H54</f>
        <v>3614159</v>
      </c>
      <c r="J55" s="81"/>
    </row>
    <row r="56" spans="2:10" s="18" customFormat="1" ht="30" customHeight="1" thickBot="1" x14ac:dyDescent="0.25">
      <c r="B56" s="311"/>
      <c r="C56" s="523" t="s">
        <v>97</v>
      </c>
      <c r="D56" s="524"/>
      <c r="E56" s="525"/>
      <c r="F56" s="312"/>
      <c r="G56" s="313">
        <f>G30+G55</f>
        <v>22988072.800000001</v>
      </c>
      <c r="H56" s="314">
        <f>H30+H55</f>
        <v>23952018</v>
      </c>
      <c r="J56" s="81"/>
    </row>
    <row r="57" spans="2:10" s="18" customFormat="1" ht="9.75" customHeight="1" x14ac:dyDescent="0.2">
      <c r="B57" s="39"/>
      <c r="C57" s="39"/>
      <c r="D57" s="39"/>
      <c r="E57" s="39"/>
      <c r="F57" s="39"/>
      <c r="G57" s="41"/>
      <c r="H57" s="41"/>
      <c r="J57" s="53"/>
    </row>
    <row r="58" spans="2:10" s="18" customFormat="1" ht="15.95" customHeight="1" x14ac:dyDescent="0.2">
      <c r="B58" s="39"/>
      <c r="C58" s="39"/>
      <c r="D58" s="39"/>
      <c r="E58" s="39"/>
      <c r="F58" s="39"/>
      <c r="G58" s="41"/>
      <c r="H58" s="41"/>
      <c r="J58" s="53"/>
    </row>
    <row r="60" spans="2:10" x14ac:dyDescent="0.2">
      <c r="G60" s="69"/>
      <c r="H60" s="69"/>
    </row>
    <row r="61" spans="2:10" x14ac:dyDescent="0.2">
      <c r="G61" s="69"/>
      <c r="H61" s="69"/>
    </row>
  </sheetData>
  <mergeCells count="7">
    <mergeCell ref="C30:E30"/>
    <mergeCell ref="B2:H2"/>
    <mergeCell ref="C31:E31"/>
    <mergeCell ref="C56:E56"/>
    <mergeCell ref="C5:E5"/>
    <mergeCell ref="C55:E55"/>
    <mergeCell ref="C4:E4"/>
  </mergeCells>
  <phoneticPr fontId="0" type="noConversion"/>
  <printOptions horizontalCentered="1" verticalCentered="1"/>
  <pageMargins left="0" right="0" top="0" bottom="0" header="0.21" footer="0.17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62"/>
  <sheetViews>
    <sheetView topLeftCell="A16" workbookViewId="0">
      <selection activeCell="Z24" sqref="Z24"/>
    </sheetView>
  </sheetViews>
  <sheetFormatPr defaultRowHeight="12.75" x14ac:dyDescent="0.2"/>
  <cols>
    <col min="1" max="1" width="7.5703125" style="4" customWidth="1"/>
    <col min="2" max="2" width="3.7109375" style="2" customWidth="1"/>
    <col min="3" max="3" width="4" style="2" customWidth="1"/>
    <col min="4" max="4" width="3.42578125" style="2" customWidth="1"/>
    <col min="5" max="5" width="59" style="4" customWidth="1"/>
    <col min="6" max="6" width="9.5703125" style="2" customWidth="1"/>
    <col min="7" max="7" width="11.42578125" style="20" customWidth="1"/>
    <col min="8" max="8" width="11.28515625" style="20" customWidth="1"/>
    <col min="9" max="9" width="17.5703125" style="4" hidden="1" customWidth="1"/>
    <col min="10" max="10" width="32.42578125" style="2" hidden="1" customWidth="1"/>
    <col min="11" max="23" width="0" style="4" hidden="1" customWidth="1"/>
    <col min="24" max="16384" width="9.140625" style="4"/>
  </cols>
  <sheetData>
    <row r="2" spans="2:10" s="18" customFormat="1" ht="6" customHeight="1" x14ac:dyDescent="0.2">
      <c r="B2" s="1"/>
      <c r="C2" s="14"/>
      <c r="D2" s="14"/>
      <c r="E2" s="15"/>
      <c r="F2" s="50"/>
      <c r="G2" s="16"/>
      <c r="H2" s="16"/>
      <c r="J2" s="53"/>
    </row>
    <row r="3" spans="2:10" s="18" customFormat="1" ht="18" customHeight="1" x14ac:dyDescent="0.2">
      <c r="B3" s="519" t="s">
        <v>170</v>
      </c>
      <c r="C3" s="519"/>
      <c r="D3" s="519"/>
      <c r="E3" s="519"/>
      <c r="F3" s="519"/>
      <c r="G3" s="519"/>
      <c r="H3" s="519"/>
      <c r="J3" s="53"/>
    </row>
    <row r="4" spans="2:10" ht="6.75" customHeight="1" thickBot="1" x14ac:dyDescent="0.25"/>
    <row r="5" spans="2:10" s="10" customFormat="1" ht="21" customHeight="1" x14ac:dyDescent="0.2">
      <c r="B5" s="270" t="s">
        <v>2</v>
      </c>
      <c r="C5" s="532" t="s">
        <v>83</v>
      </c>
      <c r="D5" s="533"/>
      <c r="E5" s="534"/>
      <c r="F5" s="315" t="s">
        <v>228</v>
      </c>
      <c r="G5" s="272">
        <v>2020</v>
      </c>
      <c r="H5" s="273">
        <v>2019</v>
      </c>
      <c r="J5" s="67" t="s">
        <v>230</v>
      </c>
    </row>
    <row r="6" spans="2:10" s="18" customFormat="1" ht="12.75" customHeight="1" x14ac:dyDescent="0.2">
      <c r="B6" s="274"/>
      <c r="C6" s="278" t="s">
        <v>105</v>
      </c>
      <c r="D6" s="279" t="s">
        <v>84</v>
      </c>
      <c r="E6" s="280"/>
      <c r="F6" s="281">
        <v>13</v>
      </c>
      <c r="G6" s="282">
        <f>G7+G8+G9+G10+G11+G12+G13+G14+G15+G16+G17+G18</f>
        <v>8571935</v>
      </c>
      <c r="H6" s="283">
        <f>H7+H8+H9+H10+H11+H12+H13+H14+H15+H16+H17+H18</f>
        <v>10157362</v>
      </c>
      <c r="J6" s="81"/>
    </row>
    <row r="7" spans="2:10" s="18" customFormat="1" ht="12.75" customHeight="1" x14ac:dyDescent="0.2">
      <c r="B7" s="274"/>
      <c r="C7" s="284"/>
      <c r="D7" s="285">
        <v>1</v>
      </c>
      <c r="E7" s="286" t="s">
        <v>85</v>
      </c>
      <c r="F7" s="287" t="s">
        <v>391</v>
      </c>
      <c r="G7" s="276"/>
      <c r="H7" s="277"/>
      <c r="J7" s="81" t="s">
        <v>261</v>
      </c>
    </row>
    <row r="8" spans="2:10" s="18" customFormat="1" ht="12.75" customHeight="1" x14ac:dyDescent="0.2">
      <c r="B8" s="274"/>
      <c r="C8" s="284"/>
      <c r="D8" s="285">
        <v>2</v>
      </c>
      <c r="E8" s="286" t="s">
        <v>86</v>
      </c>
      <c r="F8" s="275" t="s">
        <v>392</v>
      </c>
      <c r="G8" s="276"/>
      <c r="H8" s="277"/>
      <c r="J8" s="81" t="s">
        <v>262</v>
      </c>
    </row>
    <row r="9" spans="2:10" s="18" customFormat="1" ht="12.75" customHeight="1" x14ac:dyDescent="0.2">
      <c r="B9" s="274"/>
      <c r="C9" s="284"/>
      <c r="D9" s="285">
        <v>3</v>
      </c>
      <c r="E9" s="286" t="s">
        <v>87</v>
      </c>
      <c r="F9" s="287" t="s">
        <v>393</v>
      </c>
      <c r="G9" s="276"/>
      <c r="H9" s="277"/>
      <c r="J9" s="81">
        <v>409</v>
      </c>
    </row>
    <row r="10" spans="2:10" s="18" customFormat="1" ht="12.75" customHeight="1" x14ac:dyDescent="0.2">
      <c r="B10" s="274"/>
      <c r="C10" s="284"/>
      <c r="D10" s="285">
        <v>4</v>
      </c>
      <c r="E10" s="286" t="s">
        <v>501</v>
      </c>
      <c r="F10" s="275" t="s">
        <v>394</v>
      </c>
      <c r="G10" s="288">
        <v>0</v>
      </c>
      <c r="H10" s="277">
        <v>10072171</v>
      </c>
      <c r="I10" s="17"/>
      <c r="J10" s="82">
        <v>401467</v>
      </c>
    </row>
    <row r="11" spans="2:10" s="18" customFormat="1" ht="12.75" customHeight="1" x14ac:dyDescent="0.2">
      <c r="B11" s="274"/>
      <c r="C11" s="284"/>
      <c r="D11" s="285">
        <v>5</v>
      </c>
      <c r="E11" s="286" t="s">
        <v>89</v>
      </c>
      <c r="F11" s="287" t="s">
        <v>395</v>
      </c>
      <c r="G11" s="276"/>
      <c r="H11" s="277"/>
      <c r="J11" s="81" t="s">
        <v>263</v>
      </c>
    </row>
    <row r="12" spans="2:10" s="18" customFormat="1" ht="12.75" customHeight="1" x14ac:dyDescent="0.2">
      <c r="B12" s="274"/>
      <c r="C12" s="284"/>
      <c r="D12" s="285">
        <v>6</v>
      </c>
      <c r="E12" s="316" t="s">
        <v>521</v>
      </c>
      <c r="F12" s="275" t="s">
        <v>396</v>
      </c>
      <c r="G12" s="276"/>
      <c r="H12" s="277"/>
      <c r="J12" s="81">
        <v>451</v>
      </c>
    </row>
    <row r="13" spans="2:10" s="18" customFormat="1" ht="12.75" customHeight="1" x14ac:dyDescent="0.2">
      <c r="B13" s="274"/>
      <c r="C13" s="284"/>
      <c r="D13" s="285">
        <v>7</v>
      </c>
      <c r="E13" s="286" t="s">
        <v>91</v>
      </c>
      <c r="F13" s="287" t="s">
        <v>397</v>
      </c>
      <c r="G13" s="276"/>
      <c r="H13" s="277"/>
      <c r="J13" s="81">
        <v>452</v>
      </c>
    </row>
    <row r="14" spans="2:10" s="18" customFormat="1" ht="12.75" customHeight="1" x14ac:dyDescent="0.2">
      <c r="B14" s="274"/>
      <c r="C14" s="284"/>
      <c r="D14" s="285">
        <v>8</v>
      </c>
      <c r="E14" s="286" t="s">
        <v>92</v>
      </c>
      <c r="F14" s="275" t="s">
        <v>398</v>
      </c>
      <c r="G14" s="276">
        <v>85191</v>
      </c>
      <c r="H14" s="277">
        <v>85191</v>
      </c>
      <c r="J14" s="81" t="s">
        <v>264</v>
      </c>
    </row>
    <row r="15" spans="2:10" s="18" customFormat="1" ht="12.75" customHeight="1" x14ac:dyDescent="0.2">
      <c r="B15" s="274"/>
      <c r="C15" s="284"/>
      <c r="D15" s="285">
        <v>9</v>
      </c>
      <c r="E15" s="286" t="s">
        <v>502</v>
      </c>
      <c r="F15" s="287" t="s">
        <v>399</v>
      </c>
      <c r="G15" s="276"/>
      <c r="H15" s="277"/>
      <c r="J15" s="81" t="s">
        <v>265</v>
      </c>
    </row>
    <row r="16" spans="2:10" s="18" customFormat="1" ht="12.75" customHeight="1" x14ac:dyDescent="0.2">
      <c r="B16" s="274"/>
      <c r="C16" s="317"/>
      <c r="D16" s="285">
        <v>10</v>
      </c>
      <c r="E16" s="286" t="s">
        <v>503</v>
      </c>
      <c r="F16" s="287">
        <v>13.1</v>
      </c>
      <c r="G16" s="288">
        <v>0</v>
      </c>
      <c r="H16" s="299">
        <v>0</v>
      </c>
      <c r="J16" s="81"/>
    </row>
    <row r="17" spans="2:25" s="18" customFormat="1" ht="12.75" customHeight="1" x14ac:dyDescent="0.2">
      <c r="B17" s="274"/>
      <c r="C17" s="317"/>
      <c r="D17" s="285">
        <v>9</v>
      </c>
      <c r="E17" s="286" t="s">
        <v>520</v>
      </c>
      <c r="F17" s="287">
        <v>13.11</v>
      </c>
      <c r="G17" s="276"/>
      <c r="H17" s="277"/>
      <c r="J17" s="81"/>
    </row>
    <row r="18" spans="2:25" s="18" customFormat="1" ht="12.75" customHeight="1" x14ac:dyDescent="0.2">
      <c r="B18" s="274"/>
      <c r="C18" s="317"/>
      <c r="D18" s="285">
        <v>10</v>
      </c>
      <c r="E18" s="286" t="s">
        <v>101</v>
      </c>
      <c r="F18" s="287">
        <v>13.12</v>
      </c>
      <c r="G18" s="276">
        <v>8486744</v>
      </c>
      <c r="H18" s="277"/>
      <c r="J18" s="82">
        <v>455457</v>
      </c>
      <c r="X18" s="17"/>
    </row>
    <row r="19" spans="2:25" s="18" customFormat="1" ht="12.75" customHeight="1" x14ac:dyDescent="0.2">
      <c r="B19" s="274"/>
      <c r="C19" s="278" t="s">
        <v>105</v>
      </c>
      <c r="D19" s="279" t="s">
        <v>94</v>
      </c>
      <c r="E19" s="280"/>
      <c r="F19" s="306">
        <v>14</v>
      </c>
      <c r="G19" s="291"/>
      <c r="H19" s="292"/>
      <c r="J19" s="82">
        <v>481486</v>
      </c>
    </row>
    <row r="20" spans="2:25" s="18" customFormat="1" ht="12.75" customHeight="1" x14ac:dyDescent="0.2">
      <c r="B20" s="274"/>
      <c r="C20" s="278" t="s">
        <v>105</v>
      </c>
      <c r="D20" s="279" t="s">
        <v>95</v>
      </c>
      <c r="E20" s="289"/>
      <c r="F20" s="281">
        <v>15</v>
      </c>
      <c r="G20" s="282"/>
      <c r="H20" s="283"/>
      <c r="I20" s="17"/>
      <c r="J20" s="81" t="s">
        <v>266</v>
      </c>
      <c r="Y20" s="17"/>
    </row>
    <row r="21" spans="2:25" s="18" customFormat="1" ht="12.75" customHeight="1" x14ac:dyDescent="0.2">
      <c r="B21" s="274"/>
      <c r="C21" s="278" t="s">
        <v>105</v>
      </c>
      <c r="D21" s="279" t="s">
        <v>96</v>
      </c>
      <c r="E21" s="289"/>
      <c r="F21" s="306">
        <v>16</v>
      </c>
      <c r="G21" s="291"/>
      <c r="H21" s="292"/>
      <c r="J21" s="81" t="s">
        <v>267</v>
      </c>
    </row>
    <row r="22" spans="2:25" s="18" customFormat="1" ht="15.95" customHeight="1" x14ac:dyDescent="0.2">
      <c r="B22" s="318"/>
      <c r="C22" s="516" t="s">
        <v>109</v>
      </c>
      <c r="D22" s="517"/>
      <c r="E22" s="518"/>
      <c r="F22" s="281"/>
      <c r="G22" s="282">
        <f>G6+G19+G20+G21</f>
        <v>8571935</v>
      </c>
      <c r="H22" s="283">
        <f>H6+H19+H20+H21</f>
        <v>10157362</v>
      </c>
      <c r="J22" s="81"/>
    </row>
    <row r="23" spans="2:25" s="18" customFormat="1" ht="12.75" customHeight="1" x14ac:dyDescent="0.2">
      <c r="B23" s="274"/>
      <c r="C23" s="278" t="s">
        <v>105</v>
      </c>
      <c r="D23" s="279" t="s">
        <v>99</v>
      </c>
      <c r="E23" s="307"/>
      <c r="F23" s="306">
        <v>17</v>
      </c>
      <c r="G23" s="282">
        <f>G24+G25+G26+G27+G28+G29+G30+G31</f>
        <v>0</v>
      </c>
      <c r="H23" s="283">
        <f>H24+H25+H26+H27+H28+H29+H30+H31</f>
        <v>0</v>
      </c>
      <c r="J23" s="81"/>
    </row>
    <row r="24" spans="2:25" s="18" customFormat="1" ht="12.75" customHeight="1" x14ac:dyDescent="0.2">
      <c r="B24" s="274"/>
      <c r="C24" s="294"/>
      <c r="D24" s="285">
        <v>1</v>
      </c>
      <c r="E24" s="286" t="s">
        <v>85</v>
      </c>
      <c r="F24" s="275" t="s">
        <v>401</v>
      </c>
      <c r="G24" s="276"/>
      <c r="H24" s="277"/>
      <c r="J24" s="81" t="s">
        <v>261</v>
      </c>
    </row>
    <row r="25" spans="2:25" s="18" customFormat="1" ht="12.75" customHeight="1" x14ac:dyDescent="0.2">
      <c r="B25" s="274"/>
      <c r="C25" s="294"/>
      <c r="D25" s="285">
        <v>2</v>
      </c>
      <c r="E25" s="286" t="s">
        <v>86</v>
      </c>
      <c r="F25" s="287" t="s">
        <v>402</v>
      </c>
      <c r="G25" s="276"/>
      <c r="H25" s="277"/>
      <c r="J25" s="81" t="s">
        <v>268</v>
      </c>
    </row>
    <row r="26" spans="2:25" s="18" customFormat="1" ht="12.75" customHeight="1" x14ac:dyDescent="0.2">
      <c r="B26" s="274"/>
      <c r="C26" s="294"/>
      <c r="D26" s="285">
        <v>3</v>
      </c>
      <c r="E26" s="286" t="s">
        <v>100</v>
      </c>
      <c r="F26" s="275" t="s">
        <v>403</v>
      </c>
      <c r="G26" s="276"/>
      <c r="H26" s="277"/>
      <c r="J26" s="81">
        <v>409</v>
      </c>
    </row>
    <row r="27" spans="2:25" s="18" customFormat="1" ht="12.75" customHeight="1" x14ac:dyDescent="0.2">
      <c r="B27" s="274"/>
      <c r="C27" s="294"/>
      <c r="D27" s="285">
        <v>4</v>
      </c>
      <c r="E27" s="286" t="s">
        <v>88</v>
      </c>
      <c r="F27" s="287" t="s">
        <v>404</v>
      </c>
      <c r="G27" s="276"/>
      <c r="H27" s="277"/>
      <c r="J27" s="82">
        <v>401467</v>
      </c>
    </row>
    <row r="28" spans="2:25" s="18" customFormat="1" ht="12.75" customHeight="1" x14ac:dyDescent="0.2">
      <c r="B28" s="274"/>
      <c r="C28" s="294"/>
      <c r="D28" s="285">
        <v>5</v>
      </c>
      <c r="E28" s="286" t="s">
        <v>89</v>
      </c>
      <c r="F28" s="275" t="s">
        <v>405</v>
      </c>
      <c r="G28" s="276"/>
      <c r="H28" s="277"/>
      <c r="J28" s="81" t="s">
        <v>263</v>
      </c>
    </row>
    <row r="29" spans="2:25" s="18" customFormat="1" ht="12.75" customHeight="1" x14ac:dyDescent="0.2">
      <c r="B29" s="274"/>
      <c r="C29" s="294"/>
      <c r="D29" s="285">
        <v>6</v>
      </c>
      <c r="E29" s="286" t="s">
        <v>90</v>
      </c>
      <c r="F29" s="287" t="s">
        <v>406</v>
      </c>
      <c r="G29" s="276"/>
      <c r="H29" s="277"/>
      <c r="J29" s="81">
        <v>451</v>
      </c>
    </row>
    <row r="30" spans="2:25" s="18" customFormat="1" ht="12.75" customHeight="1" x14ac:dyDescent="0.2">
      <c r="B30" s="274"/>
      <c r="C30" s="294"/>
      <c r="D30" s="285">
        <v>7</v>
      </c>
      <c r="E30" s="286" t="s">
        <v>91</v>
      </c>
      <c r="F30" s="275" t="s">
        <v>407</v>
      </c>
      <c r="G30" s="276"/>
      <c r="H30" s="277"/>
      <c r="J30" s="81">
        <v>452</v>
      </c>
    </row>
    <row r="31" spans="2:25" s="18" customFormat="1" ht="12.75" customHeight="1" x14ac:dyDescent="0.2">
      <c r="B31" s="274"/>
      <c r="C31" s="294"/>
      <c r="D31" s="285">
        <v>8</v>
      </c>
      <c r="E31" s="286" t="s">
        <v>519</v>
      </c>
      <c r="F31" s="287" t="s">
        <v>408</v>
      </c>
      <c r="G31" s="276"/>
      <c r="H31" s="277"/>
      <c r="J31" s="82">
        <v>455457</v>
      </c>
    </row>
    <row r="32" spans="2:25" s="18" customFormat="1" ht="12.75" customHeight="1" x14ac:dyDescent="0.2">
      <c r="B32" s="274"/>
      <c r="C32" s="278" t="s">
        <v>105</v>
      </c>
      <c r="D32" s="279" t="s">
        <v>102</v>
      </c>
      <c r="E32" s="280"/>
      <c r="F32" s="306">
        <v>18</v>
      </c>
      <c r="G32" s="291"/>
      <c r="H32" s="292"/>
      <c r="J32" s="82">
        <v>481484</v>
      </c>
    </row>
    <row r="33" spans="2:10" s="18" customFormat="1" ht="12.75" customHeight="1" x14ac:dyDescent="0.2">
      <c r="B33" s="274"/>
      <c r="C33" s="278" t="s">
        <v>105</v>
      </c>
      <c r="D33" s="279" t="s">
        <v>103</v>
      </c>
      <c r="E33" s="280"/>
      <c r="F33" s="281">
        <v>19</v>
      </c>
      <c r="G33" s="291"/>
      <c r="H33" s="292"/>
      <c r="J33" s="81" t="s">
        <v>266</v>
      </c>
    </row>
    <row r="34" spans="2:10" s="18" customFormat="1" ht="12.75" customHeight="1" x14ac:dyDescent="0.2">
      <c r="B34" s="274"/>
      <c r="C34" s="278" t="s">
        <v>105</v>
      </c>
      <c r="D34" s="279" t="s">
        <v>104</v>
      </c>
      <c r="E34" s="280"/>
      <c r="F34" s="306">
        <v>20</v>
      </c>
      <c r="G34" s="291">
        <f>G35+G36</f>
        <v>0</v>
      </c>
      <c r="H34" s="292">
        <f>H35+H36</f>
        <v>0</v>
      </c>
      <c r="J34" s="81" t="s">
        <v>267</v>
      </c>
    </row>
    <row r="35" spans="2:10" s="18" customFormat="1" ht="12.75" customHeight="1" x14ac:dyDescent="0.2">
      <c r="B35" s="274"/>
      <c r="C35" s="284"/>
      <c r="D35" s="285">
        <v>1</v>
      </c>
      <c r="E35" s="286" t="s">
        <v>106</v>
      </c>
      <c r="F35" s="275" t="s">
        <v>409</v>
      </c>
      <c r="G35" s="276"/>
      <c r="H35" s="277"/>
      <c r="J35" s="81"/>
    </row>
    <row r="36" spans="2:10" s="18" customFormat="1" ht="12.75" customHeight="1" x14ac:dyDescent="0.2">
      <c r="B36" s="274"/>
      <c r="C36" s="284"/>
      <c r="D36" s="285">
        <v>2</v>
      </c>
      <c r="E36" s="286" t="s">
        <v>107</v>
      </c>
      <c r="F36" s="287" t="s">
        <v>410</v>
      </c>
      <c r="G36" s="276"/>
      <c r="H36" s="277"/>
      <c r="J36" s="81"/>
    </row>
    <row r="37" spans="2:10" s="18" customFormat="1" ht="12.75" customHeight="1" x14ac:dyDescent="0.2">
      <c r="B37" s="274"/>
      <c r="C37" s="278" t="s">
        <v>105</v>
      </c>
      <c r="D37" s="279" t="s">
        <v>108</v>
      </c>
      <c r="E37" s="280"/>
      <c r="F37" s="281">
        <v>21</v>
      </c>
      <c r="G37" s="291"/>
      <c r="H37" s="292"/>
      <c r="J37" s="81">
        <v>448</v>
      </c>
    </row>
    <row r="38" spans="2:10" s="18" customFormat="1" ht="15.95" customHeight="1" x14ac:dyDescent="0.2">
      <c r="B38" s="274"/>
      <c r="C38" s="529" t="s">
        <v>110</v>
      </c>
      <c r="D38" s="530"/>
      <c r="E38" s="531"/>
      <c r="F38" s="275"/>
      <c r="G38" s="319">
        <f>G23+G32+G33+G34+G37</f>
        <v>0</v>
      </c>
      <c r="H38" s="320">
        <f>H23+H32+H33+H34+H37</f>
        <v>0</v>
      </c>
      <c r="J38" s="81"/>
    </row>
    <row r="39" spans="2:10" s="18" customFormat="1" ht="24.75" customHeight="1" x14ac:dyDescent="0.2">
      <c r="B39" s="318"/>
      <c r="C39" s="516" t="s">
        <v>98</v>
      </c>
      <c r="D39" s="517"/>
      <c r="E39" s="518"/>
      <c r="F39" s="281"/>
      <c r="G39" s="291">
        <f>G22+G38</f>
        <v>8571935</v>
      </c>
      <c r="H39" s="292">
        <f>H22+H38</f>
        <v>10157362</v>
      </c>
      <c r="J39" s="81"/>
    </row>
    <row r="40" spans="2:10" s="18" customFormat="1" ht="12.75" customHeight="1" x14ac:dyDescent="0.2">
      <c r="B40" s="274"/>
      <c r="C40" s="300" t="s">
        <v>105</v>
      </c>
      <c r="D40" s="301" t="s">
        <v>111</v>
      </c>
      <c r="E40" s="302"/>
      <c r="F40" s="287">
        <v>22</v>
      </c>
      <c r="G40" s="276"/>
      <c r="H40" s="277"/>
      <c r="J40" s="81"/>
    </row>
    <row r="41" spans="2:10" s="18" customFormat="1" ht="12.75" customHeight="1" x14ac:dyDescent="0.2">
      <c r="B41" s="274"/>
      <c r="C41" s="300" t="s">
        <v>105</v>
      </c>
      <c r="D41" s="301" t="s">
        <v>112</v>
      </c>
      <c r="E41" s="302"/>
      <c r="F41" s="275">
        <v>23</v>
      </c>
      <c r="G41" s="319"/>
      <c r="H41" s="320"/>
      <c r="J41" s="81">
        <v>101.102</v>
      </c>
    </row>
    <row r="42" spans="2:10" s="18" customFormat="1" ht="12.75" customHeight="1" x14ac:dyDescent="0.2">
      <c r="B42" s="274"/>
      <c r="C42" s="300" t="s">
        <v>105</v>
      </c>
      <c r="D42" s="301" t="s">
        <v>113</v>
      </c>
      <c r="E42" s="302"/>
      <c r="F42" s="287">
        <v>24</v>
      </c>
      <c r="G42" s="276"/>
      <c r="H42" s="277"/>
      <c r="J42" s="82">
        <v>104105</v>
      </c>
    </row>
    <row r="43" spans="2:10" s="18" customFormat="1" ht="12.75" customHeight="1" x14ac:dyDescent="0.2">
      <c r="B43" s="274"/>
      <c r="C43" s="300" t="s">
        <v>105</v>
      </c>
      <c r="D43" s="301" t="s">
        <v>114</v>
      </c>
      <c r="E43" s="302"/>
      <c r="F43" s="275">
        <v>25</v>
      </c>
      <c r="G43" s="276"/>
      <c r="H43" s="277"/>
      <c r="J43" s="81">
        <v>106</v>
      </c>
    </row>
    <row r="44" spans="2:10" s="18" customFormat="1" ht="12.75" customHeight="1" x14ac:dyDescent="0.2">
      <c r="B44" s="274"/>
      <c r="C44" s="300" t="s">
        <v>105</v>
      </c>
      <c r="D44" s="301" t="s">
        <v>115</v>
      </c>
      <c r="E44" s="302"/>
      <c r="F44" s="287">
        <v>26</v>
      </c>
      <c r="G44" s="276"/>
      <c r="H44" s="277"/>
      <c r="J44" s="81"/>
    </row>
    <row r="45" spans="2:10" s="18" customFormat="1" ht="12.75" customHeight="1" x14ac:dyDescent="0.2">
      <c r="B45" s="274"/>
      <c r="C45" s="321"/>
      <c r="D45" s="285">
        <v>1</v>
      </c>
      <c r="E45" s="286" t="s">
        <v>116</v>
      </c>
      <c r="F45" s="275" t="s">
        <v>411</v>
      </c>
      <c r="G45" s="276"/>
      <c r="H45" s="277"/>
      <c r="J45" s="81">
        <v>1071</v>
      </c>
    </row>
    <row r="46" spans="2:10" s="18" customFormat="1" ht="12.75" customHeight="1" x14ac:dyDescent="0.2">
      <c r="B46" s="274"/>
      <c r="C46" s="321"/>
      <c r="D46" s="285">
        <v>2</v>
      </c>
      <c r="E46" s="286" t="s">
        <v>117</v>
      </c>
      <c r="F46" s="287" t="s">
        <v>412</v>
      </c>
      <c r="G46" s="276"/>
      <c r="H46" s="277"/>
      <c r="J46" s="81"/>
    </row>
    <row r="47" spans="2:10" s="18" customFormat="1" ht="12.75" customHeight="1" x14ac:dyDescent="0.2">
      <c r="B47" s="274"/>
      <c r="C47" s="321"/>
      <c r="D47" s="285">
        <v>3</v>
      </c>
      <c r="E47" s="286" t="s">
        <v>115</v>
      </c>
      <c r="F47" s="275" t="s">
        <v>413</v>
      </c>
      <c r="G47" s="276"/>
      <c r="H47" s="277"/>
      <c r="J47" s="81">
        <v>1078</v>
      </c>
    </row>
    <row r="48" spans="2:10" s="18" customFormat="1" ht="12.75" customHeight="1" x14ac:dyDescent="0.2">
      <c r="B48" s="274"/>
      <c r="C48" s="300" t="s">
        <v>105</v>
      </c>
      <c r="D48" s="301" t="s">
        <v>118</v>
      </c>
      <c r="E48" s="302"/>
      <c r="F48" s="287">
        <v>27</v>
      </c>
      <c r="G48" s="276">
        <f>H49+H48</f>
        <v>13794657</v>
      </c>
      <c r="H48" s="277">
        <v>13261431</v>
      </c>
      <c r="I48" s="17">
        <f>G48-10072170</f>
        <v>3722487</v>
      </c>
      <c r="J48" s="81">
        <v>108</v>
      </c>
    </row>
    <row r="49" spans="2:10" s="18" customFormat="1" ht="12.75" customHeight="1" x14ac:dyDescent="0.2">
      <c r="B49" s="274"/>
      <c r="C49" s="300" t="s">
        <v>105</v>
      </c>
      <c r="D49" s="322" t="s">
        <v>119</v>
      </c>
      <c r="E49" s="323"/>
      <c r="F49" s="324">
        <v>28</v>
      </c>
      <c r="G49" s="325">
        <f>PASH!G42</f>
        <v>621480.5</v>
      </c>
      <c r="H49" s="326">
        <v>533226</v>
      </c>
      <c r="J49" s="81">
        <v>109</v>
      </c>
    </row>
    <row r="50" spans="2:10" s="18" customFormat="1" ht="15.95" customHeight="1" x14ac:dyDescent="0.2">
      <c r="B50" s="318"/>
      <c r="C50" s="516" t="s">
        <v>120</v>
      </c>
      <c r="D50" s="517"/>
      <c r="E50" s="518"/>
      <c r="F50" s="281"/>
      <c r="G50" s="282">
        <f>G40+G41+G42+G43+G44+G48+G49</f>
        <v>14416137.5</v>
      </c>
      <c r="H50" s="283">
        <f>H40+H41+H42+H43+H44+H48+H49</f>
        <v>13794657</v>
      </c>
      <c r="J50" s="81"/>
    </row>
    <row r="51" spans="2:10" s="18" customFormat="1" ht="24.75" customHeight="1" thickBot="1" x14ac:dyDescent="0.25">
      <c r="B51" s="327"/>
      <c r="C51" s="523" t="s">
        <v>121</v>
      </c>
      <c r="D51" s="524"/>
      <c r="E51" s="525"/>
      <c r="F51" s="312"/>
      <c r="G51" s="313">
        <f>G39+G50</f>
        <v>22988072.5</v>
      </c>
      <c r="H51" s="314">
        <f>H39+H50</f>
        <v>23952019</v>
      </c>
      <c r="J51" s="81"/>
    </row>
    <row r="52" spans="2:10" s="18" customFormat="1" ht="15.95" customHeight="1" x14ac:dyDescent="0.2">
      <c r="B52" s="39"/>
      <c r="C52" s="39"/>
      <c r="D52" s="40"/>
      <c r="E52" s="5"/>
      <c r="F52" s="39"/>
      <c r="G52" s="41"/>
      <c r="H52" s="41"/>
      <c r="J52" s="53"/>
    </row>
    <row r="53" spans="2:10" s="18" customFormat="1" ht="15.95" customHeight="1" x14ac:dyDescent="0.2">
      <c r="B53" s="39"/>
      <c r="C53" s="39"/>
      <c r="D53" s="40"/>
      <c r="E53" s="5"/>
      <c r="F53" s="39"/>
      <c r="G53" s="41">
        <f>G51-Aktivet!G56</f>
        <v>-0.30000000074505806</v>
      </c>
      <c r="H53" s="41">
        <f>H51-Aktivet!H56</f>
        <v>1</v>
      </c>
      <c r="J53" s="53"/>
    </row>
    <row r="54" spans="2:10" s="18" customFormat="1" ht="15.95" customHeight="1" x14ac:dyDescent="0.2">
      <c r="B54" s="39"/>
      <c r="C54" s="39"/>
      <c r="D54" s="40"/>
      <c r="E54" s="5"/>
      <c r="F54" s="39"/>
      <c r="G54" s="41"/>
      <c r="H54" s="41"/>
      <c r="J54" s="53"/>
    </row>
    <row r="55" spans="2:10" s="18" customFormat="1" ht="15.95" customHeight="1" x14ac:dyDescent="0.2">
      <c r="B55" s="39"/>
      <c r="C55" s="39"/>
      <c r="D55" s="40"/>
      <c r="E55" s="5"/>
      <c r="F55" s="39"/>
      <c r="G55" s="41"/>
      <c r="H55" s="41"/>
      <c r="J55" s="53"/>
    </row>
    <row r="56" spans="2:10" s="18" customFormat="1" ht="15.95" customHeight="1" x14ac:dyDescent="0.2">
      <c r="B56" s="23"/>
      <c r="C56" s="23"/>
      <c r="D56" s="23"/>
      <c r="E56" s="5"/>
      <c r="F56" s="39"/>
      <c r="G56" s="41"/>
      <c r="H56" s="41"/>
      <c r="J56" s="53"/>
    </row>
    <row r="57" spans="2:10" s="18" customFormat="1" ht="15.95" customHeight="1" x14ac:dyDescent="0.2">
      <c r="B57" s="39"/>
      <c r="C57" s="39"/>
      <c r="D57" s="40"/>
      <c r="E57" s="5"/>
      <c r="F57" s="39"/>
      <c r="G57" s="41"/>
      <c r="H57" s="41"/>
      <c r="J57" s="53"/>
    </row>
    <row r="58" spans="2:10" s="18" customFormat="1" ht="15.95" customHeight="1" x14ac:dyDescent="0.2">
      <c r="B58" s="39"/>
      <c r="C58" s="39"/>
      <c r="D58" s="40"/>
      <c r="E58" s="5"/>
      <c r="F58" s="39"/>
      <c r="G58" s="41"/>
      <c r="H58" s="41"/>
      <c r="J58" s="53"/>
    </row>
    <row r="59" spans="2:10" s="18" customFormat="1" ht="15.95" customHeight="1" x14ac:dyDescent="0.2">
      <c r="B59" s="39"/>
      <c r="C59" s="39"/>
      <c r="D59" s="40"/>
      <c r="E59" s="5"/>
      <c r="F59" s="39"/>
      <c r="G59" s="41"/>
      <c r="H59" s="41"/>
      <c r="J59" s="53"/>
    </row>
    <row r="60" spans="2:10" s="18" customFormat="1" ht="15.95" customHeight="1" x14ac:dyDescent="0.2">
      <c r="B60" s="39"/>
      <c r="C60" s="39"/>
      <c r="D60" s="40"/>
      <c r="E60" s="5"/>
      <c r="F60" s="39"/>
      <c r="G60" s="41"/>
      <c r="H60" s="41"/>
      <c r="J60" s="53"/>
    </row>
    <row r="61" spans="2:10" s="18" customFormat="1" ht="15.95" customHeight="1" x14ac:dyDescent="0.2">
      <c r="B61" s="39"/>
      <c r="C61" s="39"/>
      <c r="D61" s="39"/>
      <c r="E61" s="39"/>
      <c r="F61" s="39"/>
      <c r="G61" s="41"/>
      <c r="H61" s="41"/>
      <c r="J61" s="53"/>
    </row>
    <row r="62" spans="2:10" x14ac:dyDescent="0.2">
      <c r="B62" s="42"/>
      <c r="C62" s="42"/>
      <c r="D62" s="43"/>
      <c r="E62" s="3"/>
      <c r="F62" s="42"/>
      <c r="G62" s="44"/>
      <c r="H62" s="44"/>
    </row>
  </sheetData>
  <mergeCells count="7">
    <mergeCell ref="C51:E51"/>
    <mergeCell ref="B3:H3"/>
    <mergeCell ref="C39:E39"/>
    <mergeCell ref="C22:E22"/>
    <mergeCell ref="C38:E38"/>
    <mergeCell ref="C50:E50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V64"/>
  <sheetViews>
    <sheetView tabSelected="1" workbookViewId="0">
      <selection activeCell="V12" sqref="V12"/>
    </sheetView>
  </sheetViews>
  <sheetFormatPr defaultRowHeight="15" x14ac:dyDescent="0.2"/>
  <cols>
    <col min="1" max="1" width="6.85546875" style="4" customWidth="1"/>
    <col min="2" max="2" width="3.7109375" style="48" customWidth="1"/>
    <col min="3" max="3" width="3.42578125" style="2" customWidth="1"/>
    <col min="4" max="4" width="2.7109375" style="2" customWidth="1"/>
    <col min="5" max="5" width="63.140625" style="4" customWidth="1"/>
    <col min="6" max="6" width="8.85546875" style="2" customWidth="1"/>
    <col min="7" max="7" width="11.42578125" style="20" customWidth="1"/>
    <col min="8" max="8" width="11" style="20" customWidth="1"/>
    <col min="9" max="9" width="7.7109375" style="4" hidden="1" customWidth="1"/>
    <col min="10" max="10" width="4.5703125" style="4" hidden="1" customWidth="1"/>
    <col min="11" max="11" width="21" style="21" hidden="1" customWidth="1"/>
    <col min="12" max="12" width="15.85546875" style="4" hidden="1" customWidth="1"/>
    <col min="13" max="13" width="15.140625" style="4" hidden="1" customWidth="1"/>
    <col min="14" max="14" width="13.5703125" style="4" hidden="1" customWidth="1"/>
    <col min="15" max="15" width="13.28515625" style="4" hidden="1" customWidth="1"/>
    <col min="16" max="16" width="17.42578125" style="4" hidden="1" customWidth="1"/>
    <col min="17" max="17" width="13.42578125" style="4" hidden="1" customWidth="1"/>
    <col min="18" max="19" width="0" style="4" hidden="1" customWidth="1"/>
    <col min="20" max="16384" width="9.140625" style="4"/>
  </cols>
  <sheetData>
    <row r="1" spans="2:16" s="18" customFormat="1" ht="7.5" customHeight="1" x14ac:dyDescent="0.2">
      <c r="B1" s="22"/>
      <c r="C1" s="1"/>
      <c r="D1" s="14"/>
      <c r="E1" s="15"/>
      <c r="F1" s="50"/>
      <c r="G1" s="16"/>
      <c r="H1" s="17"/>
      <c r="K1" s="19"/>
    </row>
    <row r="2" spans="2:16" s="18" customFormat="1" ht="17.25" customHeight="1" x14ac:dyDescent="0.2">
      <c r="B2" s="558" t="s">
        <v>122</v>
      </c>
      <c r="C2" s="558"/>
      <c r="D2" s="558"/>
      <c r="E2" s="558"/>
      <c r="F2" s="558"/>
      <c r="G2" s="558"/>
      <c r="H2" s="558"/>
      <c r="K2" s="19"/>
    </row>
    <row r="3" spans="2:16" s="18" customFormat="1" ht="17.25" customHeight="1" x14ac:dyDescent="0.2">
      <c r="B3" s="558" t="s">
        <v>123</v>
      </c>
      <c r="C3" s="558"/>
      <c r="D3" s="558"/>
      <c r="E3" s="558"/>
      <c r="F3" s="558"/>
      <c r="G3" s="558"/>
      <c r="H3" s="558"/>
      <c r="K3" s="19"/>
    </row>
    <row r="4" spans="2:16" s="18" customFormat="1" ht="17.25" customHeight="1" x14ac:dyDescent="0.2">
      <c r="B4" s="560" t="s">
        <v>124</v>
      </c>
      <c r="C4" s="560"/>
      <c r="D4" s="560"/>
      <c r="E4" s="560"/>
      <c r="F4" s="560"/>
      <c r="G4" s="560"/>
      <c r="H4" s="560"/>
      <c r="K4" s="19"/>
    </row>
    <row r="5" spans="2:16" ht="7.5" customHeight="1" thickBot="1" x14ac:dyDescent="0.25"/>
    <row r="6" spans="2:16" s="18" customFormat="1" ht="15.95" customHeight="1" thickBot="1" x14ac:dyDescent="0.25">
      <c r="B6" s="182" t="s">
        <v>2</v>
      </c>
      <c r="C6" s="561" t="s">
        <v>24</v>
      </c>
      <c r="D6" s="562"/>
      <c r="E6" s="563"/>
      <c r="F6" s="183" t="s">
        <v>228</v>
      </c>
      <c r="G6" s="184">
        <v>2020</v>
      </c>
      <c r="H6" s="185">
        <v>2019</v>
      </c>
      <c r="J6" s="83" t="s">
        <v>229</v>
      </c>
      <c r="K6" s="84" t="s">
        <v>230</v>
      </c>
      <c r="M6" s="219" t="s">
        <v>522</v>
      </c>
      <c r="N6" s="220" t="s">
        <v>540</v>
      </c>
      <c r="O6" s="221" t="s">
        <v>539</v>
      </c>
      <c r="P6" s="229" t="s">
        <v>548</v>
      </c>
    </row>
    <row r="7" spans="2:16" s="18" customFormat="1" ht="12.75" customHeight="1" x14ac:dyDescent="0.2">
      <c r="B7" s="198" t="s">
        <v>105</v>
      </c>
      <c r="C7" s="199" t="s">
        <v>125</v>
      </c>
      <c r="D7" s="200"/>
      <c r="E7" s="201"/>
      <c r="F7" s="104">
        <v>29</v>
      </c>
      <c r="G7" s="105">
        <v>9819379</v>
      </c>
      <c r="H7" s="106">
        <v>12486330</v>
      </c>
      <c r="J7" s="85" t="s">
        <v>144</v>
      </c>
      <c r="K7" s="86" t="s">
        <v>231</v>
      </c>
      <c r="M7" s="16">
        <f>O7+N7+P7</f>
        <v>6806583</v>
      </c>
      <c r="N7" s="16">
        <v>4293940</v>
      </c>
      <c r="O7" s="16">
        <v>2197283</v>
      </c>
      <c r="P7" s="17">
        <v>315360</v>
      </c>
    </row>
    <row r="8" spans="2:16" s="18" customFormat="1" ht="12.75" customHeight="1" x14ac:dyDescent="0.2">
      <c r="B8" s="202" t="s">
        <v>105</v>
      </c>
      <c r="C8" s="203" t="s">
        <v>549</v>
      </c>
      <c r="D8" s="204"/>
      <c r="E8" s="205"/>
      <c r="F8" s="102">
        <v>30</v>
      </c>
      <c r="G8" s="103"/>
      <c r="H8" s="107"/>
      <c r="J8" s="85" t="s">
        <v>143</v>
      </c>
      <c r="K8" s="86">
        <v>71</v>
      </c>
      <c r="L8" s="18" t="s">
        <v>524</v>
      </c>
      <c r="M8" s="16"/>
    </row>
    <row r="9" spans="2:16" s="18" customFormat="1" ht="12.75" customHeight="1" x14ac:dyDescent="0.2">
      <c r="B9" s="202" t="s">
        <v>105</v>
      </c>
      <c r="C9" s="203" t="s">
        <v>529</v>
      </c>
      <c r="D9" s="204"/>
      <c r="E9" s="205"/>
      <c r="F9" s="102">
        <v>31</v>
      </c>
      <c r="G9" s="103"/>
      <c r="H9" s="107"/>
      <c r="J9" s="85" t="s">
        <v>144</v>
      </c>
      <c r="K9" s="86">
        <v>72</v>
      </c>
      <c r="L9" s="18" t="s">
        <v>525</v>
      </c>
      <c r="M9" s="16">
        <f>Aktivet!H24-Aktivet!G24</f>
        <v>2129278</v>
      </c>
    </row>
    <row r="10" spans="2:16" s="18" customFormat="1" ht="12.75" customHeight="1" thickBot="1" x14ac:dyDescent="0.25">
      <c r="B10" s="206" t="s">
        <v>105</v>
      </c>
      <c r="C10" s="207" t="s">
        <v>510</v>
      </c>
      <c r="D10" s="208"/>
      <c r="E10" s="209"/>
      <c r="F10" s="108">
        <v>32</v>
      </c>
      <c r="G10" s="109"/>
      <c r="H10" s="110"/>
      <c r="J10" s="85" t="s">
        <v>144</v>
      </c>
      <c r="K10" s="86" t="s">
        <v>232</v>
      </c>
      <c r="L10" s="18" t="s">
        <v>530</v>
      </c>
      <c r="M10" s="16"/>
    </row>
    <row r="11" spans="2:16" s="18" customFormat="1" ht="12.75" customHeight="1" x14ac:dyDescent="0.2">
      <c r="B11" s="198" t="s">
        <v>105</v>
      </c>
      <c r="C11" s="199" t="s">
        <v>128</v>
      </c>
      <c r="D11" s="200"/>
      <c r="E11" s="201"/>
      <c r="F11" s="118">
        <v>33</v>
      </c>
      <c r="G11" s="119">
        <f>G12+G13</f>
        <v>8935861</v>
      </c>
      <c r="H11" s="120">
        <f>H12+H13</f>
        <v>11760711</v>
      </c>
      <c r="J11" s="85" t="s">
        <v>143</v>
      </c>
      <c r="K11" s="87" t="s">
        <v>233</v>
      </c>
      <c r="L11" s="18" t="s">
        <v>526</v>
      </c>
      <c r="M11" s="222">
        <f>M7-M8-M10+M9</f>
        <v>8935861</v>
      </c>
    </row>
    <row r="12" spans="2:16" s="18" customFormat="1" ht="12.75" customHeight="1" x14ac:dyDescent="0.2">
      <c r="B12" s="210"/>
      <c r="C12" s="211"/>
      <c r="D12" s="212">
        <v>1</v>
      </c>
      <c r="E12" s="213" t="s">
        <v>128</v>
      </c>
      <c r="F12" s="121">
        <v>33.1</v>
      </c>
      <c r="G12" s="226">
        <f>M11</f>
        <v>8935861</v>
      </c>
      <c r="H12" s="122">
        <v>11760711</v>
      </c>
      <c r="J12" s="88"/>
      <c r="K12" s="89">
        <v>601602605</v>
      </c>
    </row>
    <row r="13" spans="2:16" s="18" customFormat="1" ht="12.75" customHeight="1" x14ac:dyDescent="0.2">
      <c r="B13" s="214"/>
      <c r="C13" s="215"/>
      <c r="D13" s="216">
        <v>2</v>
      </c>
      <c r="E13" s="217" t="s">
        <v>129</v>
      </c>
      <c r="F13" s="123">
        <v>33.200000000000003</v>
      </c>
      <c r="G13" s="124"/>
      <c r="H13" s="125"/>
      <c r="J13" s="88"/>
      <c r="K13" s="87">
        <v>608</v>
      </c>
    </row>
    <row r="14" spans="2:16" s="18" customFormat="1" ht="12.75" customHeight="1" x14ac:dyDescent="0.2">
      <c r="B14" s="202" t="s">
        <v>105</v>
      </c>
      <c r="C14" s="203" t="s">
        <v>130</v>
      </c>
      <c r="D14" s="204"/>
      <c r="E14" s="205"/>
      <c r="F14" s="101">
        <v>34</v>
      </c>
      <c r="G14" s="126">
        <f>G15+G16+G18</f>
        <v>164328</v>
      </c>
      <c r="H14" s="127">
        <f>H15+H16</f>
        <v>164328</v>
      </c>
      <c r="J14" s="85" t="s">
        <v>143</v>
      </c>
      <c r="K14" s="87">
        <v>64</v>
      </c>
    </row>
    <row r="15" spans="2:16" s="18" customFormat="1" ht="12.75" customHeight="1" x14ac:dyDescent="0.2">
      <c r="B15" s="214"/>
      <c r="C15" s="211"/>
      <c r="D15" s="218">
        <v>1</v>
      </c>
      <c r="E15" s="65" t="s">
        <v>131</v>
      </c>
      <c r="F15" s="101">
        <v>34.1</v>
      </c>
      <c r="G15" s="128">
        <v>0</v>
      </c>
      <c r="H15" s="122">
        <v>0</v>
      </c>
      <c r="J15" s="90"/>
      <c r="K15" s="87">
        <v>641</v>
      </c>
    </row>
    <row r="16" spans="2:16" s="18" customFormat="1" ht="12.75" customHeight="1" x14ac:dyDescent="0.2">
      <c r="B16" s="214"/>
      <c r="C16" s="211"/>
      <c r="D16" s="218">
        <v>2</v>
      </c>
      <c r="E16" s="65" t="s">
        <v>132</v>
      </c>
      <c r="F16" s="542">
        <v>34.200000000000003</v>
      </c>
      <c r="G16" s="544">
        <v>164328</v>
      </c>
      <c r="H16" s="546">
        <v>164328</v>
      </c>
      <c r="J16" s="535"/>
      <c r="K16" s="537" t="s">
        <v>234</v>
      </c>
    </row>
    <row r="17" spans="2:22" s="18" customFormat="1" ht="12.75" customHeight="1" x14ac:dyDescent="0.2">
      <c r="B17" s="214"/>
      <c r="C17" s="211"/>
      <c r="D17" s="218"/>
      <c r="E17" s="65" t="s">
        <v>133</v>
      </c>
      <c r="F17" s="543"/>
      <c r="G17" s="545"/>
      <c r="H17" s="547"/>
      <c r="J17" s="536"/>
      <c r="K17" s="537"/>
      <c r="M17" s="17"/>
    </row>
    <row r="18" spans="2:22" s="18" customFormat="1" ht="12.75" customHeight="1" x14ac:dyDescent="0.2">
      <c r="B18" s="214"/>
      <c r="C18" s="211"/>
      <c r="D18" s="218">
        <v>3</v>
      </c>
      <c r="E18" s="65" t="s">
        <v>504</v>
      </c>
      <c r="F18" s="129">
        <v>34.299999999999997</v>
      </c>
      <c r="G18" s="130"/>
      <c r="H18" s="131"/>
      <c r="J18" s="91"/>
      <c r="K18" s="87"/>
    </row>
    <row r="19" spans="2:22" s="18" customFormat="1" ht="12.75" customHeight="1" x14ac:dyDescent="0.2">
      <c r="B19" s="202" t="s">
        <v>105</v>
      </c>
      <c r="C19" s="203" t="s">
        <v>511</v>
      </c>
      <c r="D19" s="204"/>
      <c r="E19" s="205"/>
      <c r="F19" s="101">
        <v>35</v>
      </c>
      <c r="G19" s="126">
        <v>65000</v>
      </c>
      <c r="H19" s="127">
        <v>0</v>
      </c>
      <c r="J19" s="85" t="s">
        <v>143</v>
      </c>
      <c r="K19" s="87">
        <v>6811</v>
      </c>
    </row>
    <row r="20" spans="2:22" s="18" customFormat="1" ht="12.75" customHeight="1" x14ac:dyDescent="0.2">
      <c r="B20" s="202" t="s">
        <v>105</v>
      </c>
      <c r="C20" s="203" t="s">
        <v>134</v>
      </c>
      <c r="D20" s="204"/>
      <c r="E20" s="205"/>
      <c r="F20" s="101">
        <v>36</v>
      </c>
      <c r="G20" s="126">
        <v>0</v>
      </c>
      <c r="H20" s="127">
        <v>0</v>
      </c>
      <c r="J20" s="85" t="s">
        <v>143</v>
      </c>
      <c r="K20" s="87">
        <v>6812</v>
      </c>
    </row>
    <row r="21" spans="2:22" s="18" customFormat="1" ht="12.75" customHeight="1" x14ac:dyDescent="0.2">
      <c r="B21" s="202" t="s">
        <v>105</v>
      </c>
      <c r="C21" s="203" t="s">
        <v>515</v>
      </c>
      <c r="D21" s="204"/>
      <c r="E21" s="205"/>
      <c r="F21" s="101">
        <v>37</v>
      </c>
      <c r="G21" s="126"/>
      <c r="H21" s="127"/>
      <c r="J21" s="85" t="s">
        <v>143</v>
      </c>
      <c r="K21" s="87" t="s">
        <v>235</v>
      </c>
    </row>
    <row r="22" spans="2:22" s="18" customFormat="1" ht="12.75" customHeight="1" thickBot="1" x14ac:dyDescent="0.25">
      <c r="B22" s="206" t="s">
        <v>105</v>
      </c>
      <c r="C22" s="207" t="s">
        <v>523</v>
      </c>
      <c r="D22" s="208"/>
      <c r="E22" s="209"/>
      <c r="F22" s="132">
        <v>38</v>
      </c>
      <c r="G22" s="224"/>
      <c r="H22" s="133"/>
      <c r="J22" s="85" t="s">
        <v>144</v>
      </c>
      <c r="K22" s="86" t="s">
        <v>236</v>
      </c>
    </row>
    <row r="23" spans="2:22" s="18" customFormat="1" ht="12.75" customHeight="1" x14ac:dyDescent="0.2">
      <c r="B23" s="186"/>
      <c r="C23" s="111"/>
      <c r="D23" s="550">
        <v>1</v>
      </c>
      <c r="E23" s="112" t="s">
        <v>135</v>
      </c>
      <c r="F23" s="539">
        <v>38.1</v>
      </c>
      <c r="G23" s="564"/>
      <c r="H23" s="565"/>
      <c r="J23" s="535"/>
      <c r="K23" s="86" t="s">
        <v>237</v>
      </c>
    </row>
    <row r="24" spans="2:22" s="18" customFormat="1" ht="12.75" customHeight="1" x14ac:dyDescent="0.2">
      <c r="B24" s="187"/>
      <c r="C24" s="30"/>
      <c r="D24" s="551"/>
      <c r="E24" s="33" t="s">
        <v>136</v>
      </c>
      <c r="F24" s="540"/>
      <c r="G24" s="553"/>
      <c r="H24" s="555"/>
      <c r="J24" s="536"/>
      <c r="K24" s="86" t="s">
        <v>238</v>
      </c>
      <c r="V24" s="17"/>
    </row>
    <row r="25" spans="2:22" s="18" customFormat="1" ht="12.75" customHeight="1" x14ac:dyDescent="0.2">
      <c r="B25" s="114"/>
      <c r="C25" s="29"/>
      <c r="D25" s="559">
        <v>2</v>
      </c>
      <c r="E25" s="32" t="s">
        <v>137</v>
      </c>
      <c r="F25" s="541">
        <v>38.200000000000003</v>
      </c>
      <c r="G25" s="552"/>
      <c r="H25" s="554"/>
      <c r="J25" s="535"/>
      <c r="K25" s="86" t="s">
        <v>240</v>
      </c>
    </row>
    <row r="26" spans="2:22" s="18" customFormat="1" ht="12.75" customHeight="1" x14ac:dyDescent="0.2">
      <c r="B26" s="187"/>
      <c r="C26" s="30"/>
      <c r="D26" s="551"/>
      <c r="E26" s="33" t="s">
        <v>140</v>
      </c>
      <c r="F26" s="540"/>
      <c r="G26" s="553"/>
      <c r="H26" s="555"/>
      <c r="J26" s="536"/>
      <c r="K26" s="86" t="s">
        <v>239</v>
      </c>
    </row>
    <row r="27" spans="2:22" s="18" customFormat="1" ht="12.75" customHeight="1" x14ac:dyDescent="0.2">
      <c r="B27" s="114"/>
      <c r="C27" s="29"/>
      <c r="D27" s="559">
        <v>3</v>
      </c>
      <c r="E27" s="32" t="s">
        <v>138</v>
      </c>
      <c r="F27" s="541">
        <v>38.299999999999997</v>
      </c>
      <c r="G27" s="552"/>
      <c r="H27" s="554"/>
      <c r="J27" s="535"/>
      <c r="K27" s="92">
        <v>767768</v>
      </c>
    </row>
    <row r="28" spans="2:22" s="18" customFormat="1" ht="12.75" customHeight="1" x14ac:dyDescent="0.2">
      <c r="B28" s="187"/>
      <c r="C28" s="30"/>
      <c r="D28" s="551"/>
      <c r="E28" s="33" t="s">
        <v>139</v>
      </c>
      <c r="F28" s="540"/>
      <c r="G28" s="553"/>
      <c r="H28" s="555"/>
      <c r="J28" s="536"/>
      <c r="K28" s="86" t="s">
        <v>241</v>
      </c>
    </row>
    <row r="29" spans="2:22" s="18" customFormat="1" ht="12.75" customHeight="1" x14ac:dyDescent="0.2">
      <c r="B29" s="573" t="s">
        <v>105</v>
      </c>
      <c r="C29" s="13" t="s">
        <v>141</v>
      </c>
      <c r="D29" s="35"/>
      <c r="E29" s="36"/>
      <c r="F29" s="541">
        <v>39</v>
      </c>
      <c r="G29" s="569"/>
      <c r="H29" s="571"/>
      <c r="J29" s="548" t="s">
        <v>143</v>
      </c>
      <c r="K29" s="87">
        <v>686</v>
      </c>
    </row>
    <row r="30" spans="2:22" s="18" customFormat="1" ht="12.75" customHeight="1" x14ac:dyDescent="0.2">
      <c r="B30" s="574"/>
      <c r="C30" s="31" t="s">
        <v>142</v>
      </c>
      <c r="D30" s="37"/>
      <c r="E30" s="38"/>
      <c r="F30" s="540"/>
      <c r="G30" s="570"/>
      <c r="H30" s="572"/>
      <c r="J30" s="549"/>
      <c r="K30" s="87">
        <v>768</v>
      </c>
    </row>
    <row r="31" spans="2:22" s="18" customFormat="1" ht="12.75" customHeight="1" x14ac:dyDescent="0.2">
      <c r="B31" s="115" t="s">
        <v>105</v>
      </c>
      <c r="C31" s="11" t="s">
        <v>145</v>
      </c>
      <c r="D31" s="26"/>
      <c r="E31" s="27"/>
      <c r="F31" s="51">
        <v>40</v>
      </c>
      <c r="G31" s="64">
        <f>G32+G34</f>
        <v>0</v>
      </c>
      <c r="H31" s="227">
        <f>H32+H34</f>
        <v>0</v>
      </c>
      <c r="J31" s="85" t="s">
        <v>143</v>
      </c>
      <c r="K31" s="89"/>
    </row>
    <row r="32" spans="2:22" s="18" customFormat="1" ht="12.75" customHeight="1" x14ac:dyDescent="0.2">
      <c r="B32" s="114"/>
      <c r="C32" s="29"/>
      <c r="D32" s="559">
        <v>1</v>
      </c>
      <c r="E32" s="32" t="s">
        <v>146</v>
      </c>
      <c r="F32" s="541">
        <v>40.1</v>
      </c>
      <c r="G32" s="556">
        <v>0</v>
      </c>
      <c r="H32" s="566">
        <v>0</v>
      </c>
      <c r="J32" s="535"/>
      <c r="K32" s="538">
        <v>667668</v>
      </c>
    </row>
    <row r="33" spans="2:13" s="18" customFormat="1" ht="12.75" customHeight="1" x14ac:dyDescent="0.2">
      <c r="B33" s="187"/>
      <c r="C33" s="30"/>
      <c r="D33" s="551"/>
      <c r="E33" s="33" t="s">
        <v>547</v>
      </c>
      <c r="F33" s="540"/>
      <c r="G33" s="557"/>
      <c r="H33" s="567"/>
      <c r="J33" s="536"/>
      <c r="K33" s="538"/>
    </row>
    <row r="34" spans="2:13" s="18" customFormat="1" ht="12.75" customHeight="1" x14ac:dyDescent="0.2">
      <c r="B34" s="113"/>
      <c r="C34" s="28"/>
      <c r="D34" s="34">
        <v>2</v>
      </c>
      <c r="E34" s="12" t="s">
        <v>546</v>
      </c>
      <c r="F34" s="51">
        <v>40.200000000000003</v>
      </c>
      <c r="G34" s="63"/>
      <c r="H34" s="228">
        <v>0</v>
      </c>
      <c r="J34" s="93"/>
      <c r="K34" s="86" t="s">
        <v>241</v>
      </c>
    </row>
    <row r="35" spans="2:13" s="18" customFormat="1" ht="12.75" customHeight="1" thickBot="1" x14ac:dyDescent="0.25">
      <c r="B35" s="189" t="s">
        <v>105</v>
      </c>
      <c r="C35" s="13" t="s">
        <v>147</v>
      </c>
      <c r="D35" s="35"/>
      <c r="E35" s="36"/>
      <c r="F35" s="134">
        <v>41</v>
      </c>
      <c r="G35" s="99"/>
      <c r="H35" s="173"/>
      <c r="J35" s="85" t="s">
        <v>144</v>
      </c>
      <c r="K35" s="92">
        <v>761661762662</v>
      </c>
    </row>
    <row r="36" spans="2:13" s="18" customFormat="1" ht="12.75" customHeight="1" thickBot="1" x14ac:dyDescent="0.25">
      <c r="B36" s="136" t="s">
        <v>105</v>
      </c>
      <c r="C36" s="137" t="s">
        <v>148</v>
      </c>
      <c r="D36" s="138"/>
      <c r="E36" s="139"/>
      <c r="F36" s="140">
        <v>42</v>
      </c>
      <c r="G36" s="141">
        <f>(G7+G8+G9+G10)-(G11+G14+G20+G21+G31+G22+G19)</f>
        <v>654190</v>
      </c>
      <c r="H36" s="142">
        <f>(H7+H8+H9)-(H11+H14+H20+H21+H19+H22+H31)</f>
        <v>561291</v>
      </c>
      <c r="J36" s="85" t="s">
        <v>144</v>
      </c>
      <c r="K36" s="86"/>
    </row>
    <row r="37" spans="2:13" s="18" customFormat="1" ht="12.75" customHeight="1" thickBot="1" x14ac:dyDescent="0.25">
      <c r="B37" s="143" t="s">
        <v>105</v>
      </c>
      <c r="C37" s="144" t="s">
        <v>149</v>
      </c>
      <c r="D37" s="145"/>
      <c r="E37" s="146"/>
      <c r="F37" s="147">
        <v>43</v>
      </c>
      <c r="G37" s="148">
        <f>G38</f>
        <v>32709.5</v>
      </c>
      <c r="H37" s="149">
        <f>H38+H39+H40</f>
        <v>28064.550000000003</v>
      </c>
      <c r="J37" s="85" t="s">
        <v>143</v>
      </c>
      <c r="K37" s="87">
        <v>69</v>
      </c>
      <c r="M37" s="18" t="s">
        <v>527</v>
      </c>
    </row>
    <row r="38" spans="2:13" s="18" customFormat="1" ht="12.75" customHeight="1" x14ac:dyDescent="0.2">
      <c r="B38" s="187"/>
      <c r="C38" s="30"/>
      <c r="D38" s="97">
        <v>1</v>
      </c>
      <c r="E38" s="33" t="s">
        <v>150</v>
      </c>
      <c r="F38" s="70">
        <v>43.1</v>
      </c>
      <c r="G38" s="98">
        <f>(G36+G41)*5%</f>
        <v>32709.5</v>
      </c>
      <c r="H38" s="188">
        <f>H36*5%</f>
        <v>28064.550000000003</v>
      </c>
      <c r="J38" s="93"/>
      <c r="K38" s="87"/>
      <c r="M38" s="223">
        <f>G36/G7</f>
        <v>6.6622339355676158E-2</v>
      </c>
    </row>
    <row r="39" spans="2:13" s="18" customFormat="1" ht="12.75" customHeight="1" x14ac:dyDescent="0.2">
      <c r="B39" s="113"/>
      <c r="C39" s="28"/>
      <c r="D39" s="34">
        <v>2</v>
      </c>
      <c r="E39" s="12" t="s">
        <v>151</v>
      </c>
      <c r="F39" s="51">
        <v>43.2</v>
      </c>
      <c r="G39" s="24"/>
      <c r="H39" s="190"/>
      <c r="J39" s="93"/>
      <c r="K39" s="87"/>
    </row>
    <row r="40" spans="2:13" s="18" customFormat="1" ht="12.75" customHeight="1" x14ac:dyDescent="0.2">
      <c r="B40" s="113"/>
      <c r="C40" s="28"/>
      <c r="D40" s="34">
        <v>3</v>
      </c>
      <c r="E40" s="12" t="s">
        <v>152</v>
      </c>
      <c r="F40" s="51">
        <v>43.3</v>
      </c>
      <c r="G40" s="24"/>
      <c r="H40" s="190"/>
      <c r="J40" s="93"/>
      <c r="K40" s="87">
        <v>69</v>
      </c>
    </row>
    <row r="41" spans="2:13" s="18" customFormat="1" ht="12.75" customHeight="1" x14ac:dyDescent="0.2">
      <c r="B41" s="191"/>
      <c r="C41" s="76"/>
      <c r="D41" s="77">
        <v>4</v>
      </c>
      <c r="E41" s="78" t="s">
        <v>505</v>
      </c>
      <c r="F41" s="79">
        <v>43.5</v>
      </c>
      <c r="G41" s="80"/>
      <c r="H41" s="192"/>
      <c r="J41" s="93"/>
      <c r="K41" s="87"/>
    </row>
    <row r="42" spans="2:13" s="18" customFormat="1" ht="12.75" customHeight="1" x14ac:dyDescent="0.2">
      <c r="B42" s="115" t="s">
        <v>105</v>
      </c>
      <c r="C42" s="72" t="s">
        <v>153</v>
      </c>
      <c r="D42" s="73"/>
      <c r="E42" s="74"/>
      <c r="F42" s="75">
        <v>44</v>
      </c>
      <c r="G42" s="71">
        <f>G36-G37</f>
        <v>621480.5</v>
      </c>
      <c r="H42" s="193">
        <f>H36-H37</f>
        <v>533226.44999999995</v>
      </c>
      <c r="J42" s="85" t="s">
        <v>144</v>
      </c>
      <c r="K42" s="86"/>
    </row>
    <row r="43" spans="2:13" s="18" customFormat="1" ht="12.75" customHeight="1" x14ac:dyDescent="0.2">
      <c r="B43" s="115" t="s">
        <v>105</v>
      </c>
      <c r="C43" s="11" t="s">
        <v>154</v>
      </c>
      <c r="D43" s="26"/>
      <c r="E43" s="27"/>
      <c r="F43" s="51">
        <v>45</v>
      </c>
      <c r="G43" s="25"/>
      <c r="H43" s="171"/>
      <c r="J43" s="85" t="s">
        <v>144</v>
      </c>
      <c r="K43" s="86"/>
    </row>
    <row r="44" spans="2:13" s="18" customFormat="1" ht="12.75" customHeight="1" x14ac:dyDescent="0.2">
      <c r="B44" s="113"/>
      <c r="C44" s="28"/>
      <c r="D44" s="26"/>
      <c r="E44" s="12" t="s">
        <v>155</v>
      </c>
      <c r="F44" s="51">
        <v>45.1</v>
      </c>
      <c r="G44" s="24"/>
      <c r="H44" s="190"/>
      <c r="J44" s="93"/>
      <c r="K44" s="86"/>
    </row>
    <row r="45" spans="2:13" s="18" customFormat="1" ht="12.75" customHeight="1" thickBot="1" x14ac:dyDescent="0.25">
      <c r="B45" s="194"/>
      <c r="C45" s="195"/>
      <c r="D45" s="116"/>
      <c r="E45" s="178" t="s">
        <v>156</v>
      </c>
      <c r="F45" s="117">
        <v>45.2</v>
      </c>
      <c r="G45" s="196"/>
      <c r="H45" s="197"/>
      <c r="J45" s="93"/>
      <c r="K45" s="86"/>
    </row>
    <row r="46" spans="2:13" ht="12.75" customHeight="1" x14ac:dyDescent="0.2">
      <c r="J46" s="94"/>
      <c r="K46" s="95"/>
    </row>
    <row r="47" spans="2:13" ht="12.75" customHeight="1" x14ac:dyDescent="0.2">
      <c r="B47" s="558" t="s">
        <v>157</v>
      </c>
      <c r="C47" s="558"/>
      <c r="D47" s="558"/>
      <c r="E47" s="558"/>
      <c r="F47" s="558"/>
      <c r="G47" s="558"/>
      <c r="H47" s="558"/>
      <c r="J47" s="94"/>
      <c r="K47" s="95"/>
    </row>
    <row r="48" spans="2:13" ht="6.75" customHeight="1" thickBot="1" x14ac:dyDescent="0.25">
      <c r="E48" s="2"/>
      <c r="G48" s="4"/>
      <c r="J48" s="94"/>
      <c r="K48" s="95"/>
    </row>
    <row r="49" spans="2:11" ht="12.75" customHeight="1" thickBot="1" x14ac:dyDescent="0.25">
      <c r="B49" s="164" t="s">
        <v>2</v>
      </c>
      <c r="C49" s="568" t="s">
        <v>24</v>
      </c>
      <c r="D49" s="568"/>
      <c r="E49" s="568"/>
      <c r="F49" s="165"/>
      <c r="G49" s="166">
        <v>2020</v>
      </c>
      <c r="H49" s="167">
        <v>2019</v>
      </c>
      <c r="J49" s="96"/>
      <c r="K49" s="95"/>
    </row>
    <row r="50" spans="2:11" ht="12.75" customHeight="1" thickBot="1" x14ac:dyDescent="0.25">
      <c r="B50" s="135" t="s">
        <v>105</v>
      </c>
      <c r="C50" s="158" t="s">
        <v>153</v>
      </c>
      <c r="D50" s="159"/>
      <c r="E50" s="160"/>
      <c r="F50" s="161">
        <v>46</v>
      </c>
      <c r="G50" s="162">
        <f>G42</f>
        <v>621480.5</v>
      </c>
      <c r="H50" s="163">
        <f>H42</f>
        <v>533226.44999999995</v>
      </c>
      <c r="J50" s="85" t="s">
        <v>144</v>
      </c>
      <c r="K50" s="95"/>
    </row>
    <row r="51" spans="2:11" ht="12.75" customHeight="1" x14ac:dyDescent="0.2">
      <c r="B51" s="168"/>
      <c r="C51" s="154" t="s">
        <v>158</v>
      </c>
      <c r="D51" s="155"/>
      <c r="E51" s="156"/>
      <c r="F51" s="157">
        <v>46.1</v>
      </c>
      <c r="G51" s="100">
        <f>G52+G53+G54+G55</f>
        <v>0</v>
      </c>
      <c r="H51" s="169">
        <f>H52+H53+H54+H55</f>
        <v>0</v>
      </c>
      <c r="J51" s="85" t="s">
        <v>144</v>
      </c>
      <c r="K51" s="95"/>
    </row>
    <row r="52" spans="2:11" ht="12.75" customHeight="1" x14ac:dyDescent="0.2">
      <c r="B52" s="170"/>
      <c r="C52" s="8" t="s">
        <v>159</v>
      </c>
      <c r="D52" s="7"/>
      <c r="E52" s="6"/>
      <c r="F52" s="49">
        <v>46.2</v>
      </c>
      <c r="G52" s="25"/>
      <c r="H52" s="171"/>
      <c r="J52" s="85" t="s">
        <v>144</v>
      </c>
      <c r="K52" s="95"/>
    </row>
    <row r="53" spans="2:11" ht="12.75" customHeight="1" x14ac:dyDescent="0.2">
      <c r="B53" s="170"/>
      <c r="C53" s="8" t="s">
        <v>160</v>
      </c>
      <c r="D53" s="7"/>
      <c r="E53" s="6"/>
      <c r="F53" s="49">
        <v>46.3</v>
      </c>
      <c r="G53" s="25"/>
      <c r="H53" s="171"/>
      <c r="J53" s="85" t="s">
        <v>144</v>
      </c>
      <c r="K53" s="95"/>
    </row>
    <row r="54" spans="2:11" ht="12.75" customHeight="1" x14ac:dyDescent="0.2">
      <c r="B54" s="170"/>
      <c r="C54" s="8" t="s">
        <v>161</v>
      </c>
      <c r="D54" s="7"/>
      <c r="E54" s="6"/>
      <c r="F54" s="49">
        <v>46.4</v>
      </c>
      <c r="G54" s="25"/>
      <c r="H54" s="171"/>
      <c r="J54" s="85" t="s">
        <v>144</v>
      </c>
      <c r="K54" s="95"/>
    </row>
    <row r="55" spans="2:11" ht="12.75" customHeight="1" thickBot="1" x14ac:dyDescent="0.25">
      <c r="B55" s="172"/>
      <c r="C55" s="150" t="s">
        <v>162</v>
      </c>
      <c r="D55" s="151"/>
      <c r="E55" s="152"/>
      <c r="F55" s="153">
        <v>46.5</v>
      </c>
      <c r="G55" s="99"/>
      <c r="H55" s="173"/>
      <c r="J55" s="85" t="s">
        <v>144</v>
      </c>
      <c r="K55" s="95"/>
    </row>
    <row r="56" spans="2:11" ht="12.75" customHeight="1" thickBot="1" x14ac:dyDescent="0.25">
      <c r="B56" s="135" t="s">
        <v>105</v>
      </c>
      <c r="C56" s="158" t="s">
        <v>163</v>
      </c>
      <c r="D56" s="159"/>
      <c r="E56" s="160"/>
      <c r="F56" s="161">
        <v>47</v>
      </c>
      <c r="G56" s="162">
        <f>G51+G7+G8+G9+G10+G22</f>
        <v>9819379</v>
      </c>
      <c r="H56" s="163">
        <f>H51+H7+H8+H9+H10</f>
        <v>12486330</v>
      </c>
      <c r="J56" s="85" t="s">
        <v>144</v>
      </c>
      <c r="K56" s="95"/>
    </row>
    <row r="57" spans="2:11" ht="12.75" customHeight="1" x14ac:dyDescent="0.2">
      <c r="B57" s="168" t="s">
        <v>105</v>
      </c>
      <c r="C57" s="154" t="s">
        <v>164</v>
      </c>
      <c r="D57" s="155"/>
      <c r="E57" s="156"/>
      <c r="F57" s="157">
        <v>48</v>
      </c>
      <c r="G57" s="100">
        <f>G56</f>
        <v>9819379</v>
      </c>
      <c r="H57" s="169">
        <f>H56</f>
        <v>12486330</v>
      </c>
      <c r="J57" s="85" t="s">
        <v>144</v>
      </c>
      <c r="K57" s="95"/>
    </row>
    <row r="58" spans="2:11" ht="12.75" customHeight="1" x14ac:dyDescent="0.2">
      <c r="B58" s="115" t="s">
        <v>105</v>
      </c>
      <c r="C58" s="8" t="s">
        <v>165</v>
      </c>
      <c r="D58" s="7"/>
      <c r="E58" s="6"/>
      <c r="F58" s="49">
        <v>49</v>
      </c>
      <c r="G58" s="25"/>
      <c r="H58" s="171"/>
      <c r="J58" s="85" t="s">
        <v>144</v>
      </c>
      <c r="K58" s="95"/>
    </row>
    <row r="59" spans="2:11" ht="12.75" customHeight="1" x14ac:dyDescent="0.2">
      <c r="B59" s="170"/>
      <c r="C59" s="8"/>
      <c r="D59" s="7"/>
      <c r="E59" s="12" t="s">
        <v>155</v>
      </c>
      <c r="F59" s="52">
        <v>49.1</v>
      </c>
      <c r="G59" s="9"/>
      <c r="H59" s="174"/>
      <c r="J59" s="96"/>
      <c r="K59" s="95"/>
    </row>
    <row r="60" spans="2:11" ht="12.75" customHeight="1" thickBot="1" x14ac:dyDescent="0.25">
      <c r="B60" s="175"/>
      <c r="C60" s="176"/>
      <c r="D60" s="177"/>
      <c r="E60" s="178" t="s">
        <v>156</v>
      </c>
      <c r="F60" s="179">
        <v>49.2</v>
      </c>
      <c r="G60" s="180"/>
      <c r="H60" s="181"/>
      <c r="J60" s="96"/>
      <c r="K60" s="95"/>
    </row>
    <row r="64" spans="2:11" x14ac:dyDescent="0.2">
      <c r="F64" s="225"/>
    </row>
  </sheetData>
  <mergeCells count="37">
    <mergeCell ref="C49:E49"/>
    <mergeCell ref="G29:G30"/>
    <mergeCell ref="H29:H30"/>
    <mergeCell ref="B29:B30"/>
    <mergeCell ref="D32:D33"/>
    <mergeCell ref="F29:F30"/>
    <mergeCell ref="F32:F33"/>
    <mergeCell ref="B2:H2"/>
    <mergeCell ref="D27:D28"/>
    <mergeCell ref="B4:H4"/>
    <mergeCell ref="B47:H47"/>
    <mergeCell ref="B3:H3"/>
    <mergeCell ref="C6:E6"/>
    <mergeCell ref="G23:G24"/>
    <mergeCell ref="H23:H24"/>
    <mergeCell ref="D25:D26"/>
    <mergeCell ref="H32:H33"/>
    <mergeCell ref="J25:J26"/>
    <mergeCell ref="J27:J28"/>
    <mergeCell ref="J29:J30"/>
    <mergeCell ref="J32:J33"/>
    <mergeCell ref="D23:D24"/>
    <mergeCell ref="G25:G26"/>
    <mergeCell ref="G27:G28"/>
    <mergeCell ref="H25:H26"/>
    <mergeCell ref="G32:G33"/>
    <mergeCell ref="H27:H28"/>
    <mergeCell ref="J16:J17"/>
    <mergeCell ref="K16:K17"/>
    <mergeCell ref="K32:K33"/>
    <mergeCell ref="F23:F24"/>
    <mergeCell ref="F25:F26"/>
    <mergeCell ref="F27:F28"/>
    <mergeCell ref="F16:F17"/>
    <mergeCell ref="G16:G17"/>
    <mergeCell ref="H16:H17"/>
    <mergeCell ref="J23:J24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96"/>
  <sheetViews>
    <sheetView topLeftCell="A42" zoomScaleNormal="100" workbookViewId="0">
      <selection activeCell="S81" sqref="S81"/>
    </sheetView>
  </sheetViews>
  <sheetFormatPr defaultRowHeight="12.75" x14ac:dyDescent="0.2"/>
  <cols>
    <col min="1" max="1" width="9.42578125" style="58" customWidth="1"/>
    <col min="2" max="2" width="2.42578125" style="58" customWidth="1"/>
    <col min="3" max="3" width="3.85546875" style="57" customWidth="1"/>
    <col min="4" max="4" width="2" style="58" customWidth="1"/>
    <col min="5" max="5" width="3.42578125" style="58" customWidth="1"/>
    <col min="6" max="6" width="13.7109375" style="58" customWidth="1"/>
    <col min="7" max="7" width="9.5703125" style="58" customWidth="1"/>
    <col min="8" max="8" width="9.85546875" style="58" customWidth="1"/>
    <col min="9" max="9" width="9.5703125" style="58" customWidth="1"/>
    <col min="10" max="10" width="9.7109375" style="58" customWidth="1"/>
    <col min="11" max="11" width="8.42578125" style="58" customWidth="1"/>
    <col min="12" max="12" width="12" style="59" customWidth="1"/>
    <col min="13" max="13" width="10.42578125" style="59" customWidth="1"/>
    <col min="14" max="14" width="1.5703125" style="61" customWidth="1"/>
    <col min="15" max="15" width="1" style="61" customWidth="1"/>
    <col min="16" max="16384" width="9.140625" style="61"/>
  </cols>
  <sheetData>
    <row r="1" spans="1:14" ht="13.5" thickBot="1" x14ac:dyDescent="0.25">
      <c r="A1" s="61"/>
      <c r="B1" s="61"/>
      <c r="C1" s="61"/>
      <c r="D1" s="61"/>
      <c r="E1" s="61"/>
      <c r="F1" s="55"/>
      <c r="G1" s="55"/>
      <c r="H1" s="55"/>
      <c r="I1" s="55"/>
      <c r="J1" s="55"/>
      <c r="K1" s="55"/>
      <c r="L1" s="56"/>
      <c r="M1" s="56"/>
      <c r="N1" s="328"/>
    </row>
    <row r="2" spans="1:14" x14ac:dyDescent="0.2">
      <c r="A2" s="61"/>
      <c r="B2" s="329"/>
      <c r="C2" s="330"/>
      <c r="D2" s="330"/>
      <c r="E2" s="330"/>
      <c r="F2" s="330"/>
      <c r="G2" s="330"/>
      <c r="H2" s="330"/>
      <c r="I2" s="330"/>
      <c r="J2" s="330"/>
      <c r="K2" s="330"/>
      <c r="L2" s="331"/>
      <c r="M2" s="331"/>
      <c r="N2" s="332"/>
    </row>
    <row r="3" spans="1:14" x14ac:dyDescent="0.2">
      <c r="A3" s="62"/>
      <c r="B3" s="608" t="s">
        <v>12</v>
      </c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10"/>
    </row>
    <row r="4" spans="1:14" x14ac:dyDescent="0.2">
      <c r="A4" s="62"/>
      <c r="B4" s="333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5"/>
    </row>
    <row r="5" spans="1:14" x14ac:dyDescent="0.2">
      <c r="A5" s="54"/>
      <c r="B5" s="336"/>
      <c r="C5" s="337"/>
      <c r="D5" s="338" t="s">
        <v>27</v>
      </c>
      <c r="E5" s="339"/>
      <c r="F5" s="339"/>
      <c r="G5" s="339"/>
      <c r="H5" s="339"/>
      <c r="I5" s="339"/>
      <c r="J5" s="339"/>
      <c r="K5" s="339"/>
      <c r="L5" s="340"/>
      <c r="M5" s="341"/>
      <c r="N5" s="342"/>
    </row>
    <row r="6" spans="1:14" ht="5.25" customHeight="1" x14ac:dyDescent="0.2">
      <c r="A6" s="54"/>
      <c r="B6" s="336"/>
      <c r="C6" s="343"/>
      <c r="D6" s="344"/>
      <c r="E6" s="345"/>
      <c r="F6" s="345"/>
      <c r="G6" s="345"/>
      <c r="H6" s="345"/>
      <c r="I6" s="345"/>
      <c r="J6" s="345"/>
      <c r="K6" s="345"/>
      <c r="L6" s="346"/>
      <c r="M6" s="347"/>
      <c r="N6" s="342"/>
    </row>
    <row r="7" spans="1:14" x14ac:dyDescent="0.2">
      <c r="A7" s="54"/>
      <c r="B7" s="336"/>
      <c r="C7" s="348"/>
      <c r="D7" s="349" t="s">
        <v>167</v>
      </c>
      <c r="E7" s="345"/>
      <c r="F7" s="345"/>
      <c r="G7" s="345"/>
      <c r="H7" s="345"/>
      <c r="I7" s="345"/>
      <c r="J7" s="345"/>
      <c r="K7" s="345"/>
      <c r="L7" s="346"/>
      <c r="M7" s="347"/>
      <c r="N7" s="342"/>
    </row>
    <row r="8" spans="1:14" x14ac:dyDescent="0.2">
      <c r="A8" s="54"/>
      <c r="B8" s="336"/>
      <c r="C8" s="348"/>
      <c r="D8" s="349" t="s">
        <v>32</v>
      </c>
      <c r="E8" s="345"/>
      <c r="F8" s="345"/>
      <c r="G8" s="345"/>
      <c r="H8" s="345"/>
      <c r="I8" s="345"/>
      <c r="J8" s="345"/>
      <c r="K8" s="345"/>
      <c r="L8" s="346"/>
      <c r="M8" s="347"/>
      <c r="N8" s="342"/>
    </row>
    <row r="9" spans="1:14" x14ac:dyDescent="0.2">
      <c r="A9" s="54"/>
      <c r="B9" s="336"/>
      <c r="C9" s="348" t="s">
        <v>168</v>
      </c>
      <c r="D9" s="350"/>
      <c r="E9" s="345"/>
      <c r="F9" s="345"/>
      <c r="G9" s="345"/>
      <c r="H9" s="345"/>
      <c r="I9" s="345"/>
      <c r="J9" s="345"/>
      <c r="K9" s="345"/>
      <c r="L9" s="346"/>
      <c r="M9" s="347"/>
      <c r="N9" s="342"/>
    </row>
    <row r="10" spans="1:14" x14ac:dyDescent="0.2">
      <c r="A10" s="54"/>
      <c r="B10" s="336"/>
      <c r="C10" s="348"/>
      <c r="D10" s="345" t="s">
        <v>33</v>
      </c>
      <c r="E10" s="345"/>
      <c r="F10" s="345"/>
      <c r="G10" s="345"/>
      <c r="H10" s="345"/>
      <c r="I10" s="345"/>
      <c r="J10" s="345"/>
      <c r="K10" s="345"/>
      <c r="L10" s="346"/>
      <c r="M10" s="347"/>
      <c r="N10" s="342"/>
    </row>
    <row r="11" spans="1:14" x14ac:dyDescent="0.2">
      <c r="A11" s="54"/>
      <c r="B11" s="336"/>
      <c r="C11" s="348"/>
      <c r="D11" s="345" t="s">
        <v>34</v>
      </c>
      <c r="E11" s="345"/>
      <c r="F11" s="345"/>
      <c r="G11" s="345"/>
      <c r="H11" s="345"/>
      <c r="I11" s="345"/>
      <c r="J11" s="345"/>
      <c r="K11" s="345"/>
      <c r="L11" s="346"/>
      <c r="M11" s="347"/>
      <c r="N11" s="342"/>
    </row>
    <row r="12" spans="1:14" x14ac:dyDescent="0.2">
      <c r="A12" s="54"/>
      <c r="B12" s="336"/>
      <c r="C12" s="351"/>
      <c r="D12" s="352" t="s">
        <v>35</v>
      </c>
      <c r="E12" s="352"/>
      <c r="F12" s="352"/>
      <c r="G12" s="352"/>
      <c r="H12" s="352"/>
      <c r="I12" s="352"/>
      <c r="J12" s="352"/>
      <c r="K12" s="352"/>
      <c r="L12" s="353"/>
      <c r="M12" s="354"/>
      <c r="N12" s="342"/>
    </row>
    <row r="13" spans="1:14" x14ac:dyDescent="0.2">
      <c r="A13" s="61"/>
      <c r="B13" s="336"/>
      <c r="C13" s="355"/>
      <c r="D13" s="355"/>
      <c r="E13" s="355"/>
      <c r="F13" s="355"/>
      <c r="G13" s="355"/>
      <c r="H13" s="355"/>
      <c r="I13" s="355"/>
      <c r="J13" s="355"/>
      <c r="K13" s="355"/>
      <c r="L13" s="356"/>
      <c r="M13" s="356"/>
      <c r="N13" s="342"/>
    </row>
    <row r="14" spans="1:14" x14ac:dyDescent="0.2">
      <c r="A14" s="61"/>
      <c r="B14" s="336"/>
      <c r="C14" s="357"/>
      <c r="D14" s="358" t="s">
        <v>36</v>
      </c>
      <c r="E14" s="355"/>
      <c r="F14" s="359" t="s">
        <v>37</v>
      </c>
      <c r="G14" s="355"/>
      <c r="H14" s="355"/>
      <c r="I14" s="355"/>
      <c r="J14" s="355"/>
      <c r="K14" s="355"/>
      <c r="L14" s="356"/>
      <c r="M14" s="356"/>
      <c r="N14" s="342"/>
    </row>
    <row r="15" spans="1:14" x14ac:dyDescent="0.2">
      <c r="A15" s="61"/>
      <c r="B15" s="336"/>
      <c r="C15" s="360"/>
      <c r="D15" s="361"/>
      <c r="E15" s="355"/>
      <c r="F15" s="355"/>
      <c r="G15" s="355"/>
      <c r="H15" s="355"/>
      <c r="I15" s="355"/>
      <c r="J15" s="355"/>
      <c r="K15" s="355"/>
      <c r="L15" s="356"/>
      <c r="M15" s="356"/>
      <c r="N15" s="342"/>
    </row>
    <row r="16" spans="1:14" x14ac:dyDescent="0.2">
      <c r="A16" s="61"/>
      <c r="B16" s="336"/>
      <c r="C16" s="362">
        <v>1</v>
      </c>
      <c r="D16" s="355" t="s">
        <v>173</v>
      </c>
      <c r="E16" s="355"/>
      <c r="F16" s="355"/>
      <c r="G16" s="355"/>
      <c r="H16" s="355"/>
      <c r="I16" s="355"/>
      <c r="J16" s="355"/>
      <c r="K16" s="355"/>
      <c r="L16" s="356"/>
      <c r="M16" s="356"/>
      <c r="N16" s="342"/>
    </row>
    <row r="17" spans="1:14" x14ac:dyDescent="0.2">
      <c r="A17" s="61"/>
      <c r="B17" s="336"/>
      <c r="C17" s="362">
        <v>2</v>
      </c>
      <c r="D17" s="361" t="s">
        <v>269</v>
      </c>
      <c r="E17" s="355"/>
      <c r="F17" s="355"/>
      <c r="G17" s="355"/>
      <c r="H17" s="355"/>
      <c r="I17" s="355"/>
      <c r="J17" s="355"/>
      <c r="K17" s="355"/>
      <c r="L17" s="356"/>
      <c r="M17" s="356"/>
      <c r="N17" s="342"/>
    </row>
    <row r="18" spans="1:14" x14ac:dyDescent="0.2">
      <c r="A18" s="61"/>
      <c r="B18" s="336"/>
      <c r="C18" s="361">
        <v>3</v>
      </c>
      <c r="D18" s="361" t="s">
        <v>270</v>
      </c>
      <c r="E18" s="355"/>
      <c r="F18" s="355"/>
      <c r="G18" s="355"/>
      <c r="H18" s="355"/>
      <c r="I18" s="355"/>
      <c r="J18" s="355"/>
      <c r="K18" s="355"/>
      <c r="L18" s="356"/>
      <c r="M18" s="356"/>
      <c r="N18" s="342"/>
    </row>
    <row r="19" spans="1:14" x14ac:dyDescent="0.2">
      <c r="B19" s="336"/>
      <c r="C19" s="361">
        <v>4</v>
      </c>
      <c r="D19" s="361" t="s">
        <v>271</v>
      </c>
      <c r="E19" s="355"/>
      <c r="F19" s="355"/>
      <c r="G19" s="355"/>
      <c r="H19" s="355"/>
      <c r="I19" s="355"/>
      <c r="J19" s="355"/>
      <c r="K19" s="355"/>
      <c r="L19" s="356"/>
      <c r="M19" s="356"/>
      <c r="N19" s="342"/>
    </row>
    <row r="20" spans="1:14" x14ac:dyDescent="0.2">
      <c r="B20" s="336"/>
      <c r="C20" s="361"/>
      <c r="D20" s="355" t="s">
        <v>272</v>
      </c>
      <c r="E20" s="355"/>
      <c r="F20" s="355"/>
      <c r="G20" s="355"/>
      <c r="H20" s="355"/>
      <c r="I20" s="355"/>
      <c r="J20" s="355"/>
      <c r="K20" s="355"/>
      <c r="L20" s="356"/>
      <c r="M20" s="356"/>
      <c r="N20" s="342"/>
    </row>
    <row r="21" spans="1:14" x14ac:dyDescent="0.2">
      <c r="B21" s="336"/>
      <c r="C21" s="361" t="s">
        <v>174</v>
      </c>
      <c r="D21" s="361"/>
      <c r="E21" s="355"/>
      <c r="F21" s="355"/>
      <c r="G21" s="355"/>
      <c r="H21" s="355"/>
      <c r="I21" s="355"/>
      <c r="J21" s="355"/>
      <c r="K21" s="355"/>
      <c r="L21" s="356"/>
      <c r="M21" s="356"/>
      <c r="N21" s="342"/>
    </row>
    <row r="22" spans="1:14" x14ac:dyDescent="0.2">
      <c r="B22" s="336"/>
      <c r="C22" s="361"/>
      <c r="D22" s="355" t="s">
        <v>273</v>
      </c>
      <c r="E22" s="355"/>
      <c r="F22" s="355"/>
      <c r="G22" s="355"/>
      <c r="H22" s="355"/>
      <c r="I22" s="355"/>
      <c r="J22" s="355"/>
      <c r="K22" s="355"/>
      <c r="L22" s="356"/>
      <c r="M22" s="356"/>
      <c r="N22" s="342"/>
    </row>
    <row r="23" spans="1:14" x14ac:dyDescent="0.2">
      <c r="B23" s="336"/>
      <c r="C23" s="361" t="s">
        <v>274</v>
      </c>
      <c r="D23" s="361"/>
      <c r="E23" s="355"/>
      <c r="F23" s="355"/>
      <c r="G23" s="355"/>
      <c r="H23" s="355"/>
      <c r="I23" s="355"/>
      <c r="J23" s="355"/>
      <c r="K23" s="355"/>
      <c r="L23" s="356"/>
      <c r="M23" s="356"/>
      <c r="N23" s="342"/>
    </row>
    <row r="24" spans="1:14" x14ac:dyDescent="0.2">
      <c r="B24" s="336"/>
      <c r="C24" s="361"/>
      <c r="D24" s="355" t="s">
        <v>275</v>
      </c>
      <c r="E24" s="355"/>
      <c r="F24" s="355"/>
      <c r="G24" s="355"/>
      <c r="H24" s="355"/>
      <c r="I24" s="355"/>
      <c r="J24" s="355"/>
      <c r="K24" s="355"/>
      <c r="L24" s="356"/>
      <c r="M24" s="356"/>
      <c r="N24" s="342"/>
    </row>
    <row r="25" spans="1:14" x14ac:dyDescent="0.2">
      <c r="B25" s="336"/>
      <c r="C25" s="361" t="s">
        <v>175</v>
      </c>
      <c r="D25" s="361"/>
      <c r="E25" s="355"/>
      <c r="F25" s="355"/>
      <c r="G25" s="355"/>
      <c r="H25" s="355"/>
      <c r="I25" s="355"/>
      <c r="J25" s="355"/>
      <c r="K25" s="355"/>
      <c r="L25" s="356"/>
      <c r="M25" s="356"/>
      <c r="N25" s="342"/>
    </row>
    <row r="26" spans="1:14" x14ac:dyDescent="0.2">
      <c r="B26" s="336"/>
      <c r="C26" s="361"/>
      <c r="D26" s="361" t="s">
        <v>276</v>
      </c>
      <c r="E26" s="355"/>
      <c r="F26" s="355"/>
      <c r="G26" s="355"/>
      <c r="H26" s="355"/>
      <c r="I26" s="355"/>
      <c r="J26" s="355"/>
      <c r="K26" s="355"/>
      <c r="L26" s="356"/>
      <c r="M26" s="356"/>
      <c r="N26" s="342"/>
    </row>
    <row r="27" spans="1:14" x14ac:dyDescent="0.2">
      <c r="B27" s="336"/>
      <c r="C27" s="361" t="s">
        <v>176</v>
      </c>
      <c r="D27" s="361"/>
      <c r="E27" s="355"/>
      <c r="F27" s="355"/>
      <c r="G27" s="355"/>
      <c r="H27" s="355"/>
      <c r="I27" s="355"/>
      <c r="J27" s="355"/>
      <c r="K27" s="355"/>
      <c r="L27" s="356"/>
      <c r="M27" s="356"/>
      <c r="N27" s="342"/>
    </row>
    <row r="28" spans="1:14" x14ac:dyDescent="0.2">
      <c r="B28" s="336"/>
      <c r="C28" s="355" t="s">
        <v>177</v>
      </c>
      <c r="D28" s="361"/>
      <c r="E28" s="355"/>
      <c r="F28" s="355"/>
      <c r="G28" s="355"/>
      <c r="H28" s="355"/>
      <c r="I28" s="355"/>
      <c r="J28" s="355"/>
      <c r="K28" s="355"/>
      <c r="L28" s="356"/>
      <c r="M28" s="356"/>
      <c r="N28" s="342"/>
    </row>
    <row r="29" spans="1:14" x14ac:dyDescent="0.2">
      <c r="B29" s="336"/>
      <c r="C29" s="361"/>
      <c r="D29" s="361" t="s">
        <v>277</v>
      </c>
      <c r="E29" s="355"/>
      <c r="F29" s="355"/>
      <c r="G29" s="355"/>
      <c r="H29" s="355"/>
      <c r="I29" s="355"/>
      <c r="J29" s="355"/>
      <c r="K29" s="355"/>
      <c r="L29" s="356"/>
      <c r="M29" s="356"/>
      <c r="N29" s="342"/>
    </row>
    <row r="30" spans="1:14" x14ac:dyDescent="0.2">
      <c r="B30" s="336"/>
      <c r="C30" s="355" t="s">
        <v>178</v>
      </c>
      <c r="D30" s="361"/>
      <c r="E30" s="355"/>
      <c r="F30" s="355"/>
      <c r="G30" s="355"/>
      <c r="H30" s="355"/>
      <c r="I30" s="355"/>
      <c r="J30" s="355"/>
      <c r="K30" s="355"/>
      <c r="L30" s="356"/>
      <c r="M30" s="356"/>
      <c r="N30" s="342"/>
    </row>
    <row r="31" spans="1:14" x14ac:dyDescent="0.2">
      <c r="B31" s="336"/>
      <c r="C31" s="361"/>
      <c r="D31" s="361" t="s">
        <v>278</v>
      </c>
      <c r="E31" s="355"/>
      <c r="F31" s="355"/>
      <c r="G31" s="355"/>
      <c r="H31" s="355"/>
      <c r="I31" s="355"/>
      <c r="J31" s="355"/>
      <c r="K31" s="355"/>
      <c r="L31" s="356"/>
      <c r="M31" s="356"/>
      <c r="N31" s="342"/>
    </row>
    <row r="32" spans="1:14" x14ac:dyDescent="0.2">
      <c r="B32" s="336"/>
      <c r="C32" s="355" t="s">
        <v>179</v>
      </c>
      <c r="D32" s="361"/>
      <c r="E32" s="355"/>
      <c r="F32" s="355"/>
      <c r="G32" s="355"/>
      <c r="H32" s="355"/>
      <c r="I32" s="355"/>
      <c r="J32" s="355"/>
      <c r="K32" s="355"/>
      <c r="L32" s="356"/>
      <c r="M32" s="356"/>
      <c r="N32" s="342"/>
    </row>
    <row r="33" spans="2:14" x14ac:dyDescent="0.2">
      <c r="B33" s="336"/>
      <c r="C33" s="361" t="s">
        <v>180</v>
      </c>
      <c r="D33" s="361" t="s">
        <v>181</v>
      </c>
      <c r="E33" s="355"/>
      <c r="F33" s="355"/>
      <c r="G33" s="355"/>
      <c r="H33" s="355"/>
      <c r="I33" s="355"/>
      <c r="J33" s="355"/>
      <c r="K33" s="355"/>
      <c r="L33" s="356"/>
      <c r="M33" s="356"/>
      <c r="N33" s="342"/>
    </row>
    <row r="34" spans="2:14" x14ac:dyDescent="0.2">
      <c r="B34" s="336"/>
      <c r="C34" s="361"/>
      <c r="D34" s="355" t="s">
        <v>182</v>
      </c>
      <c r="E34" s="355"/>
      <c r="F34" s="355"/>
      <c r="G34" s="355"/>
      <c r="H34" s="355"/>
      <c r="I34" s="355"/>
      <c r="J34" s="355"/>
      <c r="K34" s="355"/>
      <c r="L34" s="356"/>
      <c r="M34" s="356"/>
      <c r="N34" s="342"/>
    </row>
    <row r="35" spans="2:14" x14ac:dyDescent="0.2">
      <c r="B35" s="336"/>
      <c r="C35" s="361"/>
      <c r="D35" s="355" t="s">
        <v>183</v>
      </c>
      <c r="E35" s="355"/>
      <c r="F35" s="355"/>
      <c r="G35" s="355"/>
      <c r="H35" s="355"/>
      <c r="I35" s="355"/>
      <c r="J35" s="355"/>
      <c r="K35" s="355"/>
      <c r="L35" s="356"/>
      <c r="M35" s="356"/>
      <c r="N35" s="342"/>
    </row>
    <row r="36" spans="2:14" x14ac:dyDescent="0.2">
      <c r="B36" s="336"/>
      <c r="C36" s="361"/>
      <c r="D36" s="355" t="s">
        <v>184</v>
      </c>
      <c r="E36" s="355"/>
      <c r="F36" s="355"/>
      <c r="G36" s="355"/>
      <c r="H36" s="355"/>
      <c r="I36" s="355"/>
      <c r="J36" s="355"/>
      <c r="K36" s="355"/>
      <c r="L36" s="356"/>
      <c r="M36" s="356"/>
      <c r="N36" s="342"/>
    </row>
    <row r="37" spans="2:14" x14ac:dyDescent="0.2">
      <c r="B37" s="336"/>
      <c r="C37" s="361"/>
      <c r="D37" s="355" t="s">
        <v>185</v>
      </c>
      <c r="E37" s="355"/>
      <c r="F37" s="355"/>
      <c r="G37" s="355"/>
      <c r="H37" s="355"/>
      <c r="I37" s="355"/>
      <c r="J37" s="355"/>
      <c r="K37" s="355"/>
      <c r="L37" s="356"/>
      <c r="M37" s="356"/>
      <c r="N37" s="342"/>
    </row>
    <row r="38" spans="2:14" x14ac:dyDescent="0.2">
      <c r="B38" s="336"/>
      <c r="C38" s="361"/>
      <c r="D38" s="355" t="s">
        <v>186</v>
      </c>
      <c r="E38" s="355"/>
      <c r="F38" s="355"/>
      <c r="G38" s="355"/>
      <c r="H38" s="355"/>
      <c r="I38" s="355"/>
      <c r="J38" s="355"/>
      <c r="K38" s="355"/>
      <c r="L38" s="356"/>
      <c r="M38" s="356"/>
      <c r="N38" s="342"/>
    </row>
    <row r="39" spans="2:14" x14ac:dyDescent="0.2">
      <c r="B39" s="336"/>
      <c r="C39" s="361"/>
      <c r="D39" s="355" t="s">
        <v>187</v>
      </c>
      <c r="E39" s="355"/>
      <c r="F39" s="355"/>
      <c r="G39" s="355"/>
      <c r="H39" s="355"/>
      <c r="I39" s="355"/>
      <c r="J39" s="355"/>
      <c r="K39" s="355"/>
      <c r="L39" s="356"/>
      <c r="M39" s="356"/>
      <c r="N39" s="342"/>
    </row>
    <row r="40" spans="2:14" x14ac:dyDescent="0.2">
      <c r="B40" s="336"/>
      <c r="C40" s="361"/>
      <c r="D40" s="361"/>
      <c r="E40" s="355"/>
      <c r="F40" s="355"/>
      <c r="G40" s="355"/>
      <c r="H40" s="355"/>
      <c r="I40" s="355"/>
      <c r="J40" s="355"/>
      <c r="K40" s="355"/>
      <c r="L40" s="356"/>
      <c r="M40" s="356"/>
      <c r="N40" s="342"/>
    </row>
    <row r="41" spans="2:14" x14ac:dyDescent="0.2">
      <c r="B41" s="336"/>
      <c r="C41" s="357"/>
      <c r="D41" s="358" t="s">
        <v>38</v>
      </c>
      <c r="E41" s="355"/>
      <c r="F41" s="359" t="s">
        <v>39</v>
      </c>
      <c r="G41" s="355"/>
      <c r="H41" s="355"/>
      <c r="I41" s="355"/>
      <c r="J41" s="355"/>
      <c r="K41" s="355"/>
      <c r="L41" s="356"/>
      <c r="M41" s="356"/>
      <c r="N41" s="342"/>
    </row>
    <row r="42" spans="2:14" x14ac:dyDescent="0.2">
      <c r="B42" s="336"/>
      <c r="C42" s="361"/>
      <c r="D42" s="361"/>
      <c r="E42" s="355"/>
      <c r="F42" s="355"/>
      <c r="G42" s="355"/>
      <c r="H42" s="355"/>
      <c r="I42" s="355"/>
      <c r="J42" s="355"/>
      <c r="K42" s="355"/>
      <c r="L42" s="356"/>
      <c r="M42" s="356"/>
      <c r="N42" s="342"/>
    </row>
    <row r="43" spans="2:14" x14ac:dyDescent="0.2">
      <c r="B43" s="336"/>
      <c r="C43" s="361"/>
      <c r="D43" s="355" t="s">
        <v>507</v>
      </c>
      <c r="E43" s="355"/>
      <c r="F43" s="355"/>
      <c r="G43" s="355"/>
      <c r="H43" s="355"/>
      <c r="I43" s="355"/>
      <c r="J43" s="355"/>
      <c r="K43" s="355"/>
      <c r="L43" s="356"/>
      <c r="M43" s="356"/>
      <c r="N43" s="342"/>
    </row>
    <row r="44" spans="2:14" x14ac:dyDescent="0.2">
      <c r="B44" s="336"/>
      <c r="C44" s="361" t="s">
        <v>279</v>
      </c>
      <c r="D44" s="361"/>
      <c r="E44" s="355"/>
      <c r="F44" s="355"/>
      <c r="G44" s="355"/>
      <c r="H44" s="355"/>
      <c r="I44" s="355"/>
      <c r="J44" s="355"/>
      <c r="K44" s="355"/>
      <c r="L44" s="356"/>
      <c r="M44" s="356"/>
      <c r="N44" s="342"/>
    </row>
    <row r="45" spans="2:14" x14ac:dyDescent="0.2">
      <c r="B45" s="336"/>
      <c r="C45" s="361"/>
      <c r="D45" s="361" t="s">
        <v>188</v>
      </c>
      <c r="E45" s="355"/>
      <c r="F45" s="355"/>
      <c r="G45" s="355"/>
      <c r="H45" s="355"/>
      <c r="I45" s="355"/>
      <c r="J45" s="355"/>
      <c r="K45" s="355"/>
      <c r="L45" s="356"/>
      <c r="M45" s="356"/>
      <c r="N45" s="342"/>
    </row>
    <row r="46" spans="2:14" x14ac:dyDescent="0.2">
      <c r="B46" s="336"/>
      <c r="C46" s="361" t="s">
        <v>280</v>
      </c>
      <c r="D46" s="361"/>
      <c r="E46" s="355"/>
      <c r="F46" s="355"/>
      <c r="G46" s="355"/>
      <c r="H46" s="355"/>
      <c r="I46" s="355"/>
      <c r="J46" s="355"/>
      <c r="K46" s="355"/>
      <c r="L46" s="356"/>
      <c r="M46" s="356"/>
      <c r="N46" s="342"/>
    </row>
    <row r="47" spans="2:14" x14ac:dyDescent="0.2">
      <c r="B47" s="336"/>
      <c r="C47" s="361"/>
      <c r="D47" s="361" t="s">
        <v>189</v>
      </c>
      <c r="E47" s="355"/>
      <c r="F47" s="355"/>
      <c r="G47" s="355"/>
      <c r="H47" s="355"/>
      <c r="I47" s="355"/>
      <c r="J47" s="355"/>
      <c r="K47" s="355"/>
      <c r="L47" s="356"/>
      <c r="M47" s="356"/>
      <c r="N47" s="342"/>
    </row>
    <row r="48" spans="2:14" x14ac:dyDescent="0.2">
      <c r="B48" s="336"/>
      <c r="C48" s="361" t="s">
        <v>281</v>
      </c>
      <c r="D48" s="361"/>
      <c r="E48" s="355"/>
      <c r="F48" s="355"/>
      <c r="G48" s="355"/>
      <c r="H48" s="355"/>
      <c r="I48" s="355"/>
      <c r="J48" s="355"/>
      <c r="K48" s="355"/>
      <c r="L48" s="356"/>
      <c r="M48" s="356"/>
      <c r="N48" s="342"/>
    </row>
    <row r="49" spans="1:14" x14ac:dyDescent="0.2">
      <c r="B49" s="336"/>
      <c r="C49" s="361"/>
      <c r="D49" s="361" t="s">
        <v>190</v>
      </c>
      <c r="E49" s="355"/>
      <c r="F49" s="355"/>
      <c r="G49" s="355"/>
      <c r="H49" s="355"/>
      <c r="I49" s="355"/>
      <c r="J49" s="355"/>
      <c r="K49" s="355"/>
      <c r="L49" s="356"/>
      <c r="M49" s="356"/>
      <c r="N49" s="342"/>
    </row>
    <row r="50" spans="1:14" x14ac:dyDescent="0.2">
      <c r="B50" s="336"/>
      <c r="C50" s="361" t="s">
        <v>282</v>
      </c>
      <c r="D50" s="361"/>
      <c r="E50" s="363"/>
      <c r="F50" s="355"/>
      <c r="G50" s="355"/>
      <c r="H50" s="355"/>
      <c r="I50" s="355"/>
      <c r="J50" s="355"/>
      <c r="K50" s="355"/>
      <c r="L50" s="356"/>
      <c r="M50" s="356"/>
      <c r="N50" s="342"/>
    </row>
    <row r="51" spans="1:14" x14ac:dyDescent="0.2">
      <c r="B51" s="336"/>
      <c r="C51" s="361"/>
      <c r="D51" s="361" t="s">
        <v>490</v>
      </c>
      <c r="E51" s="363"/>
      <c r="F51" s="355"/>
      <c r="G51" s="355"/>
      <c r="H51" s="355"/>
      <c r="I51" s="355"/>
      <c r="J51" s="355"/>
      <c r="K51" s="355"/>
      <c r="L51" s="356"/>
      <c r="M51" s="356"/>
      <c r="N51" s="342"/>
    </row>
    <row r="52" spans="1:14" x14ac:dyDescent="0.2">
      <c r="B52" s="336"/>
      <c r="C52" s="361" t="s">
        <v>491</v>
      </c>
      <c r="D52" s="361"/>
      <c r="E52" s="363"/>
      <c r="F52" s="355"/>
      <c r="G52" s="355"/>
      <c r="H52" s="355"/>
      <c r="I52" s="355"/>
      <c r="J52" s="355"/>
      <c r="K52" s="355"/>
      <c r="L52" s="356"/>
      <c r="M52" s="356"/>
      <c r="N52" s="342"/>
    </row>
    <row r="53" spans="1:14" x14ac:dyDescent="0.2">
      <c r="B53" s="336"/>
      <c r="C53" s="361" t="s">
        <v>492</v>
      </c>
      <c r="D53" s="361"/>
      <c r="E53" s="363"/>
      <c r="F53" s="355"/>
      <c r="G53" s="355"/>
      <c r="H53" s="355"/>
      <c r="I53" s="355"/>
      <c r="J53" s="355"/>
      <c r="K53" s="355"/>
      <c r="L53" s="356"/>
      <c r="M53" s="356"/>
      <c r="N53" s="342"/>
    </row>
    <row r="54" spans="1:14" x14ac:dyDescent="0.2">
      <c r="B54" s="336"/>
      <c r="C54" s="361"/>
      <c r="D54" s="361" t="s">
        <v>191</v>
      </c>
      <c r="E54" s="363"/>
      <c r="F54" s="355"/>
      <c r="G54" s="355"/>
      <c r="H54" s="355"/>
      <c r="I54" s="355"/>
      <c r="J54" s="355"/>
      <c r="K54" s="355"/>
      <c r="L54" s="356"/>
      <c r="M54" s="356"/>
      <c r="N54" s="342"/>
    </row>
    <row r="55" spans="1:14" x14ac:dyDescent="0.2">
      <c r="B55" s="336"/>
      <c r="C55" s="361"/>
      <c r="D55" s="361" t="s">
        <v>192</v>
      </c>
      <c r="E55" s="363"/>
      <c r="F55" s="355"/>
      <c r="G55" s="355"/>
      <c r="H55" s="355"/>
      <c r="I55" s="355"/>
      <c r="J55" s="355"/>
      <c r="K55" s="355"/>
      <c r="L55" s="356"/>
      <c r="M55" s="356"/>
      <c r="N55" s="342"/>
    </row>
    <row r="56" spans="1:14" x14ac:dyDescent="0.2">
      <c r="B56" s="336"/>
      <c r="C56" s="361"/>
      <c r="D56" s="361" t="s">
        <v>193</v>
      </c>
      <c r="E56" s="363"/>
      <c r="F56" s="355"/>
      <c r="G56" s="355"/>
      <c r="H56" s="355"/>
      <c r="I56" s="355"/>
      <c r="J56" s="355"/>
      <c r="K56" s="355"/>
      <c r="L56" s="356"/>
      <c r="M56" s="356"/>
      <c r="N56" s="342"/>
    </row>
    <row r="57" spans="1:14" x14ac:dyDescent="0.2">
      <c r="A57" s="61"/>
      <c r="B57" s="336"/>
      <c r="C57" s="361"/>
      <c r="D57" s="361" t="s">
        <v>489</v>
      </c>
      <c r="E57" s="363"/>
      <c r="F57" s="355"/>
      <c r="G57" s="355"/>
      <c r="H57" s="355"/>
      <c r="I57" s="355"/>
      <c r="J57" s="355"/>
      <c r="K57" s="355"/>
      <c r="L57" s="356"/>
      <c r="M57" s="356"/>
      <c r="N57" s="342"/>
    </row>
    <row r="58" spans="1:14" x14ac:dyDescent="0.2">
      <c r="A58" s="61"/>
      <c r="B58" s="336"/>
      <c r="C58" s="361" t="s">
        <v>488</v>
      </c>
      <c r="D58" s="361"/>
      <c r="E58" s="363"/>
      <c r="F58" s="355"/>
      <c r="G58" s="355"/>
      <c r="H58" s="355"/>
      <c r="I58" s="355"/>
      <c r="J58" s="355"/>
      <c r="K58" s="355"/>
      <c r="L58" s="356"/>
      <c r="M58" s="356"/>
      <c r="N58" s="342"/>
    </row>
    <row r="59" spans="1:14" ht="6.75" customHeight="1" x14ac:dyDescent="0.2">
      <c r="B59" s="336"/>
      <c r="C59" s="357"/>
      <c r="D59" s="355"/>
      <c r="E59" s="355"/>
      <c r="F59" s="355"/>
      <c r="G59" s="355"/>
      <c r="H59" s="355"/>
      <c r="I59" s="355"/>
      <c r="J59" s="355"/>
      <c r="K59" s="355"/>
      <c r="L59" s="356"/>
      <c r="M59" s="356"/>
      <c r="N59" s="342"/>
    </row>
    <row r="60" spans="1:14" x14ac:dyDescent="0.2">
      <c r="B60" s="336"/>
      <c r="C60" s="357"/>
      <c r="D60" s="355"/>
      <c r="E60" s="355"/>
      <c r="F60" s="355"/>
      <c r="G60" s="355"/>
      <c r="H60" s="355"/>
      <c r="I60" s="355"/>
      <c r="J60" s="355"/>
      <c r="K60" s="355"/>
      <c r="L60" s="356"/>
      <c r="M60" s="356"/>
      <c r="N60" s="342"/>
    </row>
    <row r="61" spans="1:14" x14ac:dyDescent="0.2">
      <c r="B61" s="336"/>
      <c r="C61" s="357"/>
      <c r="D61" s="355"/>
      <c r="E61" s="355"/>
      <c r="F61" s="355"/>
      <c r="G61" s="355"/>
      <c r="H61" s="355"/>
      <c r="I61" s="355"/>
      <c r="J61" s="355"/>
      <c r="K61" s="355"/>
      <c r="L61" s="356"/>
      <c r="M61" s="356"/>
      <c r="N61" s="342"/>
    </row>
    <row r="62" spans="1:14" x14ac:dyDescent="0.2">
      <c r="B62" s="364"/>
      <c r="C62" s="365" t="s">
        <v>283</v>
      </c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7"/>
    </row>
    <row r="63" spans="1:14" x14ac:dyDescent="0.2">
      <c r="B63" s="364"/>
      <c r="C63" s="368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7"/>
    </row>
    <row r="64" spans="1:14" x14ac:dyDescent="0.2">
      <c r="B64" s="369"/>
      <c r="C64" s="370"/>
      <c r="D64" s="611" t="s">
        <v>25</v>
      </c>
      <c r="E64" s="611"/>
      <c r="F64" s="371" t="s">
        <v>28</v>
      </c>
      <c r="G64" s="361"/>
      <c r="H64" s="361"/>
      <c r="I64" s="361"/>
      <c r="J64" s="361"/>
      <c r="K64" s="372"/>
      <c r="L64" s="372"/>
      <c r="M64" s="361"/>
      <c r="N64" s="373"/>
    </row>
    <row r="65" spans="2:14" x14ac:dyDescent="0.2">
      <c r="B65" s="369"/>
      <c r="C65" s="370"/>
      <c r="D65" s="361"/>
      <c r="E65" s="374"/>
      <c r="F65" s="361"/>
      <c r="G65" s="361"/>
      <c r="H65" s="361"/>
      <c r="I65" s="361"/>
      <c r="J65" s="361"/>
      <c r="K65" s="372"/>
      <c r="L65" s="372"/>
      <c r="M65" s="361"/>
      <c r="N65" s="373"/>
    </row>
    <row r="66" spans="2:14" x14ac:dyDescent="0.2">
      <c r="B66" s="369"/>
      <c r="C66" s="370"/>
      <c r="D66" s="361"/>
      <c r="E66" s="375" t="s">
        <v>3</v>
      </c>
      <c r="F66" s="376" t="s">
        <v>194</v>
      </c>
      <c r="G66" s="376"/>
      <c r="H66" s="376"/>
      <c r="I66" s="361"/>
      <c r="J66" s="361"/>
      <c r="K66" s="361"/>
      <c r="L66" s="361"/>
      <c r="M66" s="361"/>
      <c r="N66" s="373"/>
    </row>
    <row r="67" spans="2:14" x14ac:dyDescent="0.2">
      <c r="B67" s="369"/>
      <c r="C67" s="370"/>
      <c r="D67" s="361"/>
      <c r="E67" s="375"/>
      <c r="F67" s="376"/>
      <c r="G67" s="376"/>
      <c r="H67" s="376"/>
      <c r="I67" s="361"/>
      <c r="J67" s="361"/>
      <c r="K67" s="361"/>
      <c r="L67" s="361"/>
      <c r="M67" s="361"/>
      <c r="N67" s="373"/>
    </row>
    <row r="68" spans="2:14" x14ac:dyDescent="0.2">
      <c r="B68" s="369"/>
      <c r="C68" s="370"/>
      <c r="D68" s="361"/>
      <c r="E68" s="366">
        <v>1</v>
      </c>
      <c r="F68" s="358" t="s">
        <v>8</v>
      </c>
      <c r="G68" s="377"/>
      <c r="H68" s="361"/>
      <c r="I68" s="361"/>
      <c r="J68" s="361"/>
      <c r="K68" s="361"/>
      <c r="L68" s="361"/>
      <c r="M68" s="361"/>
      <c r="N68" s="373"/>
    </row>
    <row r="69" spans="2:14" x14ac:dyDescent="0.2">
      <c r="B69" s="369"/>
      <c r="C69" s="370"/>
      <c r="D69" s="361"/>
      <c r="E69" s="366"/>
      <c r="F69" s="358"/>
      <c r="G69" s="377"/>
      <c r="H69" s="361"/>
      <c r="I69" s="361"/>
      <c r="J69" s="361"/>
      <c r="K69" s="361"/>
      <c r="L69" s="361"/>
      <c r="M69" s="361"/>
      <c r="N69" s="373"/>
    </row>
    <row r="70" spans="2:14" ht="13.5" thickBot="1" x14ac:dyDescent="0.25">
      <c r="B70" s="369"/>
      <c r="C70" s="370">
        <v>1.1000000000000001</v>
      </c>
      <c r="D70" s="361"/>
      <c r="E70" s="374"/>
      <c r="F70" s="378" t="s">
        <v>9</v>
      </c>
      <c r="G70" s="372"/>
      <c r="H70" s="372"/>
      <c r="I70" s="372"/>
      <c r="J70" s="372"/>
      <c r="K70" s="372"/>
      <c r="L70" s="372"/>
      <c r="M70" s="361"/>
      <c r="N70" s="373"/>
    </row>
    <row r="71" spans="2:14" x14ac:dyDescent="0.2">
      <c r="B71" s="369"/>
      <c r="C71" s="370"/>
      <c r="D71" s="361"/>
      <c r="E71" s="591" t="s">
        <v>2</v>
      </c>
      <c r="F71" s="593" t="s">
        <v>195</v>
      </c>
      <c r="G71" s="593"/>
      <c r="H71" s="593" t="s">
        <v>196</v>
      </c>
      <c r="I71" s="593" t="s">
        <v>197</v>
      </c>
      <c r="J71" s="593"/>
      <c r="K71" s="379" t="s">
        <v>198</v>
      </c>
      <c r="L71" s="379" t="s">
        <v>199</v>
      </c>
      <c r="M71" s="380" t="s">
        <v>198</v>
      </c>
      <c r="N71" s="373"/>
    </row>
    <row r="72" spans="2:14" x14ac:dyDescent="0.2">
      <c r="B72" s="369"/>
      <c r="C72" s="370"/>
      <c r="D72" s="361"/>
      <c r="E72" s="592"/>
      <c r="F72" s="594"/>
      <c r="G72" s="594"/>
      <c r="H72" s="594"/>
      <c r="I72" s="594"/>
      <c r="J72" s="594"/>
      <c r="K72" s="381" t="s">
        <v>200</v>
      </c>
      <c r="L72" s="381" t="s">
        <v>201</v>
      </c>
      <c r="M72" s="382" t="s">
        <v>202</v>
      </c>
      <c r="N72" s="373"/>
    </row>
    <row r="73" spans="2:14" x14ac:dyDescent="0.2">
      <c r="B73" s="369"/>
      <c r="C73" s="370"/>
      <c r="D73" s="361"/>
      <c r="E73" s="383"/>
      <c r="F73" s="607" t="s">
        <v>541</v>
      </c>
      <c r="G73" s="607"/>
      <c r="H73" s="384" t="s">
        <v>544</v>
      </c>
      <c r="I73" s="606"/>
      <c r="J73" s="606"/>
      <c r="K73" s="384">
        <v>189</v>
      </c>
      <c r="L73" s="384">
        <v>123.7</v>
      </c>
      <c r="M73" s="385">
        <f>K73*L73</f>
        <v>23379.3</v>
      </c>
      <c r="N73" s="373"/>
    </row>
    <row r="74" spans="2:14" x14ac:dyDescent="0.2">
      <c r="B74" s="369"/>
      <c r="C74" s="370"/>
      <c r="D74" s="361"/>
      <c r="E74" s="386"/>
      <c r="F74" s="607" t="s">
        <v>545</v>
      </c>
      <c r="G74" s="607"/>
      <c r="H74" s="384" t="s">
        <v>202</v>
      </c>
      <c r="I74" s="606"/>
      <c r="J74" s="606"/>
      <c r="K74" s="387"/>
      <c r="L74" s="388"/>
      <c r="M74" s="385">
        <v>240571</v>
      </c>
      <c r="N74" s="373"/>
    </row>
    <row r="75" spans="2:14" x14ac:dyDescent="0.2">
      <c r="B75" s="369"/>
      <c r="C75" s="370"/>
      <c r="D75" s="361"/>
      <c r="E75" s="386"/>
      <c r="F75" s="607" t="s">
        <v>550</v>
      </c>
      <c r="G75" s="607"/>
      <c r="H75" s="384" t="s">
        <v>202</v>
      </c>
      <c r="I75" s="606"/>
      <c r="J75" s="606"/>
      <c r="K75" s="388"/>
      <c r="L75" s="388"/>
      <c r="M75" s="389">
        <v>24500</v>
      </c>
      <c r="N75" s="373"/>
    </row>
    <row r="76" spans="2:14" x14ac:dyDescent="0.2">
      <c r="B76" s="369"/>
      <c r="C76" s="370"/>
      <c r="D76" s="361"/>
      <c r="E76" s="386"/>
      <c r="F76" s="585" t="s">
        <v>559</v>
      </c>
      <c r="G76" s="587"/>
      <c r="H76" s="384" t="s">
        <v>202</v>
      </c>
      <c r="I76" s="606"/>
      <c r="J76" s="606"/>
      <c r="K76" s="388"/>
      <c r="L76" s="388"/>
      <c r="M76" s="389">
        <v>522840</v>
      </c>
      <c r="N76" s="373"/>
    </row>
    <row r="77" spans="2:14" x14ac:dyDescent="0.2">
      <c r="B77" s="369"/>
      <c r="C77" s="370"/>
      <c r="D77" s="361"/>
      <c r="E77" s="386"/>
      <c r="F77" s="605"/>
      <c r="G77" s="605"/>
      <c r="H77" s="384"/>
      <c r="I77" s="606"/>
      <c r="J77" s="606"/>
      <c r="K77" s="388"/>
      <c r="L77" s="388"/>
      <c r="M77" s="389"/>
      <c r="N77" s="373"/>
    </row>
    <row r="78" spans="2:14" x14ac:dyDescent="0.2">
      <c r="B78" s="369"/>
      <c r="C78" s="370"/>
      <c r="D78" s="361"/>
      <c r="E78" s="386"/>
      <c r="F78" s="605"/>
      <c r="G78" s="605"/>
      <c r="H78" s="384"/>
      <c r="I78" s="606"/>
      <c r="J78" s="606"/>
      <c r="K78" s="388"/>
      <c r="L78" s="388"/>
      <c r="M78" s="389"/>
      <c r="N78" s="373"/>
    </row>
    <row r="79" spans="2:14" x14ac:dyDescent="0.2">
      <c r="B79" s="369"/>
      <c r="C79" s="370"/>
      <c r="D79" s="361"/>
      <c r="E79" s="386"/>
      <c r="F79" s="605"/>
      <c r="G79" s="605"/>
      <c r="H79" s="384"/>
      <c r="I79" s="606"/>
      <c r="J79" s="606"/>
      <c r="K79" s="384"/>
      <c r="L79" s="388"/>
      <c r="M79" s="389"/>
      <c r="N79" s="373"/>
    </row>
    <row r="80" spans="2:14" ht="13.5" thickBot="1" x14ac:dyDescent="0.25">
      <c r="B80" s="390"/>
      <c r="C80" s="391"/>
      <c r="D80" s="377"/>
      <c r="E80" s="392"/>
      <c r="F80" s="588" t="s">
        <v>29</v>
      </c>
      <c r="G80" s="589"/>
      <c r="H80" s="589"/>
      <c r="I80" s="589"/>
      <c r="J80" s="589"/>
      <c r="K80" s="589"/>
      <c r="L80" s="590"/>
      <c r="M80" s="393">
        <f>SUM(M73:M79)</f>
        <v>811290.3</v>
      </c>
      <c r="N80" s="394"/>
    </row>
    <row r="81" spans="2:14" x14ac:dyDescent="0.2">
      <c r="B81" s="390"/>
      <c r="C81" s="391"/>
      <c r="D81" s="377"/>
      <c r="E81" s="395"/>
      <c r="F81" s="396"/>
      <c r="G81" s="396"/>
      <c r="H81" s="396"/>
      <c r="I81" s="396"/>
      <c r="J81" s="396"/>
      <c r="K81" s="396"/>
      <c r="L81" s="396"/>
      <c r="M81" s="397"/>
      <c r="N81" s="394"/>
    </row>
    <row r="82" spans="2:14" ht="13.5" thickBot="1" x14ac:dyDescent="0.25">
      <c r="B82" s="369"/>
      <c r="C82" s="370">
        <v>1.2</v>
      </c>
      <c r="D82" s="361"/>
      <c r="E82" s="374"/>
      <c r="F82" s="378" t="s">
        <v>10</v>
      </c>
      <c r="G82" s="361"/>
      <c r="H82" s="361"/>
      <c r="I82" s="361"/>
      <c r="J82" s="361"/>
      <c r="K82" s="361"/>
      <c r="L82" s="361"/>
      <c r="M82" s="361"/>
      <c r="N82" s="373"/>
    </row>
    <row r="83" spans="2:14" x14ac:dyDescent="0.2">
      <c r="B83" s="369"/>
      <c r="C83" s="370"/>
      <c r="D83" s="361"/>
      <c r="E83" s="591" t="s">
        <v>2</v>
      </c>
      <c r="F83" s="599" t="s">
        <v>203</v>
      </c>
      <c r="G83" s="600"/>
      <c r="H83" s="600"/>
      <c r="I83" s="600"/>
      <c r="J83" s="601"/>
      <c r="K83" s="379" t="s">
        <v>198</v>
      </c>
      <c r="L83" s="379" t="s">
        <v>199</v>
      </c>
      <c r="M83" s="380" t="s">
        <v>198</v>
      </c>
      <c r="N83" s="373"/>
    </row>
    <row r="84" spans="2:14" x14ac:dyDescent="0.2">
      <c r="B84" s="369"/>
      <c r="C84" s="370"/>
      <c r="D84" s="361"/>
      <c r="E84" s="592"/>
      <c r="F84" s="602"/>
      <c r="G84" s="603"/>
      <c r="H84" s="603"/>
      <c r="I84" s="603"/>
      <c r="J84" s="604"/>
      <c r="K84" s="381" t="s">
        <v>200</v>
      </c>
      <c r="L84" s="381" t="s">
        <v>201</v>
      </c>
      <c r="M84" s="382" t="s">
        <v>202</v>
      </c>
      <c r="N84" s="373"/>
    </row>
    <row r="85" spans="2:14" x14ac:dyDescent="0.2">
      <c r="B85" s="369"/>
      <c r="C85" s="370"/>
      <c r="D85" s="361"/>
      <c r="E85" s="383"/>
      <c r="F85" s="585" t="s">
        <v>204</v>
      </c>
      <c r="G85" s="586"/>
      <c r="H85" s="586"/>
      <c r="I85" s="586"/>
      <c r="J85" s="587"/>
      <c r="K85" s="384"/>
      <c r="L85" s="384"/>
      <c r="M85" s="389"/>
      <c r="N85" s="373"/>
    </row>
    <row r="86" spans="2:14" x14ac:dyDescent="0.2">
      <c r="B86" s="369"/>
      <c r="C86" s="370"/>
      <c r="D86" s="361"/>
      <c r="E86" s="386"/>
      <c r="F86" s="585" t="s">
        <v>205</v>
      </c>
      <c r="G86" s="586"/>
      <c r="H86" s="586"/>
      <c r="I86" s="586"/>
      <c r="J86" s="587"/>
      <c r="K86" s="388"/>
      <c r="L86" s="388"/>
      <c r="M86" s="389"/>
      <c r="N86" s="373"/>
    </row>
    <row r="87" spans="2:14" x14ac:dyDescent="0.2">
      <c r="B87" s="369"/>
      <c r="C87" s="370"/>
      <c r="D87" s="361"/>
      <c r="E87" s="386"/>
      <c r="F87" s="585" t="s">
        <v>206</v>
      </c>
      <c r="G87" s="586"/>
      <c r="H87" s="586"/>
      <c r="I87" s="586"/>
      <c r="J87" s="587"/>
      <c r="K87" s="388"/>
      <c r="L87" s="388"/>
      <c r="M87" s="389"/>
      <c r="N87" s="373"/>
    </row>
    <row r="88" spans="2:14" x14ac:dyDescent="0.2">
      <c r="B88" s="369"/>
      <c r="C88" s="370"/>
      <c r="D88" s="361"/>
      <c r="E88" s="386"/>
      <c r="F88" s="585" t="s">
        <v>284</v>
      </c>
      <c r="G88" s="586"/>
      <c r="H88" s="586"/>
      <c r="I88" s="586"/>
      <c r="J88" s="587"/>
      <c r="K88" s="388"/>
      <c r="L88" s="388"/>
      <c r="M88" s="389"/>
      <c r="N88" s="373"/>
    </row>
    <row r="89" spans="2:14" ht="13.5" thickBot="1" x14ac:dyDescent="0.25">
      <c r="B89" s="369"/>
      <c r="C89" s="370"/>
      <c r="D89" s="361"/>
      <c r="E89" s="392"/>
      <c r="F89" s="588" t="s">
        <v>29</v>
      </c>
      <c r="G89" s="589"/>
      <c r="H89" s="589"/>
      <c r="I89" s="589"/>
      <c r="J89" s="589"/>
      <c r="K89" s="589"/>
      <c r="L89" s="590"/>
      <c r="M89" s="393">
        <f>SUM(M85:M88)</f>
        <v>0</v>
      </c>
      <c r="N89" s="373"/>
    </row>
    <row r="90" spans="2:14" x14ac:dyDescent="0.2">
      <c r="B90" s="369"/>
      <c r="C90" s="370"/>
      <c r="D90" s="361"/>
      <c r="E90" s="395"/>
      <c r="F90" s="396"/>
      <c r="G90" s="396"/>
      <c r="H90" s="396"/>
      <c r="I90" s="396"/>
      <c r="J90" s="396"/>
      <c r="K90" s="396"/>
      <c r="L90" s="396"/>
      <c r="M90" s="397"/>
      <c r="N90" s="373"/>
    </row>
    <row r="91" spans="2:14" x14ac:dyDescent="0.2">
      <c r="B91" s="369"/>
      <c r="C91" s="370"/>
      <c r="D91" s="361"/>
      <c r="E91" s="366">
        <v>2</v>
      </c>
      <c r="F91" s="358" t="s">
        <v>40</v>
      </c>
      <c r="G91" s="396"/>
      <c r="H91" s="396"/>
      <c r="I91" s="396"/>
      <c r="J91" s="396"/>
      <c r="K91" s="396"/>
      <c r="L91" s="396"/>
      <c r="M91" s="397"/>
      <c r="N91" s="373"/>
    </row>
    <row r="92" spans="2:14" x14ac:dyDescent="0.2">
      <c r="B92" s="369"/>
      <c r="C92" s="370"/>
      <c r="D92" s="361"/>
      <c r="E92" s="366"/>
      <c r="F92" s="358"/>
      <c r="G92" s="396"/>
      <c r="H92" s="396"/>
      <c r="I92" s="396"/>
      <c r="J92" s="396"/>
      <c r="K92" s="396"/>
      <c r="L92" s="396"/>
      <c r="M92" s="397"/>
      <c r="N92" s="373"/>
    </row>
    <row r="93" spans="2:14" x14ac:dyDescent="0.2">
      <c r="B93" s="369"/>
      <c r="C93" s="395">
        <v>2.1</v>
      </c>
      <c r="D93" s="361"/>
      <c r="E93" s="395"/>
      <c r="F93" s="398" t="s">
        <v>42</v>
      </c>
      <c r="G93" s="396"/>
      <c r="H93" s="396"/>
      <c r="I93" s="396"/>
      <c r="J93" s="396"/>
      <c r="K93" s="396"/>
      <c r="L93" s="396"/>
      <c r="M93" s="397"/>
      <c r="N93" s="373"/>
    </row>
    <row r="94" spans="2:14" x14ac:dyDescent="0.2">
      <c r="B94" s="369"/>
      <c r="C94" s="395"/>
      <c r="D94" s="361"/>
      <c r="E94" s="395"/>
      <c r="F94" s="398"/>
      <c r="G94" s="399" t="s">
        <v>285</v>
      </c>
      <c r="H94" s="396"/>
      <c r="I94" s="396"/>
      <c r="J94" s="396"/>
      <c r="K94" s="396"/>
      <c r="L94" s="396"/>
      <c r="M94" s="397"/>
      <c r="N94" s="373"/>
    </row>
    <row r="95" spans="2:14" x14ac:dyDescent="0.2">
      <c r="B95" s="369"/>
      <c r="C95" s="400">
        <v>2.2000000000000002</v>
      </c>
      <c r="D95" s="361"/>
      <c r="E95" s="395"/>
      <c r="F95" s="398" t="s">
        <v>43</v>
      </c>
      <c r="G95" s="396"/>
      <c r="H95" s="396"/>
      <c r="I95" s="396"/>
      <c r="J95" s="396"/>
      <c r="K95" s="396"/>
      <c r="L95" s="396"/>
      <c r="M95" s="397"/>
      <c r="N95" s="373"/>
    </row>
    <row r="96" spans="2:14" x14ac:dyDescent="0.2">
      <c r="B96" s="369"/>
      <c r="C96" s="400"/>
      <c r="D96" s="361"/>
      <c r="E96" s="395"/>
      <c r="F96" s="398"/>
      <c r="G96" s="399" t="s">
        <v>287</v>
      </c>
      <c r="H96" s="396"/>
      <c r="I96" s="396"/>
      <c r="J96" s="396"/>
      <c r="K96" s="396"/>
      <c r="L96" s="396"/>
      <c r="M96" s="397"/>
      <c r="N96" s="373"/>
    </row>
    <row r="97" spans="2:14" x14ac:dyDescent="0.2">
      <c r="B97" s="369"/>
      <c r="C97" s="395">
        <v>2.2999999999999998</v>
      </c>
      <c r="D97" s="361"/>
      <c r="E97" s="395"/>
      <c r="F97" s="398" t="s">
        <v>41</v>
      </c>
      <c r="G97" s="396"/>
      <c r="H97" s="396"/>
      <c r="I97" s="396"/>
      <c r="J97" s="396"/>
      <c r="K97" s="396"/>
      <c r="L97" s="396"/>
      <c r="M97" s="397"/>
      <c r="N97" s="373"/>
    </row>
    <row r="98" spans="2:14" x14ac:dyDescent="0.2">
      <c r="B98" s="369"/>
      <c r="C98" s="370"/>
      <c r="D98" s="361"/>
      <c r="E98" s="395"/>
      <c r="F98" s="396"/>
      <c r="G98" s="399" t="s">
        <v>286</v>
      </c>
      <c r="H98" s="396"/>
      <c r="I98" s="396"/>
      <c r="J98" s="396"/>
      <c r="K98" s="396"/>
      <c r="L98" s="396"/>
      <c r="M98" s="397"/>
      <c r="N98" s="373"/>
    </row>
    <row r="99" spans="2:14" x14ac:dyDescent="0.2">
      <c r="B99" s="336"/>
      <c r="C99" s="401"/>
      <c r="D99" s="355"/>
      <c r="E99" s="396"/>
      <c r="F99" s="396"/>
      <c r="G99" s="396"/>
      <c r="H99" s="396"/>
      <c r="I99" s="396"/>
      <c r="J99" s="396"/>
      <c r="K99" s="396"/>
      <c r="L99" s="396"/>
      <c r="M99" s="402"/>
      <c r="N99" s="342"/>
    </row>
    <row r="100" spans="2:14" x14ac:dyDescent="0.2">
      <c r="B100" s="336"/>
      <c r="C100" s="401"/>
      <c r="D100" s="355"/>
      <c r="E100" s="334">
        <v>3</v>
      </c>
      <c r="F100" s="403" t="s">
        <v>44</v>
      </c>
      <c r="G100" s="396"/>
      <c r="H100" s="396"/>
      <c r="I100" s="396"/>
      <c r="J100" s="396"/>
      <c r="K100" s="396"/>
      <c r="L100" s="404">
        <f>L102+L108+L111+L114+L130</f>
        <v>8142494.5</v>
      </c>
      <c r="M100" s="402"/>
      <c r="N100" s="342"/>
    </row>
    <row r="101" spans="2:14" x14ac:dyDescent="0.2">
      <c r="B101" s="336"/>
      <c r="C101" s="401">
        <v>3.1</v>
      </c>
      <c r="D101" s="355"/>
      <c r="E101" s="396"/>
      <c r="F101" s="405" t="s">
        <v>45</v>
      </c>
      <c r="G101" s="396"/>
      <c r="H101" s="396"/>
      <c r="I101" s="396"/>
      <c r="J101" s="396"/>
      <c r="K101" s="396"/>
      <c r="L101" s="396"/>
      <c r="M101" s="402"/>
      <c r="N101" s="342"/>
    </row>
    <row r="102" spans="2:14" x14ac:dyDescent="0.2">
      <c r="B102" s="336"/>
      <c r="C102" s="401"/>
      <c r="D102" s="355"/>
      <c r="E102" s="357"/>
      <c r="F102" s="377" t="s">
        <v>208</v>
      </c>
      <c r="G102" s="361"/>
      <c r="H102" s="361"/>
      <c r="I102" s="361"/>
      <c r="J102" s="361"/>
      <c r="K102" s="361"/>
      <c r="L102" s="406">
        <f>L103+L104</f>
        <v>0</v>
      </c>
      <c r="M102" s="402"/>
      <c r="N102" s="342"/>
    </row>
    <row r="103" spans="2:14" x14ac:dyDescent="0.2">
      <c r="B103" s="336"/>
      <c r="C103" s="401"/>
      <c r="D103" s="355"/>
      <c r="E103" s="395" t="s">
        <v>207</v>
      </c>
      <c r="F103" s="361" t="s">
        <v>289</v>
      </c>
      <c r="G103" s="361"/>
      <c r="H103" s="361"/>
      <c r="I103" s="361"/>
      <c r="J103" s="361"/>
      <c r="K103" s="374"/>
      <c r="L103" s="407">
        <f>Aktivet!G14-Aktivet!H14</f>
        <v>0</v>
      </c>
      <c r="M103" s="402"/>
      <c r="N103" s="342"/>
    </row>
    <row r="104" spans="2:14" x14ac:dyDescent="0.2">
      <c r="B104" s="336"/>
      <c r="C104" s="401"/>
      <c r="D104" s="355"/>
      <c r="E104" s="395" t="s">
        <v>207</v>
      </c>
      <c r="F104" s="361" t="s">
        <v>290</v>
      </c>
      <c r="G104" s="361"/>
      <c r="H104" s="361"/>
      <c r="I104" s="361"/>
      <c r="J104" s="361"/>
      <c r="K104" s="374"/>
      <c r="L104" s="407">
        <f>Aktivet!H14</f>
        <v>0</v>
      </c>
      <c r="M104" s="402"/>
      <c r="N104" s="342"/>
    </row>
    <row r="105" spans="2:14" x14ac:dyDescent="0.2">
      <c r="B105" s="336"/>
      <c r="C105" s="401"/>
      <c r="D105" s="355"/>
      <c r="E105" s="395" t="s">
        <v>207</v>
      </c>
      <c r="F105" s="355" t="s">
        <v>315</v>
      </c>
      <c r="G105" s="361"/>
      <c r="H105" s="361"/>
      <c r="I105" s="361"/>
      <c r="J105" s="361"/>
      <c r="K105" s="374"/>
      <c r="L105" s="407"/>
      <c r="M105" s="402"/>
      <c r="N105" s="342"/>
    </row>
    <row r="106" spans="2:14" x14ac:dyDescent="0.2">
      <c r="B106" s="336"/>
      <c r="C106" s="401"/>
      <c r="D106" s="355"/>
      <c r="E106" s="396"/>
      <c r="F106" s="355"/>
      <c r="G106" s="408" t="s">
        <v>288</v>
      </c>
      <c r="H106" s="396"/>
      <c r="I106" s="361"/>
      <c r="J106" s="361"/>
      <c r="K106" s="396"/>
      <c r="L106" s="396"/>
      <c r="M106" s="402"/>
      <c r="N106" s="342"/>
    </row>
    <row r="107" spans="2:14" x14ac:dyDescent="0.2">
      <c r="B107" s="336"/>
      <c r="C107" s="401"/>
      <c r="D107" s="355"/>
      <c r="E107" s="396"/>
      <c r="F107" s="405"/>
      <c r="G107" s="396"/>
      <c r="H107" s="396"/>
      <c r="I107" s="361"/>
      <c r="J107" s="361"/>
      <c r="K107" s="396"/>
      <c r="L107" s="396"/>
      <c r="M107" s="402"/>
      <c r="N107" s="342"/>
    </row>
    <row r="108" spans="2:14" x14ac:dyDescent="0.2">
      <c r="B108" s="336"/>
      <c r="C108" s="401">
        <v>3.2</v>
      </c>
      <c r="D108" s="355"/>
      <c r="E108" s="396"/>
      <c r="F108" s="405" t="s">
        <v>46</v>
      </c>
      <c r="G108" s="396"/>
      <c r="H108" s="396"/>
      <c r="I108" s="396"/>
      <c r="J108" s="396"/>
      <c r="K108" s="396"/>
      <c r="L108" s="409">
        <f>L109</f>
        <v>0</v>
      </c>
      <c r="M108" s="402"/>
      <c r="N108" s="342"/>
    </row>
    <row r="109" spans="2:14" x14ac:dyDescent="0.2">
      <c r="B109" s="336"/>
      <c r="C109" s="401"/>
      <c r="D109" s="355"/>
      <c r="E109" s="395" t="s">
        <v>207</v>
      </c>
      <c r="F109" s="405" t="s">
        <v>513</v>
      </c>
      <c r="G109" s="396"/>
      <c r="H109" s="396"/>
      <c r="I109" s="396"/>
      <c r="J109" s="396"/>
      <c r="K109" s="396"/>
      <c r="L109" s="396"/>
      <c r="M109" s="402"/>
      <c r="N109" s="342"/>
    </row>
    <row r="110" spans="2:14" x14ac:dyDescent="0.2">
      <c r="B110" s="336"/>
      <c r="C110" s="401"/>
      <c r="D110" s="355"/>
      <c r="E110" s="396"/>
      <c r="F110" s="405"/>
      <c r="G110" s="396"/>
      <c r="H110" s="396"/>
      <c r="I110" s="396"/>
      <c r="J110" s="396"/>
      <c r="K110" s="396"/>
      <c r="L110" s="396"/>
      <c r="M110" s="402"/>
      <c r="N110" s="342"/>
    </row>
    <row r="111" spans="2:14" x14ac:dyDescent="0.2">
      <c r="B111" s="336"/>
      <c r="C111" s="401">
        <v>3.3</v>
      </c>
      <c r="D111" s="355"/>
      <c r="E111" s="396"/>
      <c r="F111" s="405" t="s">
        <v>47</v>
      </c>
      <c r="G111" s="396"/>
      <c r="H111" s="396"/>
      <c r="I111" s="396"/>
      <c r="J111" s="396"/>
      <c r="K111" s="396"/>
      <c r="L111" s="409">
        <f>L112</f>
        <v>0</v>
      </c>
      <c r="M111" s="402"/>
      <c r="N111" s="342"/>
    </row>
    <row r="112" spans="2:14" x14ac:dyDescent="0.2">
      <c r="B112" s="336"/>
      <c r="C112" s="401"/>
      <c r="D112" s="355"/>
      <c r="E112" s="395" t="s">
        <v>207</v>
      </c>
      <c r="F112" s="410" t="s">
        <v>291</v>
      </c>
      <c r="G112" s="396"/>
      <c r="H112" s="396"/>
      <c r="I112" s="396"/>
      <c r="J112" s="396"/>
      <c r="K112" s="396"/>
      <c r="L112" s="396"/>
      <c r="M112" s="402"/>
      <c r="N112" s="342"/>
    </row>
    <row r="113" spans="2:14" x14ac:dyDescent="0.2">
      <c r="B113" s="336"/>
      <c r="C113" s="401"/>
      <c r="D113" s="355"/>
      <c r="E113" s="396"/>
      <c r="F113" s="410"/>
      <c r="G113" s="396"/>
      <c r="H113" s="396"/>
      <c r="I113" s="396"/>
      <c r="J113" s="396"/>
      <c r="K113" s="396"/>
      <c r="L113" s="396"/>
      <c r="M113" s="402"/>
      <c r="N113" s="342"/>
    </row>
    <row r="114" spans="2:14" x14ac:dyDescent="0.2">
      <c r="B114" s="336"/>
      <c r="C114" s="401">
        <v>3.4</v>
      </c>
      <c r="D114" s="355"/>
      <c r="E114" s="396"/>
      <c r="F114" s="405" t="s">
        <v>48</v>
      </c>
      <c r="G114" s="396"/>
      <c r="H114" s="396"/>
      <c r="I114" s="396"/>
      <c r="J114" s="396"/>
      <c r="K114" s="396"/>
      <c r="L114" s="404">
        <f>L115+L116+L117+L118+L119+L120+L121+L122+L123+L124+L125+L126+L127+L128</f>
        <v>8142494.5</v>
      </c>
      <c r="M114" s="402"/>
      <c r="N114" s="342"/>
    </row>
    <row r="115" spans="2:14" x14ac:dyDescent="0.2">
      <c r="B115" s="336"/>
      <c r="C115" s="401"/>
      <c r="D115" s="355"/>
      <c r="E115" s="395" t="s">
        <v>207</v>
      </c>
      <c r="F115" s="361" t="s">
        <v>292</v>
      </c>
      <c r="G115" s="396"/>
      <c r="H115" s="396"/>
      <c r="I115" s="396"/>
      <c r="J115" s="396"/>
      <c r="K115" s="396"/>
      <c r="L115" s="396"/>
      <c r="M115" s="402"/>
      <c r="N115" s="342"/>
    </row>
    <row r="116" spans="2:14" x14ac:dyDescent="0.2">
      <c r="B116" s="336"/>
      <c r="C116" s="401"/>
      <c r="D116" s="355"/>
      <c r="E116" s="395" t="s">
        <v>207</v>
      </c>
      <c r="F116" s="361" t="s">
        <v>293</v>
      </c>
      <c r="G116" s="396"/>
      <c r="H116" s="396"/>
      <c r="I116" s="396"/>
      <c r="J116" s="396"/>
      <c r="K116" s="396"/>
      <c r="L116" s="411"/>
      <c r="M116" s="402"/>
      <c r="N116" s="342"/>
    </row>
    <row r="117" spans="2:14" x14ac:dyDescent="0.2">
      <c r="B117" s="336"/>
      <c r="C117" s="401"/>
      <c r="D117" s="355"/>
      <c r="E117" s="395" t="s">
        <v>207</v>
      </c>
      <c r="F117" s="361" t="s">
        <v>294</v>
      </c>
      <c r="G117" s="396"/>
      <c r="H117" s="396"/>
      <c r="I117" s="396"/>
      <c r="J117" s="396"/>
      <c r="K117" s="396"/>
      <c r="L117" s="411"/>
      <c r="M117" s="402"/>
      <c r="N117" s="342"/>
    </row>
    <row r="118" spans="2:14" x14ac:dyDescent="0.2">
      <c r="B118" s="336"/>
      <c r="C118" s="401"/>
      <c r="D118" s="355"/>
      <c r="E118" s="395" t="s">
        <v>207</v>
      </c>
      <c r="F118" s="361" t="s">
        <v>295</v>
      </c>
      <c r="G118" s="396"/>
      <c r="H118" s="396"/>
      <c r="I118" s="396"/>
      <c r="J118" s="396"/>
      <c r="K118" s="396"/>
      <c r="L118" s="411"/>
      <c r="M118" s="402"/>
      <c r="N118" s="342"/>
    </row>
    <row r="119" spans="2:14" x14ac:dyDescent="0.2">
      <c r="B119" s="336"/>
      <c r="C119" s="401"/>
      <c r="D119" s="355"/>
      <c r="E119" s="395" t="s">
        <v>207</v>
      </c>
      <c r="F119" s="361" t="s">
        <v>296</v>
      </c>
      <c r="G119" s="396"/>
      <c r="H119" s="396"/>
      <c r="I119" s="396"/>
      <c r="J119" s="396"/>
      <c r="K119" s="396"/>
      <c r="L119" s="407">
        <f>Aktivet!G17</f>
        <v>127297.5</v>
      </c>
      <c r="M119" s="402"/>
      <c r="N119" s="342"/>
    </row>
    <row r="120" spans="2:14" x14ac:dyDescent="0.2">
      <c r="B120" s="336"/>
      <c r="C120" s="401"/>
      <c r="D120" s="355"/>
      <c r="E120" s="395" t="s">
        <v>207</v>
      </c>
      <c r="F120" s="361" t="s">
        <v>297</v>
      </c>
      <c r="G120" s="396"/>
      <c r="H120" s="396"/>
      <c r="I120" s="396"/>
      <c r="J120" s="396"/>
      <c r="K120" s="396"/>
      <c r="L120" s="407">
        <f>Aktivet!G18</f>
        <v>8015197</v>
      </c>
      <c r="M120" s="402"/>
      <c r="N120" s="342"/>
    </row>
    <row r="121" spans="2:14" x14ac:dyDescent="0.2">
      <c r="B121" s="336"/>
      <c r="C121" s="401"/>
      <c r="D121" s="355"/>
      <c r="E121" s="395" t="s">
        <v>207</v>
      </c>
      <c r="F121" s="361" t="s">
        <v>304</v>
      </c>
      <c r="G121" s="396"/>
      <c r="H121" s="396"/>
      <c r="I121" s="396"/>
      <c r="J121" s="396"/>
      <c r="K121" s="396"/>
      <c r="L121" s="411"/>
      <c r="M121" s="402"/>
      <c r="N121" s="342"/>
    </row>
    <row r="122" spans="2:14" x14ac:dyDescent="0.2">
      <c r="B122" s="336"/>
      <c r="C122" s="401"/>
      <c r="D122" s="355"/>
      <c r="E122" s="395" t="s">
        <v>207</v>
      </c>
      <c r="F122" s="361" t="s">
        <v>298</v>
      </c>
      <c r="G122" s="396"/>
      <c r="H122" s="396"/>
      <c r="I122" s="396"/>
      <c r="J122" s="396"/>
      <c r="K122" s="396"/>
      <c r="L122" s="411"/>
      <c r="M122" s="402"/>
      <c r="N122" s="342"/>
    </row>
    <row r="123" spans="2:14" x14ac:dyDescent="0.2">
      <c r="B123" s="336"/>
      <c r="C123" s="401"/>
      <c r="D123" s="355"/>
      <c r="E123" s="395" t="s">
        <v>207</v>
      </c>
      <c r="F123" s="361" t="s">
        <v>305</v>
      </c>
      <c r="G123" s="396"/>
      <c r="H123" s="396"/>
      <c r="I123" s="396"/>
      <c r="J123" s="396"/>
      <c r="K123" s="396"/>
      <c r="L123" s="411"/>
      <c r="M123" s="402"/>
      <c r="N123" s="342"/>
    </row>
    <row r="124" spans="2:14" x14ac:dyDescent="0.2">
      <c r="B124" s="336"/>
      <c r="C124" s="401"/>
      <c r="D124" s="355"/>
      <c r="E124" s="395" t="s">
        <v>207</v>
      </c>
      <c r="F124" s="361" t="s">
        <v>300</v>
      </c>
      <c r="G124" s="396"/>
      <c r="H124" s="396"/>
      <c r="I124" s="396"/>
      <c r="J124" s="396"/>
      <c r="K124" s="396"/>
      <c r="L124" s="411"/>
      <c r="M124" s="402"/>
      <c r="N124" s="342"/>
    </row>
    <row r="125" spans="2:14" x14ac:dyDescent="0.2">
      <c r="B125" s="336"/>
      <c r="C125" s="401"/>
      <c r="D125" s="355"/>
      <c r="E125" s="395" t="s">
        <v>207</v>
      </c>
      <c r="F125" s="361" t="s">
        <v>301</v>
      </c>
      <c r="G125" s="396"/>
      <c r="H125" s="396"/>
      <c r="I125" s="396"/>
      <c r="J125" s="396"/>
      <c r="K125" s="396"/>
      <c r="L125" s="411"/>
      <c r="M125" s="402"/>
      <c r="N125" s="342"/>
    </row>
    <row r="126" spans="2:14" x14ac:dyDescent="0.2">
      <c r="B126" s="336"/>
      <c r="C126" s="401"/>
      <c r="D126" s="355"/>
      <c r="E126" s="395" t="s">
        <v>207</v>
      </c>
      <c r="F126" s="361" t="s">
        <v>302</v>
      </c>
      <c r="G126" s="396"/>
      <c r="H126" s="396"/>
      <c r="I126" s="396"/>
      <c r="J126" s="396"/>
      <c r="K126" s="396"/>
      <c r="L126" s="411"/>
      <c r="M126" s="402"/>
      <c r="N126" s="342"/>
    </row>
    <row r="127" spans="2:14" x14ac:dyDescent="0.2">
      <c r="B127" s="336"/>
      <c r="C127" s="401"/>
      <c r="D127" s="355"/>
      <c r="E127" s="395" t="s">
        <v>207</v>
      </c>
      <c r="F127" s="361" t="s">
        <v>303</v>
      </c>
      <c r="G127" s="396"/>
      <c r="H127" s="396"/>
      <c r="I127" s="396"/>
      <c r="J127" s="396"/>
      <c r="K127" s="396"/>
      <c r="L127" s="411"/>
      <c r="M127" s="402"/>
      <c r="N127" s="342"/>
    </row>
    <row r="128" spans="2:14" x14ac:dyDescent="0.2">
      <c r="B128" s="336"/>
      <c r="C128" s="401"/>
      <c r="D128" s="355"/>
      <c r="E128" s="395" t="s">
        <v>207</v>
      </c>
      <c r="F128" s="361" t="s">
        <v>306</v>
      </c>
      <c r="G128" s="396"/>
      <c r="H128" s="396"/>
      <c r="I128" s="396"/>
      <c r="J128" s="396"/>
      <c r="K128" s="396"/>
      <c r="L128" s="411"/>
      <c r="M128" s="402"/>
      <c r="N128" s="342"/>
    </row>
    <row r="129" spans="2:14" x14ac:dyDescent="0.2">
      <c r="B129" s="336"/>
      <c r="C129" s="401"/>
      <c r="D129" s="355"/>
      <c r="E129" s="396"/>
      <c r="F129" s="361"/>
      <c r="G129" s="396"/>
      <c r="H129" s="396"/>
      <c r="I129" s="396"/>
      <c r="J129" s="396"/>
      <c r="K129" s="396"/>
      <c r="L129" s="412"/>
      <c r="M129" s="402"/>
      <c r="N129" s="342"/>
    </row>
    <row r="130" spans="2:14" x14ac:dyDescent="0.2">
      <c r="B130" s="336"/>
      <c r="C130" s="401">
        <v>3.5</v>
      </c>
      <c r="D130" s="355"/>
      <c r="E130" s="396"/>
      <c r="F130" s="405" t="s">
        <v>49</v>
      </c>
      <c r="G130" s="396"/>
      <c r="H130" s="396"/>
      <c r="I130" s="396"/>
      <c r="J130" s="396"/>
      <c r="K130" s="396"/>
      <c r="L130" s="409">
        <f>L131+L132</f>
        <v>0</v>
      </c>
      <c r="M130" s="402"/>
      <c r="N130" s="342"/>
    </row>
    <row r="131" spans="2:14" x14ac:dyDescent="0.2">
      <c r="B131" s="336"/>
      <c r="C131" s="401"/>
      <c r="D131" s="355"/>
      <c r="E131" s="395" t="s">
        <v>207</v>
      </c>
      <c r="F131" s="410" t="s">
        <v>307</v>
      </c>
      <c r="G131" s="396"/>
      <c r="H131" s="396"/>
      <c r="I131" s="396"/>
      <c r="J131" s="396"/>
      <c r="K131" s="396"/>
      <c r="L131" s="413"/>
      <c r="M131" s="402"/>
      <c r="N131" s="342"/>
    </row>
    <row r="132" spans="2:14" x14ac:dyDescent="0.2">
      <c r="B132" s="336"/>
      <c r="C132" s="401"/>
      <c r="D132" s="355"/>
      <c r="E132" s="395" t="s">
        <v>207</v>
      </c>
      <c r="F132" s="410" t="s">
        <v>308</v>
      </c>
      <c r="G132" s="396"/>
      <c r="H132" s="396"/>
      <c r="I132" s="396"/>
      <c r="J132" s="396"/>
      <c r="K132" s="396"/>
      <c r="L132" s="413"/>
      <c r="M132" s="402"/>
      <c r="N132" s="342"/>
    </row>
    <row r="133" spans="2:14" x14ac:dyDescent="0.2">
      <c r="B133" s="336"/>
      <c r="C133" s="401"/>
      <c r="D133" s="355"/>
      <c r="E133" s="396"/>
      <c r="F133" s="405"/>
      <c r="G133" s="396"/>
      <c r="H133" s="396"/>
      <c r="I133" s="396"/>
      <c r="J133" s="396"/>
      <c r="K133" s="396"/>
      <c r="L133" s="396"/>
      <c r="M133" s="402"/>
      <c r="N133" s="342"/>
    </row>
    <row r="134" spans="2:14" x14ac:dyDescent="0.2">
      <c r="B134" s="336"/>
      <c r="C134" s="401"/>
      <c r="D134" s="355"/>
      <c r="E134" s="334">
        <v>4</v>
      </c>
      <c r="F134" s="403" t="s">
        <v>50</v>
      </c>
      <c r="G134" s="396"/>
      <c r="H134" s="396"/>
      <c r="I134" s="396"/>
      <c r="J134" s="396"/>
      <c r="K134" s="396"/>
      <c r="L134" s="409">
        <f>L135+L136+L137+L138+L139+L140+L141+L142+L143</f>
        <v>0</v>
      </c>
      <c r="M134" s="402"/>
      <c r="N134" s="342"/>
    </row>
    <row r="135" spans="2:14" x14ac:dyDescent="0.2">
      <c r="B135" s="336"/>
      <c r="C135" s="401">
        <v>4.0999999999999996</v>
      </c>
      <c r="D135" s="355"/>
      <c r="E135" s="396"/>
      <c r="F135" s="405" t="s">
        <v>51</v>
      </c>
      <c r="G135" s="396"/>
      <c r="H135" s="396"/>
      <c r="I135" s="396"/>
      <c r="J135" s="396"/>
      <c r="K135" s="396"/>
      <c r="L135" s="413"/>
      <c r="M135" s="402"/>
      <c r="N135" s="342"/>
    </row>
    <row r="136" spans="2:14" x14ac:dyDescent="0.2">
      <c r="B136" s="336"/>
      <c r="C136" s="401"/>
      <c r="D136" s="355"/>
      <c r="E136" s="395" t="s">
        <v>207</v>
      </c>
      <c r="F136" s="361" t="s">
        <v>309</v>
      </c>
      <c r="G136" s="396"/>
      <c r="H136" s="396"/>
      <c r="I136" s="396"/>
      <c r="J136" s="396"/>
      <c r="K136" s="396"/>
      <c r="L136" s="413"/>
      <c r="M136" s="402"/>
      <c r="N136" s="342"/>
    </row>
    <row r="137" spans="2:14" x14ac:dyDescent="0.2">
      <c r="B137" s="336"/>
      <c r="C137" s="401"/>
      <c r="D137" s="355"/>
      <c r="E137" s="395" t="s">
        <v>207</v>
      </c>
      <c r="F137" s="361" t="s">
        <v>310</v>
      </c>
      <c r="G137" s="396"/>
      <c r="H137" s="396"/>
      <c r="I137" s="396"/>
      <c r="J137" s="396"/>
      <c r="K137" s="396"/>
      <c r="L137" s="413"/>
      <c r="M137" s="402"/>
      <c r="N137" s="342"/>
    </row>
    <row r="138" spans="2:14" x14ac:dyDescent="0.2">
      <c r="B138" s="336"/>
      <c r="C138" s="401"/>
      <c r="D138" s="355"/>
      <c r="E138" s="395" t="s">
        <v>207</v>
      </c>
      <c r="F138" s="361" t="s">
        <v>311</v>
      </c>
      <c r="G138" s="396"/>
      <c r="H138" s="396"/>
      <c r="I138" s="396"/>
      <c r="J138" s="396"/>
      <c r="K138" s="396"/>
      <c r="L138" s="413"/>
      <c r="M138" s="402"/>
      <c r="N138" s="342"/>
    </row>
    <row r="139" spans="2:14" x14ac:dyDescent="0.2">
      <c r="B139" s="336"/>
      <c r="C139" s="401"/>
      <c r="D139" s="355"/>
      <c r="E139" s="395" t="s">
        <v>207</v>
      </c>
      <c r="F139" s="361" t="s">
        <v>312</v>
      </c>
      <c r="G139" s="396"/>
      <c r="H139" s="396"/>
      <c r="I139" s="396"/>
      <c r="J139" s="396"/>
      <c r="K139" s="396"/>
      <c r="L139" s="413"/>
      <c r="M139" s="402"/>
      <c r="N139" s="342"/>
    </row>
    <row r="140" spans="2:14" x14ac:dyDescent="0.2">
      <c r="B140" s="336"/>
      <c r="C140" s="401"/>
      <c r="D140" s="355"/>
      <c r="E140" s="395" t="s">
        <v>207</v>
      </c>
      <c r="F140" s="361" t="s">
        <v>313</v>
      </c>
      <c r="G140" s="396"/>
      <c r="H140" s="396"/>
      <c r="I140" s="396"/>
      <c r="J140" s="396"/>
      <c r="K140" s="396"/>
      <c r="L140" s="413"/>
      <c r="M140" s="402"/>
      <c r="N140" s="342"/>
    </row>
    <row r="141" spans="2:14" x14ac:dyDescent="0.2">
      <c r="B141" s="336"/>
      <c r="C141" s="401"/>
      <c r="D141" s="355"/>
      <c r="E141" s="414" t="s">
        <v>207</v>
      </c>
      <c r="F141" s="415" t="s">
        <v>314</v>
      </c>
      <c r="G141" s="414"/>
      <c r="H141" s="414"/>
      <c r="I141" s="396"/>
      <c r="J141" s="396"/>
      <c r="K141" s="396"/>
      <c r="L141" s="413"/>
      <c r="M141" s="402"/>
      <c r="N141" s="342"/>
    </row>
    <row r="142" spans="2:14" x14ac:dyDescent="0.2">
      <c r="B142" s="336"/>
      <c r="C142" s="401"/>
      <c r="D142" s="355"/>
      <c r="E142" s="395" t="s">
        <v>207</v>
      </c>
      <c r="F142" s="361" t="s">
        <v>316</v>
      </c>
      <c r="G142" s="396"/>
      <c r="H142" s="396"/>
      <c r="I142" s="396"/>
      <c r="J142" s="396"/>
      <c r="K142" s="396"/>
      <c r="L142" s="413"/>
      <c r="M142" s="402"/>
      <c r="N142" s="342"/>
    </row>
    <row r="143" spans="2:14" x14ac:dyDescent="0.2">
      <c r="B143" s="336"/>
      <c r="C143" s="401"/>
      <c r="D143" s="355"/>
      <c r="E143" s="395" t="s">
        <v>207</v>
      </c>
      <c r="F143" s="361" t="s">
        <v>317</v>
      </c>
      <c r="G143" s="396"/>
      <c r="H143" s="396"/>
      <c r="I143" s="396"/>
      <c r="J143" s="396"/>
      <c r="K143" s="396"/>
      <c r="L143" s="413"/>
      <c r="M143" s="402"/>
      <c r="N143" s="342"/>
    </row>
    <row r="144" spans="2:14" x14ac:dyDescent="0.2">
      <c r="B144" s="336"/>
      <c r="C144" s="401"/>
      <c r="D144" s="355"/>
      <c r="E144" s="396"/>
      <c r="F144" s="355"/>
      <c r="G144" s="416" t="s">
        <v>323</v>
      </c>
      <c r="H144" s="414"/>
      <c r="I144" s="414"/>
      <c r="J144" s="414"/>
      <c r="K144" s="414"/>
      <c r="L144" s="396"/>
      <c r="M144" s="402"/>
      <c r="N144" s="342"/>
    </row>
    <row r="145" spans="2:14" x14ac:dyDescent="0.2">
      <c r="B145" s="336"/>
      <c r="C145" s="401"/>
      <c r="D145" s="355"/>
      <c r="E145" s="396"/>
      <c r="F145" s="408"/>
      <c r="G145" s="396"/>
      <c r="H145" s="396"/>
      <c r="I145" s="396"/>
      <c r="J145" s="396"/>
      <c r="K145" s="396"/>
      <c r="L145" s="396"/>
      <c r="M145" s="402"/>
      <c r="N145" s="342"/>
    </row>
    <row r="146" spans="2:14" x14ac:dyDescent="0.2">
      <c r="B146" s="336"/>
      <c r="C146" s="401">
        <v>4.2</v>
      </c>
      <c r="D146" s="355"/>
      <c r="E146" s="396"/>
      <c r="F146" s="405" t="s">
        <v>52</v>
      </c>
      <c r="G146" s="396"/>
      <c r="H146" s="396"/>
      <c r="I146" s="396"/>
      <c r="J146" s="396"/>
      <c r="K146" s="396"/>
      <c r="L146" s="409">
        <f>L147+L148+L149+L150</f>
        <v>0</v>
      </c>
      <c r="M146" s="402"/>
      <c r="N146" s="342"/>
    </row>
    <row r="147" spans="2:14" x14ac:dyDescent="0.2">
      <c r="B147" s="336"/>
      <c r="C147" s="401"/>
      <c r="D147" s="355"/>
      <c r="E147" s="395" t="s">
        <v>207</v>
      </c>
      <c r="F147" s="361" t="s">
        <v>318</v>
      </c>
      <c r="G147" s="396"/>
      <c r="H147" s="396"/>
      <c r="I147" s="396"/>
      <c r="J147" s="396"/>
      <c r="K147" s="396"/>
      <c r="L147" s="413"/>
      <c r="M147" s="402"/>
      <c r="N147" s="342"/>
    </row>
    <row r="148" spans="2:14" x14ac:dyDescent="0.2">
      <c r="B148" s="336"/>
      <c r="C148" s="401"/>
      <c r="D148" s="355"/>
      <c r="E148" s="395" t="s">
        <v>207</v>
      </c>
      <c r="F148" s="361" t="s">
        <v>319</v>
      </c>
      <c r="G148" s="396"/>
      <c r="H148" s="396"/>
      <c r="I148" s="396"/>
      <c r="J148" s="396"/>
      <c r="K148" s="396"/>
      <c r="L148" s="413"/>
      <c r="M148" s="402"/>
      <c r="N148" s="342"/>
    </row>
    <row r="149" spans="2:14" x14ac:dyDescent="0.2">
      <c r="B149" s="336"/>
      <c r="C149" s="401"/>
      <c r="D149" s="355"/>
      <c r="E149" s="395" t="s">
        <v>207</v>
      </c>
      <c r="F149" s="361" t="s">
        <v>320</v>
      </c>
      <c r="G149" s="396"/>
      <c r="H149" s="396"/>
      <c r="I149" s="396"/>
      <c r="J149" s="396"/>
      <c r="K149" s="396"/>
      <c r="L149" s="413"/>
      <c r="M149" s="402"/>
      <c r="N149" s="342"/>
    </row>
    <row r="150" spans="2:14" x14ac:dyDescent="0.2">
      <c r="B150" s="336"/>
      <c r="C150" s="401"/>
      <c r="D150" s="355"/>
      <c r="E150" s="395" t="s">
        <v>207</v>
      </c>
      <c r="F150" s="361" t="s">
        <v>321</v>
      </c>
      <c r="G150" s="396"/>
      <c r="H150" s="396"/>
      <c r="I150" s="396"/>
      <c r="J150" s="396"/>
      <c r="K150" s="396"/>
      <c r="L150" s="413"/>
      <c r="M150" s="402"/>
      <c r="N150" s="342"/>
    </row>
    <row r="151" spans="2:14" x14ac:dyDescent="0.2">
      <c r="B151" s="336"/>
      <c r="C151" s="401"/>
      <c r="D151" s="355"/>
      <c r="E151" s="396"/>
      <c r="F151" s="361"/>
      <c r="G151" s="408" t="s">
        <v>322</v>
      </c>
      <c r="H151" s="396"/>
      <c r="I151" s="396"/>
      <c r="J151" s="396"/>
      <c r="K151" s="396"/>
      <c r="L151" s="396"/>
      <c r="M151" s="402"/>
      <c r="N151" s="342"/>
    </row>
    <row r="152" spans="2:14" x14ac:dyDescent="0.2">
      <c r="B152" s="336"/>
      <c r="C152" s="401"/>
      <c r="D152" s="355"/>
      <c r="E152" s="396"/>
      <c r="F152" s="361"/>
      <c r="G152" s="408"/>
      <c r="H152" s="396"/>
      <c r="I152" s="396"/>
      <c r="J152" s="396"/>
      <c r="K152" s="396"/>
      <c r="L152" s="396"/>
      <c r="M152" s="402"/>
      <c r="N152" s="342"/>
    </row>
    <row r="153" spans="2:14" x14ac:dyDescent="0.2">
      <c r="B153" s="336"/>
      <c r="C153" s="401">
        <v>4.3</v>
      </c>
      <c r="D153" s="355"/>
      <c r="E153" s="396"/>
      <c r="F153" s="405" t="s">
        <v>53</v>
      </c>
      <c r="G153" s="396"/>
      <c r="H153" s="396"/>
      <c r="I153" s="396"/>
      <c r="J153" s="396"/>
      <c r="K153" s="396"/>
      <c r="L153" s="409">
        <f>L154+L155+L156+L157</f>
        <v>0</v>
      </c>
      <c r="M153" s="402"/>
      <c r="N153" s="342"/>
    </row>
    <row r="154" spans="2:14" x14ac:dyDescent="0.2">
      <c r="B154" s="336"/>
      <c r="C154" s="401"/>
      <c r="D154" s="355"/>
      <c r="E154" s="395" t="s">
        <v>207</v>
      </c>
      <c r="F154" s="361" t="s">
        <v>324</v>
      </c>
      <c r="G154" s="396"/>
      <c r="H154" s="396"/>
      <c r="I154" s="396"/>
      <c r="J154" s="396"/>
      <c r="K154" s="396"/>
      <c r="L154" s="413"/>
      <c r="M154" s="402"/>
      <c r="N154" s="342"/>
    </row>
    <row r="155" spans="2:14" x14ac:dyDescent="0.2">
      <c r="B155" s="336"/>
      <c r="C155" s="401"/>
      <c r="D155" s="355"/>
      <c r="E155" s="395" t="s">
        <v>207</v>
      </c>
      <c r="F155" s="361" t="s">
        <v>325</v>
      </c>
      <c r="G155" s="396"/>
      <c r="H155" s="396"/>
      <c r="I155" s="396"/>
      <c r="J155" s="396"/>
      <c r="K155" s="396"/>
      <c r="L155" s="417">
        <f>Aktivet!G21</f>
        <v>0</v>
      </c>
      <c r="M155" s="402"/>
      <c r="N155" s="342"/>
    </row>
    <row r="156" spans="2:14" x14ac:dyDescent="0.2">
      <c r="B156" s="336"/>
      <c r="C156" s="401"/>
      <c r="D156" s="355"/>
      <c r="E156" s="395" t="s">
        <v>207</v>
      </c>
      <c r="F156" s="361" t="s">
        <v>326</v>
      </c>
      <c r="G156" s="396"/>
      <c r="H156" s="396"/>
      <c r="I156" s="396"/>
      <c r="J156" s="396"/>
      <c r="K156" s="396"/>
      <c r="L156" s="413"/>
      <c r="M156" s="402"/>
      <c r="N156" s="342"/>
    </row>
    <row r="157" spans="2:14" x14ac:dyDescent="0.2">
      <c r="B157" s="336"/>
      <c r="C157" s="401"/>
      <c r="D157" s="355"/>
      <c r="E157" s="395" t="s">
        <v>207</v>
      </c>
      <c r="F157" s="361" t="s">
        <v>327</v>
      </c>
      <c r="G157" s="396"/>
      <c r="H157" s="396"/>
      <c r="I157" s="396"/>
      <c r="J157" s="396"/>
      <c r="K157" s="396"/>
      <c r="L157" s="413"/>
      <c r="M157" s="402"/>
      <c r="N157" s="342"/>
    </row>
    <row r="158" spans="2:14" x14ac:dyDescent="0.2">
      <c r="B158" s="336"/>
      <c r="C158" s="401"/>
      <c r="D158" s="355"/>
      <c r="E158" s="396"/>
      <c r="F158" s="405"/>
      <c r="G158" s="408" t="s">
        <v>323</v>
      </c>
      <c r="H158" s="396"/>
      <c r="I158" s="396"/>
      <c r="J158" s="396"/>
      <c r="K158" s="396"/>
      <c r="L158" s="396"/>
      <c r="M158" s="402"/>
      <c r="N158" s="342"/>
    </row>
    <row r="159" spans="2:14" x14ac:dyDescent="0.2">
      <c r="B159" s="336"/>
      <c r="C159" s="401"/>
      <c r="D159" s="355"/>
      <c r="E159" s="396"/>
      <c r="F159" s="405"/>
      <c r="G159" s="396"/>
      <c r="H159" s="396"/>
      <c r="I159" s="396"/>
      <c r="J159" s="396"/>
      <c r="K159" s="396"/>
      <c r="L159" s="396"/>
      <c r="M159" s="402"/>
      <c r="N159" s="342"/>
    </row>
    <row r="160" spans="2:14" x14ac:dyDescent="0.2">
      <c r="B160" s="336"/>
      <c r="C160" s="401">
        <v>4.4000000000000004</v>
      </c>
      <c r="D160" s="355"/>
      <c r="E160" s="396"/>
      <c r="F160" s="405" t="s">
        <v>54</v>
      </c>
      <c r="G160" s="396"/>
      <c r="H160" s="396"/>
      <c r="I160" s="396"/>
      <c r="J160" s="396"/>
      <c r="K160" s="396"/>
      <c r="L160" s="409">
        <f>L161+L162</f>
        <v>7973531</v>
      </c>
      <c r="M160" s="402"/>
      <c r="N160" s="342"/>
    </row>
    <row r="161" spans="2:14" x14ac:dyDescent="0.2">
      <c r="B161" s="336"/>
      <c r="C161" s="401"/>
      <c r="D161" s="355"/>
      <c r="E161" s="395" t="s">
        <v>207</v>
      </c>
      <c r="F161" s="410" t="s">
        <v>54</v>
      </c>
      <c r="G161" s="396"/>
      <c r="H161" s="396"/>
      <c r="I161" s="396"/>
      <c r="J161" s="396"/>
      <c r="K161" s="396"/>
      <c r="L161" s="417">
        <f>Aktivet!G24</f>
        <v>7973531</v>
      </c>
      <c r="M161" s="402"/>
      <c r="N161" s="342"/>
    </row>
    <row r="162" spans="2:14" x14ac:dyDescent="0.2">
      <c r="B162" s="336"/>
      <c r="C162" s="401"/>
      <c r="D162" s="355"/>
      <c r="E162" s="395" t="s">
        <v>207</v>
      </c>
      <c r="F162" s="361" t="s">
        <v>328</v>
      </c>
      <c r="G162" s="396"/>
      <c r="H162" s="396"/>
      <c r="I162" s="396"/>
      <c r="J162" s="396"/>
      <c r="K162" s="396"/>
      <c r="L162" s="413"/>
      <c r="M162" s="402"/>
      <c r="N162" s="342"/>
    </row>
    <row r="163" spans="2:14" x14ac:dyDescent="0.2">
      <c r="B163" s="336"/>
      <c r="C163" s="401"/>
      <c r="D163" s="355"/>
      <c r="E163" s="395"/>
      <c r="F163" s="418"/>
      <c r="G163" s="396"/>
      <c r="H163" s="396"/>
      <c r="I163" s="396"/>
      <c r="J163" s="396"/>
      <c r="K163" s="396"/>
      <c r="L163" s="396"/>
      <c r="M163" s="402"/>
      <c r="N163" s="342"/>
    </row>
    <row r="164" spans="2:14" x14ac:dyDescent="0.2">
      <c r="B164" s="336"/>
      <c r="C164" s="401"/>
      <c r="D164" s="355"/>
      <c r="E164" s="396"/>
      <c r="F164" s="405"/>
      <c r="G164" s="408" t="s">
        <v>329</v>
      </c>
      <c r="H164" s="396"/>
      <c r="I164" s="396"/>
      <c r="J164" s="396"/>
      <c r="K164" s="396"/>
      <c r="L164" s="396"/>
      <c r="M164" s="402"/>
      <c r="N164" s="342"/>
    </row>
    <row r="165" spans="2:14" x14ac:dyDescent="0.2">
      <c r="B165" s="336"/>
      <c r="C165" s="401"/>
      <c r="D165" s="355"/>
      <c r="E165" s="396"/>
      <c r="F165" s="405"/>
      <c r="G165" s="396"/>
      <c r="H165" s="396"/>
      <c r="I165" s="396"/>
      <c r="J165" s="396"/>
      <c r="K165" s="396"/>
      <c r="L165" s="396"/>
      <c r="M165" s="402"/>
      <c r="N165" s="342"/>
    </row>
    <row r="166" spans="2:14" x14ac:dyDescent="0.2">
      <c r="B166" s="336"/>
      <c r="C166" s="401">
        <v>4.5</v>
      </c>
      <c r="D166" s="355"/>
      <c r="E166" s="396"/>
      <c r="F166" s="405" t="s">
        <v>55</v>
      </c>
      <c r="G166" s="396"/>
      <c r="H166" s="396"/>
      <c r="I166" s="396"/>
      <c r="J166" s="396"/>
      <c r="K166" s="396"/>
      <c r="L166" s="409">
        <f>L167+L169+L168+L170+L171</f>
        <v>0</v>
      </c>
      <c r="M166" s="402"/>
      <c r="N166" s="342"/>
    </row>
    <row r="167" spans="2:14" x14ac:dyDescent="0.2">
      <c r="B167" s="336"/>
      <c r="C167" s="401"/>
      <c r="D167" s="355"/>
      <c r="E167" s="395" t="s">
        <v>207</v>
      </c>
      <c r="F167" s="410" t="s">
        <v>330</v>
      </c>
      <c r="G167" s="396"/>
      <c r="H167" s="396"/>
      <c r="I167" s="396"/>
      <c r="J167" s="396"/>
      <c r="K167" s="396"/>
      <c r="L167" s="413"/>
      <c r="M167" s="402"/>
      <c r="N167" s="342"/>
    </row>
    <row r="168" spans="2:14" x14ac:dyDescent="0.2">
      <c r="B168" s="336"/>
      <c r="C168" s="401"/>
      <c r="D168" s="355"/>
      <c r="E168" s="395" t="s">
        <v>207</v>
      </c>
      <c r="F168" s="410" t="s">
        <v>331</v>
      </c>
      <c r="G168" s="396"/>
      <c r="H168" s="396"/>
      <c r="I168" s="396"/>
      <c r="J168" s="396"/>
      <c r="K168" s="396"/>
      <c r="L168" s="413"/>
      <c r="M168" s="402"/>
      <c r="N168" s="342"/>
    </row>
    <row r="169" spans="2:14" x14ac:dyDescent="0.2">
      <c r="B169" s="336"/>
      <c r="C169" s="401"/>
      <c r="D169" s="355"/>
      <c r="E169" s="395" t="s">
        <v>207</v>
      </c>
      <c r="F169" s="410" t="s">
        <v>332</v>
      </c>
      <c r="G169" s="396"/>
      <c r="H169" s="396"/>
      <c r="I169" s="396"/>
      <c r="J169" s="396"/>
      <c r="K169" s="396"/>
      <c r="L169" s="413"/>
      <c r="M169" s="402"/>
      <c r="N169" s="342"/>
    </row>
    <row r="170" spans="2:14" x14ac:dyDescent="0.2">
      <c r="B170" s="336"/>
      <c r="C170" s="401"/>
      <c r="D170" s="355"/>
      <c r="E170" s="395" t="s">
        <v>207</v>
      </c>
      <c r="F170" s="410" t="s">
        <v>333</v>
      </c>
      <c r="G170" s="396"/>
      <c r="H170" s="396"/>
      <c r="I170" s="396"/>
      <c r="J170" s="396"/>
      <c r="K170" s="396"/>
      <c r="L170" s="413"/>
      <c r="M170" s="402"/>
      <c r="N170" s="342"/>
    </row>
    <row r="171" spans="2:14" x14ac:dyDescent="0.2">
      <c r="B171" s="336"/>
      <c r="C171" s="401"/>
      <c r="D171" s="355"/>
      <c r="E171" s="395" t="s">
        <v>207</v>
      </c>
      <c r="F171" s="410" t="s">
        <v>334</v>
      </c>
      <c r="G171" s="396"/>
      <c r="H171" s="396"/>
      <c r="I171" s="396"/>
      <c r="J171" s="396"/>
      <c r="K171" s="396"/>
      <c r="L171" s="413"/>
      <c r="M171" s="402"/>
      <c r="N171" s="342"/>
    </row>
    <row r="172" spans="2:14" x14ac:dyDescent="0.2">
      <c r="B172" s="336"/>
      <c r="C172" s="401"/>
      <c r="D172" s="355"/>
      <c r="E172" s="396"/>
      <c r="F172" s="405"/>
      <c r="G172" s="408" t="s">
        <v>323</v>
      </c>
      <c r="H172" s="396"/>
      <c r="I172" s="396"/>
      <c r="J172" s="396"/>
      <c r="K172" s="396"/>
      <c r="L172" s="396"/>
      <c r="M172" s="402"/>
      <c r="N172" s="342"/>
    </row>
    <row r="173" spans="2:14" x14ac:dyDescent="0.2">
      <c r="B173" s="336"/>
      <c r="C173" s="401"/>
      <c r="D173" s="355"/>
      <c r="E173" s="396"/>
      <c r="F173" s="405"/>
      <c r="G173" s="396"/>
      <c r="H173" s="396"/>
      <c r="I173" s="396"/>
      <c r="J173" s="396"/>
      <c r="K173" s="396"/>
      <c r="L173" s="396"/>
      <c r="M173" s="402"/>
      <c r="N173" s="342"/>
    </row>
    <row r="174" spans="2:14" x14ac:dyDescent="0.2">
      <c r="B174" s="336"/>
      <c r="C174" s="401">
        <v>4.5999999999999996</v>
      </c>
      <c r="D174" s="355"/>
      <c r="E174" s="396"/>
      <c r="F174" s="405" t="s">
        <v>56</v>
      </c>
      <c r="G174" s="396"/>
      <c r="H174" s="396"/>
      <c r="I174" s="396"/>
      <c r="J174" s="396"/>
      <c r="K174" s="396"/>
      <c r="L174" s="409">
        <f>L175</f>
        <v>0</v>
      </c>
      <c r="M174" s="402"/>
      <c r="N174" s="342"/>
    </row>
    <row r="175" spans="2:14" x14ac:dyDescent="0.2">
      <c r="B175" s="336"/>
      <c r="C175" s="401"/>
      <c r="D175" s="355"/>
      <c r="E175" s="395" t="s">
        <v>207</v>
      </c>
      <c r="F175" s="410" t="s">
        <v>56</v>
      </c>
      <c r="G175" s="396"/>
      <c r="H175" s="396"/>
      <c r="I175" s="396"/>
      <c r="J175" s="396"/>
      <c r="K175" s="396"/>
      <c r="L175" s="413"/>
      <c r="M175" s="402"/>
      <c r="N175" s="342"/>
    </row>
    <row r="176" spans="2:14" x14ac:dyDescent="0.2">
      <c r="B176" s="336"/>
      <c r="C176" s="401"/>
      <c r="D176" s="355"/>
      <c r="E176" s="395"/>
      <c r="F176" s="410"/>
      <c r="G176" s="408" t="s">
        <v>335</v>
      </c>
      <c r="H176" s="396"/>
      <c r="I176" s="396"/>
      <c r="J176" s="396"/>
      <c r="K176" s="396"/>
      <c r="L176" s="396"/>
      <c r="M176" s="402"/>
      <c r="N176" s="342"/>
    </row>
    <row r="177" spans="2:14" x14ac:dyDescent="0.2">
      <c r="B177" s="336"/>
      <c r="C177" s="401"/>
      <c r="D177" s="355"/>
      <c r="E177" s="396"/>
      <c r="F177" s="405"/>
      <c r="G177" s="396"/>
      <c r="H177" s="396"/>
      <c r="I177" s="396"/>
      <c r="J177" s="396"/>
      <c r="K177" s="396"/>
      <c r="L177" s="396"/>
      <c r="M177" s="402"/>
      <c r="N177" s="342"/>
    </row>
    <row r="178" spans="2:14" x14ac:dyDescent="0.2">
      <c r="B178" s="336"/>
      <c r="C178" s="401">
        <v>4.7</v>
      </c>
      <c r="D178" s="355"/>
      <c r="E178" s="396"/>
      <c r="F178" s="405" t="s">
        <v>57</v>
      </c>
      <c r="G178" s="396"/>
      <c r="H178" s="396"/>
      <c r="I178" s="396"/>
      <c r="J178" s="396"/>
      <c r="K178" s="396"/>
      <c r="L178" s="409">
        <f>L179+L180+L181+L182+L183</f>
        <v>0</v>
      </c>
      <c r="M178" s="402"/>
      <c r="N178" s="342"/>
    </row>
    <row r="179" spans="2:14" x14ac:dyDescent="0.2">
      <c r="B179" s="336"/>
      <c r="C179" s="401"/>
      <c r="D179" s="355"/>
      <c r="E179" s="395" t="s">
        <v>207</v>
      </c>
      <c r="F179" s="361" t="s">
        <v>336</v>
      </c>
      <c r="G179" s="396"/>
      <c r="H179" s="396"/>
      <c r="I179" s="396"/>
      <c r="J179" s="396"/>
      <c r="K179" s="396"/>
      <c r="L179" s="413"/>
      <c r="M179" s="402"/>
      <c r="N179" s="342"/>
    </row>
    <row r="180" spans="2:14" x14ac:dyDescent="0.2">
      <c r="B180" s="336"/>
      <c r="C180" s="401"/>
      <c r="D180" s="355"/>
      <c r="E180" s="395" t="s">
        <v>207</v>
      </c>
      <c r="F180" s="361" t="s">
        <v>313</v>
      </c>
      <c r="G180" s="396"/>
      <c r="H180" s="396"/>
      <c r="I180" s="396"/>
      <c r="J180" s="396"/>
      <c r="K180" s="396"/>
      <c r="L180" s="413"/>
      <c r="M180" s="402"/>
      <c r="N180" s="342"/>
    </row>
    <row r="181" spans="2:14" x14ac:dyDescent="0.2">
      <c r="B181" s="336"/>
      <c r="C181" s="401"/>
      <c r="D181" s="355"/>
      <c r="E181" s="395" t="s">
        <v>207</v>
      </c>
      <c r="F181" s="361" t="s">
        <v>325</v>
      </c>
      <c r="G181" s="396"/>
      <c r="H181" s="396"/>
      <c r="I181" s="396"/>
      <c r="J181" s="396"/>
      <c r="K181" s="396"/>
      <c r="L181" s="413"/>
      <c r="M181" s="402"/>
      <c r="N181" s="342"/>
    </row>
    <row r="182" spans="2:14" x14ac:dyDescent="0.2">
      <c r="B182" s="336"/>
      <c r="C182" s="401"/>
      <c r="D182" s="355"/>
      <c r="E182" s="395" t="s">
        <v>207</v>
      </c>
      <c r="F182" s="361" t="s">
        <v>337</v>
      </c>
      <c r="G182" s="396"/>
      <c r="H182" s="396"/>
      <c r="I182" s="396"/>
      <c r="J182" s="396"/>
      <c r="K182" s="396"/>
      <c r="L182" s="413"/>
      <c r="M182" s="402"/>
      <c r="N182" s="342"/>
    </row>
    <row r="183" spans="2:14" x14ac:dyDescent="0.2">
      <c r="B183" s="336"/>
      <c r="C183" s="401"/>
      <c r="D183" s="355"/>
      <c r="E183" s="395" t="s">
        <v>207</v>
      </c>
      <c r="F183" s="361" t="s">
        <v>338</v>
      </c>
      <c r="G183" s="396"/>
      <c r="H183" s="396"/>
      <c r="I183" s="396"/>
      <c r="J183" s="396"/>
      <c r="K183" s="396"/>
      <c r="L183" s="413"/>
      <c r="M183" s="402"/>
      <c r="N183" s="342"/>
    </row>
    <row r="184" spans="2:14" x14ac:dyDescent="0.2">
      <c r="B184" s="336"/>
      <c r="C184" s="401"/>
      <c r="D184" s="355"/>
      <c r="E184" s="396"/>
      <c r="F184" s="405"/>
      <c r="G184" s="408" t="s">
        <v>323</v>
      </c>
      <c r="H184" s="396"/>
      <c r="I184" s="396"/>
      <c r="J184" s="396"/>
      <c r="K184" s="396"/>
      <c r="L184" s="396"/>
      <c r="M184" s="402"/>
      <c r="N184" s="342"/>
    </row>
    <row r="185" spans="2:14" x14ac:dyDescent="0.2">
      <c r="B185" s="336"/>
      <c r="C185" s="401"/>
      <c r="D185" s="355"/>
      <c r="E185" s="396"/>
      <c r="F185" s="405"/>
      <c r="G185" s="396"/>
      <c r="H185" s="396"/>
      <c r="I185" s="396"/>
      <c r="J185" s="396"/>
      <c r="K185" s="396"/>
      <c r="L185" s="396"/>
      <c r="M185" s="402"/>
      <c r="N185" s="342"/>
    </row>
    <row r="186" spans="2:14" x14ac:dyDescent="0.2">
      <c r="B186" s="336"/>
      <c r="C186" s="401"/>
      <c r="D186" s="355"/>
      <c r="E186" s="334">
        <v>5</v>
      </c>
      <c r="F186" s="403" t="s">
        <v>58</v>
      </c>
      <c r="G186" s="396"/>
      <c r="H186" s="396"/>
      <c r="I186" s="396"/>
      <c r="J186" s="396"/>
      <c r="K186" s="396"/>
      <c r="L186" s="409">
        <f>L187+L188</f>
        <v>0</v>
      </c>
      <c r="M186" s="402"/>
      <c r="N186" s="342"/>
    </row>
    <row r="187" spans="2:14" x14ac:dyDescent="0.2">
      <c r="B187" s="336"/>
      <c r="C187" s="401"/>
      <c r="D187" s="355"/>
      <c r="E187" s="395" t="s">
        <v>207</v>
      </c>
      <c r="F187" s="361" t="s">
        <v>339</v>
      </c>
      <c r="G187" s="396"/>
      <c r="H187" s="396"/>
      <c r="I187" s="396"/>
      <c r="J187" s="396"/>
      <c r="K187" s="396"/>
      <c r="L187" s="413"/>
      <c r="M187" s="402"/>
      <c r="N187" s="342"/>
    </row>
    <row r="188" spans="2:14" x14ac:dyDescent="0.2">
      <c r="B188" s="336"/>
      <c r="C188" s="401"/>
      <c r="D188" s="355"/>
      <c r="E188" s="395" t="s">
        <v>207</v>
      </c>
      <c r="F188" s="361" t="s">
        <v>340</v>
      </c>
      <c r="G188" s="396"/>
      <c r="H188" s="396"/>
      <c r="I188" s="396"/>
      <c r="J188" s="396"/>
      <c r="K188" s="396"/>
      <c r="L188" s="413"/>
      <c r="M188" s="402"/>
      <c r="N188" s="342"/>
    </row>
    <row r="189" spans="2:14" x14ac:dyDescent="0.2">
      <c r="B189" s="336"/>
      <c r="C189" s="401"/>
      <c r="D189" s="355"/>
      <c r="E189" s="334"/>
      <c r="F189" s="403"/>
      <c r="G189" s="396"/>
      <c r="H189" s="396"/>
      <c r="I189" s="396"/>
      <c r="J189" s="396"/>
      <c r="K189" s="396"/>
      <c r="L189" s="396"/>
      <c r="M189" s="402"/>
      <c r="N189" s="342"/>
    </row>
    <row r="190" spans="2:14" x14ac:dyDescent="0.2">
      <c r="B190" s="336"/>
      <c r="C190" s="401"/>
      <c r="D190" s="355"/>
      <c r="E190" s="334">
        <v>6</v>
      </c>
      <c r="F190" s="403" t="s">
        <v>59</v>
      </c>
      <c r="G190" s="396"/>
      <c r="H190" s="396"/>
      <c r="I190" s="396"/>
      <c r="J190" s="396"/>
      <c r="K190" s="396"/>
      <c r="L190" s="409">
        <f>L191+L192</f>
        <v>0</v>
      </c>
      <c r="M190" s="402"/>
      <c r="N190" s="342"/>
    </row>
    <row r="191" spans="2:14" x14ac:dyDescent="0.2">
      <c r="B191" s="336"/>
      <c r="C191" s="401"/>
      <c r="D191" s="355"/>
      <c r="E191" s="395" t="s">
        <v>207</v>
      </c>
      <c r="F191" s="361" t="s">
        <v>341</v>
      </c>
      <c r="G191" s="396"/>
      <c r="H191" s="396"/>
      <c r="I191" s="396"/>
      <c r="J191" s="396"/>
      <c r="K191" s="396"/>
      <c r="L191" s="413"/>
      <c r="M191" s="402"/>
      <c r="N191" s="342"/>
    </row>
    <row r="192" spans="2:14" x14ac:dyDescent="0.2">
      <c r="B192" s="336"/>
      <c r="C192" s="401"/>
      <c r="D192" s="355"/>
      <c r="E192" s="395" t="s">
        <v>207</v>
      </c>
      <c r="F192" s="361" t="s">
        <v>342</v>
      </c>
      <c r="G192" s="396"/>
      <c r="H192" s="396"/>
      <c r="I192" s="396"/>
      <c r="J192" s="396"/>
      <c r="K192" s="396"/>
      <c r="L192" s="413"/>
      <c r="M192" s="402"/>
      <c r="N192" s="342"/>
    </row>
    <row r="193" spans="2:14" x14ac:dyDescent="0.2">
      <c r="B193" s="369"/>
      <c r="C193" s="370"/>
      <c r="D193" s="361"/>
      <c r="E193" s="395"/>
      <c r="F193" s="396"/>
      <c r="G193" s="396"/>
      <c r="H193" s="396"/>
      <c r="I193" s="396"/>
      <c r="J193" s="396"/>
      <c r="K193" s="396"/>
      <c r="L193" s="396"/>
      <c r="M193" s="397"/>
      <c r="N193" s="373"/>
    </row>
    <row r="194" spans="2:14" x14ac:dyDescent="0.2">
      <c r="B194" s="369"/>
      <c r="C194" s="370"/>
      <c r="D194" s="361"/>
      <c r="E194" s="395"/>
      <c r="F194" s="396"/>
      <c r="G194" s="396"/>
      <c r="H194" s="396"/>
      <c r="I194" s="396"/>
      <c r="J194" s="396"/>
      <c r="K194" s="396"/>
      <c r="L194" s="396"/>
      <c r="M194" s="397"/>
      <c r="N194" s="373"/>
    </row>
    <row r="195" spans="2:14" x14ac:dyDescent="0.2">
      <c r="B195" s="369"/>
      <c r="C195" s="370"/>
      <c r="D195" s="361"/>
      <c r="E195" s="395"/>
      <c r="F195" s="396"/>
      <c r="G195" s="396"/>
      <c r="H195" s="396"/>
      <c r="I195" s="396"/>
      <c r="J195" s="396"/>
      <c r="K195" s="396"/>
      <c r="L195" s="396"/>
      <c r="M195" s="397"/>
      <c r="N195" s="373"/>
    </row>
    <row r="196" spans="2:14" x14ac:dyDescent="0.2">
      <c r="B196" s="369"/>
      <c r="C196" s="370"/>
      <c r="D196" s="361"/>
      <c r="E196" s="419" t="s">
        <v>4</v>
      </c>
      <c r="F196" s="420" t="s">
        <v>210</v>
      </c>
      <c r="G196" s="361"/>
      <c r="H196" s="361"/>
      <c r="I196" s="374"/>
      <c r="J196" s="361"/>
      <c r="K196" s="374"/>
      <c r="L196" s="412"/>
      <c r="M196" s="361"/>
      <c r="N196" s="373"/>
    </row>
    <row r="197" spans="2:14" x14ac:dyDescent="0.2">
      <c r="B197" s="369"/>
      <c r="C197" s="370"/>
      <c r="D197" s="361"/>
      <c r="E197" s="374"/>
      <c r="F197" s="421"/>
      <c r="G197" s="421"/>
      <c r="H197" s="361"/>
      <c r="I197" s="374"/>
      <c r="J197" s="361"/>
      <c r="K197" s="374"/>
      <c r="L197" s="412"/>
      <c r="M197" s="361"/>
      <c r="N197" s="373"/>
    </row>
    <row r="198" spans="2:14" x14ac:dyDescent="0.2">
      <c r="B198" s="369"/>
      <c r="C198" s="370"/>
      <c r="D198" s="361"/>
      <c r="E198" s="419">
        <v>7</v>
      </c>
      <c r="F198" s="422" t="s">
        <v>343</v>
      </c>
      <c r="G198" s="361"/>
      <c r="H198" s="361"/>
      <c r="I198" s="374"/>
      <c r="J198" s="361"/>
      <c r="K198" s="374"/>
      <c r="L198" s="412"/>
      <c r="M198" s="361"/>
      <c r="N198" s="373"/>
    </row>
    <row r="199" spans="2:14" x14ac:dyDescent="0.2">
      <c r="B199" s="369"/>
      <c r="C199" s="395">
        <v>7.1</v>
      </c>
      <c r="D199" s="361"/>
      <c r="E199" s="395"/>
      <c r="F199" s="398" t="s">
        <v>63</v>
      </c>
      <c r="G199" s="361"/>
      <c r="H199" s="361"/>
      <c r="I199" s="374"/>
      <c r="J199" s="361"/>
      <c r="K199" s="374"/>
      <c r="L199" s="423">
        <f>L200+L201+L202+L203</f>
        <v>0</v>
      </c>
      <c r="M199" s="361"/>
      <c r="N199" s="373"/>
    </row>
    <row r="200" spans="2:14" x14ac:dyDescent="0.2">
      <c r="B200" s="369"/>
      <c r="C200" s="395"/>
      <c r="D200" s="361"/>
      <c r="E200" s="395" t="s">
        <v>207</v>
      </c>
      <c r="F200" s="361" t="s">
        <v>349</v>
      </c>
      <c r="G200" s="361"/>
      <c r="H200" s="361"/>
      <c r="I200" s="374"/>
      <c r="J200" s="361"/>
      <c r="K200" s="374"/>
      <c r="L200" s="424"/>
      <c r="M200" s="361"/>
      <c r="N200" s="373"/>
    </row>
    <row r="201" spans="2:14" x14ac:dyDescent="0.2">
      <c r="B201" s="369"/>
      <c r="C201" s="395"/>
      <c r="D201" s="361"/>
      <c r="E201" s="395" t="s">
        <v>207</v>
      </c>
      <c r="F201" s="361" t="s">
        <v>356</v>
      </c>
      <c r="G201" s="361"/>
      <c r="H201" s="361"/>
      <c r="I201" s="374"/>
      <c r="J201" s="361"/>
      <c r="K201" s="374"/>
      <c r="L201" s="424"/>
      <c r="M201" s="361"/>
      <c r="N201" s="373"/>
    </row>
    <row r="202" spans="2:14" x14ac:dyDescent="0.2">
      <c r="B202" s="369"/>
      <c r="C202" s="395"/>
      <c r="D202" s="361"/>
      <c r="E202" s="395" t="s">
        <v>207</v>
      </c>
      <c r="F202" s="361" t="s">
        <v>350</v>
      </c>
      <c r="G202" s="361"/>
      <c r="H202" s="361"/>
      <c r="I202" s="374"/>
      <c r="J202" s="361"/>
      <c r="K202" s="374"/>
      <c r="L202" s="424"/>
      <c r="M202" s="361"/>
      <c r="N202" s="373"/>
    </row>
    <row r="203" spans="2:14" x14ac:dyDescent="0.2">
      <c r="B203" s="369"/>
      <c r="C203" s="395"/>
      <c r="D203" s="361"/>
      <c r="E203" s="395" t="s">
        <v>207</v>
      </c>
      <c r="F203" s="361" t="s">
        <v>357</v>
      </c>
      <c r="G203" s="361"/>
      <c r="H203" s="361"/>
      <c r="I203" s="374"/>
      <c r="J203" s="361"/>
      <c r="K203" s="374"/>
      <c r="L203" s="424"/>
      <c r="M203" s="361"/>
      <c r="N203" s="373"/>
    </row>
    <row r="204" spans="2:14" x14ac:dyDescent="0.2">
      <c r="B204" s="369"/>
      <c r="C204" s="395"/>
      <c r="D204" s="361"/>
      <c r="E204" s="425"/>
      <c r="F204" s="377"/>
      <c r="G204" s="361"/>
      <c r="H204" s="361"/>
      <c r="I204" s="374"/>
      <c r="J204" s="361"/>
      <c r="K204" s="374"/>
      <c r="L204" s="412"/>
      <c r="M204" s="361"/>
      <c r="N204" s="373"/>
    </row>
    <row r="205" spans="2:14" x14ac:dyDescent="0.2">
      <c r="B205" s="369"/>
      <c r="C205" s="400">
        <v>7.2</v>
      </c>
      <c r="D205" s="361"/>
      <c r="E205" s="425"/>
      <c r="F205" s="398" t="s">
        <v>64</v>
      </c>
      <c r="G205" s="361"/>
      <c r="H205" s="361"/>
      <c r="I205" s="374"/>
      <c r="J205" s="361"/>
      <c r="K205" s="374"/>
      <c r="L205" s="423">
        <f>L206+L207</f>
        <v>0</v>
      </c>
      <c r="M205" s="361"/>
      <c r="N205" s="373"/>
    </row>
    <row r="206" spans="2:14" x14ac:dyDescent="0.2">
      <c r="B206" s="369"/>
      <c r="C206" s="400"/>
      <c r="D206" s="361"/>
      <c r="E206" s="395" t="s">
        <v>207</v>
      </c>
      <c r="F206" s="361" t="s">
        <v>351</v>
      </c>
      <c r="G206" s="361"/>
      <c r="H206" s="361"/>
      <c r="I206" s="374"/>
      <c r="J206" s="361"/>
      <c r="K206" s="374"/>
      <c r="L206" s="424"/>
      <c r="M206" s="361"/>
      <c r="N206" s="373"/>
    </row>
    <row r="207" spans="2:14" x14ac:dyDescent="0.2">
      <c r="B207" s="369"/>
      <c r="C207" s="400"/>
      <c r="D207" s="361"/>
      <c r="E207" s="395" t="s">
        <v>207</v>
      </c>
      <c r="F207" s="361" t="s">
        <v>358</v>
      </c>
      <c r="G207" s="361"/>
      <c r="H207" s="361"/>
      <c r="I207" s="374"/>
      <c r="J207" s="361"/>
      <c r="K207" s="374"/>
      <c r="L207" s="424"/>
      <c r="M207" s="361"/>
      <c r="N207" s="373"/>
    </row>
    <row r="208" spans="2:14" x14ac:dyDescent="0.2">
      <c r="B208" s="369"/>
      <c r="C208" s="400"/>
      <c r="D208" s="361"/>
      <c r="E208" s="425"/>
      <c r="F208" s="398"/>
      <c r="G208" s="361"/>
      <c r="H208" s="361"/>
      <c r="I208" s="374"/>
      <c r="J208" s="361"/>
      <c r="K208" s="374"/>
      <c r="L208" s="412"/>
      <c r="M208" s="361"/>
      <c r="N208" s="373"/>
    </row>
    <row r="209" spans="2:14" x14ac:dyDescent="0.2">
      <c r="B209" s="369"/>
      <c r="C209" s="395">
        <v>7.3</v>
      </c>
      <c r="D209" s="361"/>
      <c r="E209" s="425"/>
      <c r="F209" s="398" t="s">
        <v>65</v>
      </c>
      <c r="G209" s="361"/>
      <c r="H209" s="361"/>
      <c r="I209" s="374"/>
      <c r="J209" s="361"/>
      <c r="K209" s="374"/>
      <c r="L209" s="423">
        <f>L210+L211</f>
        <v>0</v>
      </c>
      <c r="M209" s="361"/>
      <c r="N209" s="373"/>
    </row>
    <row r="210" spans="2:14" x14ac:dyDescent="0.2">
      <c r="B210" s="369"/>
      <c r="C210" s="395"/>
      <c r="D210" s="361"/>
      <c r="E210" s="395" t="s">
        <v>207</v>
      </c>
      <c r="F210" s="361" t="s">
        <v>352</v>
      </c>
      <c r="G210" s="361"/>
      <c r="H210" s="361"/>
      <c r="I210" s="374"/>
      <c r="J210" s="361"/>
      <c r="K210" s="374"/>
      <c r="L210" s="411"/>
      <c r="M210" s="361"/>
      <c r="N210" s="373"/>
    </row>
    <row r="211" spans="2:14" x14ac:dyDescent="0.2">
      <c r="B211" s="369"/>
      <c r="C211" s="395"/>
      <c r="D211" s="361"/>
      <c r="E211" s="395" t="s">
        <v>207</v>
      </c>
      <c r="F211" s="361" t="s">
        <v>359</v>
      </c>
      <c r="G211" s="361"/>
      <c r="H211" s="361"/>
      <c r="I211" s="374"/>
      <c r="J211" s="361"/>
      <c r="K211" s="374"/>
      <c r="L211" s="411"/>
      <c r="M211" s="361"/>
      <c r="N211" s="373"/>
    </row>
    <row r="212" spans="2:14" x14ac:dyDescent="0.2">
      <c r="B212" s="369"/>
      <c r="C212" s="395"/>
      <c r="D212" s="361"/>
      <c r="E212" s="425"/>
      <c r="F212" s="398"/>
      <c r="G212" s="361"/>
      <c r="H212" s="361"/>
      <c r="I212" s="374"/>
      <c r="J212" s="361"/>
      <c r="K212" s="374"/>
      <c r="L212" s="412"/>
      <c r="M212" s="361"/>
      <c r="N212" s="373"/>
    </row>
    <row r="213" spans="2:14" x14ac:dyDescent="0.2">
      <c r="B213" s="369"/>
      <c r="C213" s="400">
        <v>7.4</v>
      </c>
      <c r="D213" s="361"/>
      <c r="E213" s="425"/>
      <c r="F213" s="398" t="s">
        <v>66</v>
      </c>
      <c r="G213" s="361"/>
      <c r="H213" s="361"/>
      <c r="I213" s="374"/>
      <c r="J213" s="361"/>
      <c r="K213" s="374"/>
      <c r="L213" s="423">
        <f>L214+L215</f>
        <v>0</v>
      </c>
      <c r="M213" s="361"/>
      <c r="N213" s="373"/>
    </row>
    <row r="214" spans="2:14" x14ac:dyDescent="0.2">
      <c r="B214" s="369"/>
      <c r="C214" s="400"/>
      <c r="D214" s="361"/>
      <c r="E214" s="395" t="s">
        <v>207</v>
      </c>
      <c r="F214" s="377" t="s">
        <v>353</v>
      </c>
      <c r="G214" s="361"/>
      <c r="H214" s="361"/>
      <c r="I214" s="374"/>
      <c r="J214" s="361"/>
      <c r="K214" s="374"/>
      <c r="L214" s="411"/>
      <c r="M214" s="361"/>
      <c r="N214" s="373"/>
    </row>
    <row r="215" spans="2:14" x14ac:dyDescent="0.2">
      <c r="B215" s="369"/>
      <c r="C215" s="400"/>
      <c r="D215" s="361"/>
      <c r="E215" s="395" t="s">
        <v>207</v>
      </c>
      <c r="F215" s="377" t="s">
        <v>360</v>
      </c>
      <c r="G215" s="361"/>
      <c r="H215" s="361"/>
      <c r="I215" s="374"/>
      <c r="J215" s="361"/>
      <c r="K215" s="374"/>
      <c r="L215" s="411"/>
      <c r="M215" s="361"/>
      <c r="N215" s="373"/>
    </row>
    <row r="216" spans="2:14" x14ac:dyDescent="0.2">
      <c r="B216" s="369"/>
      <c r="C216" s="400"/>
      <c r="D216" s="361"/>
      <c r="E216" s="425"/>
      <c r="F216" s="398"/>
      <c r="G216" s="361"/>
      <c r="H216" s="361"/>
      <c r="I216" s="374"/>
      <c r="J216" s="361"/>
      <c r="K216" s="374"/>
      <c r="L216" s="412"/>
      <c r="M216" s="361"/>
      <c r="N216" s="373"/>
    </row>
    <row r="217" spans="2:14" x14ac:dyDescent="0.2">
      <c r="B217" s="369"/>
      <c r="C217" s="395">
        <v>7.5</v>
      </c>
      <c r="D217" s="361"/>
      <c r="E217" s="425"/>
      <c r="F217" s="398" t="s">
        <v>67</v>
      </c>
      <c r="G217" s="361"/>
      <c r="H217" s="361"/>
      <c r="I217" s="374"/>
      <c r="J217" s="361"/>
      <c r="K217" s="374"/>
      <c r="L217" s="423">
        <f>L218+L219</f>
        <v>0</v>
      </c>
      <c r="M217" s="361"/>
      <c r="N217" s="373"/>
    </row>
    <row r="218" spans="2:14" x14ac:dyDescent="0.2">
      <c r="B218" s="369"/>
      <c r="C218" s="395"/>
      <c r="D218" s="361"/>
      <c r="E218" s="395" t="s">
        <v>207</v>
      </c>
      <c r="F218" s="361" t="s">
        <v>354</v>
      </c>
      <c r="G218" s="361"/>
      <c r="H218" s="361"/>
      <c r="I218" s="374"/>
      <c r="J218" s="361"/>
      <c r="K218" s="374"/>
      <c r="L218" s="411"/>
      <c r="M218" s="361"/>
      <c r="N218" s="373"/>
    </row>
    <row r="219" spans="2:14" x14ac:dyDescent="0.2">
      <c r="B219" s="369"/>
      <c r="C219" s="395"/>
      <c r="D219" s="361"/>
      <c r="E219" s="395" t="s">
        <v>207</v>
      </c>
      <c r="F219" s="361" t="s">
        <v>361</v>
      </c>
      <c r="G219" s="361"/>
      <c r="H219" s="361"/>
      <c r="I219" s="374"/>
      <c r="J219" s="361"/>
      <c r="K219" s="374"/>
      <c r="L219" s="411"/>
      <c r="M219" s="361"/>
      <c r="N219" s="373"/>
    </row>
    <row r="220" spans="2:14" x14ac:dyDescent="0.2">
      <c r="B220" s="369"/>
      <c r="C220" s="395"/>
      <c r="D220" s="361"/>
      <c r="E220" s="425"/>
      <c r="F220" s="398"/>
      <c r="G220" s="361"/>
      <c r="H220" s="361"/>
      <c r="I220" s="374"/>
      <c r="J220" s="361"/>
      <c r="K220" s="374"/>
      <c r="L220" s="412"/>
      <c r="M220" s="361"/>
      <c r="N220" s="373"/>
    </row>
    <row r="221" spans="2:14" x14ac:dyDescent="0.2">
      <c r="B221" s="369"/>
      <c r="C221" s="400">
        <v>7.6</v>
      </c>
      <c r="D221" s="361"/>
      <c r="E221" s="425"/>
      <c r="F221" s="398" t="s">
        <v>68</v>
      </c>
      <c r="G221" s="361"/>
      <c r="H221" s="361"/>
      <c r="I221" s="374"/>
      <c r="J221" s="361"/>
      <c r="K221" s="374"/>
      <c r="L221" s="423">
        <f>L222+L223+L224+L225+L226+L227</f>
        <v>0</v>
      </c>
      <c r="M221" s="361"/>
      <c r="N221" s="373"/>
    </row>
    <row r="222" spans="2:14" x14ac:dyDescent="0.2">
      <c r="B222" s="369"/>
      <c r="C222" s="400"/>
      <c r="D222" s="361"/>
      <c r="E222" s="395" t="s">
        <v>207</v>
      </c>
      <c r="F222" s="361" t="s">
        <v>355</v>
      </c>
      <c r="G222" s="361"/>
      <c r="H222" s="361"/>
      <c r="I222" s="374"/>
      <c r="J222" s="361"/>
      <c r="K222" s="374"/>
      <c r="L222" s="411"/>
      <c r="M222" s="361"/>
      <c r="N222" s="373"/>
    </row>
    <row r="223" spans="2:14" x14ac:dyDescent="0.2">
      <c r="B223" s="369"/>
      <c r="C223" s="400"/>
      <c r="D223" s="361"/>
      <c r="E223" s="395" t="s">
        <v>207</v>
      </c>
      <c r="F223" s="361" t="s">
        <v>363</v>
      </c>
      <c r="G223" s="361"/>
      <c r="H223" s="361"/>
      <c r="I223" s="374"/>
      <c r="J223" s="361"/>
      <c r="K223" s="374"/>
      <c r="L223" s="411"/>
      <c r="M223" s="361"/>
      <c r="N223" s="373"/>
    </row>
    <row r="224" spans="2:14" x14ac:dyDescent="0.2">
      <c r="B224" s="369"/>
      <c r="C224" s="400"/>
      <c r="D224" s="361"/>
      <c r="E224" s="395" t="s">
        <v>207</v>
      </c>
      <c r="F224" s="361" t="s">
        <v>299</v>
      </c>
      <c r="G224" s="361"/>
      <c r="H224" s="361"/>
      <c r="I224" s="374"/>
      <c r="J224" s="361"/>
      <c r="K224" s="374"/>
      <c r="L224" s="411"/>
      <c r="M224" s="361"/>
      <c r="N224" s="373"/>
    </row>
    <row r="225" spans="2:14" x14ac:dyDescent="0.2">
      <c r="B225" s="369"/>
      <c r="C225" s="400"/>
      <c r="D225" s="361"/>
      <c r="E225" s="395" t="s">
        <v>207</v>
      </c>
      <c r="F225" s="361" t="s">
        <v>362</v>
      </c>
      <c r="G225" s="361"/>
      <c r="H225" s="361"/>
      <c r="I225" s="374"/>
      <c r="J225" s="361"/>
      <c r="K225" s="374"/>
      <c r="L225" s="411"/>
      <c r="M225" s="361"/>
      <c r="N225" s="373"/>
    </row>
    <row r="226" spans="2:14" x14ac:dyDescent="0.2">
      <c r="B226" s="369"/>
      <c r="C226" s="400"/>
      <c r="D226" s="361"/>
      <c r="E226" s="395" t="s">
        <v>207</v>
      </c>
      <c r="F226" s="361" t="s">
        <v>364</v>
      </c>
      <c r="G226" s="361"/>
      <c r="H226" s="361"/>
      <c r="I226" s="374"/>
      <c r="J226" s="361"/>
      <c r="K226" s="374"/>
      <c r="L226" s="411"/>
      <c r="M226" s="361"/>
      <c r="N226" s="373"/>
    </row>
    <row r="227" spans="2:14" x14ac:dyDescent="0.2">
      <c r="B227" s="369"/>
      <c r="C227" s="400"/>
      <c r="D227" s="361"/>
      <c r="E227" s="395" t="s">
        <v>207</v>
      </c>
      <c r="F227" s="361" t="s">
        <v>365</v>
      </c>
      <c r="G227" s="361"/>
      <c r="H227" s="361"/>
      <c r="I227" s="374"/>
      <c r="J227" s="361"/>
      <c r="K227" s="374"/>
      <c r="L227" s="411"/>
      <c r="M227" s="361"/>
      <c r="N227" s="373"/>
    </row>
    <row r="228" spans="2:14" x14ac:dyDescent="0.2">
      <c r="B228" s="369"/>
      <c r="C228" s="370"/>
      <c r="D228" s="361"/>
      <c r="E228" s="425"/>
      <c r="F228" s="426"/>
      <c r="G228" s="361"/>
      <c r="H228" s="361"/>
      <c r="I228" s="374"/>
      <c r="J228" s="361"/>
      <c r="K228" s="374"/>
      <c r="L228" s="412"/>
      <c r="M228" s="361"/>
      <c r="N228" s="373"/>
    </row>
    <row r="229" spans="2:14" x14ac:dyDescent="0.2">
      <c r="B229" s="369"/>
      <c r="C229" s="370"/>
      <c r="D229" s="361"/>
      <c r="E229" s="425">
        <v>8</v>
      </c>
      <c r="F229" s="427" t="s">
        <v>344</v>
      </c>
      <c r="G229" s="361"/>
      <c r="H229" s="361"/>
      <c r="I229" s="361"/>
      <c r="J229" s="361"/>
      <c r="K229" s="374"/>
      <c r="L229" s="428">
        <f>L230+L231+L232+L233</f>
        <v>3614159</v>
      </c>
      <c r="M229" s="361"/>
      <c r="N229" s="373"/>
    </row>
    <row r="230" spans="2:14" x14ac:dyDescent="0.2">
      <c r="B230" s="369"/>
      <c r="C230" s="395">
        <v>8.1</v>
      </c>
      <c r="D230" s="361"/>
      <c r="E230" s="425"/>
      <c r="F230" s="398" t="s">
        <v>70</v>
      </c>
      <c r="G230" s="361"/>
      <c r="H230" s="361"/>
      <c r="I230" s="361"/>
      <c r="J230" s="361"/>
      <c r="K230" s="374"/>
      <c r="L230" s="411">
        <f>Aktivet!G41</f>
        <v>0</v>
      </c>
      <c r="M230" s="361"/>
      <c r="N230" s="373"/>
    </row>
    <row r="231" spans="2:14" x14ac:dyDescent="0.2">
      <c r="B231" s="369"/>
      <c r="C231" s="400">
        <v>8.1999999999999993</v>
      </c>
      <c r="D231" s="361"/>
      <c r="E231" s="425"/>
      <c r="F231" s="398" t="s">
        <v>71</v>
      </c>
      <c r="G231" s="361"/>
      <c r="H231" s="361"/>
      <c r="I231" s="361"/>
      <c r="J231" s="361"/>
      <c r="K231" s="374"/>
      <c r="L231" s="411">
        <f>Aktivet!G42</f>
        <v>3614159</v>
      </c>
      <c r="M231" s="361"/>
      <c r="N231" s="373"/>
    </row>
    <row r="232" spans="2:14" x14ac:dyDescent="0.2">
      <c r="B232" s="369"/>
      <c r="C232" s="395">
        <v>8.3000000000000007</v>
      </c>
      <c r="D232" s="361"/>
      <c r="E232" s="425"/>
      <c r="F232" s="398" t="s">
        <v>72</v>
      </c>
      <c r="G232" s="361"/>
      <c r="H232" s="361"/>
      <c r="I232" s="361"/>
      <c r="J232" s="361"/>
      <c r="K232" s="374"/>
      <c r="L232" s="411">
        <f>Aktivet!G45</f>
        <v>0</v>
      </c>
      <c r="M232" s="361"/>
      <c r="N232" s="373"/>
    </row>
    <row r="233" spans="2:14" x14ac:dyDescent="0.2">
      <c r="B233" s="369"/>
      <c r="C233" s="400">
        <v>8.4</v>
      </c>
      <c r="D233" s="361"/>
      <c r="E233" s="425"/>
      <c r="F233" s="398" t="s">
        <v>73</v>
      </c>
      <c r="G233" s="361"/>
      <c r="H233" s="361"/>
      <c r="I233" s="361"/>
      <c r="J233" s="361"/>
      <c r="K233" s="374"/>
      <c r="L233" s="411"/>
      <c r="M233" s="361"/>
      <c r="N233" s="373"/>
    </row>
    <row r="234" spans="2:14" x14ac:dyDescent="0.2">
      <c r="B234" s="369"/>
      <c r="C234" s="370"/>
      <c r="D234" s="361"/>
      <c r="E234" s="374"/>
      <c r="F234" s="361"/>
      <c r="G234" s="361"/>
      <c r="H234" s="361"/>
      <c r="I234" s="361"/>
      <c r="J234" s="361"/>
      <c r="K234" s="361"/>
      <c r="L234" s="412"/>
      <c r="M234" s="361"/>
      <c r="N234" s="373"/>
    </row>
    <row r="235" spans="2:14" ht="13.5" thickBot="1" x14ac:dyDescent="0.25">
      <c r="B235" s="369"/>
      <c r="C235" s="370"/>
      <c r="D235" s="361"/>
      <c r="E235" s="374"/>
      <c r="F235" s="361"/>
      <c r="G235" s="361" t="s">
        <v>211</v>
      </c>
      <c r="H235" s="361"/>
      <c r="I235" s="361"/>
      <c r="J235" s="361"/>
      <c r="K235" s="361"/>
      <c r="L235" s="361"/>
      <c r="M235" s="361"/>
      <c r="N235" s="373"/>
    </row>
    <row r="236" spans="2:14" x14ac:dyDescent="0.2">
      <c r="B236" s="369"/>
      <c r="C236" s="370"/>
      <c r="D236" s="361"/>
      <c r="E236" s="591" t="s">
        <v>2</v>
      </c>
      <c r="F236" s="593" t="s">
        <v>171</v>
      </c>
      <c r="G236" s="595" t="s">
        <v>212</v>
      </c>
      <c r="H236" s="596"/>
      <c r="I236" s="597"/>
      <c r="J236" s="595" t="s">
        <v>213</v>
      </c>
      <c r="K236" s="596"/>
      <c r="L236" s="598"/>
      <c r="M236" s="361"/>
      <c r="N236" s="373"/>
    </row>
    <row r="237" spans="2:14" x14ac:dyDescent="0.2">
      <c r="B237" s="369"/>
      <c r="C237" s="370"/>
      <c r="D237" s="361"/>
      <c r="E237" s="592"/>
      <c r="F237" s="594"/>
      <c r="G237" s="429" t="s">
        <v>214</v>
      </c>
      <c r="H237" s="429" t="s">
        <v>172</v>
      </c>
      <c r="I237" s="429" t="s">
        <v>215</v>
      </c>
      <c r="J237" s="429" t="s">
        <v>214</v>
      </c>
      <c r="K237" s="429" t="s">
        <v>172</v>
      </c>
      <c r="L237" s="430" t="s">
        <v>215</v>
      </c>
      <c r="M237" s="361"/>
      <c r="N237" s="373"/>
    </row>
    <row r="238" spans="2:14" x14ac:dyDescent="0.2">
      <c r="B238" s="369"/>
      <c r="C238" s="370"/>
      <c r="D238" s="361"/>
      <c r="E238" s="386"/>
      <c r="F238" s="431" t="s">
        <v>531</v>
      </c>
      <c r="G238" s="432">
        <v>0</v>
      </c>
      <c r="H238" s="432"/>
      <c r="I238" s="432">
        <f>G238-H238</f>
        <v>0</v>
      </c>
      <c r="J238" s="432">
        <f>I238</f>
        <v>0</v>
      </c>
      <c r="K238" s="432"/>
      <c r="L238" s="389">
        <f>J238-K238</f>
        <v>0</v>
      </c>
      <c r="M238" s="361"/>
      <c r="N238" s="373"/>
    </row>
    <row r="239" spans="2:14" x14ac:dyDescent="0.2">
      <c r="B239" s="369"/>
      <c r="C239" s="370"/>
      <c r="D239" s="361"/>
      <c r="E239" s="386"/>
      <c r="F239" s="431" t="s">
        <v>369</v>
      </c>
      <c r="G239" s="432"/>
      <c r="H239" s="432"/>
      <c r="I239" s="432"/>
      <c r="J239" s="432"/>
      <c r="K239" s="432"/>
      <c r="L239" s="389"/>
      <c r="M239" s="361"/>
      <c r="N239" s="373"/>
    </row>
    <row r="240" spans="2:14" x14ac:dyDescent="0.2">
      <c r="B240" s="369"/>
      <c r="C240" s="370"/>
      <c r="D240" s="361"/>
      <c r="E240" s="386"/>
      <c r="F240" s="431" t="s">
        <v>370</v>
      </c>
      <c r="G240" s="432"/>
      <c r="H240" s="432"/>
      <c r="I240" s="432">
        <f>G240-H240</f>
        <v>0</v>
      </c>
      <c r="J240" s="432">
        <f>I240</f>
        <v>0</v>
      </c>
      <c r="K240" s="432"/>
      <c r="L240" s="389">
        <f>J240-K240</f>
        <v>0</v>
      </c>
      <c r="M240" s="361"/>
      <c r="N240" s="373"/>
    </row>
    <row r="241" spans="2:14" ht="13.5" thickBot="1" x14ac:dyDescent="0.25">
      <c r="B241" s="390"/>
      <c r="C241" s="391"/>
      <c r="D241" s="377"/>
      <c r="E241" s="392"/>
      <c r="F241" s="433" t="s">
        <v>216</v>
      </c>
      <c r="G241" s="434">
        <f>Aktivet!G39</f>
        <v>3614159</v>
      </c>
      <c r="H241" s="434">
        <f>SUM(H238:H240)</f>
        <v>0</v>
      </c>
      <c r="I241" s="434">
        <f>Aktivet!G39</f>
        <v>3614159</v>
      </c>
      <c r="J241" s="434">
        <f>SUM(J238:J240)</f>
        <v>0</v>
      </c>
      <c r="K241" s="434">
        <f>SUM(K239:K240)</f>
        <v>0</v>
      </c>
      <c r="L241" s="393">
        <f>Aktivet!H39</f>
        <v>3614159</v>
      </c>
      <c r="M241" s="377"/>
      <c r="N241" s="394"/>
    </row>
    <row r="242" spans="2:14" x14ac:dyDescent="0.2">
      <c r="B242" s="369"/>
      <c r="C242" s="370"/>
      <c r="D242" s="361"/>
      <c r="E242" s="374"/>
      <c r="F242" s="427"/>
      <c r="G242" s="427"/>
      <c r="H242" s="427"/>
      <c r="I242" s="427"/>
      <c r="J242" s="427"/>
      <c r="K242" s="374"/>
      <c r="L242" s="427"/>
      <c r="M242" s="361"/>
      <c r="N242" s="373"/>
    </row>
    <row r="243" spans="2:14" x14ac:dyDescent="0.2">
      <c r="B243" s="369"/>
      <c r="C243" s="370"/>
      <c r="D243" s="361"/>
      <c r="E243" s="374"/>
      <c r="F243" s="361" t="s">
        <v>366</v>
      </c>
      <c r="G243" s="408"/>
      <c r="H243" s="427"/>
      <c r="I243" s="427"/>
      <c r="J243" s="427"/>
      <c r="K243" s="374"/>
      <c r="L243" s="435">
        <f>L244+L245</f>
        <v>0</v>
      </c>
      <c r="M243" s="361"/>
      <c r="N243" s="373"/>
    </row>
    <row r="244" spans="2:14" x14ac:dyDescent="0.2">
      <c r="B244" s="369"/>
      <c r="C244" s="370"/>
      <c r="D244" s="361"/>
      <c r="E244" s="374"/>
      <c r="F244" s="361" t="s">
        <v>367</v>
      </c>
      <c r="G244" s="408"/>
      <c r="H244" s="427"/>
      <c r="I244" s="427"/>
      <c r="J244" s="427"/>
      <c r="K244" s="374"/>
      <c r="L244" s="436"/>
      <c r="M244" s="361"/>
      <c r="N244" s="373"/>
    </row>
    <row r="245" spans="2:14" x14ac:dyDescent="0.2">
      <c r="B245" s="369"/>
      <c r="C245" s="370"/>
      <c r="D245" s="361"/>
      <c r="E245" s="374"/>
      <c r="F245" s="361" t="s">
        <v>368</v>
      </c>
      <c r="G245" s="408"/>
      <c r="H245" s="427"/>
      <c r="I245" s="427"/>
      <c r="J245" s="427"/>
      <c r="K245" s="374"/>
      <c r="L245" s="436"/>
      <c r="M245" s="361"/>
      <c r="N245" s="373"/>
    </row>
    <row r="246" spans="2:14" x14ac:dyDescent="0.2">
      <c r="B246" s="369"/>
      <c r="C246" s="370"/>
      <c r="D246" s="361"/>
      <c r="E246" s="374"/>
      <c r="F246" s="427"/>
      <c r="G246" s="416" t="s">
        <v>323</v>
      </c>
      <c r="H246" s="437"/>
      <c r="I246" s="437"/>
      <c r="J246" s="437"/>
      <c r="K246" s="438"/>
      <c r="L246" s="427"/>
      <c r="M246" s="361"/>
      <c r="N246" s="373"/>
    </row>
    <row r="247" spans="2:14" x14ac:dyDescent="0.2">
      <c r="B247" s="369"/>
      <c r="C247" s="370"/>
      <c r="D247" s="361"/>
      <c r="E247" s="374"/>
      <c r="F247" s="427"/>
      <c r="G247" s="408"/>
      <c r="H247" s="427"/>
      <c r="I247" s="427"/>
      <c r="J247" s="427"/>
      <c r="K247" s="374"/>
      <c r="L247" s="427"/>
      <c r="M247" s="361"/>
      <c r="N247" s="373"/>
    </row>
    <row r="248" spans="2:14" x14ac:dyDescent="0.2">
      <c r="B248" s="369"/>
      <c r="C248" s="370"/>
      <c r="D248" s="361"/>
      <c r="E248" s="374"/>
      <c r="F248" s="427"/>
      <c r="G248" s="408"/>
      <c r="H248" s="427"/>
      <c r="I248" s="427"/>
      <c r="J248" s="427"/>
      <c r="K248" s="374"/>
      <c r="L248" s="427"/>
      <c r="M248" s="361"/>
      <c r="N248" s="373"/>
    </row>
    <row r="249" spans="2:14" x14ac:dyDescent="0.2">
      <c r="B249" s="369"/>
      <c r="C249" s="370"/>
      <c r="D249" s="361"/>
      <c r="E249" s="419">
        <v>9</v>
      </c>
      <c r="F249" s="420" t="s">
        <v>345</v>
      </c>
      <c r="G249" s="361"/>
      <c r="H249" s="361"/>
      <c r="I249" s="361"/>
      <c r="J249" s="361"/>
      <c r="K249" s="361"/>
      <c r="L249" s="435">
        <f>L250+L251+L252+L253+L254</f>
        <v>0</v>
      </c>
      <c r="M249" s="361"/>
      <c r="N249" s="373"/>
    </row>
    <row r="250" spans="2:14" x14ac:dyDescent="0.2">
      <c r="B250" s="369"/>
      <c r="C250" s="370"/>
      <c r="D250" s="361"/>
      <c r="E250" s="395" t="s">
        <v>207</v>
      </c>
      <c r="F250" s="410" t="s">
        <v>371</v>
      </c>
      <c r="G250" s="361"/>
      <c r="H250" s="361"/>
      <c r="I250" s="361"/>
      <c r="J250" s="361"/>
      <c r="K250" s="361"/>
      <c r="L250" s="436"/>
      <c r="M250" s="361"/>
      <c r="N250" s="373"/>
    </row>
    <row r="251" spans="2:14" x14ac:dyDescent="0.2">
      <c r="B251" s="369"/>
      <c r="C251" s="370"/>
      <c r="D251" s="361"/>
      <c r="E251" s="395" t="s">
        <v>207</v>
      </c>
      <c r="F251" s="410" t="s">
        <v>372</v>
      </c>
      <c r="G251" s="361"/>
      <c r="H251" s="361"/>
      <c r="I251" s="361"/>
      <c r="J251" s="361"/>
      <c r="K251" s="361"/>
      <c r="L251" s="436"/>
      <c r="M251" s="361"/>
      <c r="N251" s="373"/>
    </row>
    <row r="252" spans="2:14" x14ac:dyDescent="0.2">
      <c r="B252" s="369"/>
      <c r="C252" s="370"/>
      <c r="D252" s="361"/>
      <c r="E252" s="395" t="s">
        <v>207</v>
      </c>
      <c r="F252" s="410" t="s">
        <v>375</v>
      </c>
      <c r="G252" s="361"/>
      <c r="H252" s="361"/>
      <c r="I252" s="361"/>
      <c r="J252" s="361"/>
      <c r="K252" s="361"/>
      <c r="L252" s="436"/>
      <c r="M252" s="361"/>
      <c r="N252" s="373"/>
    </row>
    <row r="253" spans="2:14" x14ac:dyDescent="0.2">
      <c r="B253" s="369"/>
      <c r="C253" s="370"/>
      <c r="D253" s="361"/>
      <c r="E253" s="395" t="s">
        <v>207</v>
      </c>
      <c r="F253" s="410" t="s">
        <v>373</v>
      </c>
      <c r="G253" s="361"/>
      <c r="H253" s="361"/>
      <c r="I253" s="361"/>
      <c r="J253" s="361"/>
      <c r="K253" s="361"/>
      <c r="L253" s="436"/>
      <c r="M253" s="361"/>
      <c r="N253" s="373"/>
    </row>
    <row r="254" spans="2:14" x14ac:dyDescent="0.2">
      <c r="B254" s="369"/>
      <c r="C254" s="370"/>
      <c r="D254" s="361"/>
      <c r="E254" s="395" t="s">
        <v>207</v>
      </c>
      <c r="F254" s="410" t="s">
        <v>374</v>
      </c>
      <c r="G254" s="361"/>
      <c r="H254" s="361"/>
      <c r="I254" s="361"/>
      <c r="J254" s="361"/>
      <c r="K254" s="361"/>
      <c r="L254" s="436"/>
      <c r="M254" s="361"/>
      <c r="N254" s="373"/>
    </row>
    <row r="255" spans="2:14" x14ac:dyDescent="0.2">
      <c r="B255" s="369"/>
      <c r="C255" s="370"/>
      <c r="D255" s="361"/>
      <c r="E255" s="425"/>
      <c r="F255" s="427"/>
      <c r="G255" s="361"/>
      <c r="H255" s="361"/>
      <c r="I255" s="361"/>
      <c r="J255" s="361"/>
      <c r="K255" s="361"/>
      <c r="L255" s="427"/>
      <c r="M255" s="361"/>
      <c r="N255" s="373"/>
    </row>
    <row r="256" spans="2:14" x14ac:dyDescent="0.2">
      <c r="B256" s="369"/>
      <c r="C256" s="370"/>
      <c r="D256" s="361"/>
      <c r="E256" s="419">
        <v>10</v>
      </c>
      <c r="F256" s="420" t="s">
        <v>346</v>
      </c>
      <c r="G256" s="361"/>
      <c r="H256" s="361"/>
      <c r="I256" s="361"/>
      <c r="J256" s="361"/>
      <c r="K256" s="361"/>
      <c r="L256" s="435">
        <f>L257+L258+L259+L260</f>
        <v>0</v>
      </c>
      <c r="M256" s="361"/>
      <c r="N256" s="373"/>
    </row>
    <row r="257" spans="2:14" x14ac:dyDescent="0.2">
      <c r="B257" s="369"/>
      <c r="C257" s="370"/>
      <c r="D257" s="361"/>
      <c r="E257" s="395" t="s">
        <v>207</v>
      </c>
      <c r="F257" s="361" t="s">
        <v>376</v>
      </c>
      <c r="G257" s="361"/>
      <c r="H257" s="361"/>
      <c r="I257" s="361"/>
      <c r="J257" s="361"/>
      <c r="K257" s="361"/>
      <c r="L257" s="439"/>
      <c r="M257" s="361"/>
      <c r="N257" s="373"/>
    </row>
    <row r="258" spans="2:14" x14ac:dyDescent="0.2">
      <c r="B258" s="369"/>
      <c r="C258" s="370"/>
      <c r="D258" s="361"/>
      <c r="E258" s="395"/>
      <c r="F258" s="361" t="s">
        <v>377</v>
      </c>
      <c r="G258" s="361"/>
      <c r="H258" s="361"/>
      <c r="I258" s="361"/>
      <c r="J258" s="361"/>
      <c r="K258" s="361"/>
      <c r="L258" s="439"/>
      <c r="M258" s="361"/>
      <c r="N258" s="373"/>
    </row>
    <row r="259" spans="2:14" x14ac:dyDescent="0.2">
      <c r="B259" s="369"/>
      <c r="C259" s="370"/>
      <c r="D259" s="361"/>
      <c r="E259" s="395"/>
      <c r="F259" s="361" t="s">
        <v>378</v>
      </c>
      <c r="G259" s="361"/>
      <c r="H259" s="361"/>
      <c r="I259" s="361"/>
      <c r="J259" s="361"/>
      <c r="K259" s="361"/>
      <c r="L259" s="439"/>
      <c r="M259" s="361"/>
      <c r="N259" s="373"/>
    </row>
    <row r="260" spans="2:14" x14ac:dyDescent="0.2">
      <c r="B260" s="369"/>
      <c r="C260" s="370"/>
      <c r="D260" s="361"/>
      <c r="E260" s="395"/>
      <c r="F260" s="361" t="s">
        <v>379</v>
      </c>
      <c r="G260" s="361"/>
      <c r="H260" s="361"/>
      <c r="I260" s="361"/>
      <c r="J260" s="361"/>
      <c r="K260" s="361"/>
      <c r="L260" s="439"/>
      <c r="M260" s="361"/>
      <c r="N260" s="373"/>
    </row>
    <row r="261" spans="2:14" x14ac:dyDescent="0.2">
      <c r="B261" s="369"/>
      <c r="C261" s="370"/>
      <c r="D261" s="361"/>
      <c r="E261" s="419"/>
      <c r="F261" s="420"/>
      <c r="G261" s="361"/>
      <c r="H261" s="361"/>
      <c r="I261" s="361"/>
      <c r="J261" s="361"/>
      <c r="K261" s="361"/>
      <c r="L261" s="427"/>
      <c r="M261" s="361"/>
      <c r="N261" s="373"/>
    </row>
    <row r="262" spans="2:14" x14ac:dyDescent="0.2">
      <c r="B262" s="369"/>
      <c r="C262" s="370"/>
      <c r="D262" s="361"/>
      <c r="E262" s="395" t="s">
        <v>207</v>
      </c>
      <c r="F262" s="361" t="s">
        <v>380</v>
      </c>
      <c r="G262" s="361"/>
      <c r="H262" s="361"/>
      <c r="I262" s="361"/>
      <c r="J262" s="361"/>
      <c r="K262" s="361"/>
      <c r="L262" s="435">
        <f>L263+L264+L265</f>
        <v>0</v>
      </c>
      <c r="M262" s="361"/>
      <c r="N262" s="373"/>
    </row>
    <row r="263" spans="2:14" x14ac:dyDescent="0.2">
      <c r="B263" s="369"/>
      <c r="C263" s="370"/>
      <c r="D263" s="361"/>
      <c r="E263" s="419"/>
      <c r="F263" s="361" t="s">
        <v>381</v>
      </c>
      <c r="G263" s="361"/>
      <c r="H263" s="361"/>
      <c r="I263" s="361"/>
      <c r="J263" s="361"/>
      <c r="K263" s="361"/>
      <c r="L263" s="439"/>
      <c r="M263" s="361"/>
      <c r="N263" s="373"/>
    </row>
    <row r="264" spans="2:14" x14ac:dyDescent="0.2">
      <c r="B264" s="369"/>
      <c r="C264" s="370"/>
      <c r="D264" s="361"/>
      <c r="E264" s="419"/>
      <c r="F264" s="361" t="s">
        <v>382</v>
      </c>
      <c r="G264" s="361"/>
      <c r="H264" s="361"/>
      <c r="I264" s="361"/>
      <c r="J264" s="361"/>
      <c r="K264" s="361"/>
      <c r="L264" s="439"/>
      <c r="M264" s="361"/>
      <c r="N264" s="373"/>
    </row>
    <row r="265" spans="2:14" x14ac:dyDescent="0.2">
      <c r="B265" s="369"/>
      <c r="C265" s="370"/>
      <c r="D265" s="361"/>
      <c r="E265" s="419"/>
      <c r="F265" s="361" t="s">
        <v>383</v>
      </c>
      <c r="G265" s="361"/>
      <c r="H265" s="361"/>
      <c r="I265" s="361"/>
      <c r="J265" s="361"/>
      <c r="K265" s="361"/>
      <c r="L265" s="439"/>
      <c r="M265" s="361"/>
      <c r="N265" s="373"/>
    </row>
    <row r="266" spans="2:14" x14ac:dyDescent="0.2">
      <c r="B266" s="369"/>
      <c r="C266" s="370"/>
      <c r="D266" s="361"/>
      <c r="E266" s="419"/>
      <c r="F266" s="420"/>
      <c r="G266" s="361"/>
      <c r="H266" s="361"/>
      <c r="I266" s="361"/>
      <c r="J266" s="361"/>
      <c r="K266" s="361"/>
      <c r="L266" s="427"/>
      <c r="M266" s="361"/>
      <c r="N266" s="373"/>
    </row>
    <row r="267" spans="2:14" x14ac:dyDescent="0.2">
      <c r="B267" s="369"/>
      <c r="C267" s="370"/>
      <c r="D267" s="361"/>
      <c r="E267" s="395" t="s">
        <v>207</v>
      </c>
      <c r="F267" s="361" t="s">
        <v>384</v>
      </c>
      <c r="G267" s="361"/>
      <c r="H267" s="361"/>
      <c r="I267" s="361"/>
      <c r="J267" s="361"/>
      <c r="K267" s="361"/>
      <c r="L267" s="435">
        <f>L268+L269+L270</f>
        <v>0</v>
      </c>
      <c r="M267" s="361"/>
      <c r="N267" s="373"/>
    </row>
    <row r="268" spans="2:14" x14ac:dyDescent="0.2">
      <c r="B268" s="369"/>
      <c r="C268" s="370"/>
      <c r="D268" s="361"/>
      <c r="E268" s="419"/>
      <c r="F268" s="361" t="s">
        <v>385</v>
      </c>
      <c r="G268" s="361"/>
      <c r="H268" s="361"/>
      <c r="I268" s="361"/>
      <c r="J268" s="361"/>
      <c r="K268" s="361"/>
      <c r="L268" s="439"/>
      <c r="M268" s="361"/>
      <c r="N268" s="373"/>
    </row>
    <row r="269" spans="2:14" x14ac:dyDescent="0.2">
      <c r="B269" s="369"/>
      <c r="C269" s="370"/>
      <c r="D269" s="361"/>
      <c r="E269" s="419"/>
      <c r="F269" s="361" t="s">
        <v>386</v>
      </c>
      <c r="G269" s="361"/>
      <c r="H269" s="361"/>
      <c r="I269" s="361"/>
      <c r="J269" s="361"/>
      <c r="K269" s="361"/>
      <c r="L269" s="439"/>
      <c r="M269" s="361"/>
      <c r="N269" s="373"/>
    </row>
    <row r="270" spans="2:14" x14ac:dyDescent="0.2">
      <c r="B270" s="369"/>
      <c r="C270" s="370"/>
      <c r="D270" s="361"/>
      <c r="E270" s="419"/>
      <c r="F270" s="361" t="s">
        <v>387</v>
      </c>
      <c r="G270" s="361"/>
      <c r="H270" s="361"/>
      <c r="I270" s="361"/>
      <c r="J270" s="361"/>
      <c r="K270" s="361"/>
      <c r="L270" s="439"/>
      <c r="M270" s="361"/>
      <c r="N270" s="373"/>
    </row>
    <row r="271" spans="2:14" x14ac:dyDescent="0.2">
      <c r="B271" s="369"/>
      <c r="C271" s="370"/>
      <c r="D271" s="361"/>
      <c r="E271" s="419"/>
      <c r="F271" s="420"/>
      <c r="G271" s="361"/>
      <c r="H271" s="361"/>
      <c r="I271" s="361"/>
      <c r="J271" s="361"/>
      <c r="K271" s="361"/>
      <c r="L271" s="427"/>
      <c r="M271" s="361"/>
      <c r="N271" s="373"/>
    </row>
    <row r="272" spans="2:14" x14ac:dyDescent="0.2">
      <c r="B272" s="369"/>
      <c r="C272" s="370"/>
      <c r="D272" s="361"/>
      <c r="E272" s="395" t="s">
        <v>207</v>
      </c>
      <c r="F272" s="361" t="s">
        <v>388</v>
      </c>
      <c r="G272" s="361"/>
      <c r="H272" s="361"/>
      <c r="I272" s="361"/>
      <c r="J272" s="361"/>
      <c r="K272" s="361"/>
      <c r="L272" s="435">
        <f>L273</f>
        <v>0</v>
      </c>
      <c r="M272" s="361"/>
      <c r="N272" s="373"/>
    </row>
    <row r="273" spans="2:14" x14ac:dyDescent="0.2">
      <c r="B273" s="369"/>
      <c r="C273" s="370"/>
      <c r="D273" s="361"/>
      <c r="E273" s="419"/>
      <c r="F273" s="361" t="s">
        <v>389</v>
      </c>
      <c r="G273" s="361"/>
      <c r="H273" s="361"/>
      <c r="I273" s="361"/>
      <c r="J273" s="361"/>
      <c r="K273" s="361"/>
      <c r="L273" s="436"/>
      <c r="M273" s="361"/>
      <c r="N273" s="373"/>
    </row>
    <row r="274" spans="2:14" x14ac:dyDescent="0.2">
      <c r="B274" s="369"/>
      <c r="C274" s="370"/>
      <c r="D274" s="361"/>
      <c r="E274" s="419"/>
      <c r="F274" s="420"/>
      <c r="G274" s="361"/>
      <c r="H274" s="361"/>
      <c r="I274" s="361"/>
      <c r="J274" s="361"/>
      <c r="K274" s="361"/>
      <c r="L274" s="427"/>
      <c r="M274" s="361"/>
      <c r="N274" s="373"/>
    </row>
    <row r="275" spans="2:14" x14ac:dyDescent="0.2">
      <c r="B275" s="369"/>
      <c r="C275" s="370"/>
      <c r="D275" s="361"/>
      <c r="E275" s="425"/>
      <c r="F275" s="427"/>
      <c r="G275" s="361"/>
      <c r="H275" s="361"/>
      <c r="I275" s="361"/>
      <c r="J275" s="361"/>
      <c r="K275" s="361"/>
      <c r="L275" s="427"/>
      <c r="M275" s="361"/>
      <c r="N275" s="373"/>
    </row>
    <row r="276" spans="2:14" x14ac:dyDescent="0.2">
      <c r="B276" s="369"/>
      <c r="C276" s="370"/>
      <c r="D276" s="361"/>
      <c r="E276" s="419">
        <v>11</v>
      </c>
      <c r="F276" s="420" t="s">
        <v>347</v>
      </c>
      <c r="G276" s="361"/>
      <c r="H276" s="361"/>
      <c r="I276" s="361"/>
      <c r="J276" s="361"/>
      <c r="K276" s="361"/>
      <c r="L276" s="435">
        <f>L277</f>
        <v>0</v>
      </c>
      <c r="M276" s="361"/>
      <c r="N276" s="373"/>
    </row>
    <row r="277" spans="2:14" x14ac:dyDescent="0.2">
      <c r="B277" s="369"/>
      <c r="C277" s="370"/>
      <c r="D277" s="361"/>
      <c r="E277" s="425"/>
      <c r="F277" s="361" t="s">
        <v>390</v>
      </c>
      <c r="G277" s="361"/>
      <c r="H277" s="361"/>
      <c r="I277" s="361"/>
      <c r="J277" s="361"/>
      <c r="K277" s="361"/>
      <c r="L277" s="439"/>
      <c r="M277" s="361"/>
      <c r="N277" s="373"/>
    </row>
    <row r="278" spans="2:14" x14ac:dyDescent="0.2">
      <c r="B278" s="369"/>
      <c r="C278" s="370"/>
      <c r="D278" s="361"/>
      <c r="E278" s="425"/>
      <c r="F278" s="427"/>
      <c r="G278" s="361"/>
      <c r="H278" s="361"/>
      <c r="I278" s="361"/>
      <c r="J278" s="361"/>
      <c r="K278" s="361"/>
      <c r="L278" s="427"/>
      <c r="M278" s="361"/>
      <c r="N278" s="373"/>
    </row>
    <row r="279" spans="2:14" x14ac:dyDescent="0.2">
      <c r="B279" s="369"/>
      <c r="C279" s="370"/>
      <c r="D279" s="361"/>
      <c r="E279" s="419">
        <v>12</v>
      </c>
      <c r="F279" s="420" t="s">
        <v>348</v>
      </c>
      <c r="G279" s="361"/>
      <c r="H279" s="361"/>
      <c r="I279" s="361"/>
      <c r="J279" s="361"/>
      <c r="K279" s="361"/>
      <c r="L279" s="440">
        <f>Aktivet!G54</f>
        <v>0</v>
      </c>
      <c r="M279" s="361"/>
      <c r="N279" s="373"/>
    </row>
    <row r="280" spans="2:14" x14ac:dyDescent="0.2">
      <c r="B280" s="369"/>
      <c r="C280" s="370"/>
      <c r="D280" s="361"/>
      <c r="E280" s="425"/>
      <c r="F280" s="427"/>
      <c r="G280" s="361"/>
      <c r="H280" s="361"/>
      <c r="I280" s="361"/>
      <c r="J280" s="361"/>
      <c r="K280" s="361"/>
      <c r="L280" s="427"/>
      <c r="M280" s="361"/>
      <c r="N280" s="373"/>
    </row>
    <row r="281" spans="2:14" x14ac:dyDescent="0.2">
      <c r="B281" s="369"/>
      <c r="C281" s="370"/>
      <c r="D281" s="361"/>
      <c r="E281" s="425"/>
      <c r="F281" s="427"/>
      <c r="G281" s="361"/>
      <c r="H281" s="361"/>
      <c r="I281" s="361"/>
      <c r="J281" s="361"/>
      <c r="K281" s="374"/>
      <c r="L281" s="427"/>
      <c r="M281" s="361"/>
      <c r="N281" s="373"/>
    </row>
    <row r="282" spans="2:14" x14ac:dyDescent="0.2">
      <c r="B282" s="369"/>
      <c r="C282" s="370"/>
      <c r="D282" s="361"/>
      <c r="E282" s="419" t="s">
        <v>217</v>
      </c>
      <c r="F282" s="359" t="s">
        <v>414</v>
      </c>
      <c r="G282" s="376"/>
      <c r="H282" s="372"/>
      <c r="I282" s="372"/>
      <c r="J282" s="361"/>
      <c r="K282" s="374"/>
      <c r="L282" s="440">
        <f>Pasivet!G51</f>
        <v>22988072.5</v>
      </c>
      <c r="M282" s="361"/>
      <c r="N282" s="373"/>
    </row>
    <row r="283" spans="2:14" x14ac:dyDescent="0.2">
      <c r="B283" s="369"/>
      <c r="C283" s="370"/>
      <c r="D283" s="361"/>
      <c r="E283" s="419"/>
      <c r="F283" s="359"/>
      <c r="G283" s="376"/>
      <c r="H283" s="372"/>
      <c r="I283" s="372"/>
      <c r="J283" s="361"/>
      <c r="K283" s="374"/>
      <c r="L283" s="427"/>
      <c r="M283" s="361"/>
      <c r="N283" s="373"/>
    </row>
    <row r="284" spans="2:14" x14ac:dyDescent="0.2">
      <c r="B284" s="369"/>
      <c r="C284" s="370"/>
      <c r="D284" s="361"/>
      <c r="E284" s="366">
        <v>13</v>
      </c>
      <c r="F284" s="358" t="s">
        <v>84</v>
      </c>
      <c r="G284" s="376"/>
      <c r="H284" s="372"/>
      <c r="I284" s="372"/>
      <c r="J284" s="361"/>
      <c r="K284" s="374"/>
      <c r="L284" s="435">
        <f>L285+L286+L287+L288+L289+L290+L291</f>
        <v>0</v>
      </c>
      <c r="M284" s="361"/>
      <c r="N284" s="373"/>
    </row>
    <row r="285" spans="2:14" x14ac:dyDescent="0.2">
      <c r="B285" s="369"/>
      <c r="C285" s="400" t="s">
        <v>391</v>
      </c>
      <c r="D285" s="361"/>
      <c r="E285" s="425"/>
      <c r="F285" s="398" t="s">
        <v>85</v>
      </c>
      <c r="G285" s="376"/>
      <c r="H285" s="372"/>
      <c r="I285" s="372"/>
      <c r="J285" s="361"/>
      <c r="K285" s="374"/>
      <c r="L285" s="439"/>
      <c r="M285" s="361"/>
      <c r="N285" s="373"/>
    </row>
    <row r="286" spans="2:14" x14ac:dyDescent="0.2">
      <c r="B286" s="369"/>
      <c r="C286" s="400"/>
      <c r="D286" s="361"/>
      <c r="E286" s="395" t="s">
        <v>207</v>
      </c>
      <c r="F286" s="361" t="s">
        <v>421</v>
      </c>
      <c r="G286" s="376"/>
      <c r="H286" s="372"/>
      <c r="I286" s="372"/>
      <c r="J286" s="361"/>
      <c r="K286" s="374"/>
      <c r="L286" s="439"/>
      <c r="M286" s="361"/>
      <c r="N286" s="373"/>
    </row>
    <row r="287" spans="2:14" x14ac:dyDescent="0.2">
      <c r="B287" s="369"/>
      <c r="C287" s="400"/>
      <c r="D287" s="361"/>
      <c r="E287" s="395" t="s">
        <v>207</v>
      </c>
      <c r="F287" s="361" t="s">
        <v>415</v>
      </c>
      <c r="G287" s="376"/>
      <c r="H287" s="372"/>
      <c r="I287" s="372"/>
      <c r="J287" s="361"/>
      <c r="K287" s="374"/>
      <c r="L287" s="439"/>
      <c r="M287" s="361"/>
      <c r="N287" s="373"/>
    </row>
    <row r="288" spans="2:14" x14ac:dyDescent="0.2">
      <c r="B288" s="369"/>
      <c r="C288" s="400"/>
      <c r="D288" s="361"/>
      <c r="E288" s="395" t="s">
        <v>207</v>
      </c>
      <c r="F288" s="361" t="s">
        <v>416</v>
      </c>
      <c r="G288" s="376"/>
      <c r="H288" s="372"/>
      <c r="I288" s="372"/>
      <c r="J288" s="361"/>
      <c r="K288" s="374"/>
      <c r="L288" s="439"/>
      <c r="M288" s="361"/>
      <c r="N288" s="373"/>
    </row>
    <row r="289" spans="2:14" x14ac:dyDescent="0.2">
      <c r="B289" s="369"/>
      <c r="C289" s="400"/>
      <c r="D289" s="361"/>
      <c r="E289" s="395" t="s">
        <v>207</v>
      </c>
      <c r="F289" s="361" t="s">
        <v>417</v>
      </c>
      <c r="G289" s="376"/>
      <c r="H289" s="372"/>
      <c r="I289" s="372"/>
      <c r="J289" s="361"/>
      <c r="K289" s="374"/>
      <c r="L289" s="439"/>
      <c r="M289" s="361"/>
      <c r="N289" s="373"/>
    </row>
    <row r="290" spans="2:14" x14ac:dyDescent="0.2">
      <c r="B290" s="369"/>
      <c r="C290" s="400"/>
      <c r="D290" s="361"/>
      <c r="E290" s="395" t="s">
        <v>207</v>
      </c>
      <c r="F290" s="361" t="s">
        <v>418</v>
      </c>
      <c r="G290" s="376"/>
      <c r="H290" s="372"/>
      <c r="I290" s="372"/>
      <c r="J290" s="361"/>
      <c r="K290" s="374"/>
      <c r="L290" s="439"/>
      <c r="M290" s="361"/>
      <c r="N290" s="373"/>
    </row>
    <row r="291" spans="2:14" x14ac:dyDescent="0.2">
      <c r="B291" s="369"/>
      <c r="C291" s="400"/>
      <c r="D291" s="361"/>
      <c r="E291" s="395" t="s">
        <v>207</v>
      </c>
      <c r="F291" s="361" t="s">
        <v>419</v>
      </c>
      <c r="G291" s="376"/>
      <c r="H291" s="372"/>
      <c r="I291" s="372"/>
      <c r="J291" s="361"/>
      <c r="K291" s="374"/>
      <c r="L291" s="439"/>
      <c r="M291" s="361"/>
      <c r="N291" s="373"/>
    </row>
    <row r="292" spans="2:14" x14ac:dyDescent="0.2">
      <c r="B292" s="369"/>
      <c r="C292" s="400"/>
      <c r="D292" s="361"/>
      <c r="E292" s="425"/>
      <c r="F292" s="398"/>
      <c r="G292" s="376"/>
      <c r="H292" s="372"/>
      <c r="I292" s="372"/>
      <c r="J292" s="361"/>
      <c r="K292" s="374"/>
      <c r="L292" s="427"/>
      <c r="M292" s="361"/>
      <c r="N292" s="373"/>
    </row>
    <row r="293" spans="2:14" x14ac:dyDescent="0.2">
      <c r="B293" s="369"/>
      <c r="C293" s="395" t="s">
        <v>392</v>
      </c>
      <c r="D293" s="361"/>
      <c r="E293" s="425"/>
      <c r="F293" s="398" t="s">
        <v>86</v>
      </c>
      <c r="G293" s="376"/>
      <c r="H293" s="372"/>
      <c r="I293" s="372"/>
      <c r="J293" s="361"/>
      <c r="K293" s="374"/>
      <c r="L293" s="435">
        <f>L294+L296+L300+L304+L305</f>
        <v>0</v>
      </c>
      <c r="M293" s="361"/>
      <c r="N293" s="373"/>
    </row>
    <row r="294" spans="2:14" x14ac:dyDescent="0.2">
      <c r="B294" s="369"/>
      <c r="C294" s="395"/>
      <c r="D294" s="361"/>
      <c r="E294" s="395" t="s">
        <v>207</v>
      </c>
      <c r="F294" s="361" t="s">
        <v>420</v>
      </c>
      <c r="G294" s="376"/>
      <c r="H294" s="372"/>
      <c r="I294" s="372"/>
      <c r="J294" s="361"/>
      <c r="K294" s="374"/>
      <c r="L294" s="439"/>
      <c r="M294" s="361"/>
      <c r="N294" s="373"/>
    </row>
    <row r="295" spans="2:14" x14ac:dyDescent="0.2">
      <c r="B295" s="369"/>
      <c r="C295" s="395"/>
      <c r="D295" s="361"/>
      <c r="E295" s="425"/>
      <c r="F295" s="361"/>
      <c r="G295" s="376" t="s">
        <v>424</v>
      </c>
      <c r="H295" s="372"/>
      <c r="I295" s="372"/>
      <c r="J295" s="361"/>
      <c r="K295" s="374"/>
      <c r="L295" s="435">
        <f>L296+L300</f>
        <v>0</v>
      </c>
      <c r="M295" s="361"/>
      <c r="N295" s="373"/>
    </row>
    <row r="296" spans="2:14" x14ac:dyDescent="0.2">
      <c r="B296" s="369"/>
      <c r="C296" s="395"/>
      <c r="D296" s="361"/>
      <c r="E296" s="395" t="s">
        <v>207</v>
      </c>
      <c r="F296" s="361" t="s">
        <v>422</v>
      </c>
      <c r="G296" s="376"/>
      <c r="H296" s="372"/>
      <c r="I296" s="372"/>
      <c r="J296" s="361"/>
      <c r="K296" s="374"/>
      <c r="L296" s="441">
        <f>L297+L298+L299</f>
        <v>0</v>
      </c>
      <c r="M296" s="361"/>
      <c r="N296" s="373"/>
    </row>
    <row r="297" spans="2:14" x14ac:dyDescent="0.2">
      <c r="B297" s="369"/>
      <c r="C297" s="395"/>
      <c r="D297" s="361"/>
      <c r="E297" s="425"/>
      <c r="F297" s="361"/>
      <c r="G297" s="377" t="s">
        <v>425</v>
      </c>
      <c r="H297" s="372"/>
      <c r="I297" s="372"/>
      <c r="J297" s="361"/>
      <c r="K297" s="374"/>
      <c r="L297" s="439"/>
      <c r="M297" s="361"/>
      <c r="N297" s="373"/>
    </row>
    <row r="298" spans="2:14" x14ac:dyDescent="0.2">
      <c r="B298" s="369"/>
      <c r="C298" s="395"/>
      <c r="D298" s="361"/>
      <c r="E298" s="425"/>
      <c r="F298" s="361"/>
      <c r="G298" s="377" t="s">
        <v>426</v>
      </c>
      <c r="H298" s="372"/>
      <c r="I298" s="372"/>
      <c r="J298" s="361"/>
      <c r="K298" s="374"/>
      <c r="L298" s="439"/>
      <c r="M298" s="361"/>
      <c r="N298" s="373"/>
    </row>
    <row r="299" spans="2:14" x14ac:dyDescent="0.2">
      <c r="B299" s="369"/>
      <c r="C299" s="395"/>
      <c r="D299" s="361"/>
      <c r="E299" s="425"/>
      <c r="F299" s="361"/>
      <c r="G299" s="377" t="s">
        <v>427</v>
      </c>
      <c r="H299" s="372"/>
      <c r="I299" s="372"/>
      <c r="J299" s="361"/>
      <c r="K299" s="374"/>
      <c r="L299" s="439"/>
      <c r="M299" s="361"/>
      <c r="N299" s="373"/>
    </row>
    <row r="300" spans="2:14" x14ac:dyDescent="0.2">
      <c r="B300" s="369"/>
      <c r="C300" s="395"/>
      <c r="D300" s="361"/>
      <c r="E300" s="395" t="s">
        <v>207</v>
      </c>
      <c r="F300" s="361" t="s">
        <v>423</v>
      </c>
      <c r="G300" s="376"/>
      <c r="H300" s="372"/>
      <c r="I300" s="372"/>
      <c r="J300" s="361"/>
      <c r="K300" s="374"/>
      <c r="L300" s="441">
        <f>L301+L302+L303</f>
        <v>0</v>
      </c>
      <c r="M300" s="361"/>
      <c r="N300" s="373"/>
    </row>
    <row r="301" spans="2:14" x14ac:dyDescent="0.2">
      <c r="B301" s="369"/>
      <c r="C301" s="395"/>
      <c r="D301" s="361"/>
      <c r="E301" s="425"/>
      <c r="F301" s="361"/>
      <c r="G301" s="377" t="s">
        <v>425</v>
      </c>
      <c r="H301" s="372"/>
      <c r="I301" s="372"/>
      <c r="J301" s="361"/>
      <c r="K301" s="374"/>
      <c r="L301" s="439"/>
      <c r="M301" s="361"/>
      <c r="N301" s="373"/>
    </row>
    <row r="302" spans="2:14" x14ac:dyDescent="0.2">
      <c r="B302" s="369"/>
      <c r="C302" s="395"/>
      <c r="D302" s="361"/>
      <c r="E302" s="425"/>
      <c r="F302" s="361"/>
      <c r="G302" s="377" t="s">
        <v>426</v>
      </c>
      <c r="H302" s="372"/>
      <c r="I302" s="372"/>
      <c r="J302" s="361"/>
      <c r="K302" s="374"/>
      <c r="L302" s="439"/>
      <c r="M302" s="361"/>
      <c r="N302" s="373"/>
    </row>
    <row r="303" spans="2:14" x14ac:dyDescent="0.2">
      <c r="B303" s="369"/>
      <c r="C303" s="395"/>
      <c r="D303" s="361"/>
      <c r="E303" s="425"/>
      <c r="F303" s="361"/>
      <c r="G303" s="377" t="s">
        <v>427</v>
      </c>
      <c r="H303" s="372"/>
      <c r="I303" s="372"/>
      <c r="J303" s="361"/>
      <c r="K303" s="374"/>
      <c r="L303" s="439"/>
      <c r="M303" s="361"/>
      <c r="N303" s="373"/>
    </row>
    <row r="304" spans="2:14" x14ac:dyDescent="0.2">
      <c r="B304" s="369"/>
      <c r="C304" s="395"/>
      <c r="D304" s="361"/>
      <c r="E304" s="395" t="s">
        <v>207</v>
      </c>
      <c r="F304" s="361" t="s">
        <v>417</v>
      </c>
      <c r="G304" s="376"/>
      <c r="H304" s="372"/>
      <c r="I304" s="372"/>
      <c r="J304" s="361"/>
      <c r="K304" s="374"/>
      <c r="L304" s="439"/>
      <c r="M304" s="361"/>
      <c r="N304" s="373"/>
    </row>
    <row r="305" spans="2:14" x14ac:dyDescent="0.2">
      <c r="B305" s="369"/>
      <c r="C305" s="395"/>
      <c r="D305" s="361"/>
      <c r="E305" s="395" t="s">
        <v>207</v>
      </c>
      <c r="F305" s="361" t="s">
        <v>428</v>
      </c>
      <c r="G305" s="376"/>
      <c r="H305" s="372"/>
      <c r="I305" s="372"/>
      <c r="J305" s="361"/>
      <c r="K305" s="374"/>
      <c r="L305" s="439"/>
      <c r="M305" s="361"/>
      <c r="N305" s="373"/>
    </row>
    <row r="306" spans="2:14" x14ac:dyDescent="0.2">
      <c r="B306" s="369"/>
      <c r="C306" s="395"/>
      <c r="D306" s="361"/>
      <c r="E306" s="425"/>
      <c r="F306" s="398"/>
      <c r="G306" s="376"/>
      <c r="H306" s="372"/>
      <c r="I306" s="372"/>
      <c r="J306" s="361"/>
      <c r="K306" s="374"/>
      <c r="L306" s="427"/>
      <c r="M306" s="361"/>
      <c r="N306" s="373"/>
    </row>
    <row r="307" spans="2:14" x14ac:dyDescent="0.2">
      <c r="B307" s="369"/>
      <c r="C307" s="400" t="s">
        <v>393</v>
      </c>
      <c r="D307" s="361"/>
      <c r="E307" s="425"/>
      <c r="F307" s="398" t="s">
        <v>87</v>
      </c>
      <c r="G307" s="376"/>
      <c r="H307" s="372"/>
      <c r="I307" s="372"/>
      <c r="J307" s="361"/>
      <c r="K307" s="374"/>
      <c r="L307" s="435">
        <f>L308</f>
        <v>0</v>
      </c>
      <c r="M307" s="361"/>
      <c r="N307" s="373"/>
    </row>
    <row r="308" spans="2:14" x14ac:dyDescent="0.2">
      <c r="B308" s="369"/>
      <c r="C308" s="400"/>
      <c r="D308" s="361"/>
      <c r="E308" s="395" t="s">
        <v>207</v>
      </c>
      <c r="F308" s="361" t="s">
        <v>429</v>
      </c>
      <c r="G308" s="376"/>
      <c r="H308" s="372"/>
      <c r="I308" s="372"/>
      <c r="J308" s="361"/>
      <c r="K308" s="374"/>
      <c r="L308" s="439"/>
      <c r="M308" s="361"/>
      <c r="N308" s="373"/>
    </row>
    <row r="309" spans="2:14" x14ac:dyDescent="0.2">
      <c r="B309" s="369"/>
      <c r="C309" s="400"/>
      <c r="D309" s="361"/>
      <c r="E309" s="425"/>
      <c r="F309" s="398"/>
      <c r="G309" s="376"/>
      <c r="H309" s="372"/>
      <c r="I309" s="372"/>
      <c r="J309" s="361"/>
      <c r="K309" s="374"/>
      <c r="L309" s="427"/>
      <c r="M309" s="361"/>
      <c r="N309" s="373"/>
    </row>
    <row r="310" spans="2:14" x14ac:dyDescent="0.2">
      <c r="B310" s="369"/>
      <c r="C310" s="395" t="s">
        <v>394</v>
      </c>
      <c r="D310" s="361"/>
      <c r="E310" s="425"/>
      <c r="F310" s="398" t="s">
        <v>88</v>
      </c>
      <c r="G310" s="376"/>
      <c r="H310" s="372"/>
      <c r="I310" s="372"/>
      <c r="J310" s="361"/>
      <c r="K310" s="374"/>
      <c r="L310" s="440">
        <f>L311</f>
        <v>0</v>
      </c>
      <c r="M310" s="361"/>
      <c r="N310" s="373"/>
    </row>
    <row r="311" spans="2:14" x14ac:dyDescent="0.2">
      <c r="B311" s="369"/>
      <c r="C311" s="395"/>
      <c r="D311" s="361"/>
      <c r="E311" s="395" t="s">
        <v>207</v>
      </c>
      <c r="F311" s="361" t="s">
        <v>430</v>
      </c>
      <c r="G311" s="376"/>
      <c r="H311" s="372"/>
      <c r="I311" s="372"/>
      <c r="J311" s="361"/>
      <c r="K311" s="374"/>
      <c r="L311" s="442">
        <f>Pasivet!G10</f>
        <v>0</v>
      </c>
      <c r="M311" s="361"/>
      <c r="N311" s="373"/>
    </row>
    <row r="312" spans="2:14" x14ac:dyDescent="0.2">
      <c r="B312" s="369"/>
      <c r="C312" s="395"/>
      <c r="D312" s="361"/>
      <c r="E312" s="395"/>
      <c r="F312" s="361"/>
      <c r="G312" s="416" t="s">
        <v>432</v>
      </c>
      <c r="H312" s="443"/>
      <c r="I312" s="443"/>
      <c r="J312" s="415"/>
      <c r="K312" s="438"/>
      <c r="L312" s="439"/>
      <c r="M312" s="361"/>
      <c r="N312" s="373"/>
    </row>
    <row r="313" spans="2:14" x14ac:dyDescent="0.2">
      <c r="B313" s="369"/>
      <c r="C313" s="395"/>
      <c r="D313" s="361"/>
      <c r="E313" s="395" t="s">
        <v>207</v>
      </c>
      <c r="F313" s="361" t="s">
        <v>431</v>
      </c>
      <c r="G313" s="444"/>
      <c r="H313" s="443"/>
      <c r="I313" s="443"/>
      <c r="J313" s="415"/>
      <c r="K313" s="438"/>
      <c r="L313" s="439"/>
      <c r="M313" s="361"/>
      <c r="N313" s="373"/>
    </row>
    <row r="314" spans="2:14" x14ac:dyDescent="0.2">
      <c r="B314" s="369"/>
      <c r="C314" s="395"/>
      <c r="D314" s="361"/>
      <c r="E314" s="425"/>
      <c r="F314" s="398"/>
      <c r="G314" s="416" t="s">
        <v>433</v>
      </c>
      <c r="H314" s="443"/>
      <c r="I314" s="443"/>
      <c r="J314" s="415"/>
      <c r="K314" s="438"/>
      <c r="L314" s="427"/>
      <c r="M314" s="361"/>
      <c r="N314" s="373"/>
    </row>
    <row r="315" spans="2:14" x14ac:dyDescent="0.2">
      <c r="B315" s="369"/>
      <c r="C315" s="395"/>
      <c r="D315" s="361"/>
      <c r="E315" s="425"/>
      <c r="F315" s="398"/>
      <c r="G315" s="376"/>
      <c r="H315" s="372"/>
      <c r="I315" s="372"/>
      <c r="J315" s="361"/>
      <c r="K315" s="374"/>
      <c r="L315" s="427"/>
      <c r="M315" s="361"/>
      <c r="N315" s="373"/>
    </row>
    <row r="316" spans="2:14" x14ac:dyDescent="0.2">
      <c r="B316" s="369"/>
      <c r="C316" s="400" t="s">
        <v>395</v>
      </c>
      <c r="D316" s="361"/>
      <c r="E316" s="361"/>
      <c r="F316" s="398" t="s">
        <v>89</v>
      </c>
      <c r="G316" s="376"/>
      <c r="H316" s="372"/>
      <c r="I316" s="372"/>
      <c r="J316" s="361"/>
      <c r="K316" s="374"/>
      <c r="L316" s="440">
        <f>L317</f>
        <v>0</v>
      </c>
      <c r="M316" s="361"/>
      <c r="N316" s="373"/>
    </row>
    <row r="317" spans="2:14" x14ac:dyDescent="0.2">
      <c r="B317" s="369"/>
      <c r="C317" s="400"/>
      <c r="D317" s="361"/>
      <c r="E317" s="395" t="s">
        <v>207</v>
      </c>
      <c r="F317" s="361" t="s">
        <v>434</v>
      </c>
      <c r="G317" s="376"/>
      <c r="H317" s="372"/>
      <c r="I317" s="372"/>
      <c r="J317" s="361"/>
      <c r="K317" s="374"/>
      <c r="L317" s="442">
        <f>Pasivet!G11</f>
        <v>0</v>
      </c>
      <c r="M317" s="361"/>
      <c r="N317" s="373"/>
    </row>
    <row r="318" spans="2:14" x14ac:dyDescent="0.2">
      <c r="B318" s="369"/>
      <c r="C318" s="400"/>
      <c r="D318" s="361"/>
      <c r="E318" s="395"/>
      <c r="F318" s="398"/>
      <c r="G318" s="376"/>
      <c r="H318" s="372"/>
      <c r="I318" s="372"/>
      <c r="J318" s="361"/>
      <c r="K318" s="374"/>
      <c r="L318" s="374"/>
      <c r="M318" s="361"/>
      <c r="N318" s="373"/>
    </row>
    <row r="319" spans="2:14" x14ac:dyDescent="0.2">
      <c r="B319" s="369"/>
      <c r="C319" s="395" t="s">
        <v>396</v>
      </c>
      <c r="D319" s="361"/>
      <c r="E319" s="361"/>
      <c r="F319" s="398" t="s">
        <v>90</v>
      </c>
      <c r="G319" s="376"/>
      <c r="H319" s="372"/>
      <c r="I319" s="372"/>
      <c r="J319" s="361"/>
      <c r="K319" s="374"/>
      <c r="L319" s="440">
        <f>L320</f>
        <v>0</v>
      </c>
      <c r="M319" s="361"/>
      <c r="N319" s="373"/>
    </row>
    <row r="320" spans="2:14" x14ac:dyDescent="0.2">
      <c r="B320" s="369"/>
      <c r="C320" s="395"/>
      <c r="D320" s="361"/>
      <c r="E320" s="395" t="s">
        <v>207</v>
      </c>
      <c r="F320" s="361" t="s">
        <v>435</v>
      </c>
      <c r="G320" s="376"/>
      <c r="H320" s="372"/>
      <c r="I320" s="372"/>
      <c r="J320" s="361"/>
      <c r="K320" s="374"/>
      <c r="L320" s="442">
        <f>Pasivet!G12</f>
        <v>0</v>
      </c>
      <c r="M320" s="361"/>
      <c r="N320" s="373"/>
    </row>
    <row r="321" spans="2:14" x14ac:dyDescent="0.2">
      <c r="B321" s="369"/>
      <c r="C321" s="395"/>
      <c r="D321" s="361"/>
      <c r="E321" s="395"/>
      <c r="F321" s="398"/>
      <c r="G321" s="376"/>
      <c r="H321" s="372"/>
      <c r="I321" s="372"/>
      <c r="J321" s="361"/>
      <c r="K321" s="374"/>
      <c r="L321" s="374"/>
      <c r="M321" s="374"/>
      <c r="N321" s="373"/>
    </row>
    <row r="322" spans="2:14" x14ac:dyDescent="0.2">
      <c r="B322" s="369"/>
      <c r="C322" s="400" t="s">
        <v>397</v>
      </c>
      <c r="D322" s="361"/>
      <c r="E322" s="361"/>
      <c r="F322" s="398" t="s">
        <v>91</v>
      </c>
      <c r="G322" s="376"/>
      <c r="H322" s="372"/>
      <c r="I322" s="372"/>
      <c r="J322" s="361"/>
      <c r="K322" s="374"/>
      <c r="L322" s="440">
        <f>L323</f>
        <v>0</v>
      </c>
      <c r="M322" s="361"/>
      <c r="N322" s="373"/>
    </row>
    <row r="323" spans="2:14" x14ac:dyDescent="0.2">
      <c r="B323" s="369"/>
      <c r="C323" s="400"/>
      <c r="D323" s="361"/>
      <c r="E323" s="395" t="s">
        <v>207</v>
      </c>
      <c r="F323" s="377" t="s">
        <v>436</v>
      </c>
      <c r="G323" s="376"/>
      <c r="H323" s="372"/>
      <c r="I323" s="372"/>
      <c r="J323" s="361"/>
      <c r="K323" s="374"/>
      <c r="L323" s="442">
        <f>Pasivet!G13</f>
        <v>0</v>
      </c>
      <c r="M323" s="361"/>
      <c r="N323" s="373"/>
    </row>
    <row r="324" spans="2:14" x14ac:dyDescent="0.2">
      <c r="B324" s="369"/>
      <c r="C324" s="400"/>
      <c r="D324" s="361"/>
      <c r="E324" s="395"/>
      <c r="F324" s="398"/>
      <c r="G324" s="376"/>
      <c r="H324" s="372"/>
      <c r="I324" s="372"/>
      <c r="J324" s="361"/>
      <c r="K324" s="374"/>
      <c r="L324" s="374"/>
      <c r="M324" s="361"/>
      <c r="N324" s="373"/>
    </row>
    <row r="325" spans="2:14" x14ac:dyDescent="0.2">
      <c r="B325" s="369"/>
      <c r="C325" s="395" t="s">
        <v>398</v>
      </c>
      <c r="D325" s="361"/>
      <c r="E325" s="361"/>
      <c r="F325" s="398" t="s">
        <v>92</v>
      </c>
      <c r="G325" s="376"/>
      <c r="H325" s="372"/>
      <c r="I325" s="372"/>
      <c r="J325" s="361"/>
      <c r="K325" s="374"/>
      <c r="L325" s="440">
        <f>Pasivet!G14</f>
        <v>85191</v>
      </c>
      <c r="M325" s="361"/>
      <c r="N325" s="373"/>
    </row>
    <row r="326" spans="2:14" x14ac:dyDescent="0.2">
      <c r="B326" s="369"/>
      <c r="C326" s="395"/>
      <c r="D326" s="361"/>
      <c r="E326" s="395" t="s">
        <v>207</v>
      </c>
      <c r="F326" s="361" t="s">
        <v>131</v>
      </c>
      <c r="G326" s="376"/>
      <c r="H326" s="372"/>
      <c r="I326" s="372"/>
      <c r="J326" s="361"/>
      <c r="K326" s="374"/>
      <c r="L326" s="439"/>
      <c r="M326" s="361"/>
      <c r="N326" s="373"/>
    </row>
    <row r="327" spans="2:14" x14ac:dyDescent="0.2">
      <c r="B327" s="369"/>
      <c r="C327" s="395"/>
      <c r="D327" s="361"/>
      <c r="E327" s="395" t="s">
        <v>207</v>
      </c>
      <c r="F327" s="361" t="s">
        <v>437</v>
      </c>
      <c r="G327" s="376"/>
      <c r="H327" s="372"/>
      <c r="I327" s="372"/>
      <c r="J327" s="361"/>
      <c r="K327" s="374"/>
      <c r="L327" s="439"/>
      <c r="M327" s="361"/>
      <c r="N327" s="373"/>
    </row>
    <row r="328" spans="2:14" x14ac:dyDescent="0.2">
      <c r="B328" s="369"/>
      <c r="C328" s="395"/>
      <c r="D328" s="361"/>
      <c r="E328" s="395" t="s">
        <v>207</v>
      </c>
      <c r="F328" s="361" t="s">
        <v>438</v>
      </c>
      <c r="G328" s="376"/>
      <c r="H328" s="372"/>
      <c r="I328" s="372"/>
      <c r="J328" s="361"/>
      <c r="K328" s="374"/>
      <c r="L328" s="439"/>
      <c r="M328" s="361"/>
      <c r="N328" s="373"/>
    </row>
    <row r="329" spans="2:14" x14ac:dyDescent="0.2">
      <c r="B329" s="369"/>
      <c r="C329" s="395"/>
      <c r="D329" s="361"/>
      <c r="E329" s="395" t="s">
        <v>207</v>
      </c>
      <c r="F329" s="361" t="s">
        <v>439</v>
      </c>
      <c r="G329" s="376"/>
      <c r="H329" s="372"/>
      <c r="I329" s="372"/>
      <c r="J329" s="361"/>
      <c r="K329" s="374"/>
      <c r="L329" s="439"/>
      <c r="M329" s="361"/>
      <c r="N329" s="373"/>
    </row>
    <row r="330" spans="2:14" x14ac:dyDescent="0.2">
      <c r="B330" s="369"/>
      <c r="C330" s="395"/>
      <c r="D330" s="361"/>
      <c r="E330" s="395" t="s">
        <v>207</v>
      </c>
      <c r="F330" s="361" t="s">
        <v>440</v>
      </c>
      <c r="G330" s="376"/>
      <c r="H330" s="372"/>
      <c r="I330" s="372"/>
      <c r="J330" s="361"/>
      <c r="K330" s="374"/>
      <c r="L330" s="439"/>
      <c r="M330" s="361"/>
      <c r="N330" s="373"/>
    </row>
    <row r="331" spans="2:14" x14ac:dyDescent="0.2">
      <c r="B331" s="369"/>
      <c r="C331" s="395"/>
      <c r="D331" s="361"/>
      <c r="E331" s="395"/>
      <c r="F331" s="398"/>
      <c r="G331" s="376"/>
      <c r="H331" s="372"/>
      <c r="I331" s="372"/>
      <c r="J331" s="361"/>
      <c r="K331" s="374"/>
      <c r="L331" s="374"/>
      <c r="M331" s="361"/>
      <c r="N331" s="373"/>
    </row>
    <row r="332" spans="2:14" x14ac:dyDescent="0.2">
      <c r="B332" s="369"/>
      <c r="C332" s="400" t="s">
        <v>399</v>
      </c>
      <c r="D332" s="361"/>
      <c r="E332" s="361"/>
      <c r="F332" s="398" t="s">
        <v>93</v>
      </c>
      <c r="G332" s="376"/>
      <c r="H332" s="372"/>
      <c r="I332" s="372"/>
      <c r="J332" s="361"/>
      <c r="K332" s="374"/>
      <c r="L332" s="440">
        <f>L337</f>
        <v>0</v>
      </c>
      <c r="M332" s="361"/>
      <c r="N332" s="373"/>
    </row>
    <row r="333" spans="2:14" x14ac:dyDescent="0.2">
      <c r="B333" s="369"/>
      <c r="C333" s="400"/>
      <c r="D333" s="361"/>
      <c r="E333" s="395" t="s">
        <v>207</v>
      </c>
      <c r="F333" s="361" t="s">
        <v>441</v>
      </c>
      <c r="G333" s="376"/>
      <c r="H333" s="372"/>
      <c r="I333" s="372"/>
      <c r="J333" s="361"/>
      <c r="K333" s="374"/>
      <c r="L333" s="439"/>
      <c r="M333" s="361"/>
      <c r="N333" s="373"/>
    </row>
    <row r="334" spans="2:14" x14ac:dyDescent="0.2">
      <c r="B334" s="369"/>
      <c r="C334" s="400"/>
      <c r="D334" s="361"/>
      <c r="E334" s="395" t="s">
        <v>207</v>
      </c>
      <c r="F334" s="361" t="s">
        <v>442</v>
      </c>
      <c r="G334" s="376"/>
      <c r="H334" s="372"/>
      <c r="I334" s="372"/>
      <c r="J334" s="361"/>
      <c r="K334" s="374"/>
      <c r="L334" s="439"/>
      <c r="M334" s="361"/>
      <c r="N334" s="373"/>
    </row>
    <row r="335" spans="2:14" x14ac:dyDescent="0.2">
      <c r="B335" s="369"/>
      <c r="C335" s="400"/>
      <c r="D335" s="361"/>
      <c r="E335" s="395" t="s">
        <v>207</v>
      </c>
      <c r="F335" s="361" t="s">
        <v>443</v>
      </c>
      <c r="G335" s="376"/>
      <c r="H335" s="372"/>
      <c r="I335" s="372"/>
      <c r="J335" s="361"/>
      <c r="K335" s="374"/>
      <c r="L335" s="439"/>
      <c r="M335" s="361"/>
      <c r="N335" s="373"/>
    </row>
    <row r="336" spans="2:14" x14ac:dyDescent="0.2">
      <c r="B336" s="369"/>
      <c r="C336" s="400"/>
      <c r="D336" s="361"/>
      <c r="E336" s="395" t="s">
        <v>207</v>
      </c>
      <c r="F336" s="361" t="s">
        <v>209</v>
      </c>
      <c r="G336" s="376"/>
      <c r="H336" s="372"/>
      <c r="I336" s="372"/>
      <c r="J336" s="361"/>
      <c r="K336" s="374"/>
      <c r="L336" s="439"/>
      <c r="M336" s="361"/>
      <c r="N336" s="373"/>
    </row>
    <row r="337" spans="2:14" x14ac:dyDescent="0.2">
      <c r="B337" s="369"/>
      <c r="C337" s="400"/>
      <c r="D337" s="361"/>
      <c r="E337" s="395" t="s">
        <v>207</v>
      </c>
      <c r="F337" s="361" t="s">
        <v>444</v>
      </c>
      <c r="G337" s="376"/>
      <c r="H337" s="372"/>
      <c r="I337" s="372"/>
      <c r="J337" s="361"/>
      <c r="K337" s="374"/>
      <c r="L337" s="442">
        <f>Pasivet!G15</f>
        <v>0</v>
      </c>
      <c r="M337" s="361"/>
      <c r="N337" s="373"/>
    </row>
    <row r="338" spans="2:14" x14ac:dyDescent="0.2">
      <c r="B338" s="369"/>
      <c r="C338" s="400"/>
      <c r="D338" s="361"/>
      <c r="E338" s="395" t="s">
        <v>207</v>
      </c>
      <c r="F338" s="361" t="s">
        <v>445</v>
      </c>
      <c r="G338" s="376"/>
      <c r="H338" s="372"/>
      <c r="I338" s="372"/>
      <c r="J338" s="361"/>
      <c r="K338" s="374"/>
      <c r="L338" s="439"/>
      <c r="M338" s="361"/>
      <c r="N338" s="373"/>
    </row>
    <row r="339" spans="2:14" x14ac:dyDescent="0.2">
      <c r="B339" s="369"/>
      <c r="C339" s="400"/>
      <c r="D339" s="361"/>
      <c r="E339" s="395" t="s">
        <v>207</v>
      </c>
      <c r="F339" s="361" t="s">
        <v>446</v>
      </c>
      <c r="G339" s="376"/>
      <c r="H339" s="372"/>
      <c r="I339" s="372"/>
      <c r="J339" s="361"/>
      <c r="K339" s="374"/>
      <c r="L339" s="439"/>
      <c r="M339" s="361"/>
      <c r="N339" s="373"/>
    </row>
    <row r="340" spans="2:14" x14ac:dyDescent="0.2">
      <c r="B340" s="369"/>
      <c r="C340" s="400"/>
      <c r="D340" s="361"/>
      <c r="E340" s="395" t="s">
        <v>207</v>
      </c>
      <c r="F340" s="361" t="s">
        <v>447</v>
      </c>
      <c r="G340" s="376"/>
      <c r="H340" s="372"/>
      <c r="I340" s="372"/>
      <c r="J340" s="361"/>
      <c r="K340" s="374"/>
      <c r="L340" s="439"/>
      <c r="M340" s="361"/>
      <c r="N340" s="373"/>
    </row>
    <row r="341" spans="2:14" x14ac:dyDescent="0.2">
      <c r="B341" s="369"/>
      <c r="C341" s="400"/>
      <c r="D341" s="361"/>
      <c r="E341" s="395"/>
      <c r="F341" s="398"/>
      <c r="G341" s="376"/>
      <c r="H341" s="372"/>
      <c r="I341" s="372"/>
      <c r="J341" s="361"/>
      <c r="K341" s="374"/>
      <c r="L341" s="374"/>
      <c r="M341" s="361"/>
      <c r="N341" s="373"/>
    </row>
    <row r="342" spans="2:14" x14ac:dyDescent="0.2">
      <c r="B342" s="369"/>
      <c r="C342" s="400" t="s">
        <v>400</v>
      </c>
      <c r="D342" s="361"/>
      <c r="E342" s="361"/>
      <c r="F342" s="398" t="s">
        <v>514</v>
      </c>
      <c r="G342" s="376"/>
      <c r="H342" s="372"/>
      <c r="I342" s="372"/>
      <c r="J342" s="361"/>
      <c r="K342" s="374"/>
      <c r="L342" s="440">
        <f>Pasivet!G16</f>
        <v>0</v>
      </c>
      <c r="M342" s="361"/>
      <c r="N342" s="373"/>
    </row>
    <row r="343" spans="2:14" x14ac:dyDescent="0.2">
      <c r="B343" s="369"/>
      <c r="C343" s="400"/>
      <c r="D343" s="361"/>
      <c r="E343" s="395" t="s">
        <v>207</v>
      </c>
      <c r="F343" s="361" t="s">
        <v>448</v>
      </c>
      <c r="G343" s="376"/>
      <c r="H343" s="372"/>
      <c r="I343" s="372"/>
      <c r="J343" s="361"/>
      <c r="K343" s="374"/>
      <c r="L343" s="439"/>
      <c r="M343" s="361"/>
      <c r="N343" s="373"/>
    </row>
    <row r="344" spans="2:14" x14ac:dyDescent="0.2">
      <c r="B344" s="369"/>
      <c r="C344" s="400"/>
      <c r="D344" s="361"/>
      <c r="E344" s="395" t="s">
        <v>207</v>
      </c>
      <c r="F344" s="361" t="s">
        <v>449</v>
      </c>
      <c r="G344" s="376"/>
      <c r="H344" s="372"/>
      <c r="I344" s="372"/>
      <c r="J344" s="361"/>
      <c r="K344" s="374"/>
      <c r="L344" s="439"/>
      <c r="M344" s="361"/>
      <c r="N344" s="373"/>
    </row>
    <row r="345" spans="2:14" x14ac:dyDescent="0.2">
      <c r="B345" s="369"/>
      <c r="C345" s="400"/>
      <c r="D345" s="361"/>
      <c r="E345" s="395"/>
      <c r="F345" s="398"/>
      <c r="G345" s="376"/>
      <c r="H345" s="372"/>
      <c r="I345" s="372"/>
      <c r="J345" s="361"/>
      <c r="K345" s="374"/>
      <c r="L345" s="427"/>
      <c r="M345" s="361"/>
      <c r="N345" s="373"/>
    </row>
    <row r="346" spans="2:14" x14ac:dyDescent="0.2">
      <c r="B346" s="369"/>
      <c r="C346" s="370"/>
      <c r="D346" s="361"/>
      <c r="E346" s="366">
        <v>14</v>
      </c>
      <c r="F346" s="358" t="s">
        <v>94</v>
      </c>
      <c r="G346" s="376"/>
      <c r="H346" s="372"/>
      <c r="I346" s="372"/>
      <c r="J346" s="361"/>
      <c r="K346" s="374"/>
      <c r="L346" s="440">
        <f>Pasivet!G19</f>
        <v>0</v>
      </c>
      <c r="M346" s="361"/>
      <c r="N346" s="373"/>
    </row>
    <row r="347" spans="2:14" x14ac:dyDescent="0.2">
      <c r="B347" s="369"/>
      <c r="C347" s="370"/>
      <c r="D347" s="361"/>
      <c r="E347" s="395" t="s">
        <v>207</v>
      </c>
      <c r="F347" s="361" t="s">
        <v>450</v>
      </c>
      <c r="G347" s="376"/>
      <c r="H347" s="372"/>
      <c r="I347" s="372"/>
      <c r="J347" s="361"/>
      <c r="K347" s="374"/>
      <c r="L347" s="441"/>
      <c r="M347" s="361"/>
      <c r="N347" s="373"/>
    </row>
    <row r="348" spans="2:14" x14ac:dyDescent="0.2">
      <c r="B348" s="369"/>
      <c r="C348" s="370"/>
      <c r="D348" s="361"/>
      <c r="E348" s="395" t="s">
        <v>207</v>
      </c>
      <c r="F348" s="361" t="s">
        <v>451</v>
      </c>
      <c r="G348" s="376"/>
      <c r="H348" s="372"/>
      <c r="I348" s="372"/>
      <c r="J348" s="361"/>
      <c r="K348" s="374"/>
      <c r="L348" s="441"/>
      <c r="M348" s="361"/>
      <c r="N348" s="373"/>
    </row>
    <row r="349" spans="2:14" x14ac:dyDescent="0.2">
      <c r="B349" s="369"/>
      <c r="C349" s="370"/>
      <c r="D349" s="361"/>
      <c r="E349" s="366"/>
      <c r="F349" s="358"/>
      <c r="G349" s="376"/>
      <c r="H349" s="372"/>
      <c r="I349" s="372"/>
      <c r="J349" s="361"/>
      <c r="K349" s="374"/>
      <c r="L349" s="425"/>
      <c r="M349" s="361"/>
      <c r="N349" s="373"/>
    </row>
    <row r="350" spans="2:14" x14ac:dyDescent="0.2">
      <c r="B350" s="369"/>
      <c r="C350" s="370"/>
      <c r="D350" s="361"/>
      <c r="E350" s="366">
        <v>15</v>
      </c>
      <c r="F350" s="358" t="s">
        <v>95</v>
      </c>
      <c r="G350" s="376"/>
      <c r="H350" s="372"/>
      <c r="I350" s="372"/>
      <c r="J350" s="361"/>
      <c r="K350" s="374"/>
      <c r="L350" s="445">
        <f>Pasivet!G20</f>
        <v>0</v>
      </c>
      <c r="M350" s="361"/>
      <c r="N350" s="373"/>
    </row>
    <row r="351" spans="2:14" x14ac:dyDescent="0.2">
      <c r="B351" s="369"/>
      <c r="C351" s="370"/>
      <c r="D351" s="361"/>
      <c r="E351" s="395" t="s">
        <v>207</v>
      </c>
      <c r="F351" s="446" t="s">
        <v>452</v>
      </c>
      <c r="G351" s="376"/>
      <c r="H351" s="372"/>
      <c r="I351" s="372"/>
      <c r="J351" s="361"/>
      <c r="K351" s="374"/>
      <c r="L351" s="441"/>
      <c r="M351" s="361"/>
      <c r="N351" s="373"/>
    </row>
    <row r="352" spans="2:14" x14ac:dyDescent="0.2">
      <c r="B352" s="369"/>
      <c r="C352" s="370"/>
      <c r="D352" s="361"/>
      <c r="E352" s="395" t="s">
        <v>207</v>
      </c>
      <c r="F352" s="361" t="s">
        <v>453</v>
      </c>
      <c r="G352" s="376"/>
      <c r="H352" s="372"/>
      <c r="I352" s="372"/>
      <c r="J352" s="361"/>
      <c r="K352" s="374"/>
      <c r="L352" s="441"/>
      <c r="M352" s="361"/>
      <c r="N352" s="373"/>
    </row>
    <row r="353" spans="2:14" x14ac:dyDescent="0.2">
      <c r="B353" s="369"/>
      <c r="C353" s="370"/>
      <c r="D353" s="361"/>
      <c r="E353" s="366"/>
      <c r="F353" s="358"/>
      <c r="G353" s="376"/>
      <c r="H353" s="372"/>
      <c r="I353" s="372"/>
      <c r="J353" s="361"/>
      <c r="K353" s="374"/>
      <c r="L353" s="425"/>
      <c r="M353" s="361"/>
      <c r="N353" s="373"/>
    </row>
    <row r="354" spans="2:14" x14ac:dyDescent="0.2">
      <c r="B354" s="369"/>
      <c r="C354" s="370"/>
      <c r="D354" s="361"/>
      <c r="E354" s="366">
        <v>16</v>
      </c>
      <c r="F354" s="358" t="s">
        <v>96</v>
      </c>
      <c r="G354" s="376"/>
      <c r="H354" s="372"/>
      <c r="I354" s="372"/>
      <c r="J354" s="361"/>
      <c r="K354" s="374"/>
      <c r="L354" s="445">
        <f>Pasivet!G21</f>
        <v>0</v>
      </c>
      <c r="M354" s="361"/>
      <c r="N354" s="373"/>
    </row>
    <row r="355" spans="2:14" x14ac:dyDescent="0.2">
      <c r="B355" s="369"/>
      <c r="C355" s="370"/>
      <c r="D355" s="361"/>
      <c r="E355" s="395" t="s">
        <v>207</v>
      </c>
      <c r="F355" s="446" t="s">
        <v>454</v>
      </c>
      <c r="G355" s="376"/>
      <c r="H355" s="372"/>
      <c r="I355" s="372"/>
      <c r="J355" s="361"/>
      <c r="K355" s="374"/>
      <c r="L355" s="439"/>
      <c r="M355" s="361"/>
      <c r="N355" s="373"/>
    </row>
    <row r="356" spans="2:14" x14ac:dyDescent="0.2">
      <c r="B356" s="369"/>
      <c r="C356" s="370"/>
      <c r="D356" s="361"/>
      <c r="E356" s="425"/>
      <c r="F356" s="376"/>
      <c r="G356" s="376"/>
      <c r="H356" s="372"/>
      <c r="I356" s="372"/>
      <c r="J356" s="361"/>
      <c r="K356" s="374"/>
      <c r="L356" s="427"/>
      <c r="M356" s="361"/>
      <c r="N356" s="373"/>
    </row>
    <row r="357" spans="2:14" x14ac:dyDescent="0.2">
      <c r="B357" s="369"/>
      <c r="C357" s="370"/>
      <c r="D357" s="361"/>
      <c r="E357" s="366">
        <v>17</v>
      </c>
      <c r="F357" s="358" t="s">
        <v>99</v>
      </c>
      <c r="G357" s="376"/>
      <c r="H357" s="372"/>
      <c r="I357" s="372"/>
      <c r="J357" s="361"/>
      <c r="K357" s="374"/>
      <c r="L357" s="440">
        <f>L358+L366+L375+L378+L384+L387+L390+L393</f>
        <v>0</v>
      </c>
      <c r="M357" s="361"/>
      <c r="N357" s="373"/>
    </row>
    <row r="358" spans="2:14" x14ac:dyDescent="0.2">
      <c r="B358" s="369"/>
      <c r="C358" s="395" t="s">
        <v>401</v>
      </c>
      <c r="D358" s="361"/>
      <c r="E358" s="425"/>
      <c r="F358" s="398" t="s">
        <v>85</v>
      </c>
      <c r="G358" s="376"/>
      <c r="H358" s="372"/>
      <c r="I358" s="372"/>
      <c r="J358" s="361"/>
      <c r="K358" s="374"/>
      <c r="L358" s="442">
        <f>Pasivet!G24</f>
        <v>0</v>
      </c>
      <c r="M358" s="361"/>
      <c r="N358" s="373"/>
    </row>
    <row r="359" spans="2:14" x14ac:dyDescent="0.2">
      <c r="B359" s="369"/>
      <c r="C359" s="395"/>
      <c r="D359" s="361"/>
      <c r="E359" s="395" t="s">
        <v>207</v>
      </c>
      <c r="F359" s="361" t="s">
        <v>455</v>
      </c>
      <c r="G359" s="376"/>
      <c r="H359" s="372"/>
      <c r="I359" s="372"/>
      <c r="J359" s="361"/>
      <c r="K359" s="374"/>
      <c r="L359" s="442"/>
      <c r="M359" s="361"/>
      <c r="N359" s="373"/>
    </row>
    <row r="360" spans="2:14" x14ac:dyDescent="0.2">
      <c r="B360" s="369"/>
      <c r="C360" s="395"/>
      <c r="D360" s="361"/>
      <c r="E360" s="395" t="s">
        <v>207</v>
      </c>
      <c r="F360" s="361" t="s">
        <v>456</v>
      </c>
      <c r="G360" s="376"/>
      <c r="H360" s="372"/>
      <c r="I360" s="372"/>
      <c r="J360" s="361"/>
      <c r="K360" s="374"/>
      <c r="L360" s="441"/>
      <c r="M360" s="361"/>
      <c r="N360" s="373"/>
    </row>
    <row r="361" spans="2:14" x14ac:dyDescent="0.2">
      <c r="B361" s="369"/>
      <c r="C361" s="395"/>
      <c r="D361" s="361"/>
      <c r="E361" s="395" t="s">
        <v>207</v>
      </c>
      <c r="F361" s="361" t="s">
        <v>457</v>
      </c>
      <c r="G361" s="376"/>
      <c r="H361" s="372"/>
      <c r="I361" s="372"/>
      <c r="J361" s="361"/>
      <c r="K361" s="374"/>
      <c r="L361" s="441"/>
      <c r="M361" s="361"/>
      <c r="N361" s="373"/>
    </row>
    <row r="362" spans="2:14" x14ac:dyDescent="0.2">
      <c r="B362" s="369"/>
      <c r="C362" s="395"/>
      <c r="D362" s="361"/>
      <c r="E362" s="395" t="s">
        <v>207</v>
      </c>
      <c r="F362" s="361" t="s">
        <v>417</v>
      </c>
      <c r="G362" s="376"/>
      <c r="H362" s="372"/>
      <c r="I362" s="372"/>
      <c r="J362" s="361"/>
      <c r="K362" s="374"/>
      <c r="L362" s="442"/>
      <c r="M362" s="361"/>
      <c r="N362" s="373"/>
    </row>
    <row r="363" spans="2:14" x14ac:dyDescent="0.2">
      <c r="B363" s="369"/>
      <c r="C363" s="395"/>
      <c r="D363" s="361"/>
      <c r="E363" s="395" t="s">
        <v>207</v>
      </c>
      <c r="F363" s="361" t="s">
        <v>418</v>
      </c>
      <c r="G363" s="376"/>
      <c r="H363" s="372"/>
      <c r="I363" s="372"/>
      <c r="J363" s="361"/>
      <c r="K363" s="374"/>
      <c r="L363" s="441"/>
      <c r="M363" s="361"/>
      <c r="N363" s="373"/>
    </row>
    <row r="364" spans="2:14" x14ac:dyDescent="0.2">
      <c r="B364" s="369"/>
      <c r="C364" s="395"/>
      <c r="D364" s="361"/>
      <c r="E364" s="395" t="s">
        <v>207</v>
      </c>
      <c r="F364" s="361" t="s">
        <v>419</v>
      </c>
      <c r="G364" s="376"/>
      <c r="H364" s="372"/>
      <c r="I364" s="372"/>
      <c r="J364" s="361"/>
      <c r="K364" s="374"/>
      <c r="L364" s="441"/>
      <c r="M364" s="361"/>
      <c r="N364" s="373"/>
    </row>
    <row r="365" spans="2:14" x14ac:dyDescent="0.2">
      <c r="B365" s="369"/>
      <c r="C365" s="395"/>
      <c r="D365" s="361"/>
      <c r="E365" s="425"/>
      <c r="F365" s="398"/>
      <c r="G365" s="376"/>
      <c r="H365" s="372"/>
      <c r="I365" s="372"/>
      <c r="J365" s="361"/>
      <c r="K365" s="374"/>
      <c r="L365" s="425"/>
      <c r="M365" s="361"/>
      <c r="N365" s="373"/>
    </row>
    <row r="366" spans="2:14" x14ac:dyDescent="0.2">
      <c r="B366" s="369"/>
      <c r="C366" s="400" t="s">
        <v>402</v>
      </c>
      <c r="D366" s="361"/>
      <c r="E366" s="425"/>
      <c r="F366" s="398" t="s">
        <v>86</v>
      </c>
      <c r="G366" s="376"/>
      <c r="H366" s="372"/>
      <c r="I366" s="372"/>
      <c r="J366" s="361"/>
      <c r="K366" s="374"/>
      <c r="L366" s="447">
        <f>Pasivet!G25</f>
        <v>0</v>
      </c>
      <c r="M366" s="361"/>
      <c r="N366" s="373"/>
    </row>
    <row r="367" spans="2:14" x14ac:dyDescent="0.2">
      <c r="B367" s="369"/>
      <c r="C367" s="400"/>
      <c r="D367" s="361"/>
      <c r="E367" s="395" t="s">
        <v>207</v>
      </c>
      <c r="F367" s="361" t="s">
        <v>420</v>
      </c>
      <c r="G367" s="376"/>
      <c r="H367" s="372"/>
      <c r="I367" s="372"/>
      <c r="J367" s="361"/>
      <c r="K367" s="374"/>
      <c r="L367" s="441"/>
      <c r="M367" s="361"/>
      <c r="N367" s="373"/>
    </row>
    <row r="368" spans="2:14" x14ac:dyDescent="0.2">
      <c r="B368" s="369"/>
      <c r="C368" s="400"/>
      <c r="D368" s="361"/>
      <c r="E368" s="425"/>
      <c r="F368" s="361"/>
      <c r="G368" s="376" t="s">
        <v>424</v>
      </c>
      <c r="H368" s="372"/>
      <c r="I368" s="372"/>
      <c r="J368" s="361"/>
      <c r="K368" s="374"/>
      <c r="L368" s="425"/>
      <c r="M368" s="361"/>
      <c r="N368" s="373"/>
    </row>
    <row r="369" spans="2:14" x14ac:dyDescent="0.2">
      <c r="B369" s="369"/>
      <c r="C369" s="400"/>
      <c r="D369" s="361"/>
      <c r="E369" s="395" t="s">
        <v>207</v>
      </c>
      <c r="F369" s="361" t="s">
        <v>458</v>
      </c>
      <c r="G369" s="376"/>
      <c r="H369" s="372"/>
      <c r="I369" s="372"/>
      <c r="J369" s="361"/>
      <c r="K369" s="374"/>
      <c r="L369" s="441"/>
      <c r="M369" s="361"/>
      <c r="N369" s="373"/>
    </row>
    <row r="370" spans="2:14" x14ac:dyDescent="0.2">
      <c r="B370" s="369"/>
      <c r="C370" s="400"/>
      <c r="D370" s="361"/>
      <c r="E370" s="425"/>
      <c r="F370" s="361"/>
      <c r="G370" s="377" t="s">
        <v>425</v>
      </c>
      <c r="H370" s="372"/>
      <c r="I370" s="372"/>
      <c r="J370" s="361"/>
      <c r="K370" s="374"/>
      <c r="L370" s="441"/>
      <c r="M370" s="361"/>
      <c r="N370" s="373"/>
    </row>
    <row r="371" spans="2:14" x14ac:dyDescent="0.2">
      <c r="B371" s="369"/>
      <c r="C371" s="400"/>
      <c r="D371" s="361"/>
      <c r="E371" s="425"/>
      <c r="F371" s="361"/>
      <c r="G371" s="377" t="s">
        <v>426</v>
      </c>
      <c r="H371" s="372"/>
      <c r="I371" s="372"/>
      <c r="J371" s="361"/>
      <c r="K371" s="374"/>
      <c r="L371" s="441"/>
      <c r="M371" s="361"/>
      <c r="N371" s="373"/>
    </row>
    <row r="372" spans="2:14" x14ac:dyDescent="0.2">
      <c r="B372" s="369"/>
      <c r="C372" s="400"/>
      <c r="D372" s="361"/>
      <c r="E372" s="425"/>
      <c r="F372" s="361"/>
      <c r="G372" s="377" t="s">
        <v>427</v>
      </c>
      <c r="H372" s="372"/>
      <c r="I372" s="372"/>
      <c r="J372" s="361"/>
      <c r="K372" s="374"/>
      <c r="L372" s="441"/>
      <c r="M372" s="361"/>
      <c r="N372" s="373"/>
    </row>
    <row r="373" spans="2:14" x14ac:dyDescent="0.2">
      <c r="B373" s="369"/>
      <c r="C373" s="400"/>
      <c r="D373" s="361"/>
      <c r="E373" s="395" t="s">
        <v>207</v>
      </c>
      <c r="F373" s="361" t="s">
        <v>417</v>
      </c>
      <c r="G373" s="376"/>
      <c r="H373" s="372"/>
      <c r="I373" s="372"/>
      <c r="J373" s="361"/>
      <c r="K373" s="374"/>
      <c r="L373" s="441"/>
      <c r="M373" s="361"/>
      <c r="N373" s="373"/>
    </row>
    <row r="374" spans="2:14" x14ac:dyDescent="0.2">
      <c r="B374" s="369"/>
      <c r="C374" s="400"/>
      <c r="D374" s="361"/>
      <c r="E374" s="425"/>
      <c r="F374" s="398"/>
      <c r="G374" s="376"/>
      <c r="H374" s="372"/>
      <c r="I374" s="372"/>
      <c r="J374" s="361"/>
      <c r="K374" s="374"/>
      <c r="L374" s="425"/>
      <c r="M374" s="361"/>
      <c r="N374" s="373"/>
    </row>
    <row r="375" spans="2:14" x14ac:dyDescent="0.2">
      <c r="B375" s="369"/>
      <c r="C375" s="395" t="s">
        <v>403</v>
      </c>
      <c r="D375" s="361"/>
      <c r="E375" s="425"/>
      <c r="F375" s="398" t="s">
        <v>100</v>
      </c>
      <c r="G375" s="376"/>
      <c r="H375" s="372"/>
      <c r="I375" s="372"/>
      <c r="J375" s="361"/>
      <c r="K375" s="374"/>
      <c r="L375" s="442">
        <f>Pasivet!G26</f>
        <v>0</v>
      </c>
      <c r="M375" s="361"/>
      <c r="N375" s="373"/>
    </row>
    <row r="376" spans="2:14" x14ac:dyDescent="0.2">
      <c r="B376" s="369"/>
      <c r="C376" s="395"/>
      <c r="D376" s="361"/>
      <c r="E376" s="395" t="s">
        <v>207</v>
      </c>
      <c r="F376" s="361" t="s">
        <v>429</v>
      </c>
      <c r="G376" s="376"/>
      <c r="H376" s="372"/>
      <c r="I376" s="372"/>
      <c r="J376" s="361"/>
      <c r="K376" s="374"/>
      <c r="L376" s="441"/>
      <c r="M376" s="361"/>
      <c r="N376" s="373"/>
    </row>
    <row r="377" spans="2:14" x14ac:dyDescent="0.2">
      <c r="B377" s="369"/>
      <c r="C377" s="395"/>
      <c r="D377" s="361"/>
      <c r="E377" s="425"/>
      <c r="F377" s="398"/>
      <c r="G377" s="376"/>
      <c r="H377" s="372"/>
      <c r="I377" s="372"/>
      <c r="J377" s="361"/>
      <c r="K377" s="374"/>
      <c r="L377" s="425"/>
      <c r="M377" s="361"/>
      <c r="N377" s="373"/>
    </row>
    <row r="378" spans="2:14" x14ac:dyDescent="0.2">
      <c r="B378" s="369"/>
      <c r="C378" s="400" t="s">
        <v>404</v>
      </c>
      <c r="D378" s="361"/>
      <c r="E378" s="425"/>
      <c r="F378" s="398" t="s">
        <v>88</v>
      </c>
      <c r="G378" s="376"/>
      <c r="H378" s="372"/>
      <c r="I378" s="372"/>
      <c r="J378" s="361"/>
      <c r="K378" s="374"/>
      <c r="L378" s="447">
        <f>Pasivet!G27</f>
        <v>0</v>
      </c>
      <c r="M378" s="361"/>
      <c r="N378" s="373"/>
    </row>
    <row r="379" spans="2:14" x14ac:dyDescent="0.2">
      <c r="B379" s="369"/>
      <c r="C379" s="400"/>
      <c r="D379" s="361"/>
      <c r="E379" s="395" t="s">
        <v>207</v>
      </c>
      <c r="F379" s="361" t="s">
        <v>459</v>
      </c>
      <c r="G379" s="376"/>
      <c r="H379" s="372"/>
      <c r="I379" s="372"/>
      <c r="J379" s="361"/>
      <c r="K379" s="374"/>
      <c r="L379" s="441"/>
      <c r="M379" s="361"/>
      <c r="N379" s="373"/>
    </row>
    <row r="380" spans="2:14" x14ac:dyDescent="0.2">
      <c r="B380" s="369"/>
      <c r="C380" s="400"/>
      <c r="D380" s="361"/>
      <c r="E380" s="395"/>
      <c r="F380" s="361"/>
      <c r="G380" s="408" t="s">
        <v>432</v>
      </c>
      <c r="H380" s="372"/>
      <c r="I380" s="372"/>
      <c r="J380" s="361"/>
      <c r="K380" s="374"/>
      <c r="L380" s="441"/>
      <c r="M380" s="361"/>
      <c r="N380" s="373"/>
    </row>
    <row r="381" spans="2:14" x14ac:dyDescent="0.2">
      <c r="B381" s="369"/>
      <c r="C381" s="400"/>
      <c r="D381" s="361"/>
      <c r="E381" s="395" t="s">
        <v>207</v>
      </c>
      <c r="F381" s="361" t="s">
        <v>460</v>
      </c>
      <c r="G381" s="376"/>
      <c r="H381" s="372"/>
      <c r="I381" s="372"/>
      <c r="J381" s="361"/>
      <c r="K381" s="374"/>
      <c r="L381" s="441"/>
      <c r="M381" s="361"/>
      <c r="N381" s="373"/>
    </row>
    <row r="382" spans="2:14" x14ac:dyDescent="0.2">
      <c r="B382" s="369"/>
      <c r="C382" s="400"/>
      <c r="D382" s="361"/>
      <c r="E382" s="425"/>
      <c r="F382" s="398"/>
      <c r="G382" s="408" t="s">
        <v>433</v>
      </c>
      <c r="H382" s="372"/>
      <c r="I382" s="372"/>
      <c r="J382" s="361"/>
      <c r="K382" s="374"/>
      <c r="L382" s="425"/>
      <c r="M382" s="361"/>
      <c r="N382" s="373"/>
    </row>
    <row r="383" spans="2:14" x14ac:dyDescent="0.2">
      <c r="B383" s="369"/>
      <c r="C383" s="400"/>
      <c r="D383" s="361"/>
      <c r="E383" s="425"/>
      <c r="F383" s="398"/>
      <c r="G383" s="376"/>
      <c r="H383" s="372"/>
      <c r="I383" s="372"/>
      <c r="J383" s="361"/>
      <c r="K383" s="374"/>
      <c r="L383" s="425"/>
      <c r="M383" s="361"/>
      <c r="N383" s="373"/>
    </row>
    <row r="384" spans="2:14" x14ac:dyDescent="0.2">
      <c r="B384" s="369"/>
      <c r="C384" s="395" t="s">
        <v>405</v>
      </c>
      <c r="D384" s="361"/>
      <c r="E384" s="425"/>
      <c r="F384" s="398" t="s">
        <v>89</v>
      </c>
      <c r="G384" s="376"/>
      <c r="H384" s="372"/>
      <c r="I384" s="372"/>
      <c r="J384" s="361"/>
      <c r="K384" s="374"/>
      <c r="L384" s="442">
        <f>Pasivet!G28</f>
        <v>0</v>
      </c>
      <c r="M384" s="361"/>
      <c r="N384" s="373"/>
    </row>
    <row r="385" spans="2:14" x14ac:dyDescent="0.2">
      <c r="B385" s="369"/>
      <c r="C385" s="395"/>
      <c r="D385" s="361"/>
      <c r="E385" s="395" t="s">
        <v>207</v>
      </c>
      <c r="F385" s="361" t="s">
        <v>461</v>
      </c>
      <c r="G385" s="376"/>
      <c r="H385" s="372"/>
      <c r="I385" s="372"/>
      <c r="J385" s="361"/>
      <c r="K385" s="374"/>
      <c r="L385" s="441"/>
      <c r="M385" s="361"/>
      <c r="N385" s="373"/>
    </row>
    <row r="386" spans="2:14" x14ac:dyDescent="0.2">
      <c r="B386" s="369"/>
      <c r="C386" s="395"/>
      <c r="D386" s="361"/>
      <c r="E386" s="425"/>
      <c r="F386" s="398"/>
      <c r="G386" s="376"/>
      <c r="H386" s="372"/>
      <c r="I386" s="372"/>
      <c r="J386" s="361"/>
      <c r="K386" s="374"/>
      <c r="L386" s="425"/>
      <c r="M386" s="361"/>
      <c r="N386" s="373"/>
    </row>
    <row r="387" spans="2:14" x14ac:dyDescent="0.2">
      <c r="B387" s="369"/>
      <c r="C387" s="400" t="s">
        <v>406</v>
      </c>
      <c r="D387" s="361"/>
      <c r="E387" s="425"/>
      <c r="F387" s="398" t="s">
        <v>90</v>
      </c>
      <c r="G387" s="376"/>
      <c r="H387" s="372"/>
      <c r="I387" s="372"/>
      <c r="J387" s="361"/>
      <c r="K387" s="374"/>
      <c r="L387" s="442">
        <f>Pasivet!G29</f>
        <v>0</v>
      </c>
      <c r="M387" s="361"/>
      <c r="N387" s="373"/>
    </row>
    <row r="388" spans="2:14" x14ac:dyDescent="0.2">
      <c r="B388" s="369"/>
      <c r="C388" s="400"/>
      <c r="D388" s="361"/>
      <c r="E388" s="395" t="s">
        <v>207</v>
      </c>
      <c r="F388" s="361" t="s">
        <v>462</v>
      </c>
      <c r="G388" s="376"/>
      <c r="H388" s="372"/>
      <c r="I388" s="372"/>
      <c r="J388" s="361"/>
      <c r="K388" s="374"/>
      <c r="L388" s="441"/>
      <c r="M388" s="361"/>
      <c r="N388" s="373"/>
    </row>
    <row r="389" spans="2:14" x14ac:dyDescent="0.2">
      <c r="B389" s="369"/>
      <c r="C389" s="400"/>
      <c r="D389" s="361"/>
      <c r="E389" s="425"/>
      <c r="F389" s="398"/>
      <c r="G389" s="376"/>
      <c r="H389" s="372"/>
      <c r="I389" s="372"/>
      <c r="J389" s="361"/>
      <c r="K389" s="374"/>
      <c r="L389" s="374"/>
      <c r="M389" s="374"/>
      <c r="N389" s="373"/>
    </row>
    <row r="390" spans="2:14" x14ac:dyDescent="0.2">
      <c r="B390" s="369"/>
      <c r="C390" s="395" t="s">
        <v>407</v>
      </c>
      <c r="D390" s="361"/>
      <c r="E390" s="425"/>
      <c r="F390" s="398" t="s">
        <v>91</v>
      </c>
      <c r="G390" s="376"/>
      <c r="H390" s="372"/>
      <c r="I390" s="372"/>
      <c r="J390" s="361"/>
      <c r="K390" s="374"/>
      <c r="L390" s="442">
        <f>Pasivet!G30</f>
        <v>0</v>
      </c>
      <c r="M390" s="361"/>
      <c r="N390" s="373"/>
    </row>
    <row r="391" spans="2:14" x14ac:dyDescent="0.2">
      <c r="B391" s="369"/>
      <c r="C391" s="395"/>
      <c r="D391" s="361"/>
      <c r="E391" s="395" t="s">
        <v>207</v>
      </c>
      <c r="F391" s="377" t="s">
        <v>436</v>
      </c>
      <c r="G391" s="376"/>
      <c r="H391" s="372"/>
      <c r="I391" s="372"/>
      <c r="J391" s="361"/>
      <c r="K391" s="374"/>
      <c r="L391" s="441"/>
      <c r="M391" s="361"/>
      <c r="N391" s="373"/>
    </row>
    <row r="392" spans="2:14" x14ac:dyDescent="0.2">
      <c r="B392" s="369"/>
      <c r="C392" s="395"/>
      <c r="D392" s="361"/>
      <c r="E392" s="425"/>
      <c r="F392" s="398"/>
      <c r="G392" s="376"/>
      <c r="H392" s="372"/>
      <c r="I392" s="372"/>
      <c r="J392" s="361"/>
      <c r="K392" s="374"/>
      <c r="L392" s="374"/>
      <c r="M392" s="361"/>
      <c r="N392" s="373"/>
    </row>
    <row r="393" spans="2:14" x14ac:dyDescent="0.2">
      <c r="B393" s="369"/>
      <c r="C393" s="400" t="s">
        <v>408</v>
      </c>
      <c r="D393" s="361"/>
      <c r="E393" s="425"/>
      <c r="F393" s="398" t="s">
        <v>101</v>
      </c>
      <c r="G393" s="376"/>
      <c r="H393" s="372"/>
      <c r="I393" s="372"/>
      <c r="J393" s="361"/>
      <c r="K393" s="374"/>
      <c r="L393" s="442">
        <f>Pasivet!G31</f>
        <v>0</v>
      </c>
      <c r="M393" s="361"/>
      <c r="N393" s="373"/>
    </row>
    <row r="394" spans="2:14" x14ac:dyDescent="0.2">
      <c r="B394" s="369"/>
      <c r="C394" s="400"/>
      <c r="D394" s="361"/>
      <c r="E394" s="395" t="s">
        <v>207</v>
      </c>
      <c r="F394" s="361" t="s">
        <v>463</v>
      </c>
      <c r="G394" s="376"/>
      <c r="H394" s="372"/>
      <c r="I394" s="372"/>
      <c r="J394" s="361"/>
      <c r="K394" s="374"/>
      <c r="L394" s="439"/>
      <c r="M394" s="361"/>
      <c r="N394" s="373"/>
    </row>
    <row r="395" spans="2:14" x14ac:dyDescent="0.2">
      <c r="B395" s="369"/>
      <c r="C395" s="400"/>
      <c r="D395" s="361"/>
      <c r="E395" s="395" t="s">
        <v>207</v>
      </c>
      <c r="F395" s="361" t="s">
        <v>464</v>
      </c>
      <c r="G395" s="376"/>
      <c r="H395" s="372"/>
      <c r="I395" s="372"/>
      <c r="J395" s="361"/>
      <c r="K395" s="374"/>
      <c r="L395" s="439"/>
      <c r="M395" s="361"/>
      <c r="N395" s="373"/>
    </row>
    <row r="396" spans="2:14" x14ac:dyDescent="0.2">
      <c r="B396" s="369"/>
      <c r="C396" s="400"/>
      <c r="D396" s="361"/>
      <c r="E396" s="425"/>
      <c r="F396" s="398"/>
      <c r="G396" s="376"/>
      <c r="H396" s="372"/>
      <c r="I396" s="372"/>
      <c r="J396" s="361"/>
      <c r="K396" s="374"/>
      <c r="L396" s="427"/>
      <c r="M396" s="361"/>
      <c r="N396" s="373"/>
    </row>
    <row r="397" spans="2:14" x14ac:dyDescent="0.2">
      <c r="B397" s="369"/>
      <c r="C397" s="370"/>
      <c r="D397" s="361"/>
      <c r="E397" s="366">
        <v>18</v>
      </c>
      <c r="F397" s="358" t="s">
        <v>102</v>
      </c>
      <c r="G397" s="376"/>
      <c r="H397" s="372"/>
      <c r="I397" s="372"/>
      <c r="J397" s="361"/>
      <c r="K397" s="374"/>
      <c r="L397" s="447">
        <f>Pasivet!G32</f>
        <v>0</v>
      </c>
      <c r="M397" s="361"/>
      <c r="N397" s="373"/>
    </row>
    <row r="398" spans="2:14" x14ac:dyDescent="0.2">
      <c r="B398" s="369"/>
      <c r="C398" s="370"/>
      <c r="D398" s="361"/>
      <c r="E398" s="366">
        <v>19</v>
      </c>
      <c r="F398" s="358" t="s">
        <v>103</v>
      </c>
      <c r="G398" s="376"/>
      <c r="H398" s="372"/>
      <c r="I398" s="372"/>
      <c r="J398" s="361"/>
      <c r="K398" s="374"/>
      <c r="L398" s="447">
        <f>Pasivet!G33</f>
        <v>0</v>
      </c>
      <c r="M398" s="361"/>
      <c r="N398" s="373"/>
    </row>
    <row r="399" spans="2:14" x14ac:dyDescent="0.2">
      <c r="B399" s="369"/>
      <c r="C399" s="370"/>
      <c r="D399" s="361"/>
      <c r="E399" s="366">
        <v>20</v>
      </c>
      <c r="F399" s="358" t="s">
        <v>104</v>
      </c>
      <c r="G399" s="376"/>
      <c r="H399" s="372"/>
      <c r="I399" s="372"/>
      <c r="J399" s="361"/>
      <c r="K399" s="374"/>
      <c r="L399" s="440">
        <f>L400+L401</f>
        <v>0</v>
      </c>
      <c r="M399" s="361"/>
      <c r="N399" s="373"/>
    </row>
    <row r="400" spans="2:14" x14ac:dyDescent="0.2">
      <c r="B400" s="369"/>
      <c r="C400" s="395" t="s">
        <v>409</v>
      </c>
      <c r="D400" s="361"/>
      <c r="E400" s="425"/>
      <c r="F400" s="398" t="s">
        <v>106</v>
      </c>
      <c r="G400" s="376"/>
      <c r="H400" s="372"/>
      <c r="I400" s="372"/>
      <c r="J400" s="361"/>
      <c r="K400" s="374"/>
      <c r="L400" s="448">
        <f>Pasivet!G35</f>
        <v>0</v>
      </c>
      <c r="M400" s="361"/>
      <c r="N400" s="373"/>
    </row>
    <row r="401" spans="2:14" x14ac:dyDescent="0.2">
      <c r="B401" s="369"/>
      <c r="C401" s="400" t="s">
        <v>410</v>
      </c>
      <c r="D401" s="361"/>
      <c r="E401" s="425"/>
      <c r="F401" s="398" t="s">
        <v>107</v>
      </c>
      <c r="G401" s="376"/>
      <c r="H401" s="372"/>
      <c r="I401" s="372"/>
      <c r="J401" s="361"/>
      <c r="K401" s="374"/>
      <c r="L401" s="449">
        <f>Pasivet!G36</f>
        <v>0</v>
      </c>
      <c r="M401" s="361"/>
      <c r="N401" s="373"/>
    </row>
    <row r="402" spans="2:14" x14ac:dyDescent="0.2">
      <c r="B402" s="369"/>
      <c r="C402" s="370"/>
      <c r="D402" s="361"/>
      <c r="E402" s="366">
        <v>21</v>
      </c>
      <c r="F402" s="358" t="s">
        <v>108</v>
      </c>
      <c r="G402" s="376"/>
      <c r="H402" s="372"/>
      <c r="I402" s="372"/>
      <c r="J402" s="361"/>
      <c r="K402" s="374"/>
      <c r="L402" s="447">
        <f>Pasivet!G37</f>
        <v>0</v>
      </c>
      <c r="M402" s="361"/>
      <c r="N402" s="373"/>
    </row>
    <row r="403" spans="2:14" x14ac:dyDescent="0.2">
      <c r="B403" s="369"/>
      <c r="C403" s="370"/>
      <c r="D403" s="361"/>
      <c r="E403" s="425"/>
      <c r="F403" s="376"/>
      <c r="G403" s="376"/>
      <c r="H403" s="372"/>
      <c r="I403" s="372"/>
      <c r="J403" s="361"/>
      <c r="K403" s="374"/>
      <c r="L403" s="427"/>
      <c r="M403" s="361"/>
      <c r="N403" s="373"/>
    </row>
    <row r="404" spans="2:14" x14ac:dyDescent="0.2">
      <c r="B404" s="369"/>
      <c r="C404" s="370"/>
      <c r="D404" s="361"/>
      <c r="E404" s="366">
        <v>22</v>
      </c>
      <c r="F404" s="358" t="s">
        <v>111</v>
      </c>
      <c r="G404" s="376"/>
      <c r="H404" s="372"/>
      <c r="I404" s="372"/>
      <c r="J404" s="361"/>
      <c r="K404" s="374"/>
      <c r="L404" s="427"/>
      <c r="M404" s="361"/>
      <c r="N404" s="373"/>
    </row>
    <row r="405" spans="2:14" x14ac:dyDescent="0.2">
      <c r="B405" s="369"/>
      <c r="C405" s="370"/>
      <c r="D405" s="361"/>
      <c r="E405" s="366">
        <v>23</v>
      </c>
      <c r="F405" s="358" t="s">
        <v>112</v>
      </c>
      <c r="G405" s="376"/>
      <c r="H405" s="372"/>
      <c r="I405" s="372"/>
      <c r="J405" s="361"/>
      <c r="K405" s="374"/>
      <c r="L405" s="450">
        <f>Pasivet!G41</f>
        <v>0</v>
      </c>
      <c r="M405" s="361"/>
      <c r="N405" s="373"/>
    </row>
    <row r="406" spans="2:14" x14ac:dyDescent="0.2">
      <c r="B406" s="369"/>
      <c r="C406" s="370"/>
      <c r="D406" s="361"/>
      <c r="E406" s="366">
        <v>24</v>
      </c>
      <c r="F406" s="358" t="s">
        <v>113</v>
      </c>
      <c r="G406" s="376"/>
      <c r="H406" s="372"/>
      <c r="I406" s="372"/>
      <c r="J406" s="361"/>
      <c r="K406" s="374"/>
      <c r="L406" s="451">
        <f>Pasivet!G42</f>
        <v>0</v>
      </c>
      <c r="M406" s="361"/>
      <c r="N406" s="373"/>
    </row>
    <row r="407" spans="2:14" x14ac:dyDescent="0.2">
      <c r="B407" s="369"/>
      <c r="C407" s="370"/>
      <c r="D407" s="361"/>
      <c r="E407" s="366">
        <v>25</v>
      </c>
      <c r="F407" s="358" t="s">
        <v>114</v>
      </c>
      <c r="G407" s="376"/>
      <c r="H407" s="372"/>
      <c r="I407" s="372"/>
      <c r="J407" s="361"/>
      <c r="K407" s="374"/>
      <c r="L407" s="451">
        <f>Pasivet!G43</f>
        <v>0</v>
      </c>
      <c r="M407" s="361"/>
      <c r="N407" s="373"/>
    </row>
    <row r="408" spans="2:14" x14ac:dyDescent="0.2">
      <c r="B408" s="369"/>
      <c r="C408" s="370"/>
      <c r="D408" s="361"/>
      <c r="E408" s="366">
        <v>26</v>
      </c>
      <c r="F408" s="358" t="s">
        <v>115</v>
      </c>
      <c r="G408" s="376"/>
      <c r="H408" s="372"/>
      <c r="I408" s="372"/>
      <c r="J408" s="361"/>
      <c r="K408" s="374"/>
      <c r="L408" s="445">
        <f>L409+L410+L411</f>
        <v>0</v>
      </c>
      <c r="M408" s="361"/>
      <c r="N408" s="373"/>
    </row>
    <row r="409" spans="2:14" x14ac:dyDescent="0.2">
      <c r="B409" s="369"/>
      <c r="C409" s="395" t="s">
        <v>411</v>
      </c>
      <c r="D409" s="361"/>
      <c r="E409" s="425"/>
      <c r="F409" s="398" t="s">
        <v>116</v>
      </c>
      <c r="G409" s="376"/>
      <c r="H409" s="372"/>
      <c r="I409" s="372"/>
      <c r="J409" s="361"/>
      <c r="K409" s="374"/>
      <c r="L409" s="442">
        <f>Pasivet!G45</f>
        <v>0</v>
      </c>
      <c r="M409" s="361"/>
      <c r="N409" s="373"/>
    </row>
    <row r="410" spans="2:14" x14ac:dyDescent="0.2">
      <c r="B410" s="369"/>
      <c r="C410" s="400" t="s">
        <v>412</v>
      </c>
      <c r="D410" s="361"/>
      <c r="E410" s="425"/>
      <c r="F410" s="398" t="s">
        <v>117</v>
      </c>
      <c r="G410" s="376"/>
      <c r="H410" s="372"/>
      <c r="I410" s="372"/>
      <c r="J410" s="361"/>
      <c r="K410" s="374"/>
      <c r="L410" s="442">
        <f>Pasivet!G46</f>
        <v>0</v>
      </c>
      <c r="M410" s="361"/>
      <c r="N410" s="373"/>
    </row>
    <row r="411" spans="2:14" x14ac:dyDescent="0.2">
      <c r="B411" s="369"/>
      <c r="C411" s="395" t="s">
        <v>413</v>
      </c>
      <c r="D411" s="361"/>
      <c r="E411" s="425"/>
      <c r="F411" s="398" t="s">
        <v>115</v>
      </c>
      <c r="G411" s="376"/>
      <c r="H411" s="372"/>
      <c r="I411" s="372"/>
      <c r="J411" s="361"/>
      <c r="K411" s="374"/>
      <c r="L411" s="442">
        <f>Pasivet!G55</f>
        <v>0</v>
      </c>
      <c r="M411" s="361"/>
      <c r="N411" s="373"/>
    </row>
    <row r="412" spans="2:14" x14ac:dyDescent="0.2">
      <c r="B412" s="369"/>
      <c r="C412" s="370"/>
      <c r="D412" s="361"/>
      <c r="E412" s="366">
        <v>27</v>
      </c>
      <c r="F412" s="358" t="s">
        <v>118</v>
      </c>
      <c r="G412" s="376"/>
      <c r="H412" s="372"/>
      <c r="I412" s="372"/>
      <c r="J412" s="361"/>
      <c r="K412" s="374"/>
      <c r="L412" s="442">
        <f>Pasivet!G48</f>
        <v>13794657</v>
      </c>
      <c r="M412" s="361"/>
      <c r="N412" s="373"/>
    </row>
    <row r="413" spans="2:14" x14ac:dyDescent="0.2">
      <c r="B413" s="369"/>
      <c r="C413" s="370"/>
      <c r="D413" s="361"/>
      <c r="E413" s="366">
        <v>28</v>
      </c>
      <c r="F413" s="358" t="s">
        <v>119</v>
      </c>
      <c r="G413" s="376"/>
      <c r="H413" s="372"/>
      <c r="I413" s="372"/>
      <c r="J413" s="361"/>
      <c r="K413" s="374"/>
      <c r="L413" s="451">
        <f>Pasivet!G49</f>
        <v>621480.5</v>
      </c>
      <c r="M413" s="361"/>
      <c r="N413" s="373"/>
    </row>
    <row r="414" spans="2:14" x14ac:dyDescent="0.2">
      <c r="B414" s="369"/>
      <c r="C414" s="370"/>
      <c r="D414" s="361"/>
      <c r="E414" s="425"/>
      <c r="F414" s="376"/>
      <c r="G414" s="376"/>
      <c r="H414" s="372"/>
      <c r="I414" s="372"/>
      <c r="J414" s="361"/>
      <c r="K414" s="374"/>
      <c r="L414" s="427"/>
      <c r="M414" s="361"/>
      <c r="N414" s="373"/>
    </row>
    <row r="415" spans="2:14" x14ac:dyDescent="0.2">
      <c r="B415" s="369"/>
      <c r="C415" s="370"/>
      <c r="D415" s="361"/>
      <c r="E415" s="425"/>
      <c r="F415" s="376"/>
      <c r="G415" s="376"/>
      <c r="H415" s="372"/>
      <c r="I415" s="372"/>
      <c r="J415" s="361"/>
      <c r="K415" s="374"/>
      <c r="L415" s="427"/>
      <c r="M415" s="361"/>
      <c r="N415" s="373"/>
    </row>
    <row r="416" spans="2:14" x14ac:dyDescent="0.2">
      <c r="B416" s="369"/>
      <c r="C416" s="370"/>
      <c r="D416" s="361"/>
      <c r="E416" s="425"/>
      <c r="F416" s="443" t="s">
        <v>467</v>
      </c>
      <c r="G416" s="444"/>
      <c r="H416" s="443"/>
      <c r="I416" s="443"/>
      <c r="J416" s="452"/>
      <c r="K416" s="453"/>
      <c r="L416" s="427"/>
      <c r="M416" s="361"/>
      <c r="N416" s="373"/>
    </row>
    <row r="417" spans="2:14" x14ac:dyDescent="0.2">
      <c r="B417" s="369"/>
      <c r="C417" s="370"/>
      <c r="D417" s="361"/>
      <c r="E417" s="425"/>
      <c r="F417" s="421"/>
      <c r="G417" s="376"/>
      <c r="H417" s="372"/>
      <c r="I417" s="372"/>
      <c r="J417" s="361"/>
      <c r="K417" s="374"/>
      <c r="L417" s="427"/>
      <c r="M417" s="361"/>
      <c r="N417" s="373"/>
    </row>
    <row r="418" spans="2:14" x14ac:dyDescent="0.2">
      <c r="B418" s="369"/>
      <c r="C418" s="370"/>
      <c r="D418" s="361"/>
      <c r="E418" s="425"/>
      <c r="F418" s="454" t="s">
        <v>468</v>
      </c>
      <c r="G418" s="455"/>
      <c r="H418" s="456"/>
      <c r="I418" s="372"/>
      <c r="J418" s="361"/>
      <c r="K418" s="374"/>
      <c r="L418" s="440">
        <f>L419+L420+L421+L422</f>
        <v>9819379</v>
      </c>
      <c r="M418" s="361"/>
      <c r="N418" s="373"/>
    </row>
    <row r="419" spans="2:14" x14ac:dyDescent="0.2">
      <c r="B419" s="369"/>
      <c r="C419" s="370"/>
      <c r="D419" s="361"/>
      <c r="E419" s="425" t="s">
        <v>219</v>
      </c>
      <c r="F419" s="457" t="s">
        <v>125</v>
      </c>
      <c r="G419" s="458"/>
      <c r="H419" s="458"/>
      <c r="I419" s="372"/>
      <c r="J419" s="361"/>
      <c r="K419" s="374"/>
      <c r="L419" s="407">
        <f>PASH!G7</f>
        <v>9819379</v>
      </c>
      <c r="M419" s="361"/>
      <c r="N419" s="373"/>
    </row>
    <row r="420" spans="2:14" x14ac:dyDescent="0.2">
      <c r="B420" s="369"/>
      <c r="C420" s="370"/>
      <c r="D420" s="361"/>
      <c r="E420" s="425" t="s">
        <v>219</v>
      </c>
      <c r="F420" s="457" t="s">
        <v>126</v>
      </c>
      <c r="G420" s="458"/>
      <c r="H420" s="458"/>
      <c r="I420" s="372"/>
      <c r="J420" s="361"/>
      <c r="K420" s="374"/>
      <c r="L420" s="407">
        <f>PASH!G8</f>
        <v>0</v>
      </c>
      <c r="M420" s="361"/>
      <c r="N420" s="373"/>
    </row>
    <row r="421" spans="2:14" x14ac:dyDescent="0.2">
      <c r="B421" s="369"/>
      <c r="C421" s="370"/>
      <c r="D421" s="361"/>
      <c r="E421" s="425" t="s">
        <v>219</v>
      </c>
      <c r="F421" s="457" t="s">
        <v>127</v>
      </c>
      <c r="G421" s="458"/>
      <c r="H421" s="458"/>
      <c r="I421" s="361"/>
      <c r="J421" s="361"/>
      <c r="K421" s="361"/>
      <c r="L421" s="407">
        <f>PASH!G9</f>
        <v>0</v>
      </c>
      <c r="M421" s="361"/>
      <c r="N421" s="373"/>
    </row>
    <row r="422" spans="2:14" x14ac:dyDescent="0.2">
      <c r="B422" s="369"/>
      <c r="C422" s="370"/>
      <c r="D422" s="361"/>
      <c r="E422" s="425" t="s">
        <v>219</v>
      </c>
      <c r="F422" s="457" t="s">
        <v>510</v>
      </c>
      <c r="G422" s="458"/>
      <c r="H422" s="458"/>
      <c r="I422" s="361"/>
      <c r="J422" s="361"/>
      <c r="K422" s="361"/>
      <c r="L422" s="407">
        <f>PASH!G10</f>
        <v>0</v>
      </c>
      <c r="M422" s="361"/>
      <c r="N422" s="373"/>
    </row>
    <row r="423" spans="2:14" x14ac:dyDescent="0.2">
      <c r="B423" s="369"/>
      <c r="C423" s="370"/>
      <c r="D423" s="361"/>
      <c r="E423" s="425"/>
      <c r="F423" s="459"/>
      <c r="G423" s="377"/>
      <c r="H423" s="361"/>
      <c r="I423" s="361"/>
      <c r="J423" s="361"/>
      <c r="K423" s="361"/>
      <c r="L423" s="412"/>
      <c r="M423" s="361"/>
      <c r="N423" s="373"/>
    </row>
    <row r="424" spans="2:14" x14ac:dyDescent="0.2">
      <c r="B424" s="369"/>
      <c r="C424" s="370"/>
      <c r="D424" s="361"/>
      <c r="E424" s="419"/>
      <c r="F424" s="358" t="s">
        <v>470</v>
      </c>
      <c r="G424" s="460"/>
      <c r="H424" s="461"/>
      <c r="I424" s="361"/>
      <c r="J424" s="361"/>
      <c r="K424" s="361"/>
      <c r="L424" s="440">
        <f>L425+L426+L427+L428+L429+L430</f>
        <v>9165189</v>
      </c>
      <c r="M424" s="361"/>
      <c r="N424" s="373"/>
    </row>
    <row r="425" spans="2:14" x14ac:dyDescent="0.2">
      <c r="B425" s="369"/>
      <c r="C425" s="370"/>
      <c r="D425" s="361"/>
      <c r="E425" s="425" t="s">
        <v>219</v>
      </c>
      <c r="F425" s="457" t="s">
        <v>516</v>
      </c>
      <c r="G425" s="458"/>
      <c r="H425" s="458"/>
      <c r="I425" s="361"/>
      <c r="J425" s="361"/>
      <c r="K425" s="361"/>
      <c r="L425" s="406">
        <f>PASH!G12</f>
        <v>8935861</v>
      </c>
      <c r="M425" s="361"/>
      <c r="N425" s="373"/>
    </row>
    <row r="426" spans="2:14" x14ac:dyDescent="0.2">
      <c r="B426" s="369"/>
      <c r="C426" s="370"/>
      <c r="D426" s="361"/>
      <c r="E426" s="425" t="s">
        <v>219</v>
      </c>
      <c r="F426" s="457" t="s">
        <v>130</v>
      </c>
      <c r="G426" s="377"/>
      <c r="H426" s="361"/>
      <c r="I426" s="361"/>
      <c r="J426" s="361"/>
      <c r="K426" s="361"/>
      <c r="L426" s="407">
        <f>PASH!G14</f>
        <v>164328</v>
      </c>
      <c r="M426" s="361"/>
      <c r="N426" s="373"/>
    </row>
    <row r="427" spans="2:14" x14ac:dyDescent="0.2">
      <c r="B427" s="369"/>
      <c r="C427" s="370"/>
      <c r="D427" s="361"/>
      <c r="E427" s="425" t="s">
        <v>219</v>
      </c>
      <c r="F427" s="457" t="s">
        <v>511</v>
      </c>
      <c r="G427" s="458"/>
      <c r="H427" s="458"/>
      <c r="I427" s="361"/>
      <c r="J427" s="361"/>
      <c r="K427" s="361"/>
      <c r="L427" s="407">
        <f>PASH!G19</f>
        <v>65000</v>
      </c>
      <c r="M427" s="361"/>
      <c r="N427" s="373"/>
    </row>
    <row r="428" spans="2:14" x14ac:dyDescent="0.2">
      <c r="B428" s="369"/>
      <c r="C428" s="370"/>
      <c r="D428" s="361"/>
      <c r="E428" s="425" t="s">
        <v>219</v>
      </c>
      <c r="F428" s="457" t="s">
        <v>134</v>
      </c>
      <c r="G428" s="377"/>
      <c r="H428" s="361"/>
      <c r="I428" s="361"/>
      <c r="J428" s="361"/>
      <c r="K428" s="361"/>
      <c r="L428" s="407">
        <f>PASH!G20</f>
        <v>0</v>
      </c>
      <c r="M428" s="361"/>
      <c r="N428" s="373"/>
    </row>
    <row r="429" spans="2:14" x14ac:dyDescent="0.2">
      <c r="B429" s="369"/>
      <c r="C429" s="370"/>
      <c r="D429" s="361"/>
      <c r="E429" s="425" t="s">
        <v>219</v>
      </c>
      <c r="F429" s="457" t="s">
        <v>515</v>
      </c>
      <c r="G429" s="377"/>
      <c r="H429" s="361"/>
      <c r="I429" s="361"/>
      <c r="J429" s="361"/>
      <c r="K429" s="361"/>
      <c r="L429" s="407">
        <f>PASH!G21</f>
        <v>0</v>
      </c>
      <c r="M429" s="361"/>
      <c r="N429" s="373"/>
    </row>
    <row r="430" spans="2:14" x14ac:dyDescent="0.2">
      <c r="B430" s="369"/>
      <c r="C430" s="370"/>
      <c r="D430" s="361"/>
      <c r="E430" s="425" t="s">
        <v>219</v>
      </c>
      <c r="F430" s="457" t="s">
        <v>512</v>
      </c>
      <c r="G430" s="377"/>
      <c r="H430" s="361"/>
      <c r="I430" s="361"/>
      <c r="J430" s="361"/>
      <c r="K430" s="361"/>
      <c r="L430" s="407">
        <f>PASH!G22</f>
        <v>0</v>
      </c>
      <c r="M430" s="361"/>
      <c r="N430" s="373"/>
    </row>
    <row r="431" spans="2:14" x14ac:dyDescent="0.2">
      <c r="B431" s="369"/>
      <c r="C431" s="370"/>
      <c r="D431" s="361"/>
      <c r="E431" s="375"/>
      <c r="F431" s="459"/>
      <c r="G431" s="377"/>
      <c r="H431" s="361"/>
      <c r="I431" s="361"/>
      <c r="J431" s="361"/>
      <c r="K431" s="361"/>
      <c r="L431" s="412"/>
      <c r="M431" s="361"/>
      <c r="N431" s="373"/>
    </row>
    <row r="432" spans="2:14" x14ac:dyDescent="0.2">
      <c r="B432" s="369"/>
      <c r="C432" s="370"/>
      <c r="D432" s="361"/>
      <c r="E432" s="375">
        <v>10</v>
      </c>
      <c r="F432" s="459" t="s">
        <v>218</v>
      </c>
      <c r="G432" s="377"/>
      <c r="H432" s="361"/>
      <c r="I432" s="361"/>
      <c r="J432" s="361"/>
      <c r="K432" s="361"/>
      <c r="L432" s="423">
        <f>L418-L424</f>
        <v>654190</v>
      </c>
      <c r="M432" s="361"/>
      <c r="N432" s="373"/>
    </row>
    <row r="433" spans="2:14" x14ac:dyDescent="0.2">
      <c r="B433" s="369"/>
      <c r="C433" s="370"/>
      <c r="D433" s="361"/>
      <c r="E433" s="374"/>
      <c r="F433" s="361"/>
      <c r="G433" s="361"/>
      <c r="H433" s="361"/>
      <c r="I433" s="361"/>
      <c r="J433" s="361"/>
      <c r="K433" s="361"/>
      <c r="L433" s="462"/>
      <c r="M433" s="361"/>
      <c r="N433" s="373"/>
    </row>
    <row r="434" spans="2:14" x14ac:dyDescent="0.2">
      <c r="B434" s="369"/>
      <c r="C434" s="370"/>
      <c r="D434" s="361"/>
      <c r="E434" s="374"/>
      <c r="F434" s="463" t="s">
        <v>219</v>
      </c>
      <c r="G434" s="372" t="s">
        <v>220</v>
      </c>
      <c r="H434" s="361"/>
      <c r="I434" s="361"/>
      <c r="J434" s="361"/>
      <c r="K434" s="374"/>
      <c r="L434" s="462">
        <f>PASH!G36</f>
        <v>654190</v>
      </c>
      <c r="M434" s="361"/>
      <c r="N434" s="373"/>
    </row>
    <row r="435" spans="2:14" x14ac:dyDescent="0.2">
      <c r="B435" s="369"/>
      <c r="C435" s="370"/>
      <c r="D435" s="361"/>
      <c r="E435" s="374"/>
      <c r="F435" s="463" t="s">
        <v>219</v>
      </c>
      <c r="G435" s="361" t="s">
        <v>221</v>
      </c>
      <c r="H435" s="361"/>
      <c r="I435" s="361"/>
      <c r="J435" s="361"/>
      <c r="K435" s="374"/>
      <c r="L435" s="407">
        <f>PASH!G41</f>
        <v>0</v>
      </c>
      <c r="M435" s="361"/>
      <c r="N435" s="373"/>
    </row>
    <row r="436" spans="2:14" x14ac:dyDescent="0.2">
      <c r="B436" s="369"/>
      <c r="C436" s="370"/>
      <c r="D436" s="361"/>
      <c r="E436" s="374"/>
      <c r="F436" s="463" t="s">
        <v>219</v>
      </c>
      <c r="G436" s="361" t="s">
        <v>222</v>
      </c>
      <c r="H436" s="361"/>
      <c r="I436" s="361"/>
      <c r="J436" s="361"/>
      <c r="K436" s="374"/>
      <c r="L436" s="407">
        <f>PASH!G42</f>
        <v>621480.5</v>
      </c>
      <c r="M436" s="361"/>
      <c r="N436" s="373"/>
    </row>
    <row r="437" spans="2:14" x14ac:dyDescent="0.2">
      <c r="B437" s="369"/>
      <c r="C437" s="370"/>
      <c r="D437" s="361"/>
      <c r="E437" s="374"/>
      <c r="F437" s="463" t="s">
        <v>219</v>
      </c>
      <c r="G437" s="355" t="s">
        <v>223</v>
      </c>
      <c r="H437" s="361"/>
      <c r="I437" s="361"/>
      <c r="J437" s="361"/>
      <c r="K437" s="374"/>
      <c r="L437" s="407">
        <f>PASH!G38</f>
        <v>32709.5</v>
      </c>
      <c r="M437" s="361"/>
      <c r="N437" s="373"/>
    </row>
    <row r="438" spans="2:14" x14ac:dyDescent="0.2">
      <c r="B438" s="369"/>
      <c r="C438" s="370"/>
      <c r="D438" s="361"/>
      <c r="E438" s="374"/>
      <c r="F438" s="575" t="s">
        <v>465</v>
      </c>
      <c r="G438" s="575"/>
      <c r="H438" s="575"/>
      <c r="I438" s="575"/>
      <c r="J438" s="575"/>
      <c r="K438" s="575"/>
      <c r="L438" s="575"/>
      <c r="M438" s="575"/>
      <c r="N438" s="373"/>
    </row>
    <row r="439" spans="2:14" x14ac:dyDescent="0.2">
      <c r="B439" s="464"/>
      <c r="C439" s="465"/>
      <c r="D439" s="466"/>
      <c r="E439" s="467" t="s">
        <v>207</v>
      </c>
      <c r="F439" s="468" t="s">
        <v>466</v>
      </c>
      <c r="G439" s="469"/>
      <c r="H439" s="469"/>
      <c r="I439" s="469"/>
      <c r="J439" s="469"/>
      <c r="K439" s="469"/>
      <c r="L439" s="470"/>
      <c r="M439" s="469"/>
      <c r="N439" s="471"/>
    </row>
    <row r="440" spans="2:14" x14ac:dyDescent="0.2">
      <c r="B440" s="464"/>
      <c r="C440" s="465"/>
      <c r="D440" s="466"/>
      <c r="E440" s="467" t="s">
        <v>207</v>
      </c>
      <c r="F440" s="468"/>
      <c r="G440" s="469"/>
      <c r="H440" s="469"/>
      <c r="I440" s="469"/>
      <c r="J440" s="469"/>
      <c r="K440" s="469"/>
      <c r="L440" s="470"/>
      <c r="M440" s="469"/>
      <c r="N440" s="471"/>
    </row>
    <row r="441" spans="2:14" x14ac:dyDescent="0.2">
      <c r="B441" s="464"/>
      <c r="C441" s="465"/>
      <c r="D441" s="466"/>
      <c r="E441" s="467" t="s">
        <v>207</v>
      </c>
      <c r="F441" s="468"/>
      <c r="G441" s="469"/>
      <c r="H441" s="469"/>
      <c r="I441" s="469"/>
      <c r="J441" s="469"/>
      <c r="K441" s="469"/>
      <c r="L441" s="470"/>
      <c r="M441" s="469"/>
      <c r="N441" s="471"/>
    </row>
    <row r="442" spans="2:14" x14ac:dyDescent="0.2">
      <c r="B442" s="464"/>
      <c r="C442" s="465"/>
      <c r="D442" s="466"/>
      <c r="E442" s="467"/>
      <c r="F442" s="468"/>
      <c r="G442" s="469"/>
      <c r="H442" s="469"/>
      <c r="I442" s="469"/>
      <c r="J442" s="469"/>
      <c r="K442" s="469"/>
      <c r="L442" s="469"/>
      <c r="M442" s="469"/>
      <c r="N442" s="471"/>
    </row>
    <row r="443" spans="2:14" x14ac:dyDescent="0.2">
      <c r="B443" s="464"/>
      <c r="C443" s="465"/>
      <c r="D443" s="466"/>
      <c r="E443" s="467"/>
      <c r="F443" s="468"/>
      <c r="G443" s="469"/>
      <c r="H443" s="469"/>
      <c r="I443" s="469"/>
      <c r="J443" s="469"/>
      <c r="K443" s="469"/>
      <c r="L443" s="469"/>
      <c r="M443" s="469"/>
      <c r="N443" s="471"/>
    </row>
    <row r="444" spans="2:14" ht="15.75" x14ac:dyDescent="0.25">
      <c r="B444" s="464"/>
      <c r="C444" s="465"/>
      <c r="D444" s="466"/>
      <c r="E444" s="467"/>
      <c r="F444" s="472" t="s">
        <v>506</v>
      </c>
      <c r="G444" s="469"/>
      <c r="H444" s="469"/>
      <c r="I444" s="469"/>
      <c r="J444" s="469"/>
      <c r="K444" s="469"/>
      <c r="L444" s="473"/>
      <c r="M444" s="469"/>
      <c r="N444" s="471"/>
    </row>
    <row r="445" spans="2:14" x14ac:dyDescent="0.2">
      <c r="B445" s="464"/>
      <c r="C445" s="465"/>
      <c r="D445" s="466"/>
      <c r="E445" s="467"/>
      <c r="F445" s="468"/>
      <c r="G445" s="469"/>
      <c r="H445" s="469"/>
      <c r="I445" s="469"/>
      <c r="J445" s="469"/>
      <c r="K445" s="469"/>
      <c r="L445" s="473"/>
      <c r="M445" s="469"/>
      <c r="N445" s="471"/>
    </row>
    <row r="446" spans="2:14" x14ac:dyDescent="0.2">
      <c r="B446" s="464"/>
      <c r="C446" s="465"/>
      <c r="D446" s="466"/>
      <c r="E446" s="474">
        <v>1</v>
      </c>
      <c r="F446" s="475" t="s">
        <v>517</v>
      </c>
      <c r="G446" s="476"/>
      <c r="H446" s="476"/>
      <c r="I446" s="476"/>
      <c r="J446" s="476"/>
      <c r="K446" s="477"/>
      <c r="L446" s="478">
        <f>PASH!N7</f>
        <v>4293940</v>
      </c>
      <c r="M446" s="469"/>
      <c r="N446" s="471"/>
    </row>
    <row r="447" spans="2:14" x14ac:dyDescent="0.2">
      <c r="B447" s="464"/>
      <c r="C447" s="465"/>
      <c r="D447" s="466"/>
      <c r="E447" s="474">
        <v>2</v>
      </c>
      <c r="F447" s="475" t="s">
        <v>543</v>
      </c>
      <c r="G447" s="476"/>
      <c r="H447" s="476"/>
      <c r="I447" s="476"/>
      <c r="J447" s="476"/>
      <c r="K447" s="477"/>
      <c r="L447" s="478">
        <f>PASH!O7</f>
        <v>2197283</v>
      </c>
      <c r="M447" s="469"/>
      <c r="N447" s="471"/>
    </row>
    <row r="448" spans="2:14" x14ac:dyDescent="0.2">
      <c r="B448" s="464"/>
      <c r="C448" s="465"/>
      <c r="D448" s="466"/>
      <c r="E448" s="474">
        <v>3</v>
      </c>
      <c r="F448" s="475" t="s">
        <v>474</v>
      </c>
      <c r="G448" s="476"/>
      <c r="H448" s="476"/>
      <c r="I448" s="476"/>
      <c r="J448" s="476"/>
      <c r="K448" s="477"/>
      <c r="L448" s="478">
        <f>PASH!P70</f>
        <v>0</v>
      </c>
      <c r="M448" s="469"/>
      <c r="N448" s="471"/>
    </row>
    <row r="449" spans="2:14" x14ac:dyDescent="0.2">
      <c r="B449" s="464"/>
      <c r="C449" s="465"/>
      <c r="D449" s="466"/>
      <c r="E449" s="474">
        <v>4</v>
      </c>
      <c r="F449" s="475"/>
      <c r="G449" s="476"/>
      <c r="H449" s="476"/>
      <c r="I449" s="476"/>
      <c r="J449" s="476"/>
      <c r="K449" s="477"/>
      <c r="L449" s="479"/>
      <c r="M449" s="469"/>
      <c r="N449" s="471"/>
    </row>
    <row r="450" spans="2:14" x14ac:dyDescent="0.2">
      <c r="B450" s="464"/>
      <c r="C450" s="465"/>
      <c r="D450" s="466"/>
      <c r="E450" s="474">
        <v>5</v>
      </c>
      <c r="F450" s="475"/>
      <c r="G450" s="476"/>
      <c r="H450" s="476"/>
      <c r="I450" s="476"/>
      <c r="J450" s="476"/>
      <c r="K450" s="477"/>
      <c r="L450" s="479"/>
      <c r="M450" s="469"/>
      <c r="N450" s="471"/>
    </row>
    <row r="451" spans="2:14" x14ac:dyDescent="0.2">
      <c r="B451" s="464"/>
      <c r="C451" s="465"/>
      <c r="D451" s="466"/>
      <c r="E451" s="474">
        <v>6</v>
      </c>
      <c r="F451" s="475"/>
      <c r="G451" s="476"/>
      <c r="H451" s="476"/>
      <c r="I451" s="476"/>
      <c r="J451" s="476"/>
      <c r="K451" s="477"/>
      <c r="L451" s="479"/>
      <c r="M451" s="469"/>
      <c r="N451" s="471"/>
    </row>
    <row r="452" spans="2:14" x14ac:dyDescent="0.2">
      <c r="B452" s="464"/>
      <c r="C452" s="465"/>
      <c r="D452" s="466"/>
      <c r="E452" s="474">
        <v>7</v>
      </c>
      <c r="F452" s="475"/>
      <c r="G452" s="476"/>
      <c r="H452" s="476"/>
      <c r="I452" s="476"/>
      <c r="J452" s="476"/>
      <c r="K452" s="477"/>
      <c r="L452" s="479"/>
      <c r="M452" s="469"/>
      <c r="N452" s="471"/>
    </row>
    <row r="453" spans="2:14" x14ac:dyDescent="0.2">
      <c r="B453" s="464"/>
      <c r="C453" s="465"/>
      <c r="D453" s="466"/>
      <c r="E453" s="474">
        <v>8</v>
      </c>
      <c r="F453" s="475"/>
      <c r="G453" s="476"/>
      <c r="H453" s="476"/>
      <c r="I453" s="476"/>
      <c r="J453" s="476"/>
      <c r="K453" s="477"/>
      <c r="L453" s="479"/>
      <c r="M453" s="469"/>
      <c r="N453" s="471"/>
    </row>
    <row r="454" spans="2:14" ht="27" customHeight="1" x14ac:dyDescent="0.2">
      <c r="B454" s="464"/>
      <c r="C454" s="465"/>
      <c r="D454" s="466"/>
      <c r="E454" s="474"/>
      <c r="F454" s="579" t="s">
        <v>471</v>
      </c>
      <c r="G454" s="580"/>
      <c r="H454" s="580"/>
      <c r="I454" s="580"/>
      <c r="J454" s="580"/>
      <c r="K454" s="302"/>
      <c r="L454" s="480">
        <f>SUM(L446:L448)</f>
        <v>6491223</v>
      </c>
      <c r="M454" s="469"/>
      <c r="N454" s="471"/>
    </row>
    <row r="455" spans="2:14" ht="15.75" customHeight="1" x14ac:dyDescent="0.2">
      <c r="B455" s="464"/>
      <c r="C455" s="465"/>
      <c r="D455" s="466"/>
      <c r="E455" s="481"/>
      <c r="F455" s="482" t="s">
        <v>472</v>
      </c>
      <c r="G455" s="476"/>
      <c r="H455" s="476"/>
      <c r="I455" s="476"/>
      <c r="J455" s="476"/>
      <c r="K455" s="477"/>
      <c r="L455" s="480"/>
      <c r="M455" s="469"/>
      <c r="N455" s="471"/>
    </row>
    <row r="456" spans="2:14" x14ac:dyDescent="0.2">
      <c r="B456" s="464"/>
      <c r="C456" s="465"/>
      <c r="D456" s="466"/>
      <c r="E456" s="483">
        <v>1</v>
      </c>
      <c r="F456" s="484" t="s">
        <v>473</v>
      </c>
      <c r="G456" s="485"/>
      <c r="H456" s="485"/>
      <c r="I456" s="485"/>
      <c r="J456" s="485"/>
      <c r="K456" s="486" t="s">
        <v>478</v>
      </c>
      <c r="L456" s="487">
        <f>PASH!M10</f>
        <v>0</v>
      </c>
      <c r="M456" s="469"/>
      <c r="N456" s="471"/>
    </row>
    <row r="457" spans="2:14" x14ac:dyDescent="0.2">
      <c r="B457" s="464"/>
      <c r="C457" s="465"/>
      <c r="D457" s="466"/>
      <c r="E457" s="483">
        <v>2</v>
      </c>
      <c r="F457" s="484" t="s">
        <v>475</v>
      </c>
      <c r="G457" s="485"/>
      <c r="H457" s="485"/>
      <c r="I457" s="485"/>
      <c r="J457" s="485"/>
      <c r="K457" s="486" t="s">
        <v>478</v>
      </c>
      <c r="L457" s="487">
        <f>Aktivet!G20-Aktivet!H20</f>
        <v>-2129278</v>
      </c>
      <c r="M457" s="469"/>
      <c r="N457" s="471"/>
    </row>
    <row r="458" spans="2:14" x14ac:dyDescent="0.2">
      <c r="B458" s="464"/>
      <c r="C458" s="465"/>
      <c r="D458" s="466"/>
      <c r="E458" s="483">
        <v>3</v>
      </c>
      <c r="F458" s="484" t="s">
        <v>283</v>
      </c>
      <c r="G458" s="485"/>
      <c r="H458" s="485"/>
      <c r="I458" s="485"/>
      <c r="J458" s="485"/>
      <c r="K458" s="486" t="s">
        <v>478</v>
      </c>
      <c r="L458" s="487">
        <f>12576250-PASH!N7</f>
        <v>8282310</v>
      </c>
      <c r="M458" s="469"/>
      <c r="N458" s="471"/>
    </row>
    <row r="459" spans="2:14" x14ac:dyDescent="0.2">
      <c r="B459" s="464"/>
      <c r="C459" s="465"/>
      <c r="D459" s="466"/>
      <c r="E459" s="483">
        <v>4</v>
      </c>
      <c r="F459" s="484" t="s">
        <v>476</v>
      </c>
      <c r="G459" s="485"/>
      <c r="H459" s="485"/>
      <c r="I459" s="485"/>
      <c r="J459" s="485"/>
      <c r="K459" s="486" t="s">
        <v>478</v>
      </c>
      <c r="L459" s="487">
        <v>0</v>
      </c>
      <c r="M459" s="469"/>
      <c r="N459" s="471"/>
    </row>
    <row r="460" spans="2:14" x14ac:dyDescent="0.2">
      <c r="B460" s="464"/>
      <c r="C460" s="465"/>
      <c r="D460" s="466"/>
      <c r="E460" s="483">
        <v>5</v>
      </c>
      <c r="F460" s="484" t="s">
        <v>477</v>
      </c>
      <c r="G460" s="485"/>
      <c r="H460" s="485"/>
      <c r="I460" s="485"/>
      <c r="J460" s="485"/>
      <c r="K460" s="486" t="s">
        <v>478</v>
      </c>
      <c r="L460" s="487">
        <v>0</v>
      </c>
      <c r="M460" s="469"/>
      <c r="N460" s="471"/>
    </row>
    <row r="461" spans="2:14" x14ac:dyDescent="0.2">
      <c r="B461" s="464"/>
      <c r="C461" s="465"/>
      <c r="D461" s="466"/>
      <c r="E461" s="483">
        <v>6</v>
      </c>
      <c r="F461" s="484" t="s">
        <v>477</v>
      </c>
      <c r="G461" s="485"/>
      <c r="H461" s="485"/>
      <c r="I461" s="485"/>
      <c r="J461" s="485"/>
      <c r="K461" s="486" t="s">
        <v>478</v>
      </c>
      <c r="L461" s="487">
        <v>0</v>
      </c>
      <c r="M461" s="469"/>
      <c r="N461" s="471"/>
    </row>
    <row r="462" spans="2:14" x14ac:dyDescent="0.2">
      <c r="B462" s="464"/>
      <c r="C462" s="465"/>
      <c r="D462" s="466"/>
      <c r="E462" s="488"/>
      <c r="F462" s="581" t="s">
        <v>479</v>
      </c>
      <c r="G462" s="582"/>
      <c r="H462" s="582"/>
      <c r="I462" s="582"/>
      <c r="J462" s="582"/>
      <c r="K462" s="489"/>
      <c r="L462" s="490"/>
      <c r="M462" s="469"/>
      <c r="N462" s="471"/>
    </row>
    <row r="463" spans="2:14" x14ac:dyDescent="0.2">
      <c r="B463" s="464"/>
      <c r="C463" s="465"/>
      <c r="D463" s="466"/>
      <c r="E463" s="474"/>
      <c r="F463" s="491" t="s">
        <v>480</v>
      </c>
      <c r="G463" s="476"/>
      <c r="H463" s="476"/>
      <c r="I463" s="476"/>
      <c r="J463" s="476"/>
      <c r="K463" s="477"/>
      <c r="L463" s="480">
        <v>0</v>
      </c>
      <c r="M463" s="469"/>
      <c r="N463" s="471"/>
    </row>
    <row r="464" spans="2:14" x14ac:dyDescent="0.2">
      <c r="B464" s="464"/>
      <c r="C464" s="465"/>
      <c r="D464" s="466"/>
      <c r="E464" s="488"/>
      <c r="F464" s="583" t="s">
        <v>481</v>
      </c>
      <c r="G464" s="584"/>
      <c r="H464" s="584"/>
      <c r="I464" s="584"/>
      <c r="J464" s="584"/>
      <c r="K464" s="489"/>
      <c r="L464" s="492">
        <f>SUM(L462:L463)</f>
        <v>0</v>
      </c>
      <c r="M464" s="469"/>
      <c r="N464" s="471"/>
    </row>
    <row r="465" spans="2:14" x14ac:dyDescent="0.2">
      <c r="B465" s="464"/>
      <c r="C465" s="465"/>
      <c r="D465" s="466"/>
      <c r="E465" s="474"/>
      <c r="F465" s="475"/>
      <c r="G465" s="476"/>
      <c r="H465" s="476"/>
      <c r="I465" s="476"/>
      <c r="J465" s="476"/>
      <c r="K465" s="477"/>
      <c r="L465" s="480"/>
      <c r="M465" s="469"/>
      <c r="N465" s="471"/>
    </row>
    <row r="466" spans="2:14" x14ac:dyDescent="0.2">
      <c r="B466" s="464"/>
      <c r="C466" s="465"/>
      <c r="D466" s="466"/>
      <c r="E466" s="474"/>
      <c r="F466" s="491" t="s">
        <v>482</v>
      </c>
      <c r="G466" s="476"/>
      <c r="H466" s="476"/>
      <c r="I466" s="476"/>
      <c r="J466" s="476"/>
      <c r="K466" s="477"/>
      <c r="L466" s="480"/>
      <c r="M466" s="469"/>
      <c r="N466" s="471"/>
    </row>
    <row r="467" spans="2:14" x14ac:dyDescent="0.2">
      <c r="B467" s="464"/>
      <c r="C467" s="465"/>
      <c r="D467" s="466"/>
      <c r="E467" s="474">
        <v>1</v>
      </c>
      <c r="F467" s="491" t="s">
        <v>483</v>
      </c>
      <c r="G467" s="476"/>
      <c r="H467" s="476" t="s">
        <v>518</v>
      </c>
      <c r="I467" s="476"/>
      <c r="J467" s="476"/>
      <c r="K467" s="477"/>
      <c r="L467" s="493">
        <f>PASH!G11</f>
        <v>8935861</v>
      </c>
      <c r="M467" s="469"/>
      <c r="N467" s="471"/>
    </row>
    <row r="468" spans="2:14" x14ac:dyDescent="0.2">
      <c r="B468" s="464"/>
      <c r="C468" s="465"/>
      <c r="D468" s="466"/>
      <c r="E468" s="474">
        <v>2</v>
      </c>
      <c r="F468" s="491" t="s">
        <v>528</v>
      </c>
      <c r="G468" s="476"/>
      <c r="H468" s="476"/>
      <c r="I468" s="476"/>
      <c r="J468" s="476"/>
      <c r="K468" s="477"/>
      <c r="L468" s="493">
        <f>PASH!G22</f>
        <v>0</v>
      </c>
      <c r="M468" s="469"/>
      <c r="N468" s="471"/>
    </row>
    <row r="469" spans="2:14" x14ac:dyDescent="0.2">
      <c r="B469" s="464"/>
      <c r="C469" s="465"/>
      <c r="D469" s="466"/>
      <c r="E469" s="474">
        <v>3</v>
      </c>
      <c r="F469" s="491" t="s">
        <v>484</v>
      </c>
      <c r="G469" s="476"/>
      <c r="H469" s="476"/>
      <c r="I469" s="476"/>
      <c r="J469" s="476"/>
      <c r="K469" s="477"/>
      <c r="L469" s="480"/>
      <c r="M469" s="469"/>
      <c r="N469" s="471"/>
    </row>
    <row r="470" spans="2:14" x14ac:dyDescent="0.2">
      <c r="B470" s="464"/>
      <c r="C470" s="465"/>
      <c r="D470" s="466"/>
      <c r="E470" s="474">
        <v>4</v>
      </c>
      <c r="F470" s="491" t="s">
        <v>485</v>
      </c>
      <c r="G470" s="476"/>
      <c r="H470" s="476"/>
      <c r="I470" s="476"/>
      <c r="J470" s="476"/>
      <c r="K470" s="477"/>
      <c r="L470" s="480"/>
      <c r="M470" s="469"/>
      <c r="N470" s="471"/>
    </row>
    <row r="471" spans="2:14" x14ac:dyDescent="0.2">
      <c r="B471" s="464"/>
      <c r="C471" s="465"/>
      <c r="D471" s="466"/>
      <c r="E471" s="494"/>
      <c r="F471" s="491" t="s">
        <v>487</v>
      </c>
      <c r="G471" s="476"/>
      <c r="H471" s="476"/>
      <c r="I471" s="476"/>
      <c r="J471" s="476"/>
      <c r="K471" s="477"/>
      <c r="L471" s="495">
        <f>SUM(L466:L470)</f>
        <v>8935861</v>
      </c>
      <c r="M471" s="469"/>
      <c r="N471" s="471"/>
    </row>
    <row r="472" spans="2:14" x14ac:dyDescent="0.2">
      <c r="B472" s="464"/>
      <c r="C472" s="465"/>
      <c r="D472" s="466"/>
      <c r="E472" s="494"/>
      <c r="F472" s="491"/>
      <c r="G472" s="476"/>
      <c r="H472" s="476"/>
      <c r="I472" s="476"/>
      <c r="J472" s="476"/>
      <c r="K472" s="477"/>
      <c r="L472" s="480"/>
      <c r="M472" s="469"/>
      <c r="N472" s="471"/>
    </row>
    <row r="473" spans="2:14" x14ac:dyDescent="0.2">
      <c r="B473" s="464"/>
      <c r="C473" s="465"/>
      <c r="D473" s="466"/>
      <c r="E473" s="494"/>
      <c r="F473" s="491" t="s">
        <v>486</v>
      </c>
      <c r="G473" s="476"/>
      <c r="H473" s="476"/>
      <c r="I473" s="476"/>
      <c r="J473" s="476"/>
      <c r="K473" s="477"/>
      <c r="L473" s="495">
        <f>L464-L471</f>
        <v>-8935861</v>
      </c>
      <c r="M473" s="469"/>
      <c r="N473" s="471"/>
    </row>
    <row r="474" spans="2:14" x14ac:dyDescent="0.2">
      <c r="B474" s="464"/>
      <c r="C474" s="465"/>
      <c r="D474" s="466"/>
      <c r="E474" s="494"/>
      <c r="F474" s="475"/>
      <c r="G474" s="476"/>
      <c r="H474" s="476"/>
      <c r="I474" s="476"/>
      <c r="J474" s="476"/>
      <c r="K474" s="477"/>
      <c r="L474" s="480"/>
      <c r="M474" s="469"/>
      <c r="N474" s="471"/>
    </row>
    <row r="475" spans="2:14" x14ac:dyDescent="0.2">
      <c r="B475" s="464"/>
      <c r="C475" s="465"/>
      <c r="D475" s="466"/>
      <c r="E475" s="494"/>
      <c r="F475" s="491" t="s">
        <v>486</v>
      </c>
      <c r="G475" s="476"/>
      <c r="H475" s="476"/>
      <c r="I475" s="476"/>
      <c r="J475" s="476"/>
      <c r="K475" s="477"/>
      <c r="L475" s="479"/>
      <c r="M475" s="469"/>
      <c r="N475" s="471"/>
    </row>
    <row r="476" spans="2:14" x14ac:dyDescent="0.2">
      <c r="B476" s="464"/>
      <c r="C476" s="465"/>
      <c r="D476" s="466"/>
      <c r="E476" s="494"/>
      <c r="F476" s="475"/>
      <c r="G476" s="476"/>
      <c r="H476" s="476"/>
      <c r="I476" s="476"/>
      <c r="J476" s="476"/>
      <c r="K476" s="477"/>
      <c r="L476" s="479"/>
      <c r="M476" s="469"/>
      <c r="N476" s="471"/>
    </row>
    <row r="477" spans="2:14" x14ac:dyDescent="0.2">
      <c r="B477" s="464"/>
      <c r="C477" s="465"/>
      <c r="D477" s="466"/>
      <c r="E477" s="496"/>
      <c r="F477" s="469"/>
      <c r="G477" s="469"/>
      <c r="H477" s="469"/>
      <c r="I477" s="469"/>
      <c r="J477" s="469"/>
      <c r="K477" s="469"/>
      <c r="L477" s="469"/>
      <c r="M477" s="469"/>
      <c r="N477" s="471"/>
    </row>
    <row r="478" spans="2:14" x14ac:dyDescent="0.2">
      <c r="B478" s="464"/>
      <c r="C478" s="465"/>
      <c r="D478" s="466"/>
      <c r="E478" s="496"/>
      <c r="F478" s="469"/>
      <c r="G478" s="469"/>
      <c r="H478" s="469"/>
      <c r="I478" s="469"/>
      <c r="J478" s="469"/>
      <c r="K478" s="469"/>
      <c r="L478" s="469"/>
      <c r="M478" s="469"/>
      <c r="N478" s="471"/>
    </row>
    <row r="479" spans="2:14" ht="18.75" x14ac:dyDescent="0.2">
      <c r="B479" s="464"/>
      <c r="C479" s="465"/>
      <c r="D479" s="466"/>
      <c r="E479" s="497"/>
      <c r="F479" s="498" t="s">
        <v>469</v>
      </c>
      <c r="G479" s="469"/>
      <c r="H479" s="469"/>
      <c r="I479" s="469"/>
      <c r="J479" s="469"/>
      <c r="K479" s="469"/>
      <c r="L479" s="469"/>
      <c r="M479" s="469"/>
      <c r="N479" s="471"/>
    </row>
    <row r="480" spans="2:14" x14ac:dyDescent="0.2">
      <c r="B480" s="464"/>
      <c r="C480" s="465"/>
      <c r="D480" s="466"/>
      <c r="E480" s="467" t="s">
        <v>207</v>
      </c>
      <c r="F480" s="499"/>
      <c r="G480" s="470"/>
      <c r="H480" s="470"/>
      <c r="I480" s="470"/>
      <c r="J480" s="470"/>
      <c r="K480" s="470"/>
      <c r="L480" s="470"/>
      <c r="M480" s="469"/>
      <c r="N480" s="471"/>
    </row>
    <row r="481" spans="2:14" x14ac:dyDescent="0.2">
      <c r="B481" s="464"/>
      <c r="C481" s="465"/>
      <c r="D481" s="466"/>
      <c r="E481" s="467" t="s">
        <v>207</v>
      </c>
      <c r="F481" s="500"/>
      <c r="G481" s="500"/>
      <c r="H481" s="500"/>
      <c r="I481" s="500"/>
      <c r="J481" s="500"/>
      <c r="K481" s="500"/>
      <c r="L481" s="500"/>
      <c r="M481" s="469"/>
      <c r="N481" s="471"/>
    </row>
    <row r="482" spans="2:14" x14ac:dyDescent="0.2">
      <c r="B482" s="464"/>
      <c r="C482" s="465"/>
      <c r="D482" s="466"/>
      <c r="E482" s="496"/>
      <c r="F482" s="469"/>
      <c r="G482" s="469"/>
      <c r="H482" s="469"/>
      <c r="I482" s="469"/>
      <c r="J482" s="469"/>
      <c r="K482" s="469"/>
      <c r="L482" s="469"/>
      <c r="M482" s="469"/>
      <c r="N482" s="471"/>
    </row>
    <row r="483" spans="2:14" x14ac:dyDescent="0.2">
      <c r="B483" s="464"/>
      <c r="C483" s="465"/>
      <c r="D483" s="466"/>
      <c r="E483" s="496"/>
      <c r="F483" s="469"/>
      <c r="G483" s="469"/>
      <c r="H483" s="469"/>
      <c r="I483" s="469"/>
      <c r="J483" s="469"/>
      <c r="K483" s="469"/>
      <c r="L483" s="469"/>
      <c r="M483" s="469"/>
      <c r="N483" s="471"/>
    </row>
    <row r="484" spans="2:14" x14ac:dyDescent="0.2">
      <c r="B484" s="464"/>
      <c r="C484" s="465"/>
      <c r="D484" s="466"/>
      <c r="E484" s="496"/>
      <c r="F484" s="466"/>
      <c r="G484" s="466"/>
      <c r="H484" s="466"/>
      <c r="I484" s="466"/>
      <c r="J484" s="466"/>
      <c r="K484" s="466"/>
      <c r="L484" s="466"/>
      <c r="M484" s="466"/>
      <c r="N484" s="471"/>
    </row>
    <row r="485" spans="2:14" ht="18.75" x14ac:dyDescent="0.2">
      <c r="B485" s="464"/>
      <c r="C485" s="465"/>
      <c r="D485" s="576" t="s">
        <v>30</v>
      </c>
      <c r="E485" s="576"/>
      <c r="F485" s="498" t="s">
        <v>31</v>
      </c>
      <c r="G485" s="466"/>
      <c r="H485" s="466"/>
      <c r="I485" s="466"/>
      <c r="J485" s="466"/>
      <c r="K485" s="466"/>
      <c r="L485" s="466"/>
      <c r="M485" s="466"/>
      <c r="N485" s="471"/>
    </row>
    <row r="486" spans="2:14" x14ac:dyDescent="0.2">
      <c r="B486" s="464"/>
      <c r="C486" s="465"/>
      <c r="D486" s="466"/>
      <c r="E486" s="496"/>
      <c r="F486" s="466"/>
      <c r="G486" s="466"/>
      <c r="H486" s="466"/>
      <c r="I486" s="466"/>
      <c r="J486" s="466"/>
      <c r="K486" s="466"/>
      <c r="L486" s="466"/>
      <c r="M486" s="466"/>
      <c r="N486" s="471"/>
    </row>
    <row r="487" spans="2:14" x14ac:dyDescent="0.2">
      <c r="B487" s="464"/>
      <c r="C487" s="465"/>
      <c r="D487" s="466"/>
      <c r="E487" s="501"/>
      <c r="F487" s="466" t="s">
        <v>224</v>
      </c>
      <c r="G487" s="466"/>
      <c r="H487" s="466"/>
      <c r="I487" s="466"/>
      <c r="J487" s="466"/>
      <c r="K487" s="466"/>
      <c r="L487" s="466"/>
      <c r="M487" s="466"/>
      <c r="N487" s="471"/>
    </row>
    <row r="488" spans="2:14" x14ac:dyDescent="0.2">
      <c r="B488" s="464"/>
      <c r="C488" s="465"/>
      <c r="D488" s="466"/>
      <c r="E488" s="468" t="s">
        <v>225</v>
      </c>
      <c r="F488" s="466"/>
      <c r="G488" s="466"/>
      <c r="H488" s="466"/>
      <c r="I488" s="466"/>
      <c r="J488" s="466"/>
      <c r="K488" s="466"/>
      <c r="L488" s="466"/>
      <c r="M488" s="466"/>
      <c r="N488" s="471"/>
    </row>
    <row r="489" spans="2:14" x14ac:dyDescent="0.2">
      <c r="B489" s="464"/>
      <c r="C489" s="465"/>
      <c r="D489" s="466"/>
      <c r="E489" s="496"/>
      <c r="F489" s="466" t="s">
        <v>226</v>
      </c>
      <c r="G489" s="466"/>
      <c r="H489" s="466"/>
      <c r="I489" s="466"/>
      <c r="J489" s="466"/>
      <c r="K489" s="466"/>
      <c r="L489" s="466"/>
      <c r="M489" s="466"/>
      <c r="N489" s="471"/>
    </row>
    <row r="490" spans="2:14" x14ac:dyDescent="0.2">
      <c r="B490" s="464"/>
      <c r="C490" s="465"/>
      <c r="D490" s="466"/>
      <c r="E490" s="468" t="s">
        <v>227</v>
      </c>
      <c r="F490" s="466"/>
      <c r="G490" s="466"/>
      <c r="H490" s="466"/>
      <c r="I490" s="466"/>
      <c r="J490" s="466"/>
      <c r="K490" s="466"/>
      <c r="L490" s="466"/>
      <c r="M490" s="466"/>
      <c r="N490" s="471"/>
    </row>
    <row r="491" spans="2:14" x14ac:dyDescent="0.2">
      <c r="B491" s="464"/>
      <c r="C491" s="465"/>
      <c r="D491" s="466"/>
      <c r="E491" s="496"/>
      <c r="F491" s="466"/>
      <c r="G491" s="466"/>
      <c r="H491" s="466"/>
      <c r="I491" s="466"/>
      <c r="J491" s="466"/>
      <c r="K491" s="466"/>
      <c r="L491" s="466"/>
      <c r="M491" s="466"/>
      <c r="N491" s="471"/>
    </row>
    <row r="492" spans="2:14" ht="15.75" x14ac:dyDescent="0.25">
      <c r="B492" s="464"/>
      <c r="C492" s="577" t="s">
        <v>166</v>
      </c>
      <c r="D492" s="577"/>
      <c r="E492" s="577"/>
      <c r="F492" s="577"/>
      <c r="G492" s="577"/>
      <c r="H492" s="466"/>
      <c r="I492" s="466"/>
      <c r="J492" s="577" t="s">
        <v>13</v>
      </c>
      <c r="K492" s="577"/>
      <c r="L492" s="577"/>
      <c r="M492" s="577"/>
      <c r="N492" s="471"/>
    </row>
    <row r="493" spans="2:14" ht="15.75" x14ac:dyDescent="0.25">
      <c r="B493" s="464"/>
      <c r="C493" s="578" t="s">
        <v>553</v>
      </c>
      <c r="D493" s="578"/>
      <c r="E493" s="578"/>
      <c r="F493" s="578"/>
      <c r="G493" s="578"/>
      <c r="H493" s="466"/>
      <c r="I493" s="466"/>
      <c r="J493" s="578" t="s">
        <v>542</v>
      </c>
      <c r="K493" s="578"/>
      <c r="L493" s="578"/>
      <c r="M493" s="578"/>
      <c r="N493" s="471"/>
    </row>
    <row r="494" spans="2:14" ht="13.5" thickBot="1" x14ac:dyDescent="0.25">
      <c r="B494" s="502"/>
      <c r="C494" s="503"/>
      <c r="D494" s="504"/>
      <c r="E494" s="505"/>
      <c r="F494" s="504"/>
      <c r="G494" s="504"/>
      <c r="H494" s="504"/>
      <c r="I494" s="504"/>
      <c r="J494" s="504"/>
      <c r="K494" s="504"/>
      <c r="L494" s="504"/>
      <c r="M494" s="504"/>
      <c r="N494" s="506"/>
    </row>
    <row r="495" spans="2:14" x14ac:dyDescent="0.2">
      <c r="B495" s="55"/>
      <c r="C495" s="60"/>
      <c r="D495" s="55"/>
      <c r="E495" s="55"/>
      <c r="F495" s="55"/>
      <c r="G495" s="55"/>
      <c r="H495" s="55"/>
      <c r="I495" s="55"/>
      <c r="J495" s="55"/>
      <c r="K495" s="55"/>
      <c r="L495" s="56"/>
      <c r="M495" s="56"/>
      <c r="N495" s="55"/>
    </row>
    <row r="496" spans="2:14" x14ac:dyDescent="0.2">
      <c r="B496" s="55"/>
      <c r="C496" s="60"/>
      <c r="D496" s="55"/>
      <c r="E496" s="55"/>
      <c r="F496" s="55"/>
      <c r="G496" s="55"/>
      <c r="H496" s="55"/>
      <c r="I496" s="55"/>
      <c r="J496" s="55"/>
      <c r="K496" s="55"/>
      <c r="L496" s="56"/>
      <c r="M496" s="56"/>
      <c r="N496" s="55"/>
    </row>
  </sheetData>
  <mergeCells count="41">
    <mergeCell ref="F73:G73"/>
    <mergeCell ref="I73:J73"/>
    <mergeCell ref="B3:N3"/>
    <mergeCell ref="D64:E64"/>
    <mergeCell ref="E71:E72"/>
    <mergeCell ref="F71:G72"/>
    <mergeCell ref="H71:H72"/>
    <mergeCell ref="I71:J72"/>
    <mergeCell ref="F74:G74"/>
    <mergeCell ref="I74:J74"/>
    <mergeCell ref="F75:G75"/>
    <mergeCell ref="I75:J75"/>
    <mergeCell ref="F76:G76"/>
    <mergeCell ref="I76:J76"/>
    <mergeCell ref="F77:G77"/>
    <mergeCell ref="I77:J77"/>
    <mergeCell ref="F78:G78"/>
    <mergeCell ref="I78:J78"/>
    <mergeCell ref="F79:G79"/>
    <mergeCell ref="I79:J79"/>
    <mergeCell ref="F80:L80"/>
    <mergeCell ref="E83:E84"/>
    <mergeCell ref="F83:J84"/>
    <mergeCell ref="F85:J85"/>
    <mergeCell ref="F86:J86"/>
    <mergeCell ref="F87:J87"/>
    <mergeCell ref="F88:J88"/>
    <mergeCell ref="F89:L89"/>
    <mergeCell ref="E236:E237"/>
    <mergeCell ref="F236:F237"/>
    <mergeCell ref="G236:I236"/>
    <mergeCell ref="J236:L236"/>
    <mergeCell ref="F438:M438"/>
    <mergeCell ref="D485:E485"/>
    <mergeCell ref="C492:G492"/>
    <mergeCell ref="J492:M492"/>
    <mergeCell ref="C493:G493"/>
    <mergeCell ref="J493:M493"/>
    <mergeCell ref="F454:J454"/>
    <mergeCell ref="F462:J462"/>
    <mergeCell ref="F464:J464"/>
  </mergeCells>
  <printOptions horizontalCentered="1" verticalCentered="1"/>
  <pageMargins left="0.25" right="0" top="0" bottom="0" header="0.17" footer="0.17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Kop.</vt:lpstr>
      <vt:lpstr>Aktivet</vt:lpstr>
      <vt:lpstr>Pasivet</vt:lpstr>
      <vt:lpstr>PASH</vt:lpstr>
      <vt:lpstr>Shenimet Spjeguse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2019-02-11T12:42:50Z</cp:lastPrinted>
  <dcterms:created xsi:type="dcterms:W3CDTF">2002-02-16T18:16:52Z</dcterms:created>
  <dcterms:modified xsi:type="dcterms:W3CDTF">2021-06-12T18:52:04Z</dcterms:modified>
</cp:coreProperties>
</file>