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3"/>
  </bookViews>
  <sheets>
    <sheet name="5-CashFlow (indirekt)" sheetId="24" r:id="rId1"/>
    <sheet name="Shpenzime te pazbritshme 14  " sheetId="11" state="hidden" r:id="rId2"/>
    <sheet name="Pasqyrat financiare te " sheetId="25" r:id="rId3"/>
    <sheet name="Performanca" sheetId="26" r:id="rId4"/>
    <sheet name="Pozicioni" sheetId="27" r:id="rId5"/>
  </sheets>
  <externalReferences>
    <externalReference r:id="rId6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1" i="27"/>
  <c r="D69"/>
  <c r="D71" s="1"/>
  <c r="D73" s="1"/>
  <c r="B69"/>
  <c r="D58"/>
  <c r="B58"/>
  <c r="B73" s="1"/>
  <c r="B46"/>
  <c r="B48" s="1"/>
  <c r="D44"/>
  <c r="D46" s="1"/>
  <c r="D48" s="1"/>
  <c r="D75" s="1"/>
  <c r="D77" s="1"/>
  <c r="B44"/>
  <c r="I39"/>
  <c r="D32"/>
  <c r="D34" s="1"/>
  <c r="D36" s="1"/>
  <c r="B32"/>
  <c r="B34" s="1"/>
  <c r="B36" s="1"/>
  <c r="B25"/>
  <c r="D22"/>
  <c r="B22"/>
  <c r="B75" l="1"/>
  <c r="B77" s="1"/>
  <c r="D68" i="26" l="1"/>
  <c r="B68"/>
  <c r="D60"/>
  <c r="D70" s="1"/>
  <c r="D72" s="1"/>
  <c r="B60"/>
  <c r="B70" s="1"/>
  <c r="B28"/>
  <c r="B31" s="1"/>
  <c r="B36" s="1"/>
  <c r="B51" s="1"/>
  <c r="D16"/>
  <c r="D28" s="1"/>
  <c r="D31" s="1"/>
  <c r="D36" s="1"/>
  <c r="D51" s="1"/>
  <c r="B16"/>
  <c r="B72" l="1"/>
  <c r="K35" i="25" l="1"/>
  <c r="I35"/>
  <c r="H35"/>
  <c r="G35"/>
  <c r="F35"/>
  <c r="E35"/>
  <c r="D35"/>
  <c r="C35"/>
  <c r="B35"/>
  <c r="J35" s="1"/>
  <c r="L35" s="1"/>
  <c r="J34"/>
  <c r="L34" s="1"/>
  <c r="I34"/>
  <c r="H34"/>
  <c r="J33"/>
  <c r="L33" s="1"/>
  <c r="L32"/>
  <c r="J32"/>
  <c r="J31"/>
  <c r="L31" s="1"/>
  <c r="K30"/>
  <c r="I30"/>
  <c r="G30"/>
  <c r="F30"/>
  <c r="E30"/>
  <c r="D30"/>
  <c r="C30"/>
  <c r="B30"/>
  <c r="J30" s="1"/>
  <c r="L30" s="1"/>
  <c r="L29"/>
  <c r="J29"/>
  <c r="H28"/>
  <c r="H30" s="1"/>
  <c r="L27"/>
  <c r="J27"/>
  <c r="J26"/>
  <c r="L26" s="1"/>
  <c r="L25"/>
  <c r="J25"/>
  <c r="K24"/>
  <c r="K37" s="1"/>
  <c r="G24"/>
  <c r="G37" s="1"/>
  <c r="C24"/>
  <c r="C37" s="1"/>
  <c r="K22"/>
  <c r="I22"/>
  <c r="H22"/>
  <c r="G22"/>
  <c r="F22"/>
  <c r="E22"/>
  <c r="D22"/>
  <c r="C22"/>
  <c r="B22"/>
  <c r="J22" s="1"/>
  <c r="L22" s="1"/>
  <c r="L21"/>
  <c r="J21"/>
  <c r="J20"/>
  <c r="L20" s="1"/>
  <c r="L19"/>
  <c r="J19"/>
  <c r="J18"/>
  <c r="L18" s="1"/>
  <c r="K17"/>
  <c r="I17"/>
  <c r="H17"/>
  <c r="G17"/>
  <c r="F17"/>
  <c r="F24" s="1"/>
  <c r="F37" s="1"/>
  <c r="E17"/>
  <c r="D17"/>
  <c r="C17"/>
  <c r="B17"/>
  <c r="B24" s="1"/>
  <c r="L16"/>
  <c r="J16"/>
  <c r="J15"/>
  <c r="L15" s="1"/>
  <c r="L14"/>
  <c r="J14"/>
  <c r="J13"/>
  <c r="L13" s="1"/>
  <c r="K12"/>
  <c r="I12"/>
  <c r="I24" s="1"/>
  <c r="I37" s="1"/>
  <c r="H12"/>
  <c r="H24" s="1"/>
  <c r="H37" s="1"/>
  <c r="G12"/>
  <c r="F12"/>
  <c r="E12"/>
  <c r="E24" s="1"/>
  <c r="E37" s="1"/>
  <c r="D12"/>
  <c r="D24" s="1"/>
  <c r="D37" s="1"/>
  <c r="C12"/>
  <c r="B12"/>
  <c r="J12" s="1"/>
  <c r="L12" s="1"/>
  <c r="J11"/>
  <c r="L11" s="1"/>
  <c r="H10"/>
  <c r="J10" s="1"/>
  <c r="L10" s="1"/>
  <c r="J24" l="1"/>
  <c r="L24" s="1"/>
  <c r="B37"/>
  <c r="J37" s="1"/>
  <c r="L37" s="1"/>
  <c r="J28"/>
  <c r="L28" s="1"/>
  <c r="J17"/>
  <c r="L17" s="1"/>
  <c r="E23" i="24" l="1"/>
  <c r="E11"/>
  <c r="E60" l="1"/>
  <c r="C60"/>
  <c r="C41" l="1"/>
  <c r="E41"/>
  <c r="C57"/>
  <c r="E57"/>
  <c r="C72"/>
  <c r="E72"/>
  <c r="C74" l="1"/>
  <c r="E74"/>
  <c r="E77" s="1"/>
  <c r="E80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  <c r="C77" i="24" l="1"/>
  <c r="C80" l="1"/>
</calcChain>
</file>

<file path=xl/sharedStrings.xml><?xml version="1.0" encoding="utf-8"?>
<sst xmlns="http://schemas.openxmlformats.org/spreadsheetml/2006/main" count="602" uniqueCount="391">
  <si>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</si>
  <si>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</si>
  <si>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</si>
  <si>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</si>
  <si>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</si>
  <si>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</si>
  <si>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</si>
  <si>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</si>
  <si>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</si>
  <si>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</si>
  <si>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</si>
  <si>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</si>
  <si>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</si>
  <si>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</si>
  <si>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</si>
  <si>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</si>
  <si>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</si>
  <si>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</si>
  <si>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</si>
  <si>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</si>
  <si>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</si>
  <si>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</si>
  <si>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</si>
  <si>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</si>
  <si>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</si>
  <si>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</si>
  <si>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</si>
  <si>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</si>
  <si>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</si>
  <si>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</si>
  <si>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</si>
  <si>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</si>
  <si>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</si>
  <si>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</si>
  <si>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</si>
  <si>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</si>
  <si>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</si>
  <si>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</si>
  <si>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</si>
  <si>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</si>
  <si>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</si>
  <si>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</si>
  <si>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</si>
  <si>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</si>
  <si>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</si>
  <si>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</si>
  <si>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</si>
  <si>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</si>
  <si>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</si>
  <si>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</si>
  <si>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</si>
  <si>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</si>
  <si>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</si>
  <si>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</si>
  <si>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</si>
  <si>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</si>
  <si>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</si>
  <si>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</si>
  <si>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</si>
  <si>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</si>
  <si>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</si>
  <si>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</si>
  <si>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</si>
  <si>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</si>
  <si>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</si>
  <si>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</si>
  <si>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</si>
  <si>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</si>
  <si>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</si>
  <si>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</si>
  <si>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</si>
  <si>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</si>
  <si>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</si>
  <si>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</si>
  <si>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</si>
  <si>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</si>
  <si>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</si>
  <si>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</si>
  <si>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</si>
  <si>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</si>
  <si>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</si>
  <si>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</si>
  <si>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</si>
  <si>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</si>
  <si>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</si>
  <si>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</si>
  <si>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</si>
  <si>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</si>
  <si>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</si>
  <si>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</si>
  <si>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</si>
  <si>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</si>
  <si>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</si>
  <si>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</si>
  <si>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</si>
  <si>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</si>
  <si>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</si>
  <si>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</si>
  <si>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</si>
  <si>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</si>
  <si>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</si>
  <si>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</si>
  <si>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</si>
  <si>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</si>
  <si>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</si>
  <si>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</si>
  <si>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</si>
  <si>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</si>
  <si>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</si>
  <si>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</si>
  <si>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</si>
  <si>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</si>
  <si>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</si>
  <si>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</si>
  <si>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</si>
  <si>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</si>
  <si>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</si>
  <si>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</si>
  <si>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</si>
  <si>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</si>
  <si>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</si>
  <si>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</si>
  <si>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</si>
  <si>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</si>
  <si>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</si>
  <si>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</si>
  <si>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</si>
  <si>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</si>
  <si>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</si>
  <si>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</si>
  <si>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</si>
  <si>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</si>
  <si>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</si>
  <si>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</si>
  <si>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</si>
  <si>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</si>
  <si>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</si>
  <si>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</si>
  <si>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</si>
  <si>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</si>
  <si>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</si>
  <si>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</si>
  <si>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</si>
  <si>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</si>
  <si>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</si>
  <si>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</si>
  <si>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</si>
  <si>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</si>
  <si>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</si>
  <si>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</si>
  <si>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</si>
  <si>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</si>
  <si>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</si>
  <si>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</si>
  <si>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</si>
  <si>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</si>
  <si>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</si>
  <si>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</si>
  <si>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</si>
  <si>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</si>
  <si>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</si>
  <si>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</si>
  <si>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</si>
  <si>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</si>
  <si>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</si>
  <si>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</si>
  <si>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</si>
  <si>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</si>
  <si>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</si>
  <si>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</si>
  <si>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</si>
  <si>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</si>
  <si>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</si>
  <si>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</si>
  <si>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</si>
  <si>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</si>
  <si>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</si>
  <si>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</si>
  <si>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</si>
  <si>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</si>
  <si>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</si>
  <si>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</si>
  <si>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</si>
  <si>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</si>
  <si>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</si>
  <si>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</si>
  <si>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</si>
  <si>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</si>
  <si>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</si>
  <si>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</si>
  <si>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</si>
  <si>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</si>
  <si>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</si>
  <si>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</si>
  <si>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</si>
  <si>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</si>
  <si>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</si>
  <si>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</si>
  <si>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</si>
  <si>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</si>
  <si>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</si>
  <si>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</si>
  <si>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</si>
  <si>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</si>
  <si>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</si>
  <si>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</si>
  <si>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</si>
  <si>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</si>
  <si>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</si>
  <si>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</si>
  <si>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</si>
  <si>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</si>
  <si>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</si>
  <si>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</si>
  <si>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</si>
  <si>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</si>
  <si>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</si>
  <si>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</si>
  <si>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</si>
  <si>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</si>
  <si>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</si>
  <si>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</si>
  <si>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</si>
  <si>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</si>
  <si>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</si>
  <si>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</si>
  <si>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</si>
  <si>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</si>
  <si>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</si>
  <si>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</si>
  <si>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</si>
  <si>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Mije Lek</t>
  </si>
  <si>
    <t>Oshee sha</t>
  </si>
  <si>
    <t>K72410014H</t>
  </si>
  <si>
    <t>Korrigjimi i gabimeve të vitit të kaluar</t>
  </si>
  <si>
    <r>
      <t>Kamat</t>
    </r>
    <r>
      <rPr>
        <sz val="11"/>
        <color theme="1"/>
        <rFont val="Times New Roman"/>
        <family val="1"/>
      </rPr>
      <t>ëvonesa të shuara me kompensim</t>
    </r>
  </si>
  <si>
    <t>Axhustim per tatim fitimin</t>
  </si>
  <si>
    <r>
      <t>Amortizimi dhe zhvler</t>
    </r>
    <r>
      <rPr>
        <sz val="11"/>
        <color theme="1"/>
        <rFont val="Times New Roman"/>
        <family val="1"/>
      </rPr>
      <t>ësimi</t>
    </r>
  </si>
  <si>
    <r>
      <t>T</t>
    </r>
    <r>
      <rPr>
        <sz val="11"/>
        <color theme="1"/>
        <rFont val="Times New Roman"/>
        <family val="1"/>
      </rPr>
      <t>ë ardhura nga interesi</t>
    </r>
  </si>
  <si>
    <r>
      <t>Shpenzime interesi dhe pagesa p</t>
    </r>
    <r>
      <rPr>
        <sz val="11"/>
        <color theme="1"/>
        <rFont val="Times New Roman"/>
        <family val="1"/>
      </rPr>
      <t>ër garanci bankare</t>
    </r>
  </si>
  <si>
    <r>
      <t>Shpenzim</t>
    </r>
    <r>
      <rPr>
        <sz val="11"/>
        <color rgb="FF000000"/>
        <rFont val="Times New Roman"/>
        <family val="1"/>
      </rPr>
      <t>/(rimarrje)</t>
    </r>
    <r>
      <rPr>
        <sz val="11"/>
        <color theme="1"/>
        <rFont val="Times New Roman"/>
        <family val="1"/>
      </rPr>
      <t xml:space="preserve"> për zhvlerësimin e inventarit</t>
    </r>
  </si>
  <si>
    <r>
      <t xml:space="preserve">Rimarrje e </t>
    </r>
    <r>
      <rPr>
        <sz val="11"/>
        <color theme="1"/>
        <rFont val="Times New Roman"/>
        <family val="1"/>
      </rPr>
      <t>zhvlerësimit për të arkëtueshmet nga klientët</t>
    </r>
  </si>
  <si>
    <r>
      <t>Shpenzime p</t>
    </r>
    <r>
      <rPr>
        <sz val="11"/>
        <color theme="1"/>
        <rFont val="Times New Roman"/>
        <family val="1"/>
      </rPr>
      <t>ër provizione</t>
    </r>
  </si>
  <si>
    <t>Efektet e ndryshimeve të kursit të këmbimit në bilancin e huamarrjeve të mbajtura në monedha të huaja</t>
  </si>
  <si>
    <r>
      <t>Ndryshimet n</t>
    </r>
    <r>
      <rPr>
        <i/>
        <sz val="11"/>
        <color theme="1"/>
        <rFont val="Times New Roman"/>
        <family val="1"/>
      </rPr>
      <t>ë</t>
    </r>
    <r>
      <rPr>
        <i/>
        <sz val="11"/>
        <color rgb="FF000000"/>
        <rFont val="Times New Roman"/>
        <family val="1"/>
      </rPr>
      <t>:Te arketueshme,Aktive te tjera , Te pagueshme tregtare , te tjera</t>
    </r>
  </si>
  <si>
    <t>Tatim fitimi paguar</t>
  </si>
  <si>
    <t>Interes i paguar</t>
  </si>
  <si>
    <r>
      <t>Pagesa p</t>
    </r>
    <r>
      <rPr>
        <sz val="11"/>
        <color theme="1"/>
        <rFont val="Times New Roman"/>
        <family val="1"/>
      </rPr>
      <t>ër</t>
    </r>
    <r>
      <rPr>
        <sz val="11"/>
        <color rgb="FF00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garancitë</t>
    </r>
  </si>
  <si>
    <r>
      <t>Interesi i ark</t>
    </r>
    <r>
      <rPr>
        <sz val="11"/>
        <color theme="1"/>
        <rFont val="Times New Roman"/>
        <family val="1"/>
      </rPr>
      <t>ëtuar</t>
    </r>
  </si>
  <si>
    <r>
      <t>Hua t</t>
    </r>
    <r>
      <rPr>
        <sz val="11"/>
        <color theme="1"/>
        <rFont val="Times New Roman"/>
        <family val="1"/>
      </rPr>
      <t>ë marra</t>
    </r>
  </si>
  <si>
    <r>
      <t>Pages</t>
    </r>
    <r>
      <rPr>
        <sz val="11"/>
        <color theme="1"/>
        <rFont val="Times New Roman"/>
        <family val="1"/>
      </rPr>
      <t>a për huatë</t>
    </r>
  </si>
  <si>
    <t>Blerje të aktiveve afatgjatë materiale</t>
  </si>
  <si>
    <t>Blerje të aktiveve afatgjatë jo materiale</t>
  </si>
  <si>
    <t>Aktive financiare</t>
  </si>
  <si>
    <t>Pasqyrat financiare te konsoliduara te vitit</t>
  </si>
  <si>
    <t>Pasqyrat financiare te konsoliduara  te vitit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</si>
  <si>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</si>
  <si>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</si>
  <si>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</si>
  <si>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</si>
  <si>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</si>
  <si>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</si>
  <si>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</si>
  <si>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</si>
  <si>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</si>
  <si>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</si>
  <si>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</si>
  <si>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</si>
  <si>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</si>
  <si>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</si>
  <si>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</si>
  <si>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</si>
  <si>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</si>
  <si>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</si>
  <si>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</si>
  <si>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</si>
  <si>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</si>
  <si>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</si>
  <si>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</si>
  <si>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</si>
  <si>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</si>
  <si>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</si>
  <si>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Pasqyrat financiare te vitit</t>
  </si>
  <si>
    <t>OSHEE sha</t>
  </si>
  <si>
    <t>K72410014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</si>
  <si>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</si>
  <si>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Aktivitetet e vazhdueshme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</si>
  <si>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</si>
  <si>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</si>
  <si>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</si>
  <si>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</si>
  <si>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</si>
  <si>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</si>
  <si>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</si>
  <si>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</si>
  <si>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</si>
  <si>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</si>
  <si>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</si>
  <si>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</si>
  <si>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</si>
  <si>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</si>
  <si>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</si>
  <si>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</si>
  <si>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</si>
  <si>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</si>
  <si>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</si>
  <si>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</si>
  <si>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</si>
  <si>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</si>
  <si>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</si>
  <si>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</si>
  <si>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</si>
  <si>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</si>
  <si>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</si>
  <si>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</si>
  <si>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</si>
  <si>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</si>
  <si>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</si>
  <si>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</si>
  <si>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</si>
  <si>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</si>
  <si>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</si>
  <si>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</si>
  <si>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</si>
  <si>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</si>
  <si>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</si>
  <si>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</si>
  <si>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</si>
  <si>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</si>
  <si>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</si>
  <si>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</si>
  <si>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</si>
  <si>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</si>
  <si>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</si>
  <si>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</si>
  <si>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</si>
  <si>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</si>
  <si>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 te konsoliduara te vitit</t>
  </si>
  <si>
    <t xml:space="preserve">Mije leke 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</si>
  <si>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</si>
  <si>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</si>
  <si>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</si>
  <si>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</si>
  <si>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</si>
  <si>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</si>
  <si>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</si>
  <si>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</si>
  <si>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</si>
  <si>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</si>
  <si>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</si>
  <si>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</si>
  <si>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</si>
  <si>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</si>
  <si>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</si>
  <si>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</si>
  <si>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</si>
  <si>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</si>
  <si>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</si>
  <si>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</si>
  <si>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</si>
  <si>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</si>
  <si>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</si>
  <si>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</si>
  <si>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 xml:space="preserve">Mjete monetare te ngurtesuara 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</si>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</sst>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4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#,##0.00000;\-#,##0.00000"/>
    <numFmt numFmtId="185" formatCode="#,##0.000000;\-#,##0.000000"/>
    <numFmt numFmtId="186" formatCode="_(* #,##0.000000_);_(* \(#,##0.000000\);_(* &quot;-&quot;??_);_(@_)"/>
    <numFmt numFmtId="187" formatCode="_-* #,##0.000000_-;\-* #,##0.000000_-;_-* &quot;-&quot;??????_-;_-@_-"/>
    <numFmt numFmtId="188" formatCode="_(* #,##0.0000000_);_(* \(#,##0.0000000\);_(* &quot;-&quot;??_);_(@_)"/>
    <numFmt numFmtId="189" formatCode="0.000000000000000"/>
    <numFmt numFmtId="190" formatCode="_(* #,##0.00000000000000000_);_(* \(#,##0.00000000000000000\);_(* &quot;-&quot;??_);_(@_)"/>
    <numFmt numFmtId="191" formatCode="_-* #,##0.0000000000_-;\-* #,##0.0000000000_-;_-* &quot;-&quot;??_-;_-@_-"/>
    <numFmt numFmtId="192" formatCode="#,##0.0000000000000000000000000000000000000000000000000000000;\-#,##0.0000000000000000000000000000000000000000000000000000000"/>
    <numFmt numFmtId="193" formatCode="_(* #,##0.0000000000_);_(* \(#,##0.0000000000\);_(* &quot;-&quot;??_);_(@_)"/>
    <numFmt numFmtId="194" formatCode="#,##0.000000000000;\-#,##0.000000000000"/>
    <numFmt numFmtId="195" formatCode="#,##0.00000000000;\-#,##0.00000000000"/>
    <numFmt numFmtId="196" formatCode="_-* #,##0.0000000000_-;\-* #,##0.0000000000_-;_-* &quot;-&quot;??????????_-;_-@_-"/>
    <numFmt numFmtId="197" formatCode="_(* #,##0.0000000000000_);_(* \(#,##0.0000000000000\);_(* &quot;-&quot;??_);_(@_)"/>
    <numFmt numFmtId="198" formatCode="_(* #,##0.00000_);_(* \(#,##0.00000\);_(* &quot;-&quot;??_);_(@_)"/>
    <numFmt numFmtId="199" formatCode="#,##0.000000000;\-#,##0.000000000"/>
    <numFmt numFmtId="200" formatCode="_(* #,##0.000000000000000000000000_);_(* \(#,##0.000000000000000000000000\);_(* &quot;-&quot;??_);_(@_)"/>
    <numFmt numFmtId="201" formatCode="_(* #,##0.000000000_);_(* \(#,##0.000000000\);_(* &quot;-&quot;??_);_(@_)"/>
    <numFmt numFmtId="202" formatCode="_(* #,##0.000000000000000000000_);_(* \(#,##0.000000000000000000000\);_(* &quot;-&quot;??_);_(@_)"/>
    <numFmt numFmtId="203" formatCode="#,##0.0000;\-#,##0.0000"/>
    <numFmt numFmtId="204" formatCode="_(* #,##0.00000000000_);_(* \(#,##0.00000000000\);_(* &quot;-&quot;??_);_(@_)"/>
    <numFmt numFmtId="205" formatCode="_(* #,##0.000_);_(* \(#,##0.000\);_(* &quot;-&quot;??_);_(@_)"/>
  </numFmts>
  <fonts count="20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 applyNumberFormat="0" applyFill="0" applyBorder="0" applyAlignment="0" applyProtection="0"/>
  </cellStyleXfs>
  <cellXfs count="19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9" fontId="182" fillId="0" borderId="0" xfId="3506" applyNumberFormat="1" applyFont="1" applyFill="1" applyBorder="1" applyAlignment="1">
      <alignment vertical="center"/>
    </xf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0" fontId="186" fillId="0" borderId="0" xfId="0" applyFont="1" applyBorder="1" applyAlignment="1">
      <alignment vertical="center"/>
    </xf>
    <xf numFmtId="0" fontId="187" fillId="0" borderId="0" xfId="0" applyFont="1" applyFill="1" applyAlignment="1">
      <alignment vertical="center"/>
    </xf>
    <xf numFmtId="0" fontId="188" fillId="0" borderId="0" xfId="0" applyFont="1" applyFill="1" applyAlignment="1">
      <alignment vertical="center"/>
    </xf>
    <xf numFmtId="0" fontId="189" fillId="0" borderId="0" xfId="0" applyFont="1" applyFill="1" applyAlignment="1">
      <alignment vertical="center"/>
    </xf>
    <xf numFmtId="37" fontId="175" fillId="0" borderId="0" xfId="0" applyNumberFormat="1" applyFont="1" applyFill="1" applyBorder="1" applyAlignment="1" applyProtection="1"/>
    <xf numFmtId="183" fontId="175" fillId="0" borderId="0" xfId="215" applyNumberFormat="1" applyFont="1" applyFill="1" applyBorder="1" applyAlignment="1" applyProtection="1"/>
    <xf numFmtId="165" fontId="175" fillId="0" borderId="0" xfId="0" applyNumberFormat="1" applyFont="1" applyFill="1" applyBorder="1" applyAlignment="1" applyProtection="1"/>
    <xf numFmtId="184" fontId="175" fillId="0" borderId="0" xfId="0" applyNumberFormat="1" applyFont="1" applyFill="1" applyBorder="1" applyAlignment="1" applyProtection="1"/>
    <xf numFmtId="185" fontId="175" fillId="0" borderId="0" xfId="0" applyNumberFormat="1" applyFont="1" applyFill="1" applyBorder="1" applyAlignment="1" applyProtection="1"/>
    <xf numFmtId="38" fontId="179" fillId="0" borderId="0" xfId="0" applyNumberFormat="1" applyFont="1" applyFill="1"/>
    <xf numFmtId="38" fontId="179" fillId="0" borderId="0" xfId="0" applyNumberFormat="1" applyFont="1" applyFill="1" applyBorder="1"/>
    <xf numFmtId="186" fontId="175" fillId="0" borderId="0" xfId="215" applyNumberFormat="1" applyFont="1" applyFill="1" applyBorder="1" applyAlignment="1" applyProtection="1"/>
    <xf numFmtId="187" fontId="175" fillId="0" borderId="0" xfId="0" applyNumberFormat="1" applyFont="1" applyFill="1" applyBorder="1" applyAlignment="1" applyProtection="1"/>
    <xf numFmtId="37" fontId="191" fillId="0" borderId="0" xfId="0" applyNumberFormat="1" applyFont="1"/>
    <xf numFmtId="37" fontId="191" fillId="0" borderId="0" xfId="0" applyNumberFormat="1" applyFont="1" applyBorder="1"/>
    <xf numFmtId="188" fontId="175" fillId="0" borderId="0" xfId="215" applyNumberFormat="1" applyFont="1" applyFill="1" applyBorder="1" applyAlignment="1" applyProtection="1"/>
    <xf numFmtId="169" fontId="183" fillId="61" borderId="16" xfId="215" applyNumberFormat="1" applyFont="1" applyFill="1" applyBorder="1"/>
    <xf numFmtId="169" fontId="183" fillId="61" borderId="0" xfId="215" applyNumberFormat="1" applyFont="1" applyFill="1" applyBorder="1"/>
    <xf numFmtId="189" fontId="175" fillId="0" borderId="0" xfId="0" applyNumberFormat="1" applyFont="1" applyFill="1" applyBorder="1" applyAlignment="1" applyProtection="1"/>
    <xf numFmtId="190" fontId="175" fillId="0" borderId="0" xfId="215" applyNumberFormat="1" applyFont="1" applyFill="1" applyBorder="1" applyAlignment="1" applyProtection="1"/>
    <xf numFmtId="191" fontId="175" fillId="0" borderId="0" xfId="0" applyNumberFormat="1" applyFont="1" applyFill="1" applyBorder="1" applyAlignment="1" applyProtection="1"/>
    <xf numFmtId="192" fontId="175" fillId="0" borderId="0" xfId="0" applyNumberFormat="1" applyFont="1" applyFill="1" applyBorder="1" applyAlignment="1" applyProtection="1"/>
    <xf numFmtId="0" fontId="179" fillId="0" borderId="0" xfId="6591" applyFont="1"/>
    <xf numFmtId="0" fontId="184" fillId="0" borderId="0" xfId="6591" applyFont="1"/>
    <xf numFmtId="0" fontId="176" fillId="0" borderId="0" xfId="6591" applyNumberFormat="1" applyFont="1" applyFill="1" applyBorder="1" applyAlignment="1" applyProtection="1">
      <alignment horizontal="center" wrapText="1"/>
    </xf>
    <xf numFmtId="0" fontId="192" fillId="62" borderId="0" xfId="6591" applyNumberFormat="1" applyFont="1" applyFill="1" applyBorder="1" applyAlignment="1" applyProtection="1">
      <alignment horizontal="center" wrapText="1"/>
    </xf>
    <xf numFmtId="0" fontId="176" fillId="0" borderId="0" xfId="6591" applyNumberFormat="1" applyFont="1" applyFill="1" applyBorder="1" applyAlignment="1" applyProtection="1">
      <alignment wrapText="1"/>
    </xf>
    <xf numFmtId="0" fontId="176" fillId="0" borderId="0" xfId="6595" applyFont="1" applyFill="1" applyBorder="1"/>
    <xf numFmtId="0" fontId="179" fillId="0" borderId="0" xfId="6591" applyFont="1" applyBorder="1"/>
    <xf numFmtId="0" fontId="180" fillId="0" borderId="0" xfId="6591" applyNumberFormat="1" applyFont="1" applyFill="1" applyBorder="1" applyAlignment="1" applyProtection="1"/>
    <xf numFmtId="0" fontId="176" fillId="0" borderId="0" xfId="6591" applyNumberFormat="1" applyFont="1" applyFill="1" applyBorder="1" applyAlignment="1" applyProtection="1">
      <alignment horizontal="right" wrapText="1"/>
    </xf>
    <xf numFmtId="0" fontId="180" fillId="0" borderId="0" xfId="6595" applyFont="1" applyFill="1" applyBorder="1"/>
    <xf numFmtId="37" fontId="180" fillId="0" borderId="0" xfId="6592" applyNumberFormat="1" applyFont="1" applyBorder="1" applyAlignment="1">
      <alignment horizontal="right"/>
    </xf>
    <xf numFmtId="37" fontId="180" fillId="0" borderId="0" xfId="6592" applyNumberFormat="1" applyFont="1" applyFill="1" applyBorder="1" applyAlignment="1" applyProtection="1">
      <alignment horizontal="right" wrapText="1"/>
    </xf>
    <xf numFmtId="37" fontId="179" fillId="0" borderId="0" xfId="6591" applyNumberFormat="1" applyFont="1" applyBorder="1" applyAlignment="1">
      <alignment horizontal="right"/>
    </xf>
    <xf numFmtId="0" fontId="193" fillId="0" borderId="0" xfId="6591" applyNumberFormat="1" applyFont="1" applyFill="1" applyBorder="1" applyAlignment="1" applyProtection="1">
      <alignment vertical="center"/>
    </xf>
    <xf numFmtId="37" fontId="183" fillId="0" borderId="16" xfId="6591" applyNumberFormat="1" applyFont="1" applyFill="1" applyBorder="1" applyAlignment="1">
      <alignment horizontal="right"/>
    </xf>
    <xf numFmtId="0" fontId="194" fillId="0" borderId="0" xfId="6591" applyNumberFormat="1" applyFont="1" applyFill="1" applyBorder="1" applyAlignment="1" applyProtection="1">
      <alignment vertical="center"/>
    </xf>
    <xf numFmtId="37" fontId="180" fillId="0" borderId="0" xfId="6592" applyNumberFormat="1" applyFont="1" applyFill="1" applyBorder="1" applyAlignment="1">
      <alignment horizontal="right"/>
    </xf>
    <xf numFmtId="37" fontId="176" fillId="0" borderId="26" xfId="6592" applyNumberFormat="1" applyFont="1" applyBorder="1" applyAlignment="1">
      <alignment horizontal="right"/>
    </xf>
    <xf numFmtId="0" fontId="193" fillId="0" borderId="0" xfId="6591" applyNumberFormat="1" applyFont="1" applyFill="1" applyBorder="1" applyAlignment="1" applyProtection="1">
      <alignment vertical="top" wrapText="1"/>
    </xf>
    <xf numFmtId="37" fontId="179" fillId="0" borderId="0" xfId="6591" applyNumberFormat="1" applyFont="1" applyAlignment="1">
      <alignment horizontal="right"/>
    </xf>
    <xf numFmtId="0" fontId="194" fillId="0" borderId="0" xfId="6591" applyNumberFormat="1" applyFont="1" applyFill="1" applyBorder="1" applyAlignment="1" applyProtection="1">
      <alignment vertical="top" wrapText="1"/>
    </xf>
    <xf numFmtId="37" fontId="179" fillId="34" borderId="0" xfId="6591" applyNumberFormat="1" applyFont="1" applyFill="1" applyAlignment="1">
      <alignment horizontal="right"/>
    </xf>
    <xf numFmtId="37" fontId="183" fillId="0" borderId="26" xfId="6591" applyNumberFormat="1" applyFont="1" applyBorder="1" applyAlignment="1">
      <alignment horizontal="right"/>
    </xf>
    <xf numFmtId="0" fontId="194" fillId="0" borderId="0" xfId="6591" applyNumberFormat="1" applyFont="1" applyFill="1" applyBorder="1" applyAlignment="1" applyProtection="1">
      <alignment vertical="top"/>
    </xf>
    <xf numFmtId="0" fontId="194" fillId="62" borderId="0" xfId="6591" applyNumberFormat="1" applyFont="1" applyFill="1" applyBorder="1" applyAlignment="1" applyProtection="1">
      <alignment vertical="top"/>
    </xf>
    <xf numFmtId="37" fontId="179" fillId="0" borderId="0" xfId="6591" applyNumberFormat="1" applyFont="1" applyFill="1" applyBorder="1" applyAlignment="1">
      <alignment horizontal="right"/>
    </xf>
    <xf numFmtId="37" fontId="183" fillId="61" borderId="16" xfId="6591" applyNumberFormat="1" applyFont="1" applyFill="1" applyBorder="1" applyAlignment="1">
      <alignment horizontal="right"/>
    </xf>
    <xf numFmtId="0" fontId="193" fillId="0" borderId="0" xfId="6591" applyNumberFormat="1" applyFont="1" applyFill="1" applyBorder="1" applyAlignment="1" applyProtection="1"/>
    <xf numFmtId="169" fontId="183" fillId="61" borderId="16" xfId="215" applyNumberFormat="1" applyFont="1" applyFill="1" applyBorder="1" applyAlignment="1">
      <alignment horizontal="right"/>
    </xf>
    <xf numFmtId="37" fontId="179" fillId="0" borderId="0" xfId="6591" applyNumberFormat="1" applyFont="1" applyBorder="1"/>
    <xf numFmtId="37" fontId="179" fillId="0" borderId="0" xfId="6591" applyNumberFormat="1" applyFont="1"/>
    <xf numFmtId="193" fontId="179" fillId="0" borderId="0" xfId="215" applyNumberFormat="1" applyFont="1"/>
    <xf numFmtId="0" fontId="196" fillId="0" borderId="0" xfId="6591" applyFont="1"/>
    <xf numFmtId="37" fontId="196" fillId="0" borderId="0" xfId="6591" applyNumberFormat="1" applyFont="1" applyBorder="1"/>
    <xf numFmtId="194" fontId="196" fillId="0" borderId="0" xfId="6591" applyNumberFormat="1" applyFont="1" applyBorder="1"/>
    <xf numFmtId="195" fontId="196" fillId="0" borderId="0" xfId="6591" applyNumberFormat="1" applyFont="1" applyBorder="1"/>
    <xf numFmtId="193" fontId="196" fillId="0" borderId="0" xfId="215" applyNumberFormat="1" applyFont="1"/>
    <xf numFmtId="196" fontId="179" fillId="0" borderId="0" xfId="6591" applyNumberFormat="1" applyFont="1" applyBorder="1"/>
    <xf numFmtId="188" fontId="196" fillId="0" borderId="0" xfId="215" applyNumberFormat="1" applyFont="1" applyBorder="1"/>
    <xf numFmtId="194" fontId="196" fillId="0" borderId="0" xfId="6591" applyNumberFormat="1" applyFont="1"/>
    <xf numFmtId="195" fontId="196" fillId="0" borderId="0" xfId="6591" applyNumberFormat="1" applyFont="1"/>
    <xf numFmtId="37" fontId="196" fillId="0" borderId="0" xfId="6591" applyNumberFormat="1" applyFont="1"/>
    <xf numFmtId="194" fontId="179" fillId="0" borderId="0" xfId="6591" applyNumberFormat="1" applyFont="1"/>
    <xf numFmtId="195" fontId="179" fillId="0" borderId="0" xfId="6591" applyNumberFormat="1" applyFont="1"/>
    <xf numFmtId="197" fontId="179" fillId="0" borderId="0" xfId="215" applyNumberFormat="1" applyFont="1" applyBorder="1"/>
    <xf numFmtId="194" fontId="179" fillId="0" borderId="0" xfId="215" applyNumberFormat="1" applyFont="1"/>
    <xf numFmtId="195" fontId="179" fillId="0" borderId="0" xfId="215" applyNumberFormat="1" applyFont="1"/>
    <xf numFmtId="198" fontId="179" fillId="0" borderId="0" xfId="215" applyNumberFormat="1" applyFont="1"/>
    <xf numFmtId="186" fontId="179" fillId="0" borderId="0" xfId="215" applyNumberFormat="1" applyFont="1"/>
    <xf numFmtId="190" fontId="179" fillId="0" borderId="0" xfId="215" applyNumberFormat="1" applyFont="1"/>
    <xf numFmtId="199" fontId="179" fillId="0" borderId="0" xfId="6591" applyNumberFormat="1" applyFont="1"/>
    <xf numFmtId="200" fontId="179" fillId="0" borderId="0" xfId="6591" applyNumberFormat="1" applyFont="1"/>
    <xf numFmtId="201" fontId="179" fillId="0" borderId="0" xfId="215" applyNumberFormat="1" applyFont="1"/>
    <xf numFmtId="190" fontId="179" fillId="0" borderId="0" xfId="6591" applyNumberFormat="1" applyFont="1"/>
    <xf numFmtId="198" fontId="179" fillId="0" borderId="0" xfId="6591" applyNumberFormat="1" applyFont="1"/>
    <xf numFmtId="0" fontId="175" fillId="0" borderId="0" xfId="0" applyNumberFormat="1" applyFont="1" applyFill="1" applyBorder="1" applyAlignment="1" applyProtection="1">
      <alignment horizont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97" fillId="0" borderId="0" xfId="0" applyNumberFormat="1" applyFont="1" applyFill="1" applyBorder="1" applyAlignment="1" applyProtection="1">
      <alignment wrapText="1"/>
    </xf>
    <xf numFmtId="0" fontId="179" fillId="0" borderId="0" xfId="0" applyFont="1" applyFill="1"/>
    <xf numFmtId="0" fontId="197" fillId="0" borderId="0" xfId="0" applyNumberFormat="1" applyFont="1" applyFill="1" applyBorder="1" applyAlignment="1" applyProtection="1"/>
    <xf numFmtId="0" fontId="180" fillId="0" borderId="0" xfId="6593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98" fillId="0" borderId="0" xfId="0" applyFont="1" applyBorder="1" applyAlignment="1">
      <alignment horizontal="left" vertical="center"/>
    </xf>
    <xf numFmtId="37" fontId="176" fillId="0" borderId="26" xfId="215" applyNumberFormat="1" applyFont="1" applyFill="1" applyBorder="1" applyAlignment="1" applyProtection="1">
      <alignment horizontal="right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62" borderId="0" xfId="0" applyFont="1" applyFill="1" applyBorder="1" applyAlignment="1">
      <alignment vertical="center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76" fillId="0" borderId="0" xfId="6593" applyNumberFormat="1" applyFont="1" applyFill="1" applyBorder="1" applyAlignment="1" applyProtection="1">
      <alignment wrapText="1"/>
    </xf>
    <xf numFmtId="0" fontId="200" fillId="0" borderId="0" xfId="0" applyFont="1" applyBorder="1" applyAlignment="1">
      <alignment horizontal="left" vertical="center"/>
    </xf>
    <xf numFmtId="37" fontId="183" fillId="0" borderId="0" xfId="0" applyNumberFormat="1" applyFont="1" applyBorder="1" applyAlignment="1">
      <alignment horizontal="right"/>
    </xf>
    <xf numFmtId="37" fontId="176" fillId="0" borderId="26" xfId="0" applyNumberFormat="1" applyFont="1" applyFill="1" applyBorder="1" applyAlignment="1" applyProtection="1">
      <alignment horizontal="right"/>
    </xf>
    <xf numFmtId="0" fontId="197" fillId="0" borderId="0" xfId="6593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0" fontId="180" fillId="62" borderId="0" xfId="6593" applyNumberFormat="1" applyFont="1" applyFill="1" applyBorder="1" applyAlignment="1" applyProtection="1">
      <alignment wrapText="1"/>
    </xf>
    <xf numFmtId="0" fontId="2" fillId="0" borderId="0" xfId="6593"/>
    <xf numFmtId="37" fontId="176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1" fillId="0" borderId="0" xfId="6593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3" applyNumberFormat="1" applyFont="1" applyFill="1" applyBorder="1" applyAlignment="1" applyProtection="1"/>
    <xf numFmtId="3" fontId="191" fillId="0" borderId="0" xfId="0" applyNumberFormat="1" applyFont="1" applyBorder="1" applyAlignment="1">
      <alignment vertical="center"/>
    </xf>
    <xf numFmtId="37" fontId="179" fillId="61" borderId="0" xfId="0" applyNumberFormat="1" applyFont="1" applyFill="1"/>
    <xf numFmtId="0" fontId="0" fillId="0" borderId="0" xfId="0" applyFill="1" applyAlignment="1"/>
    <xf numFmtId="0" fontId="201" fillId="62" borderId="0" xfId="6593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91" fillId="0" borderId="0" xfId="3275" applyFont="1" applyFill="1" applyBorder="1" applyAlignment="1">
      <alignment horizontal="left" vertical="center"/>
    </xf>
    <xf numFmtId="193" fontId="175" fillId="0" borderId="0" xfId="215" applyNumberFormat="1" applyFont="1" applyFill="1" applyBorder="1" applyAlignment="1" applyProtection="1"/>
    <xf numFmtId="202" fontId="175" fillId="0" borderId="0" xfId="215" applyNumberFormat="1" applyFont="1" applyFill="1" applyBorder="1" applyAlignment="1" applyProtection="1"/>
    <xf numFmtId="197" fontId="175" fillId="0" borderId="0" xfId="215" applyNumberFormat="1" applyFont="1" applyFill="1" applyBorder="1" applyAlignment="1" applyProtection="1"/>
    <xf numFmtId="37" fontId="179" fillId="61" borderId="27" xfId="0" applyNumberFormat="1" applyFont="1" applyFill="1" applyBorder="1"/>
    <xf numFmtId="43" fontId="175" fillId="0" borderId="0" xfId="215" applyFont="1" applyFill="1" applyBorder="1" applyAlignment="1" applyProtection="1"/>
    <xf numFmtId="37" fontId="202" fillId="0" borderId="0" xfId="6593" applyNumberFormat="1" applyFont="1"/>
    <xf numFmtId="37" fontId="183" fillId="0" borderId="16" xfId="0" applyNumberFormat="1" applyFont="1" applyBorder="1"/>
    <xf numFmtId="37" fontId="202" fillId="0" borderId="26" xfId="6593" applyNumberFormat="1" applyFont="1" applyBorder="1"/>
    <xf numFmtId="203" fontId="175" fillId="0" borderId="0" xfId="0" applyNumberFormat="1" applyFont="1" applyFill="1" applyBorder="1" applyAlignment="1" applyProtection="1"/>
    <xf numFmtId="37" fontId="178" fillId="0" borderId="15" xfId="0" applyNumberFormat="1" applyFont="1" applyBorder="1" applyAlignment="1">
      <alignment vertical="center"/>
    </xf>
    <xf numFmtId="204" fontId="175" fillId="0" borderId="0" xfId="215" applyNumberFormat="1" applyFont="1" applyFill="1" applyBorder="1" applyAlignment="1" applyProtection="1"/>
    <xf numFmtId="37" fontId="176" fillId="0" borderId="26" xfId="6593" applyNumberFormat="1" applyFont="1" applyFill="1" applyBorder="1" applyAlignment="1" applyProtection="1">
      <alignment wrapText="1"/>
    </xf>
    <xf numFmtId="0" fontId="176" fillId="0" borderId="0" xfId="6593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203" fillId="0" borderId="0" xfId="3506" applyNumberFormat="1" applyFont="1" applyFill="1" applyBorder="1" applyAlignment="1">
      <alignment vertical="center"/>
    </xf>
    <xf numFmtId="0" fontId="204" fillId="0" borderId="0" xfId="3506" applyNumberFormat="1" applyFont="1" applyFill="1" applyBorder="1" applyAlignment="1">
      <alignment horizontal="center" vertical="center"/>
    </xf>
    <xf numFmtId="193" fontId="182" fillId="0" borderId="0" xfId="215" applyNumberFormat="1" applyFont="1" applyFill="1" applyBorder="1" applyAlignment="1">
      <alignment vertical="center"/>
    </xf>
    <xf numFmtId="205" fontId="182" fillId="0" borderId="0" xfId="215" applyNumberFormat="1" applyFont="1" applyFill="1" applyBorder="1" applyAlignment="1">
      <alignment vertical="center"/>
    </xf>
    <xf numFmtId="205" fontId="204" fillId="0" borderId="0" xfId="215" applyNumberFormat="1" applyFont="1" applyFill="1" applyBorder="1" applyAlignment="1">
      <alignment vertical="center"/>
    </xf>
    <xf numFmtId="0" fontId="204" fillId="0" borderId="0" xfId="3506" applyNumberFormat="1" applyFont="1" applyFill="1" applyBorder="1" applyAlignment="1">
      <alignment vertical="center"/>
    </xf>
    <xf numFmtId="0" fontId="177" fillId="0" borderId="0" xfId="0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haxhi\Desktop\EQ-FINREP%20-%20QKB\Reports\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86"/>
  <sheetViews>
    <sheetView showGridLines="0" topLeftCell="A43" workbookViewId="0">
      <selection activeCell="C77" sqref="C77"/>
    </sheetView>
  </sheetViews>
  <sheetFormatPr defaultRowHeight="15"/>
  <cols>
    <col min="1" max="1" width="9.7109375" style="35" customWidth="1"/>
    <col min="2" max="2" width="34" style="35" customWidth="1"/>
    <col min="3" max="3" width="35.140625" style="35" customWidth="1"/>
    <col min="4" max="4" width="2.7109375" style="35" customWidth="1"/>
    <col min="5" max="5" width="29.5703125" style="35" customWidth="1"/>
    <col min="6" max="6" width="11.5703125" style="35" customWidth="1"/>
    <col min="7" max="7" width="9.5703125" style="35" bestFit="1" customWidth="1"/>
    <col min="8" max="8" width="23" style="35" bestFit="1" customWidth="1"/>
    <col min="9" max="9" width="9.140625" style="35"/>
    <col min="10" max="10" width="28.5703125" style="35" customWidth="1"/>
    <col min="11" max="16384" width="9.140625" style="35"/>
  </cols>
  <sheetData>
    <row r="1" spans="2:11">
      <c r="B1" s="43" t="s">
        <v>254</v>
      </c>
    </row>
    <row r="2" spans="2:11">
      <c r="B2" s="44" t="s">
        <v>232</v>
      </c>
    </row>
    <row r="3" spans="2:11">
      <c r="B3" s="44" t="s">
        <v>233</v>
      </c>
    </row>
    <row r="4" spans="2:11">
      <c r="B4" s="44" t="s">
        <v>231</v>
      </c>
    </row>
    <row r="5" spans="2:11">
      <c r="B5" s="43" t="s">
        <v>226</v>
      </c>
      <c r="C5" s="37"/>
      <c r="D5" s="40"/>
      <c r="E5" s="37"/>
    </row>
    <row r="6" spans="2:11">
      <c r="B6" s="44"/>
      <c r="C6" s="37"/>
      <c r="D6" s="40"/>
      <c r="E6" s="37"/>
    </row>
    <row r="7" spans="2:11">
      <c r="B7" s="197"/>
      <c r="C7" s="36" t="s">
        <v>210</v>
      </c>
      <c r="D7" s="36"/>
      <c r="E7" s="36" t="s">
        <v>210</v>
      </c>
    </row>
    <row r="8" spans="2:11" ht="14.1" customHeight="1">
      <c r="B8" s="197"/>
      <c r="C8" s="36" t="s">
        <v>211</v>
      </c>
      <c r="D8" s="36"/>
      <c r="E8" s="36" t="s">
        <v>212</v>
      </c>
      <c r="H8" s="69"/>
      <c r="I8" s="69"/>
      <c r="J8" s="69"/>
      <c r="K8" s="69"/>
    </row>
    <row r="9" spans="2:11" ht="14.1" customHeight="1">
      <c r="B9" s="58"/>
      <c r="C9" s="37"/>
      <c r="D9" s="40"/>
      <c r="E9" s="37"/>
      <c r="H9" s="69"/>
      <c r="I9" s="69"/>
      <c r="J9" s="69"/>
      <c r="K9" s="69"/>
    </row>
    <row r="10" spans="2:11" ht="14.1" customHeight="1">
      <c r="B10" s="39" t="s">
        <v>225</v>
      </c>
      <c r="C10" s="67"/>
      <c r="D10" s="68"/>
      <c r="E10" s="67"/>
      <c r="H10" s="69"/>
      <c r="I10" s="69"/>
      <c r="J10" s="69"/>
      <c r="K10" s="69"/>
    </row>
    <row r="11" spans="2:11" ht="14.1" customHeight="1">
      <c r="B11" s="46" t="s">
        <v>224</v>
      </c>
      <c r="C11" s="56">
        <v>1937251.9361630101</v>
      </c>
      <c r="D11" s="57"/>
      <c r="E11" s="56">
        <f>3405967+0.01261-1575807.507</f>
        <v>1830159.5056100001</v>
      </c>
      <c r="F11" s="62"/>
      <c r="G11" s="62"/>
      <c r="H11" s="69"/>
      <c r="I11" s="69"/>
      <c r="J11" s="69"/>
      <c r="K11" s="69"/>
    </row>
    <row r="12" spans="2:11" ht="14.1" customHeight="1">
      <c r="B12" s="46" t="s">
        <v>228</v>
      </c>
      <c r="C12" s="56"/>
      <c r="D12" s="57"/>
      <c r="E12" s="56"/>
      <c r="H12" s="69"/>
      <c r="I12" s="69"/>
      <c r="J12" s="69"/>
      <c r="K12" s="69"/>
    </row>
    <row r="13" spans="2:11" ht="14.1" customHeight="1">
      <c r="B13" s="59" t="s">
        <v>234</v>
      </c>
      <c r="C13" s="56">
        <v>36059.913870000004</v>
      </c>
      <c r="D13" s="57"/>
      <c r="E13" s="56">
        <v>758307</v>
      </c>
      <c r="F13" s="65"/>
      <c r="G13" s="65"/>
      <c r="H13" s="69"/>
      <c r="I13" s="69"/>
      <c r="J13" s="69"/>
      <c r="K13" s="69"/>
    </row>
    <row r="14" spans="2:11" ht="14.1" customHeight="1">
      <c r="B14" s="59" t="s">
        <v>235</v>
      </c>
      <c r="C14" s="56">
        <v>0</v>
      </c>
      <c r="D14" s="57"/>
      <c r="E14" s="56">
        <v>-109899</v>
      </c>
      <c r="F14" s="65"/>
      <c r="G14" s="65"/>
      <c r="H14" s="70"/>
      <c r="I14" s="70"/>
      <c r="J14" s="70"/>
    </row>
    <row r="15" spans="2:11" ht="14.1" customHeight="1">
      <c r="B15" s="59" t="s">
        <v>236</v>
      </c>
      <c r="C15" s="56">
        <v>349793.29800000001</v>
      </c>
      <c r="D15" s="57"/>
      <c r="E15" s="56">
        <v>-400000</v>
      </c>
    </row>
    <row r="16" spans="2:11">
      <c r="B16" s="59" t="s">
        <v>237</v>
      </c>
      <c r="C16" s="56">
        <v>3086799.9986</v>
      </c>
      <c r="D16" s="57"/>
      <c r="E16" s="56">
        <v>2528909</v>
      </c>
    </row>
    <row r="17" spans="2:11">
      <c r="B17" s="59" t="s">
        <v>238</v>
      </c>
      <c r="C17" s="56">
        <v>-10616.942459999998</v>
      </c>
      <c r="D17" s="57"/>
      <c r="E17" s="56">
        <v>-22058</v>
      </c>
    </row>
    <row r="18" spans="2:11">
      <c r="B18" s="59" t="s">
        <v>239</v>
      </c>
      <c r="C18" s="56">
        <v>375563.29041000002</v>
      </c>
      <c r="D18" s="57"/>
      <c r="E18" s="56">
        <v>538192</v>
      </c>
    </row>
    <row r="19" spans="2:11">
      <c r="B19" s="60" t="s">
        <v>240</v>
      </c>
      <c r="C19" s="56"/>
      <c r="D19" s="57"/>
      <c r="E19" s="56">
        <v>141437</v>
      </c>
    </row>
    <row r="20" spans="2:11">
      <c r="B20" s="59" t="s">
        <v>241</v>
      </c>
      <c r="C20" s="56">
        <v>1900316.905</v>
      </c>
      <c r="D20" s="57"/>
      <c r="E20" s="56">
        <v>29197</v>
      </c>
    </row>
    <row r="21" spans="2:11">
      <c r="B21" s="59" t="s">
        <v>242</v>
      </c>
      <c r="C21" s="56">
        <v>2853753.2119999998</v>
      </c>
      <c r="D21" s="57"/>
      <c r="E21" s="56">
        <v>1930280</v>
      </c>
    </row>
    <row r="22" spans="2:11">
      <c r="B22" s="59" t="s">
        <v>243</v>
      </c>
      <c r="C22" s="56">
        <v>-698300.58302999998</v>
      </c>
      <c r="D22" s="57"/>
      <c r="E22" s="56">
        <v>-702152</v>
      </c>
    </row>
    <row r="23" spans="2:11">
      <c r="B23" s="61" t="s">
        <v>244</v>
      </c>
      <c r="C23" s="56">
        <v>-3269198.1131200078</v>
      </c>
      <c r="D23" s="57"/>
      <c r="E23" s="56">
        <f>4367349+1575807.507</f>
        <v>5943156.5070000002</v>
      </c>
    </row>
    <row r="24" spans="2:11">
      <c r="B24" s="45" t="s">
        <v>229</v>
      </c>
      <c r="C24" s="56"/>
      <c r="D24" s="57"/>
      <c r="E24" s="56"/>
    </row>
    <row r="25" spans="2:11">
      <c r="B25" s="47"/>
      <c r="C25" s="38"/>
      <c r="D25" s="41"/>
      <c r="E25" s="38"/>
    </row>
    <row r="26" spans="2:11" ht="14.1" customHeight="1">
      <c r="B26" s="46" t="s">
        <v>223</v>
      </c>
      <c r="C26" s="38"/>
      <c r="D26" s="41"/>
      <c r="E26" s="38"/>
    </row>
    <row r="27" spans="2:11" ht="14.1" customHeight="1">
      <c r="B27" s="45" t="s">
        <v>229</v>
      </c>
      <c r="C27" s="38"/>
      <c r="D27" s="41"/>
      <c r="E27" s="38"/>
    </row>
    <row r="28" spans="2:11">
      <c r="B28" s="45" t="s">
        <v>229</v>
      </c>
      <c r="C28" s="38"/>
      <c r="D28" s="41"/>
      <c r="E28" s="38"/>
    </row>
    <row r="29" spans="2:11">
      <c r="B29" s="45" t="s">
        <v>229</v>
      </c>
      <c r="C29" s="38"/>
      <c r="D29" s="41"/>
      <c r="E29" s="38"/>
      <c r="I29" s="62"/>
      <c r="K29" s="62"/>
    </row>
    <row r="30" spans="2:11">
      <c r="B30" s="45" t="s">
        <v>229</v>
      </c>
      <c r="C30" s="38"/>
      <c r="D30" s="41"/>
      <c r="E30" s="38"/>
    </row>
    <row r="31" spans="2:11">
      <c r="B31" s="45" t="s">
        <v>229</v>
      </c>
      <c r="C31" s="38"/>
      <c r="D31" s="41"/>
      <c r="E31" s="38"/>
      <c r="I31" s="62"/>
      <c r="J31" s="62"/>
      <c r="K31" s="62"/>
    </row>
    <row r="32" spans="2:11">
      <c r="B32" s="45" t="s">
        <v>229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222</v>
      </c>
      <c r="C34" s="38"/>
      <c r="D34" s="41"/>
      <c r="E34" s="38"/>
    </row>
    <row r="35" spans="2:5">
      <c r="B35" s="59" t="s">
        <v>245</v>
      </c>
      <c r="C35" s="71">
        <v>-2227030.9810000001</v>
      </c>
      <c r="D35" s="72"/>
      <c r="E35" s="71">
        <v>-1007000</v>
      </c>
    </row>
    <row r="36" spans="2:5" ht="14.25" customHeight="1">
      <c r="B36" s="59" t="s">
        <v>246</v>
      </c>
      <c r="C36" s="71">
        <v>-126741</v>
      </c>
      <c r="D36" s="72"/>
      <c r="E36" s="71">
        <v>-48853</v>
      </c>
    </row>
    <row r="37" spans="2:5" ht="14.25" customHeight="1">
      <c r="B37" s="59" t="s">
        <v>247</v>
      </c>
      <c r="C37" s="71">
        <v>-124237.53634000001</v>
      </c>
      <c r="D37" s="72"/>
      <c r="E37" s="71">
        <v>-269252</v>
      </c>
    </row>
    <row r="38" spans="2:5" ht="14.25" customHeight="1">
      <c r="B38" s="59" t="s">
        <v>248</v>
      </c>
      <c r="C38" s="38">
        <v>10616.942459999998</v>
      </c>
      <c r="D38" s="41"/>
      <c r="E38" s="38">
        <v>22058</v>
      </c>
    </row>
    <row r="39" spans="2:5">
      <c r="B39" s="47" t="s">
        <v>230</v>
      </c>
      <c r="C39" s="38"/>
      <c r="D39" s="41"/>
      <c r="E39" s="38"/>
    </row>
    <row r="40" spans="2:5" ht="14.1" customHeight="1">
      <c r="B40" s="47" t="s">
        <v>230</v>
      </c>
      <c r="C40" s="38"/>
      <c r="D40" s="41"/>
      <c r="E40" s="38"/>
    </row>
    <row r="41" spans="2:5" ht="43.5">
      <c r="B41" s="39" t="s">
        <v>221</v>
      </c>
      <c r="C41" s="55">
        <f>SUM(C11:C40)</f>
        <v>4094030.340553002</v>
      </c>
      <c r="D41" s="53"/>
      <c r="E41" s="55">
        <f>SUM(E11:E40)</f>
        <v>11162482.01261</v>
      </c>
    </row>
    <row r="42" spans="2:5">
      <c r="B42" s="46" t="s">
        <v>227</v>
      </c>
      <c r="C42" s="53"/>
      <c r="D42" s="53"/>
      <c r="E42" s="53"/>
    </row>
    <row r="43" spans="2:5">
      <c r="B43" s="54"/>
      <c r="C43" s="38"/>
      <c r="D43" s="41"/>
      <c r="E43" s="38"/>
    </row>
    <row r="44" spans="2:5" ht="43.5">
      <c r="B44" s="39" t="s">
        <v>220</v>
      </c>
      <c r="C44" s="38"/>
      <c r="D44" s="41"/>
      <c r="E44" s="38"/>
    </row>
    <row r="45" spans="2:5" ht="14.1" customHeight="1">
      <c r="B45" s="45" t="s">
        <v>229</v>
      </c>
      <c r="C45" s="38"/>
      <c r="D45" s="41"/>
      <c r="E45" s="38"/>
    </row>
    <row r="46" spans="2:5" ht="30">
      <c r="B46" s="45" t="s">
        <v>251</v>
      </c>
      <c r="C46" s="38">
        <v>-7027096.0877600005</v>
      </c>
      <c r="D46" s="41"/>
      <c r="E46" s="38">
        <v>-11741970.08653</v>
      </c>
    </row>
    <row r="47" spans="2:5" ht="14.1" customHeight="1">
      <c r="B47" s="45" t="s">
        <v>229</v>
      </c>
      <c r="C47" s="38"/>
      <c r="D47" s="41"/>
      <c r="E47" s="38"/>
    </row>
    <row r="48" spans="2:5" ht="30">
      <c r="B48" s="45" t="s">
        <v>252</v>
      </c>
      <c r="C48" s="38">
        <v>-183442.38504000005</v>
      </c>
      <c r="D48" s="41"/>
      <c r="E48" s="38">
        <v>-483284</v>
      </c>
    </row>
    <row r="49" spans="2:5">
      <c r="B49" s="45" t="s">
        <v>229</v>
      </c>
      <c r="C49" s="38">
        <v>0</v>
      </c>
      <c r="D49" s="41"/>
      <c r="E49" s="38"/>
    </row>
    <row r="50" spans="2:5">
      <c r="B50" s="45" t="s">
        <v>253</v>
      </c>
      <c r="C50" s="38">
        <v>64.799999999999955</v>
      </c>
      <c r="D50" s="41"/>
      <c r="E50" s="38">
        <v>146</v>
      </c>
    </row>
    <row r="51" spans="2:5">
      <c r="B51" s="45" t="s">
        <v>229</v>
      </c>
      <c r="C51" s="38"/>
      <c r="D51" s="41"/>
      <c r="E51" s="38"/>
    </row>
    <row r="52" spans="2:5" ht="14.1" customHeight="1">
      <c r="B52" s="45" t="s">
        <v>229</v>
      </c>
      <c r="C52" s="38"/>
      <c r="D52" s="41"/>
      <c r="E52" s="38"/>
    </row>
    <row r="53" spans="2:5" ht="14.1" customHeight="1">
      <c r="B53" s="45" t="s">
        <v>229</v>
      </c>
      <c r="C53" s="38"/>
      <c r="D53" s="41"/>
      <c r="E53" s="38"/>
    </row>
    <row r="54" spans="2:5" ht="14.1" customHeight="1">
      <c r="B54" s="45" t="s">
        <v>229</v>
      </c>
      <c r="C54" s="38"/>
      <c r="D54" s="41"/>
      <c r="E54" s="38"/>
    </row>
    <row r="55" spans="2:5" ht="14.1" customHeight="1">
      <c r="B55" s="45" t="s">
        <v>229</v>
      </c>
      <c r="C55" s="38"/>
      <c r="D55" s="41"/>
      <c r="E55" s="38"/>
    </row>
    <row r="56" spans="2:5" ht="14.1" customHeight="1">
      <c r="B56" s="45" t="s">
        <v>229</v>
      </c>
      <c r="C56" s="38"/>
      <c r="D56" s="41"/>
      <c r="E56" s="38"/>
    </row>
    <row r="57" spans="2:5" ht="14.1" customHeight="1">
      <c r="B57" s="39" t="s">
        <v>219</v>
      </c>
      <c r="C57" s="55">
        <f>SUM(C45:C56)</f>
        <v>-7210473.6728000008</v>
      </c>
      <c r="D57" s="53"/>
      <c r="E57" s="55">
        <f>SUM(E45:E56)</f>
        <v>-12225108.08653</v>
      </c>
    </row>
    <row r="58" spans="2:5" ht="14.1" customHeight="1">
      <c r="B58" s="54"/>
      <c r="C58" s="38"/>
      <c r="D58" s="41"/>
      <c r="E58" s="38"/>
    </row>
    <row r="59" spans="2:5" ht="14.1" customHeight="1">
      <c r="B59" s="39" t="s">
        <v>218</v>
      </c>
      <c r="C59" s="38"/>
      <c r="D59" s="41"/>
      <c r="E59" s="38"/>
    </row>
    <row r="60" spans="2:5" ht="14.1" customHeight="1">
      <c r="B60" s="59" t="s">
        <v>249</v>
      </c>
      <c r="C60" s="38">
        <f>4212913.21046+0.391067</f>
        <v>4212913.6015269998</v>
      </c>
      <c r="D60" s="41"/>
      <c r="E60" s="38">
        <f>4418580-0.39048</f>
        <v>4418579.6095200004</v>
      </c>
    </row>
    <row r="61" spans="2:5" ht="14.1" customHeight="1">
      <c r="B61" s="59" t="s">
        <v>250</v>
      </c>
      <c r="C61" s="38">
        <v>-3320598.3879100019</v>
      </c>
      <c r="D61" s="41"/>
      <c r="E61" s="38">
        <v>-3637240</v>
      </c>
    </row>
    <row r="62" spans="2:5" ht="14.1" customHeight="1">
      <c r="B62" s="45" t="s">
        <v>229</v>
      </c>
      <c r="C62" s="38"/>
      <c r="D62" s="41"/>
      <c r="E62" s="38"/>
    </row>
    <row r="63" spans="2:5" ht="14.1" customHeight="1">
      <c r="B63" s="45" t="s">
        <v>229</v>
      </c>
      <c r="C63" s="38"/>
      <c r="D63" s="41"/>
      <c r="E63" s="38"/>
    </row>
    <row r="64" spans="2:5" ht="14.1" customHeight="1">
      <c r="B64" s="45" t="s">
        <v>229</v>
      </c>
      <c r="C64" s="38"/>
      <c r="D64" s="41"/>
      <c r="E64" s="38"/>
    </row>
    <row r="65" spans="2:10" ht="14.1" customHeight="1">
      <c r="B65" s="45" t="s">
        <v>229</v>
      </c>
      <c r="C65" s="38"/>
      <c r="D65" s="41"/>
      <c r="E65" s="38"/>
    </row>
    <row r="66" spans="2:10" ht="14.1" customHeight="1">
      <c r="B66" s="45" t="s">
        <v>229</v>
      </c>
      <c r="C66" s="38"/>
      <c r="D66" s="41"/>
      <c r="E66" s="38"/>
    </row>
    <row r="67" spans="2:10" ht="14.1" customHeight="1">
      <c r="B67" s="45" t="s">
        <v>229</v>
      </c>
      <c r="C67" s="38"/>
      <c r="D67" s="41"/>
      <c r="E67" s="38"/>
    </row>
    <row r="68" spans="2:10" ht="15" customHeight="1">
      <c r="B68" s="45" t="s">
        <v>229</v>
      </c>
      <c r="C68" s="38"/>
      <c r="D68" s="41"/>
      <c r="E68" s="38"/>
    </row>
    <row r="69" spans="2:10" ht="15" customHeight="1">
      <c r="B69" s="45" t="s">
        <v>229</v>
      </c>
      <c r="C69" s="38"/>
      <c r="D69" s="41"/>
      <c r="E69" s="38"/>
    </row>
    <row r="70" spans="2:10" ht="15" customHeight="1">
      <c r="B70" s="45" t="s">
        <v>229</v>
      </c>
      <c r="C70" s="38"/>
      <c r="D70" s="41"/>
      <c r="E70" s="38"/>
    </row>
    <row r="71" spans="2:10" ht="14.1" customHeight="1">
      <c r="B71" s="45" t="s">
        <v>229</v>
      </c>
      <c r="C71" s="38"/>
      <c r="D71" s="57"/>
      <c r="E71" s="56"/>
    </row>
    <row r="72" spans="2:10" ht="14.1" customHeight="1">
      <c r="B72" s="39" t="s">
        <v>217</v>
      </c>
      <c r="C72" s="55">
        <f>SUM(C60:C71)</f>
        <v>892315.21361699793</v>
      </c>
      <c r="D72" s="53"/>
      <c r="E72" s="55">
        <f>SUM(E60:E71)</f>
        <v>781339.60952000041</v>
      </c>
    </row>
    <row r="73" spans="2:10" ht="14.1" customHeight="1">
      <c r="B73" s="54"/>
      <c r="C73" s="38"/>
      <c r="D73" s="41"/>
      <c r="E73" s="38"/>
    </row>
    <row r="74" spans="2:10" ht="14.1" customHeight="1">
      <c r="B74" s="39" t="s">
        <v>216</v>
      </c>
      <c r="C74" s="52">
        <f>C41+C57+C72</f>
        <v>-2224128.1186300009</v>
      </c>
      <c r="D74" s="53"/>
      <c r="E74" s="52">
        <f>E41+E57+E72</f>
        <v>-281286.46439999994</v>
      </c>
    </row>
    <row r="75" spans="2:10" ht="30">
      <c r="B75" s="51" t="s">
        <v>215</v>
      </c>
      <c r="C75" s="38">
        <v>1710861.5355999996</v>
      </c>
      <c r="D75" s="41"/>
      <c r="E75" s="38">
        <v>1289996</v>
      </c>
    </row>
    <row r="76" spans="2:10" ht="30">
      <c r="B76" s="51" t="s">
        <v>214</v>
      </c>
      <c r="C76" s="38">
        <v>698300.58303000126</v>
      </c>
      <c r="D76" s="41"/>
      <c r="E76" s="38">
        <v>702152</v>
      </c>
      <c r="H76" s="63"/>
      <c r="I76" s="63"/>
      <c r="J76" s="63"/>
    </row>
    <row r="77" spans="2:10" ht="30" thickBot="1">
      <c r="B77" s="50" t="s">
        <v>213</v>
      </c>
      <c r="C77" s="74">
        <f>SUM(C74:C76)</f>
        <v>185034</v>
      </c>
      <c r="D77" s="75"/>
      <c r="E77" s="74">
        <f>SUM(E74:E76)</f>
        <v>1710861.5356000001</v>
      </c>
      <c r="F77" s="73"/>
      <c r="H77" s="76"/>
    </row>
    <row r="78" spans="2:10" ht="15.75" thickTop="1">
      <c r="C78" s="73"/>
      <c r="D78" s="73"/>
      <c r="E78" s="73"/>
      <c r="F78" s="73"/>
      <c r="H78" s="76"/>
      <c r="J78" s="64"/>
    </row>
    <row r="79" spans="2:10">
      <c r="G79" s="66"/>
      <c r="H79" s="76"/>
      <c r="J79" s="78"/>
    </row>
    <row r="80" spans="2:10">
      <c r="B80" s="42" t="s">
        <v>25</v>
      </c>
      <c r="C80" s="49">
        <f>C77-'[1]Pasqyra e Pozicioni Financiar'!C11</f>
        <v>185034</v>
      </c>
      <c r="D80" s="48"/>
      <c r="E80" s="48">
        <f>E77-'[1]Pasqyra e Pozicioni Financiar'!E11</f>
        <v>1710861.5356000001</v>
      </c>
      <c r="F80" s="42"/>
      <c r="H80" s="77"/>
    </row>
    <row r="81" spans="3:8">
      <c r="H81" s="77"/>
    </row>
    <row r="82" spans="3:8">
      <c r="H82" s="77"/>
    </row>
    <row r="83" spans="3:8">
      <c r="E83" s="62"/>
      <c r="H83" s="77"/>
    </row>
    <row r="84" spans="3:8">
      <c r="C84" s="62"/>
      <c r="E84" s="62"/>
      <c r="H84" s="77"/>
    </row>
    <row r="85" spans="3:8">
      <c r="H85" s="77"/>
    </row>
    <row r="86" spans="3:8">
      <c r="C86" s="79"/>
      <c r="D86" s="66"/>
      <c r="E86" s="66"/>
      <c r="F86" s="6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activeCell="B18" sqref="B18"/>
    </sheetView>
  </sheetViews>
  <sheetFormatPr defaultRowHeight="15"/>
  <cols>
    <col min="1" max="1" width="41.7109375" style="80" customWidth="1"/>
    <col min="2" max="5" width="15.7109375" style="80" customWidth="1"/>
    <col min="6" max="6" width="22.7109375" style="80" customWidth="1"/>
    <col min="7" max="7" width="24.42578125" style="80" customWidth="1"/>
    <col min="8" max="8" width="31.5703125" style="80" customWidth="1"/>
    <col min="9" max="11" width="15.7109375" style="80" customWidth="1"/>
    <col min="12" max="12" width="33" style="80" customWidth="1"/>
    <col min="13" max="13" width="20.42578125" style="80" bestFit="1" customWidth="1"/>
    <col min="14" max="16384" width="9.140625" style="80"/>
  </cols>
  <sheetData>
    <row r="1" spans="1:13">
      <c r="A1" s="43" t="s">
        <v>255</v>
      </c>
    </row>
    <row r="2" spans="1:13">
      <c r="A2" s="44" t="s">
        <v>232</v>
      </c>
    </row>
    <row r="3" spans="1:13">
      <c r="A3" s="44" t="s">
        <v>233</v>
      </c>
    </row>
    <row r="4" spans="1:13">
      <c r="A4" s="44" t="s">
        <v>231</v>
      </c>
    </row>
    <row r="5" spans="1:13">
      <c r="A5" s="43" t="s">
        <v>256</v>
      </c>
    </row>
    <row r="6" spans="1:13">
      <c r="A6" s="81"/>
    </row>
    <row r="7" spans="1:13" ht="43.5">
      <c r="B7" s="82" t="s">
        <v>257</v>
      </c>
      <c r="C7" s="82" t="s">
        <v>258</v>
      </c>
      <c r="D7" s="82" t="s">
        <v>259</v>
      </c>
      <c r="E7" s="83" t="s">
        <v>260</v>
      </c>
      <c r="F7" s="83" t="s">
        <v>260</v>
      </c>
      <c r="G7" s="82" t="s">
        <v>261</v>
      </c>
      <c r="H7" s="82" t="s">
        <v>262</v>
      </c>
      <c r="I7" s="82" t="s">
        <v>263</v>
      </c>
      <c r="J7" s="82" t="s">
        <v>264</v>
      </c>
      <c r="K7" s="82" t="s">
        <v>265</v>
      </c>
      <c r="L7" s="82" t="s">
        <v>264</v>
      </c>
      <c r="M7" s="84"/>
    </row>
    <row r="8" spans="1:13">
      <c r="A8" s="85"/>
      <c r="B8" s="84"/>
      <c r="C8" s="86"/>
      <c r="D8" s="86"/>
      <c r="E8" s="87"/>
      <c r="F8" s="87"/>
      <c r="G8" s="87"/>
      <c r="H8" s="87"/>
      <c r="I8" s="88"/>
      <c r="J8" s="88"/>
      <c r="K8" s="88"/>
      <c r="L8" s="86"/>
      <c r="M8" s="86"/>
    </row>
    <row r="9" spans="1:13">
      <c r="A9" s="89"/>
      <c r="B9" s="90"/>
      <c r="C9" s="90"/>
      <c r="D9" s="90"/>
      <c r="E9" s="91"/>
      <c r="F9" s="91"/>
      <c r="G9" s="91"/>
      <c r="H9" s="91"/>
      <c r="I9" s="92"/>
      <c r="J9" s="92"/>
      <c r="K9" s="92"/>
      <c r="L9" s="92"/>
      <c r="M9" s="86"/>
    </row>
    <row r="10" spans="1:13" ht="15.75" thickBot="1">
      <c r="A10" s="93" t="s">
        <v>266</v>
      </c>
      <c r="B10" s="94">
        <v>30083349.245999999</v>
      </c>
      <c r="C10" s="94"/>
      <c r="D10" s="94">
        <v>1513463.1313800002</v>
      </c>
      <c r="E10" s="94"/>
      <c r="F10" s="94">
        <v>2916010.8151300005</v>
      </c>
      <c r="G10" s="94"/>
      <c r="H10" s="94">
        <f>-70050329.2787963-0.506563649</f>
        <v>-70050329.785359949</v>
      </c>
      <c r="I10" s="94"/>
      <c r="J10" s="94">
        <f>SUM(B10:I10)</f>
        <v>-35537506.592849948</v>
      </c>
      <c r="K10" s="94"/>
      <c r="L10" s="94">
        <f>SUM(J10:K10)</f>
        <v>-35537506.592849948</v>
      </c>
      <c r="M10" s="86"/>
    </row>
    <row r="11" spans="1:13" ht="15.75" thickTop="1">
      <c r="A11" s="95" t="s">
        <v>267</v>
      </c>
      <c r="B11" s="90"/>
      <c r="C11" s="90"/>
      <c r="D11" s="90"/>
      <c r="E11" s="90"/>
      <c r="F11" s="90"/>
      <c r="G11" s="90"/>
      <c r="H11" s="90"/>
      <c r="I11" s="92"/>
      <c r="J11" s="92">
        <f>SUM(B11:I11)</f>
        <v>0</v>
      </c>
      <c r="K11" s="96"/>
      <c r="L11" s="90">
        <f>SUM(J11:K11)</f>
        <v>0</v>
      </c>
      <c r="M11" s="86"/>
    </row>
    <row r="12" spans="1:13">
      <c r="A12" s="93" t="s">
        <v>268</v>
      </c>
      <c r="B12" s="97">
        <f>SUM(B10:B11)</f>
        <v>30083349.245999999</v>
      </c>
      <c r="C12" s="97">
        <f t="shared" ref="C12:K12" si="0">SUM(C10:C11)</f>
        <v>0</v>
      </c>
      <c r="D12" s="97">
        <f t="shared" si="0"/>
        <v>1513463.1313800002</v>
      </c>
      <c r="E12" s="97">
        <f t="shared" si="0"/>
        <v>0</v>
      </c>
      <c r="F12" s="97">
        <f t="shared" si="0"/>
        <v>2916010.8151300005</v>
      </c>
      <c r="G12" s="97">
        <f t="shared" si="0"/>
        <v>0</v>
      </c>
      <c r="H12" s="97">
        <f>SUM(H10:H11)</f>
        <v>-70050329.785359949</v>
      </c>
      <c r="I12" s="97">
        <f t="shared" si="0"/>
        <v>0</v>
      </c>
      <c r="J12" s="97">
        <f>SUM(B12:I12)</f>
        <v>-35537506.592849948</v>
      </c>
      <c r="K12" s="97">
        <f t="shared" si="0"/>
        <v>0</v>
      </c>
      <c r="L12" s="97">
        <f>SUM(J12:K12)</f>
        <v>-35537506.592849948</v>
      </c>
      <c r="M12" s="86"/>
    </row>
    <row r="13" spans="1:13" ht="28.5">
      <c r="A13" s="98" t="s">
        <v>269</v>
      </c>
      <c r="B13" s="90"/>
      <c r="C13" s="90"/>
      <c r="D13" s="90"/>
      <c r="E13" s="90"/>
      <c r="F13" s="90"/>
      <c r="G13" s="90"/>
      <c r="H13" s="90"/>
      <c r="I13" s="99"/>
      <c r="J13" s="99">
        <f>SUM(B13:I13)</f>
        <v>0</v>
      </c>
      <c r="K13" s="99"/>
      <c r="L13" s="90">
        <f t="shared" ref="L13:L35" si="1">SUM(J13:K13)</f>
        <v>0</v>
      </c>
      <c r="M13" s="86"/>
    </row>
    <row r="14" spans="1:13">
      <c r="A14" s="100" t="s">
        <v>263</v>
      </c>
      <c r="B14" s="92"/>
      <c r="C14" s="92"/>
      <c r="D14" s="92"/>
      <c r="E14" s="92"/>
      <c r="F14" s="92"/>
      <c r="G14" s="92"/>
      <c r="H14" s="99"/>
      <c r="I14" s="101">
        <v>1830160</v>
      </c>
      <c r="J14" s="99">
        <f t="shared" ref="J14:J37" si="2">SUM(B14:I14)</f>
        <v>1830160</v>
      </c>
      <c r="K14" s="101"/>
      <c r="L14" s="99">
        <f t="shared" si="1"/>
        <v>1830160</v>
      </c>
      <c r="M14" s="86"/>
    </row>
    <row r="15" spans="1:13">
      <c r="A15" s="100" t="s">
        <v>270</v>
      </c>
      <c r="B15" s="92"/>
      <c r="C15" s="92"/>
      <c r="D15" s="92"/>
      <c r="E15" s="92"/>
      <c r="F15" s="92"/>
      <c r="G15" s="92"/>
      <c r="H15" s="99">
        <v>263433</v>
      </c>
      <c r="I15" s="101"/>
      <c r="J15" s="99">
        <f t="shared" si="2"/>
        <v>263433</v>
      </c>
      <c r="K15" s="99"/>
      <c r="L15" s="99">
        <f t="shared" si="1"/>
        <v>263433</v>
      </c>
      <c r="M15" s="86"/>
    </row>
    <row r="16" spans="1:13" ht="30">
      <c r="A16" s="100" t="s">
        <v>271</v>
      </c>
      <c r="B16" s="92"/>
      <c r="C16" s="92"/>
      <c r="D16" s="92"/>
      <c r="E16" s="92"/>
      <c r="F16" s="92"/>
      <c r="G16" s="92"/>
      <c r="H16" s="99"/>
      <c r="I16" s="99"/>
      <c r="J16" s="99">
        <f t="shared" si="2"/>
        <v>0</v>
      </c>
      <c r="K16" s="99"/>
      <c r="L16" s="99">
        <f t="shared" si="1"/>
        <v>0</v>
      </c>
      <c r="M16" s="86"/>
    </row>
    <row r="17" spans="1:13" ht="28.5">
      <c r="A17" s="98" t="s">
        <v>272</v>
      </c>
      <c r="B17" s="102">
        <f>SUM(B13:B16)</f>
        <v>0</v>
      </c>
      <c r="C17" s="102">
        <f t="shared" ref="C17:K17" si="3">SUM(C13:C16)</f>
        <v>0</v>
      </c>
      <c r="D17" s="102">
        <f t="shared" si="3"/>
        <v>0</v>
      </c>
      <c r="E17" s="102">
        <f t="shared" si="3"/>
        <v>0</v>
      </c>
      <c r="F17" s="102">
        <f t="shared" si="3"/>
        <v>0</v>
      </c>
      <c r="G17" s="102">
        <f t="shared" si="3"/>
        <v>0</v>
      </c>
      <c r="H17" s="102">
        <f t="shared" si="3"/>
        <v>263433</v>
      </c>
      <c r="I17" s="102">
        <f>SUM(I13:I16)</f>
        <v>1830160</v>
      </c>
      <c r="J17" s="102">
        <f t="shared" si="2"/>
        <v>2093593</v>
      </c>
      <c r="K17" s="102">
        <f t="shared" si="3"/>
        <v>0</v>
      </c>
      <c r="L17" s="102">
        <f t="shared" si="1"/>
        <v>2093593</v>
      </c>
      <c r="M17" s="86"/>
    </row>
    <row r="18" spans="1:13" ht="28.5">
      <c r="A18" s="98" t="s">
        <v>273</v>
      </c>
      <c r="B18" s="92"/>
      <c r="C18" s="92"/>
      <c r="D18" s="92"/>
      <c r="E18" s="92"/>
      <c r="F18" s="92"/>
      <c r="G18" s="92"/>
      <c r="H18" s="99"/>
      <c r="I18" s="99"/>
      <c r="J18" s="99">
        <f t="shared" si="2"/>
        <v>0</v>
      </c>
      <c r="K18" s="99"/>
      <c r="L18" s="99">
        <f t="shared" si="1"/>
        <v>0</v>
      </c>
      <c r="M18" s="86"/>
    </row>
    <row r="19" spans="1:13">
      <c r="A19" s="103" t="s">
        <v>274</v>
      </c>
      <c r="B19" s="92"/>
      <c r="C19" s="92"/>
      <c r="D19" s="92"/>
      <c r="E19" s="92"/>
      <c r="F19" s="92"/>
      <c r="G19" s="92"/>
      <c r="H19" s="99"/>
      <c r="I19" s="99"/>
      <c r="J19" s="99">
        <f t="shared" si="2"/>
        <v>0</v>
      </c>
      <c r="K19" s="99"/>
      <c r="L19" s="99">
        <f t="shared" si="1"/>
        <v>0</v>
      </c>
      <c r="M19" s="86"/>
    </row>
    <row r="20" spans="1:13">
      <c r="A20" s="103" t="s">
        <v>275</v>
      </c>
      <c r="B20" s="92"/>
      <c r="C20" s="92"/>
      <c r="D20" s="92"/>
      <c r="E20" s="92"/>
      <c r="F20" s="92"/>
      <c r="G20" s="92"/>
      <c r="H20" s="99"/>
      <c r="I20" s="99"/>
      <c r="J20" s="99">
        <f t="shared" si="2"/>
        <v>0</v>
      </c>
      <c r="K20" s="99"/>
      <c r="L20" s="99">
        <f t="shared" si="1"/>
        <v>0</v>
      </c>
      <c r="M20" s="86"/>
    </row>
    <row r="21" spans="1:13">
      <c r="A21" s="104" t="s">
        <v>276</v>
      </c>
      <c r="B21" s="92"/>
      <c r="C21" s="92"/>
      <c r="D21" s="92">
        <v>-263432.72905000055</v>
      </c>
      <c r="E21" s="105"/>
      <c r="F21" s="105"/>
      <c r="G21" s="105"/>
      <c r="H21" s="99">
        <v>494873.99999996263</v>
      </c>
      <c r="I21" s="99"/>
      <c r="J21" s="99">
        <f>SUM(B21:I21)</f>
        <v>231441.27094996208</v>
      </c>
      <c r="K21" s="99"/>
      <c r="L21" s="99">
        <f t="shared" si="1"/>
        <v>231441.27094996208</v>
      </c>
      <c r="M21" s="86"/>
    </row>
    <row r="22" spans="1:13" ht="28.5">
      <c r="A22" s="98" t="s">
        <v>277</v>
      </c>
      <c r="B22" s="97">
        <f>SUM(B19:B21)</f>
        <v>0</v>
      </c>
      <c r="C22" s="97">
        <f t="shared" ref="C22:K22" si="4">SUM(C19:C21)</f>
        <v>0</v>
      </c>
      <c r="D22" s="97">
        <f t="shared" si="4"/>
        <v>-263432.72905000055</v>
      </c>
      <c r="E22" s="97">
        <f t="shared" si="4"/>
        <v>0</v>
      </c>
      <c r="F22" s="97">
        <f t="shared" si="4"/>
        <v>0</v>
      </c>
      <c r="G22" s="97">
        <f t="shared" si="4"/>
        <v>0</v>
      </c>
      <c r="H22" s="97">
        <f>SUM(H19:H21)</f>
        <v>494873.99999996263</v>
      </c>
      <c r="I22" s="97">
        <f t="shared" si="4"/>
        <v>0</v>
      </c>
      <c r="J22" s="102">
        <f t="shared" si="2"/>
        <v>231441.27094996208</v>
      </c>
      <c r="K22" s="97">
        <f t="shared" si="4"/>
        <v>0</v>
      </c>
      <c r="L22" s="97">
        <f t="shared" si="1"/>
        <v>231441.27094996208</v>
      </c>
      <c r="M22" s="86"/>
    </row>
    <row r="23" spans="1:13">
      <c r="A23" s="98"/>
      <c r="B23" s="90"/>
      <c r="C23" s="91"/>
      <c r="D23" s="90"/>
      <c r="E23" s="91"/>
      <c r="F23" s="91"/>
      <c r="G23" s="91"/>
      <c r="H23" s="91"/>
      <c r="I23" s="99"/>
      <c r="J23" s="99"/>
      <c r="K23" s="99"/>
      <c r="L23" s="91"/>
      <c r="M23" s="86"/>
    </row>
    <row r="24" spans="1:13" ht="29.25" thickBot="1">
      <c r="A24" s="98" t="s">
        <v>278</v>
      </c>
      <c r="B24" s="106">
        <f>B12+B17+B22</f>
        <v>30083349.245999999</v>
      </c>
      <c r="C24" s="106">
        <f t="shared" ref="C24:K24" si="5">C12+C17+C22</f>
        <v>0</v>
      </c>
      <c r="D24" s="106">
        <f>D12+D17+D22</f>
        <v>1250030.4023299995</v>
      </c>
      <c r="E24" s="106">
        <f t="shared" si="5"/>
        <v>0</v>
      </c>
      <c r="F24" s="106">
        <f t="shared" si="5"/>
        <v>2916010.8151300005</v>
      </c>
      <c r="G24" s="106">
        <f t="shared" si="5"/>
        <v>0</v>
      </c>
      <c r="H24" s="106">
        <f>H12+H17+H22</f>
        <v>-69292022.785359994</v>
      </c>
      <c r="I24" s="106">
        <f t="shared" si="5"/>
        <v>1830160</v>
      </c>
      <c r="J24" s="106">
        <f t="shared" si="2"/>
        <v>-33212472.321899995</v>
      </c>
      <c r="K24" s="106">
        <f t="shared" si="5"/>
        <v>0</v>
      </c>
      <c r="L24" s="106">
        <f t="shared" si="1"/>
        <v>-33212472.321899995</v>
      </c>
      <c r="M24" s="86"/>
    </row>
    <row r="25" spans="1:13" ht="15.75" thickTop="1">
      <c r="A25" s="107"/>
      <c r="B25" s="90"/>
      <c r="C25" s="90"/>
      <c r="D25" s="90"/>
      <c r="E25" s="90"/>
      <c r="F25" s="90"/>
      <c r="G25" s="90"/>
      <c r="H25" s="90"/>
      <c r="I25" s="99"/>
      <c r="J25" s="99">
        <f t="shared" si="2"/>
        <v>0</v>
      </c>
      <c r="K25" s="99"/>
      <c r="L25" s="90">
        <f t="shared" si="1"/>
        <v>0</v>
      </c>
      <c r="M25" s="86"/>
    </row>
    <row r="26" spans="1:13" ht="28.5">
      <c r="A26" s="98" t="s">
        <v>269</v>
      </c>
      <c r="B26" s="92"/>
      <c r="C26" s="92"/>
      <c r="D26" s="92"/>
      <c r="E26" s="92"/>
      <c r="F26" s="92"/>
      <c r="G26" s="92"/>
      <c r="H26" s="99"/>
      <c r="I26" s="99"/>
      <c r="J26" s="99">
        <f t="shared" si="2"/>
        <v>0</v>
      </c>
      <c r="K26" s="99"/>
      <c r="L26" s="99">
        <f t="shared" si="1"/>
        <v>0</v>
      </c>
      <c r="M26" s="86"/>
    </row>
    <row r="27" spans="1:13">
      <c r="A27" s="100" t="s">
        <v>263</v>
      </c>
      <c r="B27" s="92"/>
      <c r="C27" s="92"/>
      <c r="D27" s="92"/>
      <c r="E27" s="92"/>
      <c r="F27" s="92"/>
      <c r="G27" s="92"/>
      <c r="H27" s="99"/>
      <c r="I27" s="101">
        <v>1937251.9361630101</v>
      </c>
      <c r="J27" s="99">
        <f t="shared" si="2"/>
        <v>1937251.9361630101</v>
      </c>
      <c r="K27" s="101"/>
      <c r="L27" s="99">
        <f t="shared" si="1"/>
        <v>1937251.9361630101</v>
      </c>
      <c r="M27" s="86"/>
    </row>
    <row r="28" spans="1:13">
      <c r="A28" s="100" t="s">
        <v>270</v>
      </c>
      <c r="B28" s="92"/>
      <c r="C28" s="92"/>
      <c r="D28" s="92"/>
      <c r="E28" s="92"/>
      <c r="F28" s="92"/>
      <c r="G28" s="92"/>
      <c r="H28" s="99">
        <f>114019.40156</f>
        <v>114019.40156</v>
      </c>
      <c r="I28" s="101"/>
      <c r="J28" s="99">
        <f t="shared" si="2"/>
        <v>114019.40156</v>
      </c>
      <c r="K28" s="99"/>
      <c r="L28" s="99">
        <f t="shared" si="1"/>
        <v>114019.40156</v>
      </c>
      <c r="M28" s="86"/>
    </row>
    <row r="29" spans="1:13" ht="30">
      <c r="A29" s="100" t="s">
        <v>271</v>
      </c>
      <c r="B29" s="92"/>
      <c r="C29" s="92"/>
      <c r="D29" s="92"/>
      <c r="E29" s="92"/>
      <c r="F29" s="92"/>
      <c r="G29" s="92"/>
      <c r="H29" s="99"/>
      <c r="I29" s="99"/>
      <c r="J29" s="99">
        <f t="shared" si="2"/>
        <v>0</v>
      </c>
      <c r="K29" s="99"/>
      <c r="L29" s="99">
        <f t="shared" si="1"/>
        <v>0</v>
      </c>
      <c r="M29" s="86"/>
    </row>
    <row r="30" spans="1:13" ht="28.5">
      <c r="A30" s="98" t="s">
        <v>272</v>
      </c>
      <c r="B30" s="102">
        <f>SUM(B27:B29)</f>
        <v>0</v>
      </c>
      <c r="C30" s="102">
        <f t="shared" ref="C30:K30" si="6">SUM(C27:C29)</f>
        <v>0</v>
      </c>
      <c r="D30" s="102">
        <f t="shared" si="6"/>
        <v>0</v>
      </c>
      <c r="E30" s="102">
        <f t="shared" si="6"/>
        <v>0</v>
      </c>
      <c r="F30" s="102">
        <f t="shared" si="6"/>
        <v>0</v>
      </c>
      <c r="G30" s="102">
        <f t="shared" si="6"/>
        <v>0</v>
      </c>
      <c r="H30" s="102">
        <f>SUM(H27:H29)</f>
        <v>114019.40156</v>
      </c>
      <c r="I30" s="102">
        <f t="shared" si="6"/>
        <v>1937251.9361630101</v>
      </c>
      <c r="J30" s="102">
        <f t="shared" si="2"/>
        <v>2051271.33772301</v>
      </c>
      <c r="K30" s="102">
        <f t="shared" si="6"/>
        <v>0</v>
      </c>
      <c r="L30" s="102">
        <f t="shared" si="1"/>
        <v>2051271.33772301</v>
      </c>
      <c r="M30" s="86"/>
    </row>
    <row r="31" spans="1:13" ht="28.5">
      <c r="A31" s="98" t="s">
        <v>273</v>
      </c>
      <c r="B31" s="92"/>
      <c r="C31" s="92"/>
      <c r="D31" s="92"/>
      <c r="E31" s="92"/>
      <c r="F31" s="92"/>
      <c r="G31" s="92"/>
      <c r="H31" s="99"/>
      <c r="I31" s="99"/>
      <c r="J31" s="99">
        <f t="shared" si="2"/>
        <v>0</v>
      </c>
      <c r="K31" s="99"/>
      <c r="L31" s="99">
        <f t="shared" si="1"/>
        <v>0</v>
      </c>
      <c r="M31" s="86"/>
    </row>
    <row r="32" spans="1:13">
      <c r="A32" s="103" t="s">
        <v>274</v>
      </c>
      <c r="B32" s="92">
        <v>-146640.24600000001</v>
      </c>
      <c r="C32" s="92"/>
      <c r="D32" s="92"/>
      <c r="E32" s="92"/>
      <c r="F32" s="92"/>
      <c r="G32" s="92"/>
      <c r="H32" s="99">
        <v>-77959.487680014805</v>
      </c>
      <c r="I32" s="99"/>
      <c r="J32" s="99">
        <f t="shared" si="2"/>
        <v>-224599.73368001482</v>
      </c>
      <c r="K32" s="99"/>
      <c r="L32" s="99">
        <f t="shared" si="1"/>
        <v>-224599.73368001482</v>
      </c>
      <c r="M32" s="86"/>
    </row>
    <row r="33" spans="1:13">
      <c r="A33" s="103" t="s">
        <v>275</v>
      </c>
      <c r="B33" s="92"/>
      <c r="C33" s="92"/>
      <c r="D33" s="92"/>
      <c r="E33" s="92"/>
      <c r="F33" s="92"/>
      <c r="G33" s="92"/>
      <c r="H33" s="99"/>
      <c r="I33" s="99"/>
      <c r="J33" s="99">
        <f t="shared" si="2"/>
        <v>0</v>
      </c>
      <c r="K33" s="99"/>
      <c r="L33" s="99">
        <f t="shared" si="1"/>
        <v>0</v>
      </c>
      <c r="M33" s="86"/>
    </row>
    <row r="34" spans="1:13">
      <c r="A34" s="104" t="s">
        <v>276</v>
      </c>
      <c r="B34" s="92"/>
      <c r="C34" s="92"/>
      <c r="D34" s="92">
        <v>-114034.07079000045</v>
      </c>
      <c r="E34" s="105"/>
      <c r="F34" s="105"/>
      <c r="G34" s="105"/>
      <c r="H34" s="99">
        <f>I14</f>
        <v>1830160</v>
      </c>
      <c r="I34" s="99">
        <f>-I14</f>
        <v>-1830160</v>
      </c>
      <c r="J34" s="99">
        <f>SUM(B34:I34)</f>
        <v>-114034.07079000049</v>
      </c>
      <c r="K34" s="99"/>
      <c r="L34" s="99">
        <f t="shared" si="1"/>
        <v>-114034.07079000049</v>
      </c>
      <c r="M34" s="86"/>
    </row>
    <row r="35" spans="1:13" ht="28.5">
      <c r="A35" s="98" t="s">
        <v>277</v>
      </c>
      <c r="B35" s="102">
        <f>SUM(B32:B34)</f>
        <v>-146640.24600000001</v>
      </c>
      <c r="C35" s="102">
        <f t="shared" ref="C35:K35" si="7">SUM(C32:C34)</f>
        <v>0</v>
      </c>
      <c r="D35" s="102">
        <f t="shared" si="7"/>
        <v>-114034.07079000045</v>
      </c>
      <c r="E35" s="102">
        <f t="shared" si="7"/>
        <v>0</v>
      </c>
      <c r="F35" s="102">
        <f t="shared" si="7"/>
        <v>0</v>
      </c>
      <c r="G35" s="102">
        <f t="shared" si="7"/>
        <v>0</v>
      </c>
      <c r="H35" s="102">
        <f t="shared" si="7"/>
        <v>1752200.5123199853</v>
      </c>
      <c r="I35" s="102">
        <f t="shared" si="7"/>
        <v>-1830160</v>
      </c>
      <c r="J35" s="102">
        <f t="shared" si="2"/>
        <v>-338633.80447001522</v>
      </c>
      <c r="K35" s="102">
        <f t="shared" si="7"/>
        <v>0</v>
      </c>
      <c r="L35" s="102">
        <f t="shared" si="1"/>
        <v>-338633.80447001522</v>
      </c>
      <c r="M35" s="86"/>
    </row>
    <row r="36" spans="1:13">
      <c r="A36" s="98"/>
      <c r="B36" s="92"/>
      <c r="C36" s="92"/>
      <c r="D36" s="92"/>
      <c r="E36" s="92"/>
      <c r="F36" s="92"/>
      <c r="G36" s="92"/>
      <c r="H36" s="99"/>
      <c r="I36" s="99"/>
      <c r="J36" s="99"/>
      <c r="K36" s="99"/>
      <c r="L36" s="99"/>
      <c r="M36" s="86"/>
    </row>
    <row r="37" spans="1:13" ht="15.75" thickBot="1">
      <c r="A37" s="98" t="s">
        <v>279</v>
      </c>
      <c r="B37" s="106">
        <f>B24+B30+B35</f>
        <v>29936709</v>
      </c>
      <c r="C37" s="106">
        <f t="shared" ref="C37:K37" si="8">C24+C30+C35</f>
        <v>0</v>
      </c>
      <c r="D37" s="106">
        <f t="shared" si="8"/>
        <v>1135996.331539999</v>
      </c>
      <c r="E37" s="106">
        <f t="shared" si="8"/>
        <v>0</v>
      </c>
      <c r="F37" s="106">
        <f t="shared" si="8"/>
        <v>2916010.8151300005</v>
      </c>
      <c r="G37" s="106">
        <f t="shared" si="8"/>
        <v>0</v>
      </c>
      <c r="H37" s="106">
        <f>H24+H30+H35</f>
        <v>-67425802.871480018</v>
      </c>
      <c r="I37" s="106">
        <f t="shared" si="8"/>
        <v>1937251.9361630101</v>
      </c>
      <c r="J37" s="106">
        <f t="shared" si="2"/>
        <v>-31499834.788647011</v>
      </c>
      <c r="K37" s="106">
        <f t="shared" si="8"/>
        <v>0</v>
      </c>
      <c r="L37" s="108">
        <f>SUM(J37:K37)</f>
        <v>-31499834.788647011</v>
      </c>
      <c r="M37" s="86"/>
    </row>
    <row r="38" spans="1:13" ht="15.75" thickTop="1">
      <c r="B38" s="109"/>
      <c r="C38" s="109"/>
      <c r="D38" s="109"/>
      <c r="E38" s="109"/>
      <c r="F38" s="109"/>
      <c r="G38" s="109"/>
      <c r="H38" s="110"/>
      <c r="I38" s="110"/>
      <c r="J38" s="110"/>
      <c r="K38" s="110"/>
      <c r="L38" s="111"/>
      <c r="M38" s="86"/>
    </row>
    <row r="39" spans="1:13">
      <c r="A39" s="112" t="s">
        <v>280</v>
      </c>
      <c r="B39" s="113"/>
      <c r="C39" s="113"/>
      <c r="D39" s="113"/>
      <c r="E39" s="113"/>
      <c r="F39" s="113"/>
      <c r="G39" s="113"/>
      <c r="H39" s="114"/>
      <c r="I39" s="115"/>
      <c r="J39" s="113"/>
      <c r="K39" s="113"/>
      <c r="L39" s="116"/>
      <c r="M39" s="117"/>
    </row>
    <row r="40" spans="1:13">
      <c r="A40" s="112" t="s">
        <v>281</v>
      </c>
      <c r="B40" s="118"/>
      <c r="C40" s="113"/>
      <c r="D40" s="113"/>
      <c r="E40" s="113"/>
      <c r="F40" s="113"/>
      <c r="G40" s="113"/>
      <c r="H40" s="119"/>
      <c r="I40" s="120"/>
      <c r="J40" s="121"/>
      <c r="K40" s="121"/>
      <c r="L40" s="116"/>
      <c r="M40" s="117"/>
    </row>
    <row r="41" spans="1:13">
      <c r="B41" s="86"/>
      <c r="C41" s="86"/>
      <c r="D41" s="109"/>
      <c r="E41" s="86"/>
      <c r="F41" s="86"/>
      <c r="G41" s="86"/>
      <c r="H41" s="122"/>
      <c r="I41" s="123"/>
      <c r="L41" s="111"/>
      <c r="M41" s="86"/>
    </row>
    <row r="42" spans="1:13">
      <c r="B42" s="86"/>
      <c r="C42" s="86"/>
      <c r="D42" s="109"/>
      <c r="E42" s="86"/>
      <c r="F42" s="124"/>
      <c r="G42" s="124"/>
      <c r="H42" s="125"/>
      <c r="I42" s="126"/>
      <c r="L42" s="111"/>
      <c r="M42" s="86"/>
    </row>
    <row r="43" spans="1:13">
      <c r="B43" s="86"/>
      <c r="C43" s="86"/>
      <c r="D43" s="109"/>
      <c r="E43" s="86"/>
      <c r="F43" s="86"/>
      <c r="G43" s="86"/>
      <c r="H43" s="122"/>
      <c r="I43" s="123"/>
      <c r="J43" s="110"/>
      <c r="L43" s="111"/>
    </row>
    <row r="44" spans="1:13">
      <c r="F44" s="86"/>
      <c r="H44" s="127"/>
      <c r="J44" s="128"/>
      <c r="L44" s="111"/>
    </row>
    <row r="45" spans="1:13">
      <c r="F45" s="86"/>
      <c r="L45" s="129"/>
    </row>
    <row r="46" spans="1:13">
      <c r="F46" s="130"/>
      <c r="H46" s="110"/>
      <c r="L46" s="131"/>
      <c r="M46" s="132"/>
    </row>
    <row r="47" spans="1:13">
      <c r="F47" s="130"/>
      <c r="H47" s="110"/>
      <c r="I47" s="110"/>
      <c r="J47" s="122"/>
      <c r="L47" s="133"/>
      <c r="M47" s="132"/>
    </row>
    <row r="48" spans="1:13">
      <c r="F48" s="130"/>
      <c r="J48" s="122"/>
      <c r="L48" s="110"/>
      <c r="M48" s="132"/>
    </row>
    <row r="49" spans="6:13">
      <c r="F49" s="130"/>
      <c r="H49" s="110"/>
      <c r="I49" s="110"/>
      <c r="J49" s="122"/>
      <c r="L49" s="110"/>
      <c r="M49" s="132"/>
    </row>
    <row r="50" spans="6:13">
      <c r="F50" s="130"/>
      <c r="J50" s="122"/>
    </row>
    <row r="52" spans="6:13">
      <c r="H52" s="1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6"/>
  <sheetViews>
    <sheetView tabSelected="1" topLeftCell="A21" workbookViewId="0">
      <selection activeCell="D42" sqref="D42"/>
    </sheetView>
  </sheetViews>
  <sheetFormatPr defaultRowHeight="15"/>
  <cols>
    <col min="1" max="1" width="53.28515625" style="35" customWidth="1"/>
    <col min="2" max="2" width="15.7109375" style="135" customWidth="1"/>
    <col min="3" max="3" width="2.7109375" style="135" customWidth="1"/>
    <col min="4" max="4" width="15.7109375" style="135" customWidth="1"/>
    <col min="5" max="5" width="2.5703125" style="135" customWidth="1"/>
    <col min="6" max="6" width="44.28515625" style="135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3" t="s">
        <v>282</v>
      </c>
    </row>
    <row r="2" spans="1:6">
      <c r="A2" s="44" t="s">
        <v>283</v>
      </c>
    </row>
    <row r="3" spans="1:6">
      <c r="A3" s="44" t="s">
        <v>284</v>
      </c>
    </row>
    <row r="4" spans="1:6">
      <c r="A4" s="44" t="s">
        <v>231</v>
      </c>
    </row>
    <row r="5" spans="1:6">
      <c r="A5" s="43" t="s">
        <v>285</v>
      </c>
      <c r="B5" s="35"/>
      <c r="C5" s="35"/>
      <c r="D5" s="35"/>
      <c r="E5" s="35"/>
      <c r="F5" s="35"/>
    </row>
    <row r="6" spans="1:6">
      <c r="A6" s="136"/>
      <c r="B6" s="36" t="s">
        <v>210</v>
      </c>
      <c r="C6" s="36"/>
      <c r="D6" s="36" t="s">
        <v>210</v>
      </c>
      <c r="E6" s="137"/>
      <c r="F6" s="35"/>
    </row>
    <row r="7" spans="1:6">
      <c r="A7" s="136"/>
      <c r="B7" s="36" t="s">
        <v>211</v>
      </c>
      <c r="C7" s="36"/>
      <c r="D7" s="36" t="s">
        <v>212</v>
      </c>
      <c r="E7" s="137"/>
      <c r="F7" s="35"/>
    </row>
    <row r="8" spans="1:6">
      <c r="A8" s="138" t="s">
        <v>286</v>
      </c>
      <c r="B8" s="37"/>
      <c r="C8" s="40"/>
      <c r="D8" s="37"/>
      <c r="E8" s="139"/>
      <c r="F8" s="140" t="s">
        <v>287</v>
      </c>
    </row>
    <row r="9" spans="1:6">
      <c r="A9" s="141" t="s">
        <v>288</v>
      </c>
      <c r="B9" s="37"/>
      <c r="C9" s="40"/>
      <c r="D9" s="37"/>
      <c r="E9" s="142"/>
      <c r="F9" s="35"/>
    </row>
    <row r="10" spans="1:6">
      <c r="A10" s="45" t="s">
        <v>289</v>
      </c>
      <c r="B10" s="143">
        <v>54625237.352430001</v>
      </c>
      <c r="C10" s="144"/>
      <c r="D10" s="143">
        <v>53542863.249180004</v>
      </c>
      <c r="E10" s="142"/>
      <c r="F10" s="145" t="s">
        <v>290</v>
      </c>
    </row>
    <row r="11" spans="1:6">
      <c r="A11" s="45" t="s">
        <v>291</v>
      </c>
      <c r="B11" s="143">
        <v>1979768.2031599998</v>
      </c>
      <c r="C11" s="144"/>
      <c r="D11" s="143">
        <v>6889472.168349999</v>
      </c>
      <c r="E11" s="142"/>
      <c r="F11" s="145" t="s">
        <v>292</v>
      </c>
    </row>
    <row r="12" spans="1:6">
      <c r="A12" s="45" t="s">
        <v>293</v>
      </c>
      <c r="B12" s="143"/>
      <c r="C12" s="144"/>
      <c r="D12" s="143"/>
      <c r="E12" s="142"/>
      <c r="F12" s="145" t="s">
        <v>292</v>
      </c>
    </row>
    <row r="13" spans="1:6">
      <c r="A13" s="45" t="s">
        <v>294</v>
      </c>
      <c r="B13" s="143"/>
      <c r="C13" s="144"/>
      <c r="D13" s="143"/>
      <c r="E13" s="142"/>
      <c r="F13" s="145" t="s">
        <v>292</v>
      </c>
    </row>
    <row r="14" spans="1:6">
      <c r="A14" s="45" t="s">
        <v>295</v>
      </c>
      <c r="B14" s="143"/>
      <c r="C14" s="144"/>
      <c r="D14" s="143"/>
      <c r="E14" s="142"/>
      <c r="F14" s="145" t="s">
        <v>296</v>
      </c>
    </row>
    <row r="15" spans="1:6" ht="30">
      <c r="A15" s="141" t="s">
        <v>297</v>
      </c>
      <c r="B15" s="143">
        <v>-53375487.762399994</v>
      </c>
      <c r="C15" s="144"/>
      <c r="D15" s="143">
        <v>-57009853.831500001</v>
      </c>
      <c r="E15" s="142"/>
      <c r="F15" s="35"/>
    </row>
    <row r="16" spans="1:6">
      <c r="A16" s="146" t="s">
        <v>298</v>
      </c>
      <c r="B16" s="147">
        <f>SUM(B10:B15)</f>
        <v>3229517.7931900099</v>
      </c>
      <c r="C16" s="144"/>
      <c r="D16" s="147">
        <f>SUM(D10:D15)</f>
        <v>3422481.586029999</v>
      </c>
      <c r="E16" s="142"/>
      <c r="F16" s="35"/>
    </row>
    <row r="17" spans="1:8">
      <c r="A17" s="146"/>
      <c r="B17" s="37"/>
      <c r="C17" s="37"/>
      <c r="D17" s="37"/>
      <c r="E17" s="142"/>
      <c r="F17" s="35"/>
    </row>
    <row r="18" spans="1:8">
      <c r="A18" s="148" t="s">
        <v>299</v>
      </c>
      <c r="B18" s="143"/>
      <c r="C18" s="144"/>
      <c r="D18" s="143"/>
      <c r="E18" s="142"/>
      <c r="F18" s="35"/>
    </row>
    <row r="19" spans="1:8">
      <c r="A19" s="149" t="s">
        <v>300</v>
      </c>
      <c r="B19" s="143"/>
      <c r="C19" s="144"/>
      <c r="D19" s="143"/>
      <c r="E19" s="142"/>
      <c r="F19" s="35"/>
    </row>
    <row r="20" spans="1:8">
      <c r="A20" s="150" t="s">
        <v>301</v>
      </c>
      <c r="B20" s="143"/>
      <c r="C20" s="144"/>
      <c r="D20" s="143"/>
      <c r="E20" s="142"/>
      <c r="F20" s="35"/>
    </row>
    <row r="21" spans="1:8">
      <c r="A21" s="150" t="s">
        <v>302</v>
      </c>
      <c r="B21" s="143"/>
      <c r="C21" s="144"/>
      <c r="D21" s="143"/>
      <c r="E21" s="142"/>
      <c r="F21" s="35"/>
    </row>
    <row r="22" spans="1:8">
      <c r="A22" s="149" t="s">
        <v>303</v>
      </c>
      <c r="B22" s="143"/>
      <c r="C22" s="144"/>
      <c r="D22" s="143"/>
      <c r="E22" s="142"/>
      <c r="F22" s="35"/>
    </row>
    <row r="23" spans="1:8">
      <c r="A23" s="150" t="s">
        <v>304</v>
      </c>
      <c r="B23" s="143">
        <v>45183.322060000151</v>
      </c>
      <c r="C23" s="144"/>
      <c r="D23" s="143">
        <v>-16514.573420000263</v>
      </c>
      <c r="E23" s="142"/>
      <c r="F23" s="35"/>
    </row>
    <row r="24" spans="1:8">
      <c r="A24" s="149" t="s">
        <v>305</v>
      </c>
      <c r="B24" s="143"/>
      <c r="C24" s="144"/>
      <c r="D24" s="143"/>
      <c r="E24" s="142"/>
      <c r="F24" s="35"/>
    </row>
    <row r="25" spans="1:8">
      <c r="A25" s="149" t="s">
        <v>306</v>
      </c>
      <c r="B25" s="143"/>
      <c r="C25" s="144"/>
      <c r="D25" s="143"/>
      <c r="E25" s="142"/>
      <c r="F25" s="35"/>
    </row>
    <row r="26" spans="1:8">
      <c r="A26" s="149" t="s">
        <v>307</v>
      </c>
      <c r="B26" s="143"/>
      <c r="C26" s="144"/>
      <c r="D26" s="143"/>
      <c r="E26" s="142"/>
      <c r="F26" s="35"/>
    </row>
    <row r="27" spans="1:8">
      <c r="A27" s="151" t="s">
        <v>308</v>
      </c>
      <c r="B27" s="143"/>
      <c r="C27" s="144"/>
      <c r="D27" s="143"/>
      <c r="E27" s="142"/>
      <c r="F27" s="35"/>
    </row>
    <row r="28" spans="1:8">
      <c r="A28" s="39" t="s">
        <v>309</v>
      </c>
      <c r="B28" s="147">
        <f>SUM(B16:B27)</f>
        <v>3274701.11525001</v>
      </c>
      <c r="C28" s="144"/>
      <c r="D28" s="147">
        <f>SUM(D16:D27)</f>
        <v>3405967.0126099987</v>
      </c>
      <c r="E28" s="142"/>
      <c r="F28" s="35"/>
    </row>
    <row r="29" spans="1:8">
      <c r="A29" s="39"/>
      <c r="B29" s="39"/>
      <c r="C29" s="39"/>
      <c r="D29" s="39"/>
      <c r="E29" s="142"/>
      <c r="F29" s="35"/>
    </row>
    <row r="30" spans="1:8">
      <c r="A30" s="150" t="s">
        <v>310</v>
      </c>
      <c r="B30" s="143">
        <v>-1337449.179087</v>
      </c>
      <c r="C30" s="144"/>
      <c r="D30" s="143">
        <v>-1575807.507</v>
      </c>
      <c r="E30" s="142"/>
      <c r="F30" s="35"/>
    </row>
    <row r="31" spans="1:8" ht="29.25">
      <c r="A31" s="39" t="s">
        <v>311</v>
      </c>
      <c r="B31" s="147">
        <f>SUM(B28:B30)</f>
        <v>1937251.9361630101</v>
      </c>
      <c r="C31" s="144"/>
      <c r="D31" s="147">
        <f>SUM(D28:D30)</f>
        <v>1830159.5056099987</v>
      </c>
      <c r="E31" s="142"/>
      <c r="F31" s="62"/>
      <c r="H31" s="62"/>
    </row>
    <row r="32" spans="1:8" ht="15" customHeight="1">
      <c r="A32" s="46"/>
      <c r="B32" s="35"/>
      <c r="C32" s="35"/>
      <c r="D32" s="35"/>
      <c r="E32" s="142"/>
      <c r="F32" s="35"/>
    </row>
    <row r="33" spans="1:6" ht="15" customHeight="1">
      <c r="A33" s="138" t="s">
        <v>312</v>
      </c>
      <c r="B33" s="35"/>
      <c r="C33" s="35"/>
      <c r="D33" s="35"/>
      <c r="E33" s="142"/>
      <c r="F33" s="35"/>
    </row>
    <row r="34" spans="1:6" ht="15" customHeight="1">
      <c r="A34" s="46" t="s">
        <v>313</v>
      </c>
      <c r="B34" s="143"/>
      <c r="C34" s="144"/>
      <c r="D34" s="143"/>
      <c r="E34" s="142"/>
      <c r="F34" s="35"/>
    </row>
    <row r="35" spans="1:6" ht="15" customHeight="1">
      <c r="A35" s="46"/>
      <c r="B35" s="141"/>
      <c r="C35" s="141"/>
      <c r="D35" s="141"/>
      <c r="E35" s="142"/>
      <c r="F35" s="35"/>
    </row>
    <row r="36" spans="1:6" ht="15" customHeight="1" thickBot="1">
      <c r="A36" s="39" t="s">
        <v>314</v>
      </c>
      <c r="B36" s="152">
        <f>SUM(B31:B34)</f>
        <v>1937251.9361630101</v>
      </c>
      <c r="C36" s="153"/>
      <c r="D36" s="152">
        <f>SUM(D31:D34)</f>
        <v>1830159.5056099987</v>
      </c>
      <c r="E36" s="142"/>
      <c r="F36" s="35"/>
    </row>
    <row r="37" spans="1:6" ht="15" customHeight="1" thickTop="1">
      <c r="A37" s="39"/>
      <c r="B37" s="39"/>
      <c r="C37" s="39"/>
      <c r="D37" s="39"/>
      <c r="E37" s="142"/>
      <c r="F37" s="35"/>
    </row>
    <row r="38" spans="1:6">
      <c r="A38" s="39" t="s">
        <v>315</v>
      </c>
      <c r="B38" s="141"/>
      <c r="C38" s="141"/>
      <c r="D38" s="141"/>
      <c r="E38" s="142"/>
      <c r="F38" s="35"/>
    </row>
    <row r="39" spans="1:6">
      <c r="A39" s="46" t="s">
        <v>316</v>
      </c>
      <c r="B39" s="143"/>
      <c r="C39" s="144"/>
      <c r="D39" s="143"/>
      <c r="E39" s="142"/>
      <c r="F39" s="35"/>
    </row>
    <row r="40" spans="1:6">
      <c r="A40" s="46" t="s">
        <v>317</v>
      </c>
      <c r="B40" s="143"/>
      <c r="C40" s="144"/>
      <c r="D40" s="143"/>
      <c r="E40" s="142"/>
      <c r="F40" s="35"/>
    </row>
    <row r="41" spans="1:6">
      <c r="A41" s="46"/>
      <c r="B41" s="154"/>
      <c r="C41" s="154"/>
      <c r="D41" s="154"/>
      <c r="E41" s="142"/>
      <c r="F41" s="35"/>
    </row>
    <row r="42" spans="1:6">
      <c r="A42" s="39" t="s">
        <v>318</v>
      </c>
      <c r="B42" s="35"/>
      <c r="C42" s="35"/>
      <c r="D42" s="35"/>
      <c r="E42" s="142"/>
      <c r="F42" s="35"/>
    </row>
    <row r="43" spans="1:6">
      <c r="A43" s="46" t="s">
        <v>319</v>
      </c>
      <c r="B43" s="35"/>
      <c r="C43" s="35"/>
      <c r="D43" s="35"/>
      <c r="E43" s="142"/>
      <c r="F43" s="35"/>
    </row>
    <row r="44" spans="1:6">
      <c r="A44" s="47" t="s">
        <v>320</v>
      </c>
      <c r="B44" s="143"/>
      <c r="C44" s="144"/>
      <c r="D44" s="143"/>
      <c r="E44" s="142"/>
      <c r="F44" s="35"/>
    </row>
    <row r="45" spans="1:6">
      <c r="A45" s="47" t="s">
        <v>321</v>
      </c>
      <c r="B45" s="143"/>
      <c r="C45" s="144"/>
      <c r="D45" s="143"/>
      <c r="E45" s="153"/>
      <c r="F45" s="35"/>
    </row>
    <row r="46" spans="1:6">
      <c r="A46" s="155"/>
      <c r="B46" s="156"/>
      <c r="C46" s="156"/>
      <c r="D46" s="156"/>
      <c r="E46" s="153"/>
      <c r="F46" s="35"/>
    </row>
    <row r="47" spans="1:6">
      <c r="A47" s="46" t="s">
        <v>322</v>
      </c>
      <c r="B47" s="35"/>
      <c r="C47" s="35"/>
      <c r="D47" s="35"/>
      <c r="E47" s="142"/>
      <c r="F47" s="35"/>
    </row>
    <row r="48" spans="1:6">
      <c r="A48" s="47" t="s">
        <v>320</v>
      </c>
      <c r="B48" s="143"/>
      <c r="C48" s="144"/>
      <c r="D48" s="143"/>
      <c r="E48" s="142"/>
      <c r="F48" s="35"/>
    </row>
    <row r="49" spans="1:6">
      <c r="A49" s="47" t="s">
        <v>321</v>
      </c>
      <c r="B49" s="143"/>
      <c r="C49" s="144"/>
      <c r="D49" s="143"/>
      <c r="E49" s="142"/>
      <c r="F49" s="35"/>
    </row>
    <row r="51" spans="1:6">
      <c r="A51" s="154" t="s">
        <v>314</v>
      </c>
      <c r="B51" s="157">
        <f>SUM(B36)</f>
        <v>1937251.9361630101</v>
      </c>
      <c r="D51" s="157">
        <f>SUM(D36)</f>
        <v>1830159.5056099987</v>
      </c>
    </row>
    <row r="52" spans="1:6">
      <c r="A52" s="154"/>
    </row>
    <row r="53" spans="1:6">
      <c r="A53" s="158" t="s">
        <v>270</v>
      </c>
      <c r="B53" s="159"/>
      <c r="C53" s="159"/>
      <c r="D53" s="159"/>
    </row>
    <row r="54" spans="1:6">
      <c r="A54" s="154"/>
    </row>
    <row r="55" spans="1:6" ht="29.25">
      <c r="A55" s="154" t="s">
        <v>323</v>
      </c>
    </row>
    <row r="56" spans="1:6">
      <c r="A56" s="141" t="s">
        <v>324</v>
      </c>
      <c r="B56" s="143"/>
      <c r="C56" s="144"/>
      <c r="D56" s="143"/>
    </row>
    <row r="57" spans="1:6">
      <c r="A57" s="141" t="s">
        <v>325</v>
      </c>
      <c r="B57" s="143">
        <v>-114019.40156</v>
      </c>
      <c r="C57" s="144"/>
      <c r="D57" s="143">
        <v>-263433</v>
      </c>
    </row>
    <row r="58" spans="1:6">
      <c r="A58" s="160" t="s">
        <v>326</v>
      </c>
      <c r="B58" s="143"/>
      <c r="C58" s="144"/>
      <c r="D58" s="143"/>
    </row>
    <row r="59" spans="1:6" ht="30">
      <c r="A59" s="141" t="s">
        <v>327</v>
      </c>
      <c r="B59" s="143"/>
      <c r="C59" s="144"/>
      <c r="D59" s="143"/>
    </row>
    <row r="60" spans="1:6">
      <c r="A60" s="154" t="s">
        <v>328</v>
      </c>
      <c r="B60" s="157">
        <f>SUM(B56:B59)</f>
        <v>-114019.40156</v>
      </c>
      <c r="D60" s="157">
        <f>SUM(D56:D59)</f>
        <v>-263433</v>
      </c>
    </row>
    <row r="61" spans="1:6">
      <c r="A61" s="161"/>
    </row>
    <row r="62" spans="1:6" ht="29.25">
      <c r="A62" s="154" t="s">
        <v>329</v>
      </c>
    </row>
    <row r="63" spans="1:6" ht="30">
      <c r="A63" s="141" t="s">
        <v>330</v>
      </c>
      <c r="B63" s="143"/>
      <c r="C63" s="144"/>
      <c r="D63" s="143"/>
    </row>
    <row r="64" spans="1:6" ht="30">
      <c r="A64" s="141" t="s">
        <v>331</v>
      </c>
      <c r="B64" s="143"/>
      <c r="C64" s="144"/>
      <c r="D64" s="143"/>
    </row>
    <row r="65" spans="1:4" s="35" customFormat="1" ht="30">
      <c r="A65" s="141" t="s">
        <v>332</v>
      </c>
      <c r="B65" s="143"/>
      <c r="C65" s="144"/>
      <c r="D65" s="143"/>
    </row>
    <row r="66" spans="1:4" s="35" customFormat="1">
      <c r="A66" s="160" t="s">
        <v>326</v>
      </c>
      <c r="B66" s="143"/>
      <c r="C66" s="144"/>
      <c r="D66" s="143"/>
    </row>
    <row r="67" spans="1:4" s="35" customFormat="1" ht="30">
      <c r="A67" s="141" t="s">
        <v>333</v>
      </c>
      <c r="B67" s="143"/>
      <c r="C67" s="144"/>
      <c r="D67" s="143"/>
    </row>
    <row r="68" spans="1:4" s="35" customFormat="1">
      <c r="A68" s="154" t="s">
        <v>328</v>
      </c>
      <c r="B68" s="157">
        <f>SUM(B63:B67)</f>
        <v>0</v>
      </c>
      <c r="C68" s="135"/>
      <c r="D68" s="157">
        <f>SUM(D63:D67)</f>
        <v>0</v>
      </c>
    </row>
    <row r="69" spans="1:4" s="35" customFormat="1">
      <c r="A69" s="161"/>
      <c r="B69" s="135"/>
      <c r="C69" s="135"/>
      <c r="D69" s="135"/>
    </row>
    <row r="70" spans="1:4" s="35" customFormat="1" ht="29.25">
      <c r="A70" s="154" t="s">
        <v>334</v>
      </c>
      <c r="B70" s="157">
        <f>SUM(B60,B68)</f>
        <v>-114019.40156</v>
      </c>
      <c r="C70" s="135"/>
      <c r="D70" s="157">
        <f>SUM(D60,D68)</f>
        <v>-263433</v>
      </c>
    </row>
    <row r="71" spans="1:4" s="35" customFormat="1">
      <c r="A71" s="161"/>
      <c r="B71" s="157"/>
      <c r="C71" s="135"/>
      <c r="D71" s="157"/>
    </row>
    <row r="72" spans="1:4" s="35" customFormat="1" ht="30" thickBot="1">
      <c r="A72" s="154" t="s">
        <v>335</v>
      </c>
      <c r="B72" s="162">
        <f>B70+B51</f>
        <v>1823232.5346030102</v>
      </c>
      <c r="C72" s="135"/>
      <c r="D72" s="162">
        <f>D70+D51</f>
        <v>1566726.5056099987</v>
      </c>
    </row>
    <row r="73" spans="1:4" s="35" customFormat="1" ht="15.75" thickTop="1">
      <c r="A73" s="141"/>
      <c r="B73" s="135"/>
      <c r="C73" s="135"/>
      <c r="D73" s="135"/>
    </row>
    <row r="74" spans="1:4" s="35" customFormat="1">
      <c r="A74" s="158" t="s">
        <v>336</v>
      </c>
      <c r="B74" s="135"/>
      <c r="C74" s="135"/>
      <c r="D74" s="135"/>
    </row>
    <row r="75" spans="1:4" s="35" customFormat="1">
      <c r="A75" s="141" t="s">
        <v>316</v>
      </c>
      <c r="B75" s="163"/>
      <c r="C75" s="135"/>
      <c r="D75" s="163"/>
    </row>
    <row r="76" spans="1:4" s="35" customFormat="1">
      <c r="A76" s="141" t="s">
        <v>317</v>
      </c>
      <c r="B76" s="163"/>
      <c r="C76" s="135"/>
      <c r="D76" s="1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0"/>
  <sheetViews>
    <sheetView workbookViewId="0">
      <selection activeCell="H18" sqref="H18"/>
    </sheetView>
  </sheetViews>
  <sheetFormatPr defaultRowHeight="15"/>
  <cols>
    <col min="1" max="1" width="83.42578125" style="35" customWidth="1"/>
    <col min="2" max="2" width="15.7109375" style="135" customWidth="1"/>
    <col min="3" max="3" width="2.28515625" style="135" customWidth="1"/>
    <col min="4" max="4" width="15.7109375" style="135" customWidth="1"/>
    <col min="5" max="5" width="2.42578125" style="135" customWidth="1"/>
    <col min="6" max="6" width="10.5703125" style="35" bestFit="1" customWidth="1"/>
    <col min="7" max="7" width="19.140625" style="35" bestFit="1" customWidth="1"/>
    <col min="8" max="8" width="27.42578125" style="35" bestFit="1" customWidth="1"/>
    <col min="9" max="9" width="15" style="35" bestFit="1" customWidth="1"/>
    <col min="10" max="10" width="28.85546875" style="35" bestFit="1" customWidth="1"/>
    <col min="11" max="16384" width="9.140625" style="35"/>
  </cols>
  <sheetData>
    <row r="1" spans="1:7">
      <c r="A1" s="43" t="s">
        <v>337</v>
      </c>
    </row>
    <row r="2" spans="1:7">
      <c r="A2" s="44" t="s">
        <v>283</v>
      </c>
    </row>
    <row r="3" spans="1:7">
      <c r="A3" s="44" t="s">
        <v>233</v>
      </c>
    </row>
    <row r="4" spans="1:7">
      <c r="A4" s="44" t="s">
        <v>338</v>
      </c>
    </row>
    <row r="5" spans="1:7">
      <c r="A5" s="164" t="s">
        <v>339</v>
      </c>
    </row>
    <row r="6" spans="1:7">
      <c r="A6" s="165" t="s">
        <v>340</v>
      </c>
      <c r="B6" s="36" t="s">
        <v>210</v>
      </c>
      <c r="C6" s="36"/>
      <c r="D6" s="36" t="s">
        <v>210</v>
      </c>
    </row>
    <row r="7" spans="1:7">
      <c r="A7" s="166"/>
      <c r="B7" s="36" t="s">
        <v>211</v>
      </c>
      <c r="C7" s="36"/>
      <c r="D7" s="36" t="s">
        <v>212</v>
      </c>
      <c r="E7" s="35"/>
    </row>
    <row r="8" spans="1:7">
      <c r="A8" s="167" t="s">
        <v>341</v>
      </c>
      <c r="B8" s="168"/>
      <c r="C8" s="168"/>
      <c r="D8" s="168"/>
      <c r="E8" s="35"/>
    </row>
    <row r="9" spans="1:7">
      <c r="A9" s="154" t="s">
        <v>342</v>
      </c>
      <c r="B9" s="168"/>
      <c r="C9" s="168"/>
      <c r="D9" s="168"/>
      <c r="E9" s="35"/>
    </row>
    <row r="10" spans="1:7">
      <c r="A10" s="141" t="s">
        <v>343</v>
      </c>
      <c r="B10" s="169">
        <v>42538730.221500002</v>
      </c>
      <c r="C10" s="41"/>
      <c r="D10" s="169">
        <v>38512253.772550002</v>
      </c>
      <c r="E10" s="35"/>
      <c r="G10" s="170"/>
    </row>
    <row r="11" spans="1:7">
      <c r="A11" s="141" t="s">
        <v>344</v>
      </c>
      <c r="B11" s="169"/>
      <c r="C11" s="41"/>
      <c r="D11" s="169"/>
      <c r="E11" s="35"/>
    </row>
    <row r="12" spans="1:7">
      <c r="A12" s="141" t="s">
        <v>345</v>
      </c>
      <c r="B12" s="169"/>
      <c r="C12" s="41"/>
      <c r="D12" s="169"/>
      <c r="E12" s="35"/>
    </row>
    <row r="13" spans="1:7" ht="16.5" customHeight="1">
      <c r="A13" s="141" t="s">
        <v>346</v>
      </c>
      <c r="B13" s="169">
        <v>788409.60772999993</v>
      </c>
      <c r="C13" s="41"/>
      <c r="D13" s="169">
        <v>805182.09559999988</v>
      </c>
      <c r="E13" s="35"/>
    </row>
    <row r="14" spans="1:7" ht="16.5" customHeight="1">
      <c r="A14" s="141" t="s">
        <v>347</v>
      </c>
      <c r="B14" s="169"/>
      <c r="C14" s="41"/>
      <c r="D14" s="169"/>
      <c r="E14" s="35"/>
    </row>
    <row r="15" spans="1:7">
      <c r="A15" s="141" t="s">
        <v>348</v>
      </c>
      <c r="B15" s="169"/>
      <c r="C15" s="41"/>
      <c r="D15" s="169"/>
      <c r="E15" s="35"/>
    </row>
    <row r="16" spans="1:7">
      <c r="A16" s="141" t="s">
        <v>349</v>
      </c>
      <c r="B16" s="169"/>
      <c r="C16" s="41"/>
      <c r="D16" s="169"/>
      <c r="E16" s="35"/>
    </row>
    <row r="17" spans="1:10">
      <c r="A17" s="141" t="s">
        <v>350</v>
      </c>
      <c r="B17" s="169"/>
      <c r="C17" s="41"/>
      <c r="D17" s="169"/>
      <c r="E17" s="35"/>
    </row>
    <row r="18" spans="1:10">
      <c r="A18" s="141" t="s">
        <v>351</v>
      </c>
      <c r="B18" s="169"/>
      <c r="C18" s="41"/>
      <c r="D18" s="169"/>
      <c r="E18" s="35"/>
    </row>
    <row r="19" spans="1:10" ht="16.5" customHeight="1">
      <c r="A19" s="141" t="s">
        <v>352</v>
      </c>
      <c r="B19" s="169"/>
      <c r="C19" s="41"/>
      <c r="D19" s="169"/>
      <c r="E19" s="35"/>
    </row>
    <row r="20" spans="1:10" ht="16.5" customHeight="1">
      <c r="A20" s="141" t="s">
        <v>353</v>
      </c>
      <c r="B20" s="169">
        <v>1395.7096000000015</v>
      </c>
      <c r="C20" s="41"/>
      <c r="D20" s="169">
        <v>1460.5096000000015</v>
      </c>
      <c r="E20" s="35"/>
    </row>
    <row r="21" spans="1:10">
      <c r="A21" s="171" t="s">
        <v>354</v>
      </c>
      <c r="B21" s="169"/>
      <c r="C21" s="41"/>
      <c r="D21" s="169"/>
      <c r="E21" s="35"/>
    </row>
    <row r="22" spans="1:10">
      <c r="A22" s="154" t="s">
        <v>355</v>
      </c>
      <c r="B22" s="172">
        <f>SUM(B10:B21)</f>
        <v>43328535.538830005</v>
      </c>
      <c r="C22" s="173"/>
      <c r="D22" s="172">
        <f>SUM(D10:D21)</f>
        <v>39318896.377750002</v>
      </c>
      <c r="E22" s="35"/>
    </row>
    <row r="23" spans="1:10">
      <c r="A23" s="167"/>
      <c r="B23" s="38"/>
      <c r="C23" s="41"/>
      <c r="D23" s="38"/>
      <c r="E23" s="35"/>
    </row>
    <row r="24" spans="1:10">
      <c r="A24" s="174" t="s">
        <v>356</v>
      </c>
      <c r="B24" s="38"/>
      <c r="C24" s="41"/>
      <c r="D24" s="38"/>
      <c r="E24" s="35"/>
    </row>
    <row r="25" spans="1:10">
      <c r="A25" s="141" t="s">
        <v>357</v>
      </c>
      <c r="B25" s="169">
        <f>6167516.96974-0.000097+0.00000000686850399+0.5789008</f>
        <v>6167517.5485438062</v>
      </c>
      <c r="C25" s="41"/>
      <c r="D25" s="169">
        <v>6043898.4037699997</v>
      </c>
      <c r="E25" s="35"/>
    </row>
    <row r="26" spans="1:10">
      <c r="A26" s="141" t="s">
        <v>358</v>
      </c>
      <c r="B26" s="169">
        <v>20323828.885220002</v>
      </c>
      <c r="C26" s="41"/>
      <c r="D26" s="169">
        <v>20932064.607850008</v>
      </c>
      <c r="E26" s="35"/>
    </row>
    <row r="27" spans="1:10">
      <c r="A27" s="175" t="s">
        <v>359</v>
      </c>
      <c r="B27" s="169">
        <v>6538220.1058900002</v>
      </c>
      <c r="C27" s="41"/>
      <c r="D27" s="169">
        <v>6229972.4854300013</v>
      </c>
      <c r="E27" s="35"/>
    </row>
    <row r="28" spans="1:10">
      <c r="A28" s="141" t="s">
        <v>360</v>
      </c>
      <c r="B28" s="169"/>
      <c r="C28" s="41"/>
      <c r="D28" s="169"/>
      <c r="E28" s="35"/>
    </row>
    <row r="29" spans="1:10">
      <c r="A29" s="141" t="s">
        <v>361</v>
      </c>
      <c r="B29" s="169"/>
      <c r="C29" s="41"/>
      <c r="D29" s="169"/>
      <c r="E29" s="35"/>
      <c r="H29" s="176"/>
      <c r="I29" s="177"/>
      <c r="J29" s="77"/>
    </row>
    <row r="30" spans="1:10">
      <c r="A30" s="141" t="s">
        <v>362</v>
      </c>
      <c r="B30" s="169">
        <v>185034</v>
      </c>
      <c r="C30" s="41"/>
      <c r="D30" s="169">
        <v>1710861.5355999996</v>
      </c>
      <c r="E30" s="35"/>
      <c r="H30" s="178"/>
      <c r="I30" s="177"/>
      <c r="J30" s="77"/>
    </row>
    <row r="31" spans="1:10">
      <c r="A31" s="171" t="s">
        <v>363</v>
      </c>
      <c r="B31" s="179">
        <v>2025443.7882899996</v>
      </c>
      <c r="C31" s="41"/>
      <c r="D31" s="179">
        <v>2424914.7668300001</v>
      </c>
      <c r="E31" s="35"/>
      <c r="G31" s="180"/>
      <c r="H31" s="176"/>
      <c r="I31" s="177"/>
      <c r="J31" s="77"/>
    </row>
    <row r="32" spans="1:10">
      <c r="A32" s="161"/>
      <c r="B32" s="181">
        <f>SUM(B25:B31)</f>
        <v>35240044.327943809</v>
      </c>
      <c r="C32" s="161"/>
      <c r="D32" s="181">
        <f>SUM(D25:D31)</f>
        <v>37341711.799480006</v>
      </c>
      <c r="E32" s="35"/>
      <c r="G32" s="180"/>
      <c r="H32" s="176"/>
      <c r="I32" s="177"/>
      <c r="J32" s="77"/>
    </row>
    <row r="33" spans="1:10" ht="30">
      <c r="A33" s="141" t="s">
        <v>364</v>
      </c>
      <c r="B33" s="169"/>
      <c r="C33" s="41"/>
      <c r="D33" s="169"/>
      <c r="E33" s="35"/>
      <c r="H33" s="176"/>
      <c r="I33" s="177"/>
      <c r="J33" s="77"/>
    </row>
    <row r="34" spans="1:10">
      <c r="A34" s="154" t="s">
        <v>365</v>
      </c>
      <c r="B34" s="172">
        <f>SUM(B32:B33)</f>
        <v>35240044.327943809</v>
      </c>
      <c r="C34" s="173"/>
      <c r="D34" s="172">
        <f>SUM(D32:D33)</f>
        <v>37341711.799480006</v>
      </c>
      <c r="E34" s="35"/>
      <c r="H34" s="77"/>
      <c r="I34" s="177"/>
      <c r="J34" s="77"/>
    </row>
    <row r="35" spans="1:10">
      <c r="A35" s="39"/>
      <c r="B35" s="38"/>
      <c r="C35" s="41"/>
      <c r="D35" s="38"/>
      <c r="E35" s="35"/>
      <c r="H35" s="77"/>
      <c r="I35" s="177"/>
      <c r="J35" s="77"/>
    </row>
    <row r="36" spans="1:10" ht="15.75" thickBot="1">
      <c r="A36" s="154" t="s">
        <v>366</v>
      </c>
      <c r="B36" s="182">
        <f>B34+B22</f>
        <v>78568579.866773814</v>
      </c>
      <c r="C36" s="41"/>
      <c r="D36" s="182">
        <f>D34+D22</f>
        <v>76660608.17723</v>
      </c>
      <c r="E36" s="35"/>
      <c r="G36" s="73"/>
      <c r="H36" s="77"/>
      <c r="I36" s="77"/>
      <c r="J36" s="77"/>
    </row>
    <row r="37" spans="1:10" ht="15.75" thickTop="1">
      <c r="A37" s="45"/>
      <c r="B37" s="45"/>
      <c r="C37" s="45"/>
      <c r="D37" s="45"/>
      <c r="E37" s="35"/>
      <c r="G37" s="73"/>
      <c r="H37" s="73"/>
      <c r="I37" s="73"/>
    </row>
    <row r="38" spans="1:10">
      <c r="A38" s="167" t="s">
        <v>367</v>
      </c>
      <c r="B38" s="35"/>
      <c r="C38" s="35"/>
      <c r="D38" s="35"/>
      <c r="E38" s="35"/>
      <c r="G38" s="73"/>
      <c r="H38" s="73"/>
      <c r="I38" s="73"/>
    </row>
    <row r="39" spans="1:10">
      <c r="A39" s="167"/>
      <c r="B39" s="35"/>
      <c r="C39" s="35"/>
      <c r="D39" s="35"/>
      <c r="E39" s="35"/>
      <c r="G39" s="73"/>
      <c r="H39" s="73"/>
      <c r="I39" s="73">
        <f t="shared" ref="I39" si="0">I36-I37</f>
        <v>0</v>
      </c>
    </row>
    <row r="40" spans="1:10">
      <c r="A40" s="154" t="s">
        <v>368</v>
      </c>
      <c r="B40" s="38"/>
      <c r="C40" s="41"/>
      <c r="D40" s="38"/>
      <c r="E40" s="35"/>
      <c r="G40" s="73"/>
      <c r="H40" s="73"/>
      <c r="I40" s="73"/>
    </row>
    <row r="41" spans="1:10">
      <c r="A41" s="141" t="s">
        <v>369</v>
      </c>
      <c r="B41" s="169">
        <v>29936709</v>
      </c>
      <c r="C41" s="41"/>
      <c r="D41" s="169">
        <v>30083349.245999999</v>
      </c>
      <c r="E41" s="35"/>
      <c r="G41" s="73"/>
      <c r="H41" s="73"/>
      <c r="I41" s="73"/>
    </row>
    <row r="42" spans="1:10">
      <c r="A42" s="171" t="s">
        <v>260</v>
      </c>
      <c r="B42" s="169">
        <v>4052007.1466699997</v>
      </c>
      <c r="C42" s="41"/>
      <c r="D42" s="169">
        <v>4166041.21746</v>
      </c>
      <c r="E42" s="35"/>
      <c r="G42" s="73"/>
      <c r="H42" s="73"/>
      <c r="I42" s="73"/>
    </row>
    <row r="43" spans="1:10">
      <c r="A43" s="141" t="s">
        <v>370</v>
      </c>
      <c r="B43" s="169">
        <v>-65488550.935316995</v>
      </c>
      <c r="C43" s="41"/>
      <c r="D43" s="169">
        <v>-67461862.785359994</v>
      </c>
      <c r="E43" s="35"/>
      <c r="G43" s="62"/>
      <c r="H43" s="62"/>
    </row>
    <row r="44" spans="1:10">
      <c r="B44" s="183">
        <f>SUM(B41:B43)</f>
        <v>-31499834.788646996</v>
      </c>
      <c r="C44" s="161"/>
      <c r="D44" s="183">
        <f>SUM(D41:D43)</f>
        <v>-33212472.321899995</v>
      </c>
      <c r="E44" s="35"/>
      <c r="H44" s="170"/>
    </row>
    <row r="45" spans="1:10">
      <c r="A45" s="141" t="s">
        <v>371</v>
      </c>
      <c r="B45" s="169"/>
      <c r="C45" s="41"/>
      <c r="D45" s="169"/>
      <c r="E45" s="35"/>
      <c r="G45" s="184"/>
      <c r="H45" s="184"/>
      <c r="I45" s="184"/>
    </row>
    <row r="46" spans="1:10">
      <c r="A46" s="39" t="s">
        <v>372</v>
      </c>
      <c r="B46" s="183">
        <f>B44</f>
        <v>-31499834.788646996</v>
      </c>
      <c r="C46" s="161"/>
      <c r="D46" s="183">
        <f>D44</f>
        <v>-33212472.321899995</v>
      </c>
      <c r="E46" s="35"/>
      <c r="G46" s="184"/>
      <c r="H46" s="180"/>
      <c r="I46" s="180"/>
      <c r="J46" s="180"/>
    </row>
    <row r="47" spans="1:10">
      <c r="A47" s="46" t="s">
        <v>265</v>
      </c>
      <c r="B47" s="169"/>
      <c r="C47" s="41"/>
      <c r="D47" s="169"/>
      <c r="E47" s="35"/>
      <c r="G47" s="180"/>
      <c r="H47" s="180"/>
      <c r="I47" s="180"/>
      <c r="J47" s="180"/>
    </row>
    <row r="48" spans="1:10">
      <c r="A48" s="39" t="s">
        <v>373</v>
      </c>
      <c r="B48" s="185">
        <f>B46</f>
        <v>-31499834.788646996</v>
      </c>
      <c r="C48" s="173"/>
      <c r="D48" s="185">
        <f>D46</f>
        <v>-33212472.321899995</v>
      </c>
      <c r="E48" s="35"/>
      <c r="G48" s="180"/>
      <c r="H48" s="186"/>
      <c r="I48" s="180"/>
      <c r="J48" s="180"/>
    </row>
    <row r="49" spans="1:10">
      <c r="A49" s="167"/>
      <c r="B49" s="35"/>
      <c r="C49" s="35"/>
      <c r="D49" s="35"/>
      <c r="E49" s="35"/>
      <c r="G49" s="176"/>
      <c r="H49" s="186"/>
      <c r="I49" s="180"/>
      <c r="J49" s="180"/>
    </row>
    <row r="50" spans="1:10">
      <c r="A50" s="154" t="s">
        <v>374</v>
      </c>
      <c r="B50" s="38"/>
      <c r="C50" s="41"/>
      <c r="D50" s="38"/>
      <c r="E50" s="35"/>
      <c r="G50" s="180"/>
      <c r="H50" s="186"/>
      <c r="I50" s="180"/>
      <c r="J50" s="180"/>
    </row>
    <row r="51" spans="1:10">
      <c r="A51" s="141" t="s">
        <v>375</v>
      </c>
      <c r="B51" s="169">
        <v>10548996.135049999</v>
      </c>
      <c r="C51" s="41"/>
      <c r="D51" s="169">
        <v>10540409.479430001</v>
      </c>
      <c r="E51" s="35"/>
      <c r="H51" s="186"/>
    </row>
    <row r="52" spans="1:10">
      <c r="A52" s="141" t="s">
        <v>376</v>
      </c>
      <c r="B52" s="169"/>
      <c r="C52" s="41"/>
      <c r="D52" s="169"/>
      <c r="E52" s="35"/>
    </row>
    <row r="53" spans="1:10">
      <c r="A53" s="141" t="s">
        <v>377</v>
      </c>
      <c r="B53" s="169"/>
      <c r="C53" s="41"/>
      <c r="D53" s="169"/>
      <c r="E53" s="35"/>
    </row>
    <row r="54" spans="1:10">
      <c r="A54" s="141" t="s">
        <v>378</v>
      </c>
      <c r="B54" s="169"/>
      <c r="C54" s="41"/>
      <c r="D54" s="169"/>
      <c r="E54" s="35"/>
      <c r="H54" s="64"/>
    </row>
    <row r="55" spans="1:10">
      <c r="A55" s="141" t="s">
        <v>379</v>
      </c>
      <c r="B55" s="169"/>
      <c r="C55" s="41"/>
      <c r="D55" s="169"/>
      <c r="E55" s="35"/>
    </row>
    <row r="56" spans="1:10">
      <c r="A56" s="141" t="s">
        <v>380</v>
      </c>
      <c r="B56" s="169"/>
      <c r="C56" s="41"/>
      <c r="D56" s="169"/>
      <c r="E56" s="35"/>
    </row>
    <row r="57" spans="1:10">
      <c r="A57" s="171" t="s">
        <v>381</v>
      </c>
      <c r="B57" s="169"/>
      <c r="C57" s="41"/>
      <c r="D57" s="169"/>
      <c r="E57" s="35"/>
    </row>
    <row r="58" spans="1:10">
      <c r="A58" s="154" t="s">
        <v>382</v>
      </c>
      <c r="B58" s="172">
        <f>SUM(B51:B57)</f>
        <v>10548996.135049999</v>
      </c>
      <c r="C58" s="173"/>
      <c r="D58" s="172">
        <f>SUM(D51:D57)</f>
        <v>10540409.479430001</v>
      </c>
      <c r="E58" s="35"/>
    </row>
    <row r="59" spans="1:10">
      <c r="A59" s="167"/>
      <c r="B59" s="35"/>
      <c r="C59" s="35"/>
      <c r="D59" s="35"/>
      <c r="E59" s="35"/>
    </row>
    <row r="60" spans="1:10">
      <c r="A60" s="154" t="s">
        <v>383</v>
      </c>
      <c r="B60" s="35"/>
      <c r="C60" s="35"/>
      <c r="D60" s="35"/>
      <c r="E60" s="35"/>
    </row>
    <row r="61" spans="1:10">
      <c r="A61" s="141" t="s">
        <v>384</v>
      </c>
      <c r="B61" s="169">
        <v>88609890.911150813</v>
      </c>
      <c r="C61" s="41"/>
      <c r="D61" s="169">
        <v>90737082.149170026</v>
      </c>
      <c r="E61" s="35"/>
    </row>
    <row r="62" spans="1:10">
      <c r="A62" s="141" t="s">
        <v>385</v>
      </c>
      <c r="B62" s="169"/>
      <c r="C62" s="41"/>
      <c r="D62" s="169"/>
      <c r="E62" s="35"/>
    </row>
    <row r="63" spans="1:10">
      <c r="A63" s="141" t="s">
        <v>375</v>
      </c>
      <c r="B63" s="169"/>
      <c r="C63" s="41"/>
      <c r="D63" s="169"/>
      <c r="E63" s="35"/>
    </row>
    <row r="64" spans="1:10">
      <c r="A64" s="141" t="s">
        <v>376</v>
      </c>
      <c r="B64" s="169"/>
      <c r="C64" s="41"/>
      <c r="D64" s="169"/>
      <c r="E64" s="35"/>
    </row>
    <row r="65" spans="1:5">
      <c r="A65" s="141" t="s">
        <v>386</v>
      </c>
      <c r="B65" s="169">
        <v>5071144.33146</v>
      </c>
      <c r="C65" s="41"/>
      <c r="D65" s="169">
        <v>5610932.8353699995</v>
      </c>
      <c r="E65" s="35"/>
    </row>
    <row r="66" spans="1:5">
      <c r="A66" s="141" t="s">
        <v>379</v>
      </c>
      <c r="B66" s="169">
        <v>5838383.277759999</v>
      </c>
      <c r="C66" s="41"/>
      <c r="D66" s="169">
        <v>2984656.03516</v>
      </c>
      <c r="E66" s="35"/>
    </row>
    <row r="67" spans="1:5">
      <c r="A67" s="141" t="s">
        <v>380</v>
      </c>
      <c r="B67" s="169"/>
      <c r="C67" s="41"/>
      <c r="D67" s="169"/>
      <c r="E67" s="35"/>
    </row>
    <row r="68" spans="1:5">
      <c r="A68" s="171" t="s">
        <v>381</v>
      </c>
      <c r="B68" s="169"/>
      <c r="C68" s="41"/>
      <c r="D68" s="169"/>
      <c r="E68" s="35"/>
    </row>
    <row r="69" spans="1:5">
      <c r="A69" s="141"/>
      <c r="B69" s="187">
        <f>SUM(B61:B68)</f>
        <v>99519418.520370811</v>
      </c>
      <c r="C69" s="154"/>
      <c r="D69" s="187">
        <f>SUM(D61:D68)</f>
        <v>99332671.019700035</v>
      </c>
      <c r="E69" s="35"/>
    </row>
    <row r="70" spans="1:5" ht="30">
      <c r="A70" s="141" t="s">
        <v>387</v>
      </c>
      <c r="B70" s="169"/>
      <c r="C70" s="41"/>
      <c r="D70" s="169"/>
      <c r="E70" s="35"/>
    </row>
    <row r="71" spans="1:5">
      <c r="A71" s="154" t="s">
        <v>388</v>
      </c>
      <c r="B71" s="172">
        <f>SUM(B69:B70)</f>
        <v>99519418.520370811</v>
      </c>
      <c r="C71" s="173"/>
      <c r="D71" s="172">
        <f>SUM(D69:D70)</f>
        <v>99332671.019700035</v>
      </c>
      <c r="E71" s="35"/>
    </row>
    <row r="72" spans="1:5">
      <c r="A72" s="154"/>
      <c r="B72" s="38"/>
      <c r="C72" s="41"/>
      <c r="D72" s="38"/>
      <c r="E72" s="35"/>
    </row>
    <row r="73" spans="1:5">
      <c r="A73" s="154" t="s">
        <v>389</v>
      </c>
      <c r="B73" s="185">
        <f>B58+B71</f>
        <v>110068414.65542081</v>
      </c>
      <c r="C73" s="173"/>
      <c r="D73" s="185">
        <f>D58+D71</f>
        <v>109873080.49913004</v>
      </c>
      <c r="E73" s="35"/>
    </row>
    <row r="74" spans="1:5">
      <c r="A74" s="154"/>
      <c r="B74" s="38"/>
      <c r="C74" s="41"/>
      <c r="D74" s="38"/>
      <c r="E74" s="35"/>
    </row>
    <row r="75" spans="1:5" ht="15.75" thickBot="1">
      <c r="A75" s="188" t="s">
        <v>390</v>
      </c>
      <c r="B75" s="189">
        <f>B48+B73</f>
        <v>78568579.866773814</v>
      </c>
      <c r="C75" s="190"/>
      <c r="D75" s="189">
        <f>D48+D73</f>
        <v>76660608.177230045</v>
      </c>
      <c r="E75" s="35"/>
    </row>
    <row r="76" spans="1:5" ht="15.75" thickTop="1">
      <c r="A76" s="191"/>
      <c r="B76" s="192"/>
      <c r="C76" s="192"/>
      <c r="D76" s="192"/>
      <c r="E76" s="192"/>
    </row>
    <row r="77" spans="1:5">
      <c r="A77" s="42" t="s">
        <v>25</v>
      </c>
      <c r="B77" s="193">
        <f>B75-B36</f>
        <v>0</v>
      </c>
      <c r="C77" s="194"/>
      <c r="D77" s="194">
        <f>D75-D36</f>
        <v>0</v>
      </c>
      <c r="E77" s="195"/>
    </row>
    <row r="78" spans="1:5">
      <c r="A78" s="196"/>
      <c r="B78" s="195"/>
      <c r="C78" s="195"/>
      <c r="D78" s="195"/>
      <c r="E78" s="195"/>
    </row>
    <row r="79" spans="1:5">
      <c r="A79" s="196"/>
      <c r="B79" s="195"/>
      <c r="C79" s="195"/>
      <c r="D79" s="195"/>
      <c r="E79" s="195"/>
    </row>
    <row r="80" spans="1:5">
      <c r="A80" s="196"/>
      <c r="B80" s="196"/>
      <c r="C80" s="196"/>
      <c r="D80" s="196"/>
      <c r="E80" s="196"/>
    </row>
    <row r="81" spans="1:5">
      <c r="A81" s="196"/>
      <c r="B81" s="196"/>
      <c r="C81" s="196"/>
      <c r="D81" s="196"/>
      <c r="E81" s="196"/>
    </row>
    <row r="82" spans="1:5">
      <c r="A82" s="196"/>
      <c r="B82" s="196"/>
      <c r="C82" s="196"/>
      <c r="D82" s="196"/>
      <c r="E82" s="196"/>
    </row>
    <row r="83" spans="1:5">
      <c r="A83" s="196"/>
      <c r="B83" s="196"/>
      <c r="C83" s="196"/>
      <c r="D83" s="196"/>
      <c r="E83" s="196"/>
    </row>
    <row r="84" spans="1:5">
      <c r="A84" s="196"/>
      <c r="B84" s="196"/>
      <c r="C84" s="196"/>
      <c r="D84" s="196"/>
      <c r="E84" s="196"/>
    </row>
    <row r="85" spans="1:5">
      <c r="A85" s="196"/>
      <c r="B85" s="192"/>
      <c r="C85" s="192"/>
      <c r="D85" s="192"/>
      <c r="E85" s="192"/>
    </row>
    <row r="86" spans="1:5">
      <c r="A86" s="196"/>
      <c r="B86" s="192"/>
      <c r="C86" s="192"/>
      <c r="D86" s="192"/>
      <c r="E86" s="192"/>
    </row>
    <row r="87" spans="1:5">
      <c r="A87" s="196"/>
      <c r="B87" s="192"/>
      <c r="C87" s="192"/>
      <c r="D87" s="192"/>
      <c r="E87" s="192"/>
    </row>
    <row r="88" spans="1:5">
      <c r="A88" s="196"/>
      <c r="B88" s="192"/>
      <c r="C88" s="192"/>
      <c r="D88" s="192"/>
      <c r="E88" s="192"/>
    </row>
    <row r="89" spans="1:5">
      <c r="A89" s="196"/>
      <c r="B89" s="192"/>
      <c r="C89" s="192"/>
      <c r="D89" s="192"/>
      <c r="E89" s="192"/>
    </row>
    <row r="90" spans="1:5">
      <c r="A90" s="196"/>
      <c r="B90" s="192"/>
      <c r="C90" s="192"/>
      <c r="D90" s="192"/>
      <c r="E90" s="1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5-CashFlow (indirekt)</vt:lpstr>
      <vt:lpstr>Shpenzime te pazbritshme 14  </vt:lpstr>
      <vt:lpstr>Pasqyrat financiare te </vt:lpstr>
      <vt:lpstr>Performanca</vt:lpstr>
      <vt:lpstr>Pozicioni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2021-11-29T16:06:51Z</dcterms:modified>
</cp:coreProperties>
</file>