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8475" windowHeight="5640" activeTab="6"/>
  </bookViews>
  <sheets>
    <sheet name="Hyrja" sheetId="1" r:id="rId1"/>
    <sheet name="BK" sheetId="2" r:id="rId2"/>
    <sheet name="ardh-shpenz" sheetId="3" r:id="rId3"/>
    <sheet name="cash-flow" sheetId="4" r:id="rId4"/>
    <sheet name="kap veta" sheetId="5" r:id="rId5"/>
    <sheet name="AQ" sheetId="6" r:id="rId6"/>
    <sheet name="tjera" sheetId="7" r:id="rId7"/>
  </sheets>
  <definedNames/>
  <calcPr fullCalcOnLoad="1"/>
</workbook>
</file>

<file path=xl/sharedStrings.xml><?xml version="1.0" encoding="utf-8"?>
<sst xmlns="http://schemas.openxmlformats.org/spreadsheetml/2006/main" count="269" uniqueCount="207">
  <si>
    <t>AKTlVET</t>
  </si>
  <si>
    <t>Mjete monetare</t>
  </si>
  <si>
    <t>Totali</t>
  </si>
  <si>
    <t>lnstrumente te tjera borxhi</t>
  </si>
  <si>
    <t>lnvestime te tjera financiare</t>
  </si>
  <si>
    <t>Inventari</t>
  </si>
  <si>
    <t>Prodhim ne proces</t>
  </si>
  <si>
    <t>Aktivet afatgjata</t>
  </si>
  <si>
    <t>Detyrime tatimore</t>
  </si>
  <si>
    <t>Rezerva te tjera</t>
  </si>
  <si>
    <t>Shitjet neto</t>
  </si>
  <si>
    <t>Shpenzime te personelit</t>
  </si>
  <si>
    <t>Te ardhurat dhe shpenzimet financiare</t>
  </si>
  <si>
    <t>Fitimi (humbja) para tatimit</t>
  </si>
  <si>
    <t>Shpenzimet e tatimit mbi fitimin</t>
  </si>
  <si>
    <t>Fitimi (humbja) neto e vitit financiar</t>
  </si>
  <si>
    <t>Interesi i paguar</t>
  </si>
  <si>
    <t>Tatimfitimi i paguar</t>
  </si>
  <si>
    <t>Fluksi i parave nga veprimtarite investuese</t>
  </si>
  <si>
    <t>Interesi i arketuar</t>
  </si>
  <si>
    <t>Dividendet e arketuar</t>
  </si>
  <si>
    <t>Te ardhura nga emetimi i kapitalit aksionar</t>
  </si>
  <si>
    <t>Pagesat e detyrimeve te qirase financiare</t>
  </si>
  <si>
    <t>Rritja/renia neto e mjeteve monetare</t>
  </si>
  <si>
    <t>Mjetet monetare ne fund te periudhes kontabel</t>
  </si>
  <si>
    <t>Pasqyra e fluksit te parave - Metoda indirekte</t>
  </si>
  <si>
    <t>Fluksi i parave nga veprimtarite e shfrvtezimit</t>
  </si>
  <si>
    <t>RreguIIime per:</t>
  </si>
  <si>
    <t>Amortizimin</t>
  </si>
  <si>
    <t>Humbje nga kembimet vaIutore</t>
  </si>
  <si>
    <t>Te ardhura nga investimet</t>
  </si>
  <si>
    <t>Shpenzime per interesa</t>
  </si>
  <si>
    <t>Rritie/renie ne tepricen inventarit</t>
  </si>
  <si>
    <t>Rritielrenie ne tepricen e detyrimeve, per t'u paguar nga aktiviteti</t>
  </si>
  <si>
    <t>Parate e perftuara nga aktivitetet</t>
  </si>
  <si>
    <t>Bleria e shoqerise se kontrolluar X minus parate e arketuara</t>
  </si>
  <si>
    <t>Blerja e aktiveve afatgiata materiale</t>
  </si>
  <si>
    <t>Te ardhura nga shitja e paiisjeve</t>
  </si>
  <si>
    <t>Te ardhura nga huamarrie afatgjata</t>
  </si>
  <si>
    <t>Dividendet e paguar</t>
  </si>
  <si>
    <t>Para;a neto e verdorur ne aktivitetet financiare</t>
  </si>
  <si>
    <t>Kapitali</t>
  </si>
  <si>
    <t>Derivative dhe aktive financiare te mbajtura per tregtim</t>
  </si>
  <si>
    <t>Aktivet afatshkurtra</t>
  </si>
  <si>
    <t>Aktive te tjera financiare afatshkurtra</t>
  </si>
  <si>
    <t>Llogari/Kerkesa te tjera te arketueshme</t>
  </si>
  <si>
    <t>Mallra per rishitje</t>
  </si>
  <si>
    <t>Parapagesat per furnizime</t>
  </si>
  <si>
    <t>Aktivet biologjike afatshkurtra</t>
  </si>
  <si>
    <t>Aktivet afatshkurtra te mbajtura per shitje</t>
  </si>
  <si>
    <t>Parapagimet dhe shpenzimet e shtyra</t>
  </si>
  <si>
    <t>Aktivet totale afatshkurtra</t>
  </si>
  <si>
    <t>Investimet financiare afatgjata</t>
  </si>
  <si>
    <t>Llogari / Kerkesa te arketueshme</t>
  </si>
  <si>
    <t>Aktive afatgjata materiale</t>
  </si>
  <si>
    <t>Aktivet biologjike afatgjata</t>
  </si>
  <si>
    <t>Aktivet afatgjata jomateriale</t>
  </si>
  <si>
    <t>Totali i aktiveve afatgjata</t>
  </si>
  <si>
    <t>TOTALl I AKTIVEVE</t>
  </si>
  <si>
    <r>
      <t>Lendet e para</t>
    </r>
    <r>
      <rPr>
        <i/>
        <sz val="10"/>
        <rFont val="Times New Roman"/>
        <family val="1"/>
      </rPr>
      <t xml:space="preserve"> </t>
    </r>
  </si>
  <si>
    <t>Huamarjet</t>
  </si>
  <si>
    <t>Huate dhe parapagimet</t>
  </si>
  <si>
    <t>Te pagueshme ndaj furnitoreve</t>
  </si>
  <si>
    <t>Te pagueshme ndaj punonjesve</t>
  </si>
  <si>
    <t>Hua te tjera</t>
  </si>
  <si>
    <t>Parapagime te arketuara</t>
  </si>
  <si>
    <t>Grande dhe te ardhura te shtyra</t>
  </si>
  <si>
    <t>Provizionet afatshkurter</t>
  </si>
  <si>
    <t>Totali i pasiveve Afatshkurter</t>
  </si>
  <si>
    <t>Pasivet Afatgjata</t>
  </si>
  <si>
    <t>Hua Afatgjata</t>
  </si>
  <si>
    <t>Huamarje te tjera Afatgjata</t>
  </si>
  <si>
    <t>Provizione Afatgjata</t>
  </si>
  <si>
    <t>Totali i pasiveve Afatgjata</t>
  </si>
  <si>
    <t>KAPITALI</t>
  </si>
  <si>
    <t>Rezerva Statutore</t>
  </si>
  <si>
    <t>Rezerva Ligjore</t>
  </si>
  <si>
    <t>Fitime te pa shperndara</t>
  </si>
  <si>
    <t>Fitim ( Humbj) e vitit financiar</t>
  </si>
  <si>
    <t xml:space="preserve">P ASIVET DHE KAPIT ALl </t>
  </si>
  <si>
    <t>TOTALl I PASIVEVE DHE KAPITALIT</t>
  </si>
  <si>
    <t>Te ardhura te tjera nga veprimtarite e shfrytezimit</t>
  </si>
  <si>
    <t>Ndryshimet ne inventarin e produkteve te gatshme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</si>
  <si>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</si>
  <si>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</si>
  <si>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</si>
  <si>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Renia ne vlere (zhvleresimi) dhe amortizimi</t>
  </si>
  <si>
    <t>Fitimi (humbja) nga veprimtarite e shfrytezimit</t>
  </si>
  <si>
    <t>Te ardhurat dhe shpenzimet financiare nga pjesmarrjet</t>
  </si>
  <si>
    <t>Rritje/renie ne tepricen e kerkesave te arketueshme nga aktiviteti, si dhe kerkesave te arketueshme te tjera</t>
  </si>
  <si>
    <t>Paraja neto, e perdorur ne aktivitetet investuese</t>
  </si>
  <si>
    <t>Mjetet monetare ne tilIim te periudhes kontabel</t>
  </si>
  <si>
    <t>Fluksi i parave nga veprimtarite financiare</t>
  </si>
  <si>
    <t>Efekti i ndryshimeve ne politikat kontabel</t>
  </si>
  <si>
    <t>Pozicioni i rregulluar</t>
  </si>
  <si>
    <t>Fitimi neto per periudhen kontabel</t>
  </si>
  <si>
    <t>Rritje e rezerves se kapitalit</t>
  </si>
  <si>
    <t>Kapitali aksionar</t>
  </si>
  <si>
    <t>Rezerva ligjore statutore</t>
  </si>
  <si>
    <t>Fitimi i pashperndare</t>
  </si>
  <si>
    <t>Prime te lidhura me Kapitalin</t>
  </si>
  <si>
    <t>Te tjera detyrime</t>
  </si>
  <si>
    <t>(shumat ne Leke)</t>
  </si>
  <si>
    <t>Furnitore per sherbime</t>
  </si>
  <si>
    <t>Dif Konvertimi</t>
  </si>
  <si>
    <t>Makineri e paisje pune</t>
  </si>
  <si>
    <t>Aktive te Trupezuara</t>
  </si>
  <si>
    <t xml:space="preserve">Shtesa </t>
  </si>
  <si>
    <t>Pakesime</t>
  </si>
  <si>
    <t>Amortizimi</t>
  </si>
  <si>
    <t>TE TJERA SHENIMET</t>
  </si>
  <si>
    <t>Para ne dore</t>
  </si>
  <si>
    <t>Para ne Banka</t>
  </si>
  <si>
    <t>Magazinat</t>
  </si>
  <si>
    <t>Klientet</t>
  </si>
  <si>
    <t>Furnitoret</t>
  </si>
  <si>
    <t>Tatim Page</t>
  </si>
  <si>
    <t>Tatim Fitimi</t>
  </si>
  <si>
    <t>TVSH</t>
  </si>
  <si>
    <t>Sigurime shoqerore</t>
  </si>
  <si>
    <t>Pasivet Afatshkurter</t>
  </si>
  <si>
    <t xml:space="preserve">Paga  </t>
  </si>
  <si>
    <t>Blerje te ndryshme</t>
  </si>
  <si>
    <t>Sherbime te tjera</t>
  </si>
  <si>
    <t>Taksa</t>
  </si>
  <si>
    <t>Fitim nga kembime valutore</t>
  </si>
  <si>
    <t>Te ardhura te tjera</t>
  </si>
  <si>
    <t>Shpenzim nga kembime valutore</t>
  </si>
  <si>
    <t>Fitim Bruto</t>
  </si>
  <si>
    <t>Shpenzime te pa njohura</t>
  </si>
  <si>
    <t>Baza llogaritjes Tatimit</t>
  </si>
  <si>
    <t>% e tatim Fitimit</t>
  </si>
  <si>
    <t>Fitimi NETO</t>
  </si>
  <si>
    <t>Produkte te gatshme</t>
  </si>
  <si>
    <t>Mobilje Orendi&amp;paisje Zyra Informat</t>
  </si>
  <si>
    <t>Personeli</t>
  </si>
  <si>
    <t>Diferenca konvertimi</t>
  </si>
  <si>
    <t>Tatime te tjera</t>
  </si>
  <si>
    <t>Tatim fitim</t>
  </si>
  <si>
    <t>Qera objekti</t>
  </si>
  <si>
    <t>Parapagesa per furnizim mallrash</t>
  </si>
  <si>
    <t>Shitje Sherbimi</t>
  </si>
  <si>
    <t>Shitje Mallrash</t>
  </si>
  <si>
    <t>Transporte</t>
  </si>
  <si>
    <t>Penalitete&amp; shpenz pa dokumenta</t>
  </si>
  <si>
    <t>Te ardhura nga interesat</t>
  </si>
  <si>
    <t xml:space="preserve">Blerje energji </t>
  </si>
  <si>
    <t>5a</t>
  </si>
  <si>
    <t>5b</t>
  </si>
  <si>
    <t>5c</t>
  </si>
  <si>
    <t>7a</t>
  </si>
  <si>
    <t>7b</t>
  </si>
  <si>
    <t>7c</t>
  </si>
  <si>
    <t>Shenime</t>
  </si>
  <si>
    <t>Te tjera kerkesa tatim fitimi</t>
  </si>
  <si>
    <t>Te tjera shpez taksa</t>
  </si>
  <si>
    <t>Nr Rregjistrit Tregtar:             __________________________________</t>
  </si>
  <si>
    <t>P A S Q Y R A T    F I N A N C I A R E</t>
  </si>
  <si>
    <t xml:space="preserve">(Sipas Standartit Kombetar te Kontabilitetit Nr.2 dhe </t>
  </si>
  <si>
    <t>Ligjit Nr 9228 dt.29.04.2004 "Per Kontabilitetin dhe Pasqyrat Financiare")</t>
  </si>
  <si>
    <t>po</t>
  </si>
  <si>
    <t>Pasqyrat financiare jane te konsoliduara</t>
  </si>
  <si>
    <t>Pasqyrat financiare jane te shprehura ne</t>
  </si>
  <si>
    <t>Pasqyrat financiare jane te rrumbullakosura ne</t>
  </si>
  <si>
    <t>Fitimi neto</t>
  </si>
  <si>
    <t>Aktive afatgjata ne proces</t>
  </si>
  <si>
    <t>Shitje te tjera</t>
  </si>
  <si>
    <t>Inventar</t>
  </si>
  <si>
    <t>Sherbime postare telefonike</t>
  </si>
  <si>
    <t>Sherbime nga te tretet</t>
  </si>
  <si>
    <t xml:space="preserve"> Shoqeria  "Roen Company"   sh p k </t>
  </si>
  <si>
    <t xml:space="preserve"> Shoqeria  "Roen Company"    </t>
  </si>
  <si>
    <t>Likujditete</t>
  </si>
  <si>
    <t xml:space="preserve">Magazina </t>
  </si>
  <si>
    <t>Te ardhurat dhe shpenzimet financiare nga njesite e kontrolluara interesa</t>
  </si>
  <si>
    <t xml:space="preserve">Emertimi dhe forma ligjore:   __________Roen Company____________  </t>
  </si>
  <si>
    <t>NIPT:                                      ____________K 41914802 Q____________</t>
  </si>
  <si>
    <t>Adresa e selise:                    _________Bul: Zogu I ,  TIRANE__________</t>
  </si>
  <si>
    <t>Data e krijimit:                       ____________14.07.2004______________</t>
  </si>
  <si>
    <t xml:space="preserve">                                                ___________________________________</t>
  </si>
  <si>
    <t xml:space="preserve">Pasqyrat financiare jane individuale                                    </t>
  </si>
  <si>
    <t>Veprimtaria Kryesore:           __________Investitor ne Ndertim_________</t>
  </si>
  <si>
    <t>Te ardhura nga shitja e letrave me vlere</t>
  </si>
  <si>
    <t>Dividente te marra</t>
  </si>
  <si>
    <t>Dividente te ardhur nga bijat</t>
  </si>
  <si>
    <t>Viti 2012</t>
  </si>
  <si>
    <t>VITI 2012</t>
  </si>
  <si>
    <t xml:space="preserve"> Dhjetor 2012</t>
  </si>
  <si>
    <t>VITI   2013</t>
  </si>
  <si>
    <t>Periudha Kontabel e Pasqyrave Financiare                    nga 01.01.2013 deri 31.12.2013</t>
  </si>
  <si>
    <t>Data e mbylljes se Pasqyrave Financiare                                      15.03.2014</t>
  </si>
  <si>
    <t>Bilanci   Kontabel  me  31 Dhjetor 2013</t>
  </si>
  <si>
    <t>Viti 2013</t>
  </si>
  <si>
    <t>Llogaria te Ardhura &amp; Shpenzime per vitin e mbyllur me 31 Dhjetor 2013</t>
  </si>
  <si>
    <t>Periudha kontabel     01 Janar-31 Dhjetor 2013</t>
  </si>
  <si>
    <t>VITI 2013</t>
  </si>
  <si>
    <t>Pasqyra e levizjes se kapitaleve te veta  me 31 Dhjetor 2012 dhe 2013</t>
  </si>
  <si>
    <t>Pozicioni me 01Janar 2012</t>
  </si>
  <si>
    <t>Pozicioni me 31 dhjetor 2012</t>
  </si>
  <si>
    <t>Pozicioni me 31 Dhjetor 2013</t>
  </si>
  <si>
    <t>Pasqyra e levizjes se aktiveve  me 31 Dhjetor 2012 dhe 2013</t>
  </si>
  <si>
    <t>Gjendje 01.01.2013</t>
  </si>
  <si>
    <t>Gjendje 31.12.2013</t>
  </si>
  <si>
    <t>Vlera neto 01.01.2013</t>
  </si>
  <si>
    <t>Vlera neto 31.12.2013</t>
  </si>
  <si>
    <t xml:space="preserve"> Dhjetor 2013</t>
  </si>
  <si>
    <t>Viti  2012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</si>
</sst>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);\-#,##0.00"/>
    <numFmt numFmtId="191" formatCode="_(* #,##0_);_(* \(#,##0\);_(* &quot;-&quot;??_);_(@_)"/>
    <numFmt numFmtId="192" formatCode="#,##0.00_ ;\-#,##0.00\ "/>
    <numFmt numFmtId="193" formatCode="yyyy\-mm\-dd"/>
    <numFmt numFmtId="194" formatCode="[$-41C]h:mm:ss\.AM/PM"/>
    <numFmt numFmtId="195" formatCode="#,##0.0;\-#,##0.0"/>
  </numFmts>
  <fonts count="53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color indexed="8"/>
      <name val="Arial"/>
      <family val="2"/>
    </font>
    <font>
      <sz val="13"/>
      <name val="Garamond"/>
      <family val="1"/>
    </font>
    <font>
      <i/>
      <sz val="13"/>
      <name val="Garamond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3" fontId="1" fillId="0" borderId="0" xfId="42" applyFont="1" applyAlignment="1">
      <alignment/>
    </xf>
    <xf numFmtId="43" fontId="1" fillId="0" borderId="11" xfId="42" applyFont="1" applyBorder="1" applyAlignment="1">
      <alignment/>
    </xf>
    <xf numFmtId="43" fontId="1" fillId="0" borderId="0" xfId="0" applyNumberFormat="1" applyFont="1" applyAlignment="1">
      <alignment/>
    </xf>
    <xf numFmtId="43" fontId="1" fillId="0" borderId="12" xfId="42" applyFont="1" applyBorder="1" applyAlignment="1">
      <alignment/>
    </xf>
    <xf numFmtId="43" fontId="1" fillId="0" borderId="0" xfId="42" applyFont="1" applyBorder="1" applyAlignment="1">
      <alignment/>
    </xf>
    <xf numFmtId="43" fontId="1" fillId="0" borderId="13" xfId="42" applyFont="1" applyBorder="1" applyAlignment="1">
      <alignment horizontal="center" wrapText="1"/>
    </xf>
    <xf numFmtId="43" fontId="1" fillId="0" borderId="0" xfId="42" applyFont="1" applyBorder="1" applyAlignment="1">
      <alignment horizontal="center" wrapText="1"/>
    </xf>
    <xf numFmtId="43" fontId="1" fillId="0" borderId="0" xfId="42" applyFont="1" applyBorder="1" applyAlignment="1">
      <alignment horizontal="left" wrapText="1"/>
    </xf>
    <xf numFmtId="43" fontId="1" fillId="0" borderId="11" xfId="42" applyFont="1" applyBorder="1" applyAlignment="1">
      <alignment horizontal="center" wrapText="1"/>
    </xf>
    <xf numFmtId="43" fontId="1" fillId="0" borderId="0" xfId="42" applyFont="1" applyBorder="1" applyAlignment="1">
      <alignment horizontal="right" wrapText="1" indent="3"/>
    </xf>
    <xf numFmtId="43" fontId="1" fillId="0" borderId="11" xfId="42" applyFont="1" applyBorder="1" applyAlignment="1">
      <alignment horizontal="right" wrapText="1" indent="1"/>
    </xf>
    <xf numFmtId="40" fontId="1" fillId="0" borderId="0" xfId="0" applyNumberFormat="1" applyFont="1" applyAlignment="1">
      <alignment/>
    </xf>
    <xf numFmtId="190" fontId="8" fillId="0" borderId="0" xfId="0" applyNumberFormat="1" applyFont="1" applyAlignment="1">
      <alignment horizontal="right" vertical="center"/>
    </xf>
    <xf numFmtId="39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 horizontal="left" wrapText="1"/>
    </xf>
    <xf numFmtId="4" fontId="1" fillId="0" borderId="0" xfId="0" applyNumberFormat="1" applyFont="1" applyBorder="1" applyAlignment="1">
      <alignment horizontal="right" wrapText="1"/>
    </xf>
    <xf numFmtId="4" fontId="1" fillId="0" borderId="13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3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horizontal="right" wrapText="1"/>
    </xf>
    <xf numFmtId="43" fontId="1" fillId="0" borderId="0" xfId="42" applyFont="1" applyAlignment="1">
      <alignment horizontal="right"/>
    </xf>
    <xf numFmtId="39" fontId="1" fillId="0" borderId="0" xfId="0" applyNumberFormat="1" applyFont="1" applyAlignment="1">
      <alignment horizontal="right"/>
    </xf>
    <xf numFmtId="39" fontId="1" fillId="0" borderId="0" xfId="0" applyNumberFormat="1" applyFont="1" applyBorder="1" applyAlignment="1">
      <alignment horizontal="right"/>
    </xf>
    <xf numFmtId="39" fontId="4" fillId="0" borderId="11" xfId="0" applyNumberFormat="1" applyFont="1" applyBorder="1" applyAlignment="1">
      <alignment/>
    </xf>
    <xf numFmtId="39" fontId="4" fillId="0" borderId="0" xfId="0" applyNumberFormat="1" applyFont="1" applyAlignment="1">
      <alignment/>
    </xf>
    <xf numFmtId="40" fontId="14" fillId="0" borderId="11" xfId="0" applyNumberFormat="1" applyFont="1" applyBorder="1" applyAlignment="1">
      <alignment/>
    </xf>
    <xf numFmtId="40" fontId="14" fillId="0" borderId="0" xfId="0" applyNumberFormat="1" applyFont="1" applyBorder="1" applyAlignment="1">
      <alignment/>
    </xf>
    <xf numFmtId="40" fontId="13" fillId="0" borderId="0" xfId="0" applyNumberFormat="1" applyFont="1" applyBorder="1" applyAlignment="1">
      <alignment/>
    </xf>
    <xf numFmtId="39" fontId="1" fillId="0" borderId="0" xfId="0" applyNumberFormat="1" applyFont="1" applyBorder="1" applyAlignment="1">
      <alignment/>
    </xf>
    <xf numFmtId="171" fontId="1" fillId="0" borderId="0" xfId="0" applyNumberFormat="1" applyFont="1" applyAlignment="1">
      <alignment/>
    </xf>
    <xf numFmtId="171" fontId="1" fillId="0" borderId="0" xfId="0" applyNumberFormat="1" applyFont="1" applyBorder="1" applyAlignment="1">
      <alignment/>
    </xf>
    <xf numFmtId="40" fontId="13" fillId="0" borderId="0" xfId="0" applyNumberFormat="1" applyFont="1" applyBorder="1" applyAlignment="1">
      <alignment horizontal="center" vertical="center"/>
    </xf>
    <xf numFmtId="40" fontId="13" fillId="0" borderId="0" xfId="0" applyNumberFormat="1" applyFont="1" applyBorder="1" applyAlignment="1">
      <alignment horizontal="center" vertical="center" wrapText="1"/>
    </xf>
    <xf numFmtId="40" fontId="13" fillId="0" borderId="0" xfId="0" applyNumberFormat="1" applyFont="1" applyBorder="1" applyAlignment="1">
      <alignment horizontal="justify" vertical="center"/>
    </xf>
    <xf numFmtId="38" fontId="15" fillId="0" borderId="0" xfId="0" applyNumberFormat="1" applyFont="1" applyBorder="1" applyAlignment="1">
      <alignment/>
    </xf>
    <xf numFmtId="38" fontId="13" fillId="0" borderId="0" xfId="0" applyNumberFormat="1" applyFont="1" applyBorder="1" applyAlignment="1">
      <alignment/>
    </xf>
    <xf numFmtId="0" fontId="13" fillId="0" borderId="0" xfId="0" applyFont="1" applyFill="1" applyAlignment="1">
      <alignment/>
    </xf>
    <xf numFmtId="39" fontId="13" fillId="0" borderId="0" xfId="0" applyNumberFormat="1" applyFont="1" applyFill="1" applyAlignment="1">
      <alignment/>
    </xf>
    <xf numFmtId="43" fontId="1" fillId="0" borderId="0" xfId="0" applyNumberFormat="1" applyFont="1" applyBorder="1" applyAlignment="1">
      <alignment/>
    </xf>
    <xf numFmtId="39" fontId="14" fillId="0" borderId="0" xfId="0" applyNumberFormat="1" applyFont="1" applyAlignment="1">
      <alignment/>
    </xf>
    <xf numFmtId="39" fontId="13" fillId="0" borderId="0" xfId="0" applyNumberFormat="1" applyFont="1" applyAlignment="1">
      <alignment/>
    </xf>
    <xf numFmtId="39" fontId="15" fillId="0" borderId="10" xfId="0" applyNumberFormat="1" applyFont="1" applyBorder="1" applyAlignment="1">
      <alignment horizontal="center"/>
    </xf>
    <xf numFmtId="39" fontId="13" fillId="0" borderId="0" xfId="0" applyNumberFormat="1" applyFont="1" applyAlignment="1">
      <alignment horizontal="center"/>
    </xf>
    <xf numFmtId="39" fontId="14" fillId="0" borderId="0" xfId="0" applyNumberFormat="1" applyFont="1" applyAlignment="1">
      <alignment horizontal="center"/>
    </xf>
    <xf numFmtId="39" fontId="14" fillId="0" borderId="11" xfId="0" applyNumberFormat="1" applyFont="1" applyBorder="1" applyAlignment="1">
      <alignment/>
    </xf>
    <xf numFmtId="39" fontId="14" fillId="0" borderId="14" xfId="0" applyNumberFormat="1" applyFont="1" applyBorder="1" applyAlignment="1">
      <alignment/>
    </xf>
    <xf numFmtId="39" fontId="14" fillId="0" borderId="0" xfId="0" applyNumberFormat="1" applyFont="1" applyBorder="1" applyAlignment="1">
      <alignment/>
    </xf>
    <xf numFmtId="39" fontId="13" fillId="0" borderId="0" xfId="0" applyNumberFormat="1" applyFont="1" applyBorder="1" applyAlignment="1">
      <alignment/>
    </xf>
    <xf numFmtId="39" fontId="13" fillId="0" borderId="0" xfId="0" applyNumberFormat="1" applyFont="1" applyBorder="1" applyAlignment="1">
      <alignment horizontal="right"/>
    </xf>
    <xf numFmtId="39" fontId="13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9" fontId="16" fillId="0" borderId="0" xfId="0" applyNumberFormat="1" applyFont="1" applyAlignment="1">
      <alignment/>
    </xf>
    <xf numFmtId="39" fontId="13" fillId="0" borderId="0" xfId="0" applyNumberFormat="1" applyFont="1" applyBorder="1" applyAlignment="1">
      <alignment horizontal="left"/>
    </xf>
    <xf numFmtId="39" fontId="13" fillId="0" borderId="12" xfId="0" applyNumberFormat="1" applyFont="1" applyBorder="1" applyAlignment="1">
      <alignment/>
    </xf>
    <xf numFmtId="37" fontId="13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43" fontId="13" fillId="0" borderId="0" xfId="42" applyFont="1" applyAlignment="1">
      <alignment/>
    </xf>
    <xf numFmtId="43" fontId="1" fillId="0" borderId="0" xfId="42" applyFont="1" applyFill="1" applyAlignment="1">
      <alignment/>
    </xf>
    <xf numFmtId="39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39" fontId="1" fillId="0" borderId="0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43" fontId="1" fillId="0" borderId="0" xfId="42" applyFont="1" applyAlignment="1">
      <alignment/>
    </xf>
    <xf numFmtId="192" fontId="13" fillId="0" borderId="0" xfId="0" applyNumberFormat="1" applyFont="1" applyAlignment="1">
      <alignment/>
    </xf>
    <xf numFmtId="39" fontId="15" fillId="0" borderId="0" xfId="0" applyNumberFormat="1" applyFont="1" applyBorder="1" applyAlignment="1">
      <alignment horizontal="center"/>
    </xf>
    <xf numFmtId="0" fontId="17" fillId="0" borderId="0" xfId="0" applyFont="1" applyAlignment="1">
      <alignment/>
    </xf>
    <xf numFmtId="4" fontId="4" fillId="0" borderId="10" xfId="0" applyNumberFormat="1" applyFont="1" applyFill="1" applyBorder="1" applyAlignment="1">
      <alignment horizontal="center" wrapText="1"/>
    </xf>
    <xf numFmtId="43" fontId="13" fillId="0" borderId="0" xfId="42" applyFont="1" applyAlignment="1">
      <alignment horizontal="right"/>
    </xf>
    <xf numFmtId="39" fontId="13" fillId="0" borderId="0" xfId="0" applyNumberFormat="1" applyFont="1" applyAlignment="1">
      <alignment/>
    </xf>
    <xf numFmtId="39" fontId="12" fillId="0" borderId="0" xfId="0" applyNumberFormat="1" applyFont="1" applyAlignment="1">
      <alignment/>
    </xf>
    <xf numFmtId="39" fontId="18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0" fillId="0" borderId="18" xfId="0" applyBorder="1" applyAlignment="1">
      <alignment/>
    </xf>
    <xf numFmtId="0" fontId="17" fillId="0" borderId="0" xfId="0" applyFont="1" applyBorder="1" applyAlignment="1">
      <alignment/>
    </xf>
    <xf numFmtId="0" fontId="17" fillId="0" borderId="19" xfId="0" applyFont="1" applyBorder="1" applyAlignment="1">
      <alignment/>
    </xf>
    <xf numFmtId="0" fontId="0" fillId="0" borderId="20" xfId="0" applyBorder="1" applyAlignment="1">
      <alignment/>
    </xf>
    <xf numFmtId="0" fontId="17" fillId="0" borderId="21" xfId="0" applyFont="1" applyBorder="1" applyAlignment="1">
      <alignment/>
    </xf>
    <xf numFmtId="0" fontId="17" fillId="0" borderId="22" xfId="0" applyFont="1" applyBorder="1" applyAlignment="1">
      <alignment/>
    </xf>
    <xf numFmtId="0" fontId="1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3" xfId="0" applyFont="1" applyBorder="1" applyAlignment="1">
      <alignment horizontal="center"/>
    </xf>
    <xf numFmtId="43" fontId="1" fillId="0" borderId="19" xfId="42" applyFont="1" applyBorder="1" applyAlignment="1">
      <alignment/>
    </xf>
    <xf numFmtId="43" fontId="8" fillId="0" borderId="0" xfId="42" applyFont="1" applyBorder="1" applyAlignment="1">
      <alignment horizontal="right" vertical="center"/>
    </xf>
    <xf numFmtId="43" fontId="8" fillId="0" borderId="19" xfId="42" applyFont="1" applyBorder="1" applyAlignment="1">
      <alignment horizontal="right" vertical="center"/>
    </xf>
    <xf numFmtId="43" fontId="1" fillId="0" borderId="24" xfId="42" applyFont="1" applyBorder="1" applyAlignment="1">
      <alignment/>
    </xf>
    <xf numFmtId="190" fontId="8" fillId="0" borderId="0" xfId="0" applyNumberFormat="1" applyFont="1" applyBorder="1" applyAlignment="1">
      <alignment horizontal="right" vertical="center"/>
    </xf>
    <xf numFmtId="190" fontId="8" fillId="0" borderId="19" xfId="0" applyNumberFormat="1" applyFont="1" applyBorder="1" applyAlignment="1">
      <alignment horizontal="right" vertical="center"/>
    </xf>
    <xf numFmtId="40" fontId="1" fillId="0" borderId="19" xfId="0" applyNumberFormat="1" applyFont="1" applyBorder="1" applyAlignment="1">
      <alignment/>
    </xf>
    <xf numFmtId="43" fontId="1" fillId="0" borderId="25" xfId="42" applyFont="1" applyBorder="1" applyAlignment="1">
      <alignment/>
    </xf>
    <xf numFmtId="43" fontId="4" fillId="0" borderId="0" xfId="42" applyFont="1" applyBorder="1" applyAlignment="1">
      <alignment/>
    </xf>
    <xf numFmtId="43" fontId="4" fillId="0" borderId="19" xfId="42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Border="1" applyAlignment="1">
      <alignment horizontal="center"/>
    </xf>
    <xf numFmtId="43" fontId="1" fillId="0" borderId="21" xfId="42" applyFont="1" applyBorder="1" applyAlignment="1">
      <alignment/>
    </xf>
    <xf numFmtId="43" fontId="1" fillId="0" borderId="22" xfId="42" applyFont="1" applyBorder="1" applyAlignment="1">
      <alignment/>
    </xf>
    <xf numFmtId="0" fontId="4" fillId="0" borderId="15" xfId="0" applyFont="1" applyBorder="1" applyAlignment="1">
      <alignment/>
    </xf>
    <xf numFmtId="43" fontId="1" fillId="0" borderId="16" xfId="42" applyFont="1" applyBorder="1" applyAlignment="1">
      <alignment/>
    </xf>
    <xf numFmtId="43" fontId="1" fillId="0" borderId="17" xfId="42" applyFont="1" applyBorder="1" applyAlignment="1">
      <alignment/>
    </xf>
    <xf numFmtId="43" fontId="1" fillId="0" borderId="0" xfId="42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43" fontId="4" fillId="0" borderId="0" xfId="0" applyNumberFormat="1" applyFont="1" applyBorder="1" applyAlignment="1">
      <alignment/>
    </xf>
    <xf numFmtId="43" fontId="4" fillId="0" borderId="19" xfId="0" applyNumberFormat="1" applyFont="1" applyBorder="1" applyAlignment="1">
      <alignment/>
    </xf>
    <xf numFmtId="43" fontId="1" fillId="0" borderId="19" xfId="0" applyNumberFormat="1" applyFont="1" applyBorder="1" applyAlignment="1">
      <alignment/>
    </xf>
    <xf numFmtId="0" fontId="1" fillId="0" borderId="22" xfId="0" applyFont="1" applyBorder="1" applyAlignment="1">
      <alignment/>
    </xf>
    <xf numFmtId="39" fontId="7" fillId="0" borderId="18" xfId="0" applyNumberFormat="1" applyFont="1" applyBorder="1" applyAlignment="1">
      <alignment/>
    </xf>
    <xf numFmtId="0" fontId="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0" fontId="11" fillId="0" borderId="18" xfId="0" applyFont="1" applyBorder="1" applyAlignment="1">
      <alignment/>
    </xf>
    <xf numFmtId="4" fontId="1" fillId="0" borderId="19" xfId="0" applyNumberFormat="1" applyFont="1" applyBorder="1" applyAlignment="1">
      <alignment/>
    </xf>
    <xf numFmtId="0" fontId="2" fillId="0" borderId="18" xfId="0" applyFont="1" applyBorder="1" applyAlignment="1">
      <alignment/>
    </xf>
    <xf numFmtId="4" fontId="1" fillId="0" borderId="19" xfId="0" applyNumberFormat="1" applyFont="1" applyBorder="1" applyAlignment="1">
      <alignment horizontal="left" wrapText="1"/>
    </xf>
    <xf numFmtId="4" fontId="4" fillId="0" borderId="23" xfId="0" applyNumberFormat="1" applyFont="1" applyFill="1" applyBorder="1" applyAlignment="1">
      <alignment horizontal="center" wrapText="1"/>
    </xf>
    <xf numFmtId="43" fontId="1" fillId="0" borderId="19" xfId="42" applyFont="1" applyBorder="1" applyAlignment="1">
      <alignment horizontal="right" wrapText="1"/>
    </xf>
    <xf numFmtId="4" fontId="1" fillId="0" borderId="19" xfId="0" applyNumberFormat="1" applyFont="1" applyBorder="1" applyAlignment="1">
      <alignment horizontal="right" wrapText="1"/>
    </xf>
    <xf numFmtId="4" fontId="1" fillId="0" borderId="26" xfId="0" applyNumberFormat="1" applyFont="1" applyBorder="1" applyAlignment="1">
      <alignment horizontal="right" wrapText="1"/>
    </xf>
    <xf numFmtId="0" fontId="4" fillId="0" borderId="18" xfId="0" applyFont="1" applyBorder="1" applyAlignment="1">
      <alignment horizontal="left"/>
    </xf>
    <xf numFmtId="4" fontId="1" fillId="0" borderId="26" xfId="0" applyNumberFormat="1" applyFont="1" applyBorder="1" applyAlignment="1">
      <alignment/>
    </xf>
    <xf numFmtId="4" fontId="1" fillId="0" borderId="24" xfId="0" applyNumberFormat="1" applyFont="1" applyBorder="1" applyAlignment="1">
      <alignment horizontal="right" wrapText="1"/>
    </xf>
    <xf numFmtId="4" fontId="1" fillId="0" borderId="21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7" fillId="0" borderId="0" xfId="0" applyFont="1" applyBorder="1" applyAlignment="1">
      <alignment/>
    </xf>
    <xf numFmtId="191" fontId="6" fillId="0" borderId="0" xfId="42" applyNumberFormat="1" applyFont="1" applyBorder="1" applyAlignment="1">
      <alignment/>
    </xf>
    <xf numFmtId="39" fontId="1" fillId="0" borderId="19" xfId="0" applyNumberFormat="1" applyFont="1" applyBorder="1" applyAlignment="1">
      <alignment/>
    </xf>
    <xf numFmtId="39" fontId="13" fillId="0" borderId="27" xfId="0" applyNumberFormat="1" applyFont="1" applyBorder="1" applyAlignment="1">
      <alignment/>
    </xf>
    <xf numFmtId="0" fontId="12" fillId="0" borderId="27" xfId="0" applyFont="1" applyBorder="1" applyAlignment="1">
      <alignment/>
    </xf>
    <xf numFmtId="39" fontId="13" fillId="0" borderId="28" xfId="0" applyNumberFormat="1" applyFont="1" applyBorder="1" applyAlignment="1">
      <alignment/>
    </xf>
    <xf numFmtId="39" fontId="18" fillId="0" borderId="28" xfId="0" applyNumberFormat="1" applyFont="1" applyBorder="1" applyAlignment="1">
      <alignment/>
    </xf>
    <xf numFmtId="39" fontId="15" fillId="0" borderId="28" xfId="0" applyNumberFormat="1" applyFont="1" applyBorder="1" applyAlignment="1">
      <alignment horizontal="center"/>
    </xf>
    <xf numFmtId="39" fontId="14" fillId="0" borderId="28" xfId="0" applyNumberFormat="1" applyFont="1" applyBorder="1" applyAlignment="1">
      <alignment/>
    </xf>
    <xf numFmtId="39" fontId="16" fillId="0" borderId="28" xfId="0" applyNumberFormat="1" applyFont="1" applyBorder="1" applyAlignment="1">
      <alignment/>
    </xf>
    <xf numFmtId="39" fontId="13" fillId="0" borderId="28" xfId="0" applyNumberFormat="1" applyFont="1" applyBorder="1" applyAlignment="1">
      <alignment horizontal="center"/>
    </xf>
    <xf numFmtId="39" fontId="13" fillId="0" borderId="29" xfId="0" applyNumberFormat="1" applyFont="1" applyBorder="1" applyAlignment="1">
      <alignment/>
    </xf>
    <xf numFmtId="39" fontId="13" fillId="0" borderId="30" xfId="0" applyNumberFormat="1" applyFont="1" applyBorder="1" applyAlignment="1">
      <alignment/>
    </xf>
    <xf numFmtId="39" fontId="16" fillId="0" borderId="31" xfId="0" applyNumberFormat="1" applyFont="1" applyBorder="1" applyAlignment="1">
      <alignment/>
    </xf>
    <xf numFmtId="39" fontId="13" fillId="0" borderId="31" xfId="0" applyNumberFormat="1" applyFont="1" applyBorder="1" applyAlignment="1">
      <alignment/>
    </xf>
    <xf numFmtId="39" fontId="16" fillId="0" borderId="29" xfId="0" applyNumberFormat="1" applyFont="1" applyBorder="1" applyAlignment="1">
      <alignment/>
    </xf>
    <xf numFmtId="39" fontId="16" fillId="0" borderId="30" xfId="0" applyNumberFormat="1" applyFont="1" applyBorder="1" applyAlignment="1">
      <alignment/>
    </xf>
    <xf numFmtId="39" fontId="16" fillId="0" borderId="32" xfId="0" applyNumberFormat="1" applyFont="1" applyBorder="1" applyAlignment="1">
      <alignment/>
    </xf>
    <xf numFmtId="39" fontId="13" fillId="0" borderId="33" xfId="0" applyNumberFormat="1" applyFont="1" applyBorder="1" applyAlignment="1">
      <alignment/>
    </xf>
    <xf numFmtId="39" fontId="18" fillId="0" borderId="31" xfId="0" applyNumberFormat="1" applyFont="1" applyBorder="1" applyAlignment="1">
      <alignment/>
    </xf>
    <xf numFmtId="39" fontId="13" fillId="0" borderId="32" xfId="0" applyNumberFormat="1" applyFont="1" applyBorder="1" applyAlignment="1">
      <alignment/>
    </xf>
    <xf numFmtId="39" fontId="13" fillId="0" borderId="34" xfId="0" applyNumberFormat="1" applyFont="1" applyBorder="1" applyAlignment="1">
      <alignment/>
    </xf>
    <xf numFmtId="43" fontId="8" fillId="0" borderId="0" xfId="42" applyFont="1" applyAlignment="1">
      <alignment horizontal="right" vertical="center"/>
    </xf>
    <xf numFmtId="43" fontId="4" fillId="0" borderId="11" xfId="42" applyFont="1" applyBorder="1" applyAlignment="1">
      <alignment/>
    </xf>
    <xf numFmtId="43" fontId="13" fillId="0" borderId="0" xfId="42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2">
      <selection activeCell="B40" sqref="B40"/>
    </sheetView>
  </sheetViews>
  <sheetFormatPr defaultColWidth="9.140625" defaultRowHeight="12.75"/>
  <cols>
    <col min="1" max="1" width="7.421875" style="0" customWidth="1"/>
    <col min="10" max="10" width="14.421875" style="0" customWidth="1"/>
  </cols>
  <sheetData>
    <row r="1" spans="1:11" ht="15">
      <c r="A1" s="86"/>
      <c r="B1" s="87"/>
      <c r="C1" s="87"/>
      <c r="D1" s="87"/>
      <c r="E1" s="87"/>
      <c r="F1" s="87"/>
      <c r="G1" s="87"/>
      <c r="H1" s="87"/>
      <c r="I1" s="87"/>
      <c r="J1" s="88"/>
      <c r="K1" s="80"/>
    </row>
    <row r="2" spans="1:11" ht="15">
      <c r="A2" s="89"/>
      <c r="B2" s="90"/>
      <c r="C2" s="90"/>
      <c r="D2" s="90"/>
      <c r="E2" s="90"/>
      <c r="F2" s="90"/>
      <c r="G2" s="90"/>
      <c r="H2" s="90"/>
      <c r="I2" s="90"/>
      <c r="J2" s="91"/>
      <c r="K2" s="80"/>
    </row>
    <row r="3" spans="1:11" ht="15">
      <c r="A3" s="89"/>
      <c r="B3" s="90"/>
      <c r="C3" s="90"/>
      <c r="D3" s="90"/>
      <c r="E3" s="90"/>
      <c r="F3" s="90"/>
      <c r="G3" s="90"/>
      <c r="H3" s="90"/>
      <c r="I3" s="90"/>
      <c r="J3" s="91"/>
      <c r="K3" s="80"/>
    </row>
    <row r="4" spans="1:11" ht="15">
      <c r="A4" s="89"/>
      <c r="B4" s="90"/>
      <c r="C4" s="90"/>
      <c r="D4" s="90"/>
      <c r="E4" s="90"/>
      <c r="F4" s="90"/>
      <c r="G4" s="90"/>
      <c r="H4" s="90"/>
      <c r="I4" s="90"/>
      <c r="J4" s="91"/>
      <c r="K4" s="80"/>
    </row>
    <row r="5" spans="1:11" ht="15">
      <c r="A5" s="89"/>
      <c r="B5" s="90" t="s">
        <v>175</v>
      </c>
      <c r="C5" s="90"/>
      <c r="D5" s="90"/>
      <c r="E5" s="90"/>
      <c r="F5" s="90"/>
      <c r="G5" s="90"/>
      <c r="H5" s="90"/>
      <c r="I5" s="90"/>
      <c r="J5" s="91"/>
      <c r="K5" s="80"/>
    </row>
    <row r="6" spans="1:11" ht="15">
      <c r="A6" s="89"/>
      <c r="B6" s="90" t="s">
        <v>176</v>
      </c>
      <c r="C6" s="90"/>
      <c r="D6" s="90"/>
      <c r="E6" s="90"/>
      <c r="F6" s="90"/>
      <c r="G6" s="90"/>
      <c r="H6" s="90"/>
      <c r="I6" s="90"/>
      <c r="J6" s="91"/>
      <c r="K6" s="80"/>
    </row>
    <row r="7" spans="1:11" ht="15">
      <c r="A7" s="89"/>
      <c r="B7" s="90" t="s">
        <v>177</v>
      </c>
      <c r="C7" s="90"/>
      <c r="D7" s="90"/>
      <c r="E7" s="90"/>
      <c r="F7" s="90"/>
      <c r="G7" s="90"/>
      <c r="H7" s="90"/>
      <c r="I7" s="90"/>
      <c r="J7" s="91"/>
      <c r="K7" s="80"/>
    </row>
    <row r="8" spans="1:11" ht="15">
      <c r="A8" s="89"/>
      <c r="B8" s="90"/>
      <c r="C8" s="90"/>
      <c r="D8" s="90"/>
      <c r="E8" s="90"/>
      <c r="F8" s="90"/>
      <c r="G8" s="90"/>
      <c r="H8" s="90"/>
      <c r="I8" s="90"/>
      <c r="J8" s="91"/>
      <c r="K8" s="80"/>
    </row>
    <row r="9" spans="1:11" ht="15">
      <c r="A9" s="89"/>
      <c r="B9" s="90" t="s">
        <v>178</v>
      </c>
      <c r="C9" s="90"/>
      <c r="D9" s="90"/>
      <c r="E9" s="90"/>
      <c r="F9" s="90"/>
      <c r="G9" s="90"/>
      <c r="H9" s="90"/>
      <c r="I9" s="90"/>
      <c r="J9" s="91"/>
      <c r="K9" s="80"/>
    </row>
    <row r="10" spans="1:11" ht="15">
      <c r="A10" s="89"/>
      <c r="B10" s="90"/>
      <c r="C10" s="90"/>
      <c r="D10" s="90"/>
      <c r="E10" s="90"/>
      <c r="F10" s="90"/>
      <c r="G10" s="90"/>
      <c r="H10" s="90"/>
      <c r="I10" s="90"/>
      <c r="J10" s="91"/>
      <c r="K10" s="80"/>
    </row>
    <row r="11" spans="1:11" ht="15">
      <c r="A11" s="89"/>
      <c r="B11" s="90" t="s">
        <v>156</v>
      </c>
      <c r="C11" s="90"/>
      <c r="D11" s="90"/>
      <c r="E11" s="90"/>
      <c r="F11" s="90"/>
      <c r="G11" s="90"/>
      <c r="H11" s="90"/>
      <c r="I11" s="90"/>
      <c r="J11" s="91"/>
      <c r="K11" s="80"/>
    </row>
    <row r="12" spans="1:11" ht="15">
      <c r="A12" s="89"/>
      <c r="B12" s="90"/>
      <c r="C12" s="90"/>
      <c r="D12" s="90"/>
      <c r="E12" s="90"/>
      <c r="F12" s="90"/>
      <c r="G12" s="90"/>
      <c r="H12" s="90"/>
      <c r="I12" s="90"/>
      <c r="J12" s="91"/>
      <c r="K12" s="80"/>
    </row>
    <row r="13" spans="1:11" ht="15">
      <c r="A13" s="89"/>
      <c r="B13" s="90"/>
      <c r="C13" s="90"/>
      <c r="D13" s="90"/>
      <c r="E13" s="90"/>
      <c r="F13" s="90"/>
      <c r="G13" s="90"/>
      <c r="H13" s="90"/>
      <c r="I13" s="90"/>
      <c r="J13" s="91"/>
      <c r="K13" s="80"/>
    </row>
    <row r="14" spans="1:11" ht="15">
      <c r="A14" s="89"/>
      <c r="B14" s="90" t="s">
        <v>181</v>
      </c>
      <c r="C14" s="90"/>
      <c r="D14" s="90"/>
      <c r="E14" s="90"/>
      <c r="F14" s="90"/>
      <c r="G14" s="90"/>
      <c r="H14" s="90"/>
      <c r="I14" s="90"/>
      <c r="J14" s="91"/>
      <c r="K14" s="80"/>
    </row>
    <row r="15" spans="1:11" ht="15">
      <c r="A15" s="89"/>
      <c r="B15" s="90" t="s">
        <v>179</v>
      </c>
      <c r="C15" s="90"/>
      <c r="D15" s="90"/>
      <c r="E15" s="90"/>
      <c r="F15" s="90"/>
      <c r="G15" s="90"/>
      <c r="H15" s="90"/>
      <c r="I15" s="90"/>
      <c r="J15" s="91"/>
      <c r="K15" s="80"/>
    </row>
    <row r="16" spans="1:11" ht="15">
      <c r="A16" s="89"/>
      <c r="B16" s="90" t="s">
        <v>179</v>
      </c>
      <c r="C16" s="90"/>
      <c r="D16" s="90"/>
      <c r="E16" s="90"/>
      <c r="F16" s="90"/>
      <c r="G16" s="90"/>
      <c r="H16" s="90"/>
      <c r="I16" s="90"/>
      <c r="J16" s="91"/>
      <c r="K16" s="80"/>
    </row>
    <row r="17" spans="1:11" ht="15">
      <c r="A17" s="89"/>
      <c r="B17" s="90"/>
      <c r="C17" s="90"/>
      <c r="D17" s="90"/>
      <c r="E17" s="90"/>
      <c r="F17" s="90"/>
      <c r="G17" s="90"/>
      <c r="H17" s="90"/>
      <c r="I17" s="90"/>
      <c r="J17" s="91"/>
      <c r="K17" s="80"/>
    </row>
    <row r="18" spans="1:11" ht="15">
      <c r="A18" s="89"/>
      <c r="B18" s="90"/>
      <c r="C18" s="90"/>
      <c r="D18" s="90"/>
      <c r="E18" s="90"/>
      <c r="F18" s="90"/>
      <c r="G18" s="90"/>
      <c r="H18" s="90"/>
      <c r="I18" s="90"/>
      <c r="J18" s="91"/>
      <c r="K18" s="80"/>
    </row>
    <row r="19" spans="1:11" ht="15">
      <c r="A19" s="89"/>
      <c r="B19" s="90"/>
      <c r="C19" s="90"/>
      <c r="D19" s="90"/>
      <c r="E19" s="90"/>
      <c r="F19" s="90"/>
      <c r="G19" s="90"/>
      <c r="H19" s="90"/>
      <c r="I19" s="90"/>
      <c r="J19" s="91"/>
      <c r="K19" s="80"/>
    </row>
    <row r="20" spans="1:11" ht="15">
      <c r="A20" s="89"/>
      <c r="B20" s="90"/>
      <c r="C20" s="90"/>
      <c r="D20" s="90"/>
      <c r="E20" s="90"/>
      <c r="F20" s="90"/>
      <c r="G20" s="90"/>
      <c r="H20" s="90"/>
      <c r="I20" s="90"/>
      <c r="J20" s="91"/>
      <c r="K20" s="80"/>
    </row>
    <row r="21" spans="1:11" ht="15">
      <c r="A21" s="89"/>
      <c r="B21" s="90" t="s">
        <v>157</v>
      </c>
      <c r="C21" s="90"/>
      <c r="D21" s="90"/>
      <c r="E21" s="90"/>
      <c r="F21" s="90"/>
      <c r="G21" s="90"/>
      <c r="H21" s="90"/>
      <c r="I21" s="90"/>
      <c r="J21" s="91"/>
      <c r="K21" s="80"/>
    </row>
    <row r="22" spans="1:11" ht="15">
      <c r="A22" s="89"/>
      <c r="B22" s="90"/>
      <c r="C22" s="90"/>
      <c r="D22" s="90"/>
      <c r="E22" s="90"/>
      <c r="F22" s="90"/>
      <c r="G22" s="90"/>
      <c r="H22" s="90"/>
      <c r="I22" s="90"/>
      <c r="J22" s="91"/>
      <c r="K22" s="80"/>
    </row>
    <row r="23" spans="1:11" ht="15">
      <c r="A23" s="89"/>
      <c r="B23" s="90" t="s">
        <v>158</v>
      </c>
      <c r="C23" s="90"/>
      <c r="D23" s="90"/>
      <c r="E23" s="90"/>
      <c r="F23" s="90"/>
      <c r="G23" s="90"/>
      <c r="H23" s="90"/>
      <c r="I23" s="90"/>
      <c r="J23" s="91"/>
      <c r="K23" s="80"/>
    </row>
    <row r="24" spans="1:11" ht="15">
      <c r="A24" s="89"/>
      <c r="B24" s="90" t="s">
        <v>159</v>
      </c>
      <c r="C24" s="90"/>
      <c r="D24" s="90"/>
      <c r="E24" s="90"/>
      <c r="F24" s="90"/>
      <c r="G24" s="90"/>
      <c r="H24" s="90"/>
      <c r="I24" s="90"/>
      <c r="J24" s="91"/>
      <c r="K24" s="80"/>
    </row>
    <row r="25" spans="1:11" ht="15">
      <c r="A25" s="89"/>
      <c r="B25" s="90"/>
      <c r="C25" s="90"/>
      <c r="D25" s="90"/>
      <c r="E25" s="90"/>
      <c r="F25" s="90"/>
      <c r="G25" s="90"/>
      <c r="H25" s="90"/>
      <c r="I25" s="90"/>
      <c r="J25" s="91"/>
      <c r="K25" s="80"/>
    </row>
    <row r="26" spans="1:11" ht="15">
      <c r="A26" s="89"/>
      <c r="B26" s="90"/>
      <c r="C26" s="90"/>
      <c r="D26" s="90"/>
      <c r="E26" s="90"/>
      <c r="F26" s="90"/>
      <c r="G26" s="90"/>
      <c r="H26" s="90"/>
      <c r="I26" s="90"/>
      <c r="J26" s="91"/>
      <c r="K26" s="80"/>
    </row>
    <row r="27" spans="1:11" ht="15">
      <c r="A27" s="89"/>
      <c r="B27" s="90" t="s">
        <v>188</v>
      </c>
      <c r="C27" s="90"/>
      <c r="D27" s="90"/>
      <c r="E27" s="90"/>
      <c r="F27" s="90"/>
      <c r="G27" s="90"/>
      <c r="H27" s="90"/>
      <c r="I27" s="90"/>
      <c r="J27" s="91"/>
      <c r="K27" s="80"/>
    </row>
    <row r="28" spans="1:11" ht="15">
      <c r="A28" s="89"/>
      <c r="B28" s="90"/>
      <c r="C28" s="90"/>
      <c r="D28" s="90"/>
      <c r="E28" s="90"/>
      <c r="F28" s="90"/>
      <c r="G28" s="90"/>
      <c r="H28" s="90"/>
      <c r="I28" s="90"/>
      <c r="J28" s="91"/>
      <c r="K28" s="80"/>
    </row>
    <row r="29" spans="1:11" ht="15">
      <c r="A29" s="89"/>
      <c r="B29" s="90"/>
      <c r="C29" s="90"/>
      <c r="D29" s="90"/>
      <c r="E29" s="90"/>
      <c r="F29" s="90"/>
      <c r="G29" s="90"/>
      <c r="H29" s="90"/>
      <c r="I29" s="90"/>
      <c r="J29" s="91"/>
      <c r="K29" s="80"/>
    </row>
    <row r="30" spans="1:11" ht="15">
      <c r="A30" s="89"/>
      <c r="B30" s="90"/>
      <c r="C30" s="90"/>
      <c r="D30" s="90"/>
      <c r="E30" s="90"/>
      <c r="F30" s="90"/>
      <c r="G30" s="90"/>
      <c r="H30" s="90"/>
      <c r="I30" s="90"/>
      <c r="J30" s="91"/>
      <c r="K30" s="80"/>
    </row>
    <row r="31" spans="1:11" ht="15">
      <c r="A31" s="89"/>
      <c r="B31" s="90"/>
      <c r="C31" s="90"/>
      <c r="D31" s="90"/>
      <c r="E31" s="90"/>
      <c r="F31" s="90"/>
      <c r="G31" s="90"/>
      <c r="H31" s="90"/>
      <c r="I31" s="90"/>
      <c r="J31" s="91"/>
      <c r="K31" s="80"/>
    </row>
    <row r="32" spans="1:11" ht="15">
      <c r="A32" s="89"/>
      <c r="B32" s="90"/>
      <c r="C32" s="90"/>
      <c r="D32" s="90"/>
      <c r="E32" s="90"/>
      <c r="F32" s="90"/>
      <c r="G32" s="90"/>
      <c r="H32" s="90"/>
      <c r="I32" s="90"/>
      <c r="J32" s="91"/>
      <c r="K32" s="80"/>
    </row>
    <row r="33" spans="1:11" ht="15">
      <c r="A33" s="89"/>
      <c r="B33" s="90" t="s">
        <v>180</v>
      </c>
      <c r="C33" s="90"/>
      <c r="D33" s="90"/>
      <c r="E33" s="90"/>
      <c r="F33" s="90"/>
      <c r="G33" s="90"/>
      <c r="H33" s="90" t="s">
        <v>160</v>
      </c>
      <c r="I33" s="90"/>
      <c r="J33" s="91"/>
      <c r="K33" s="80"/>
    </row>
    <row r="34" spans="1:11" ht="15">
      <c r="A34" s="89"/>
      <c r="B34" s="90" t="s">
        <v>161</v>
      </c>
      <c r="C34" s="90"/>
      <c r="D34" s="90"/>
      <c r="E34" s="90"/>
      <c r="F34" s="90"/>
      <c r="G34" s="90"/>
      <c r="H34" s="90"/>
      <c r="I34" s="90"/>
      <c r="J34" s="91"/>
      <c r="K34" s="80"/>
    </row>
    <row r="35" spans="1:11" ht="15">
      <c r="A35" s="89"/>
      <c r="B35" s="90" t="s">
        <v>162</v>
      </c>
      <c r="C35" s="90"/>
      <c r="D35" s="90"/>
      <c r="E35" s="90"/>
      <c r="F35" s="90"/>
      <c r="G35" s="90"/>
      <c r="H35" s="90"/>
      <c r="I35" s="90"/>
      <c r="J35" s="91"/>
      <c r="K35" s="80"/>
    </row>
    <row r="36" spans="1:11" ht="15">
      <c r="A36" s="89"/>
      <c r="B36" s="90" t="s">
        <v>163</v>
      </c>
      <c r="C36" s="90"/>
      <c r="D36" s="90"/>
      <c r="E36" s="90"/>
      <c r="F36" s="90"/>
      <c r="G36" s="90"/>
      <c r="H36" s="90"/>
      <c r="I36" s="90"/>
      <c r="J36" s="91"/>
      <c r="K36" s="80"/>
    </row>
    <row r="37" spans="1:11" ht="15">
      <c r="A37" s="89"/>
      <c r="B37" s="90"/>
      <c r="C37" s="90"/>
      <c r="D37" s="90"/>
      <c r="E37" s="90"/>
      <c r="F37" s="90"/>
      <c r="G37" s="90"/>
      <c r="H37" s="90"/>
      <c r="I37" s="90"/>
      <c r="J37" s="91"/>
      <c r="K37" s="80"/>
    </row>
    <row r="38" spans="1:11" ht="15">
      <c r="A38" s="89"/>
      <c r="B38" s="90" t="s">
        <v>189</v>
      </c>
      <c r="C38" s="90"/>
      <c r="D38" s="90"/>
      <c r="E38" s="90"/>
      <c r="F38" s="90"/>
      <c r="G38" s="90"/>
      <c r="H38" s="90"/>
      <c r="I38" s="90"/>
      <c r="J38" s="91"/>
      <c r="K38" s="80"/>
    </row>
    <row r="39" spans="1:11" ht="15">
      <c r="A39" s="89"/>
      <c r="B39" s="90" t="s">
        <v>190</v>
      </c>
      <c r="C39" s="90"/>
      <c r="D39" s="90"/>
      <c r="E39" s="90"/>
      <c r="F39" s="90"/>
      <c r="G39" s="90"/>
      <c r="H39" s="90"/>
      <c r="I39" s="90"/>
      <c r="J39" s="91"/>
      <c r="K39" s="80"/>
    </row>
    <row r="40" spans="1:11" ht="15">
      <c r="A40" s="89"/>
      <c r="B40" s="90"/>
      <c r="C40" s="90"/>
      <c r="D40" s="90"/>
      <c r="E40" s="90"/>
      <c r="F40" s="90"/>
      <c r="G40" s="90"/>
      <c r="H40" s="90"/>
      <c r="I40" s="90"/>
      <c r="J40" s="91"/>
      <c r="K40" s="80"/>
    </row>
    <row r="41" spans="1:11" ht="15">
      <c r="A41" s="89"/>
      <c r="B41" s="90"/>
      <c r="C41" s="90"/>
      <c r="D41" s="90"/>
      <c r="E41" s="90"/>
      <c r="F41" s="90"/>
      <c r="G41" s="90"/>
      <c r="H41" s="90"/>
      <c r="I41" s="90"/>
      <c r="J41" s="91"/>
      <c r="K41" s="80"/>
    </row>
    <row r="42" spans="1:11" ht="15">
      <c r="A42" s="89"/>
      <c r="B42" s="90"/>
      <c r="C42" s="90"/>
      <c r="D42" s="90"/>
      <c r="E42" s="90"/>
      <c r="F42" s="90"/>
      <c r="G42" s="90"/>
      <c r="H42" s="90"/>
      <c r="I42" s="90"/>
      <c r="J42" s="91"/>
      <c r="K42" s="80"/>
    </row>
    <row r="43" spans="1:11" ht="15">
      <c r="A43" s="89"/>
      <c r="B43" s="90"/>
      <c r="C43" s="90"/>
      <c r="D43" s="90"/>
      <c r="E43" s="90"/>
      <c r="F43" s="90"/>
      <c r="G43" s="90"/>
      <c r="H43" s="90"/>
      <c r="I43" s="90"/>
      <c r="J43" s="91"/>
      <c r="K43" s="80"/>
    </row>
    <row r="44" spans="1:11" ht="15">
      <c r="A44" s="89"/>
      <c r="B44" s="90"/>
      <c r="C44" s="90"/>
      <c r="D44" s="90"/>
      <c r="E44" s="90"/>
      <c r="F44" s="90"/>
      <c r="G44" s="90"/>
      <c r="H44" s="90"/>
      <c r="I44" s="90"/>
      <c r="J44" s="91"/>
      <c r="K44" s="80"/>
    </row>
    <row r="45" spans="1:11" ht="10.5" customHeight="1">
      <c r="A45" s="89"/>
      <c r="B45" s="90"/>
      <c r="C45" s="90"/>
      <c r="D45" s="90"/>
      <c r="E45" s="90"/>
      <c r="F45" s="90"/>
      <c r="G45" s="90"/>
      <c r="H45" s="90"/>
      <c r="I45" s="90"/>
      <c r="J45" s="91"/>
      <c r="K45" s="80"/>
    </row>
    <row r="46" spans="1:11" ht="15">
      <c r="A46" s="89"/>
      <c r="B46" s="90"/>
      <c r="C46" s="90"/>
      <c r="D46" s="90"/>
      <c r="E46" s="90"/>
      <c r="F46" s="90"/>
      <c r="G46" s="90"/>
      <c r="H46" s="90"/>
      <c r="I46" s="90"/>
      <c r="J46" s="91"/>
      <c r="K46" s="80"/>
    </row>
    <row r="47" spans="1:11" ht="15.75" thickBot="1">
      <c r="A47" s="92"/>
      <c r="B47" s="93"/>
      <c r="C47" s="93"/>
      <c r="D47" s="93"/>
      <c r="E47" s="93"/>
      <c r="F47" s="93"/>
      <c r="G47" s="93"/>
      <c r="H47" s="93"/>
      <c r="I47" s="93"/>
      <c r="J47" s="94"/>
      <c r="K47" s="80"/>
    </row>
    <row r="48" spans="2:11" ht="15">
      <c r="B48" s="80"/>
      <c r="C48" s="80"/>
      <c r="D48" s="80"/>
      <c r="E48" s="80"/>
      <c r="F48" s="80"/>
      <c r="G48" s="80"/>
      <c r="H48" s="80"/>
      <c r="I48" s="80"/>
      <c r="J48" s="80"/>
      <c r="K48" s="80"/>
    </row>
    <row r="49" spans="2:11" ht="15">
      <c r="B49" s="80"/>
      <c r="C49" s="80"/>
      <c r="D49" s="80"/>
      <c r="E49" s="80"/>
      <c r="F49" s="80"/>
      <c r="G49" s="80"/>
      <c r="H49" s="80"/>
      <c r="I49" s="80"/>
      <c r="J49" s="80"/>
      <c r="K49" s="80"/>
    </row>
    <row r="50" spans="2:11" ht="15">
      <c r="B50" s="80"/>
      <c r="C50" s="80"/>
      <c r="D50" s="80"/>
      <c r="E50" s="80"/>
      <c r="F50" s="80"/>
      <c r="G50" s="80"/>
      <c r="H50" s="80"/>
      <c r="I50" s="80"/>
      <c r="J50" s="80"/>
      <c r="K50" s="80"/>
    </row>
  </sheetData>
  <sheetProtection/>
  <printOptions/>
  <pageMargins left="0.64" right="0.49" top="0.8" bottom="0.71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8"/>
  <sheetViews>
    <sheetView workbookViewId="0" topLeftCell="A67">
      <selection activeCell="D15" sqref="D15"/>
    </sheetView>
  </sheetViews>
  <sheetFormatPr defaultColWidth="9.140625" defaultRowHeight="12.75"/>
  <cols>
    <col min="1" max="1" width="4.57421875" style="1" customWidth="1"/>
    <col min="2" max="2" width="42.7109375" style="2" customWidth="1"/>
    <col min="3" max="3" width="7.421875" style="10" bestFit="1" customWidth="1"/>
    <col min="4" max="4" width="16.140625" style="1" customWidth="1"/>
    <col min="5" max="5" width="2.421875" style="1" customWidth="1"/>
    <col min="6" max="6" width="16.7109375" style="1" customWidth="1"/>
    <col min="7" max="7" width="9.140625" style="1" customWidth="1"/>
    <col min="8" max="8" width="14.57421875" style="1" customWidth="1"/>
    <col min="9" max="16384" width="9.140625" style="1" customWidth="1"/>
  </cols>
  <sheetData>
    <row r="1" spans="1:6" ht="54.75" customHeight="1">
      <c r="A1" s="95" t="s">
        <v>170</v>
      </c>
      <c r="B1" s="96"/>
      <c r="C1" s="97"/>
      <c r="D1" s="96"/>
      <c r="E1" s="96"/>
      <c r="F1" s="98"/>
    </row>
    <row r="2" spans="1:6" ht="16.5">
      <c r="A2" s="99" t="s">
        <v>191</v>
      </c>
      <c r="D2" s="2"/>
      <c r="E2" s="2"/>
      <c r="F2" s="100"/>
    </row>
    <row r="3" spans="1:6" ht="16.5">
      <c r="A3" s="99" t="s">
        <v>102</v>
      </c>
      <c r="D3" s="2"/>
      <c r="E3" s="2"/>
      <c r="F3" s="100"/>
    </row>
    <row r="4" spans="1:6" ht="12.75">
      <c r="A4" s="101"/>
      <c r="D4" s="2"/>
      <c r="E4" s="2"/>
      <c r="F4" s="100"/>
    </row>
    <row r="5" spans="1:6" ht="13.5" thickBot="1">
      <c r="A5" s="102" t="s">
        <v>0</v>
      </c>
      <c r="C5" s="10" t="s">
        <v>153</v>
      </c>
      <c r="D5" s="8" t="s">
        <v>192</v>
      </c>
      <c r="E5" s="2"/>
      <c r="F5" s="103" t="s">
        <v>185</v>
      </c>
    </row>
    <row r="6" spans="1:6" ht="13.5" thickTop="1">
      <c r="A6" s="101"/>
      <c r="D6" s="2"/>
      <c r="E6" s="2"/>
      <c r="F6" s="100"/>
    </row>
    <row r="7" spans="1:6" ht="12.75">
      <c r="A7" s="102" t="s">
        <v>43</v>
      </c>
      <c r="D7" s="2"/>
      <c r="E7" s="2"/>
      <c r="F7" s="100"/>
    </row>
    <row r="8" spans="1:6" ht="12.75">
      <c r="A8" s="101"/>
      <c r="D8" s="15"/>
      <c r="E8" s="2"/>
      <c r="F8" s="104"/>
    </row>
    <row r="9" spans="1:10" ht="12.75">
      <c r="A9" s="101"/>
      <c r="B9" s="2" t="s">
        <v>1</v>
      </c>
      <c r="C9" s="10" t="s">
        <v>147</v>
      </c>
      <c r="D9" s="105">
        <v>114990</v>
      </c>
      <c r="E9" s="2"/>
      <c r="F9" s="106">
        <v>65845</v>
      </c>
      <c r="H9" s="13"/>
      <c r="J9" s="1">
        <v>1982829</v>
      </c>
    </row>
    <row r="10" spans="1:10" ht="12.75">
      <c r="A10" s="101"/>
      <c r="B10" s="2" t="s">
        <v>42</v>
      </c>
      <c r="D10" s="15"/>
      <c r="E10" s="2"/>
      <c r="F10" s="104"/>
      <c r="H10" s="13"/>
      <c r="J10" s="1">
        <v>555054</v>
      </c>
    </row>
    <row r="11" spans="1:10" ht="12.75">
      <c r="A11" s="101"/>
      <c r="B11" s="3"/>
      <c r="D11" s="14">
        <f>SUM(D9:D10)</f>
        <v>114990</v>
      </c>
      <c r="E11" s="2"/>
      <c r="F11" s="107">
        <f>SUM(F9:F10)</f>
        <v>65845</v>
      </c>
      <c r="H11" s="13"/>
      <c r="J11" s="1">
        <f>J9-J10</f>
        <v>1427775</v>
      </c>
    </row>
    <row r="12" spans="1:8" ht="12.75">
      <c r="A12" s="101" t="s">
        <v>44</v>
      </c>
      <c r="D12" s="15"/>
      <c r="E12" s="2"/>
      <c r="F12" s="104"/>
      <c r="H12" s="13"/>
    </row>
    <row r="13" spans="1:9" ht="12.75" customHeight="1">
      <c r="A13" s="101"/>
      <c r="B13" s="2" t="s">
        <v>53</v>
      </c>
      <c r="C13" s="10" t="s">
        <v>148</v>
      </c>
      <c r="D13" s="108"/>
      <c r="E13" s="2"/>
      <c r="F13" s="109"/>
      <c r="H13" s="13"/>
      <c r="I13" s="43"/>
    </row>
    <row r="14" spans="1:8" ht="12.75" customHeight="1">
      <c r="A14" s="101"/>
      <c r="B14" s="2" t="s">
        <v>45</v>
      </c>
      <c r="D14" s="23">
        <v>1427775</v>
      </c>
      <c r="E14" s="2"/>
      <c r="F14" s="109">
        <v>1421782</v>
      </c>
      <c r="H14" s="13"/>
    </row>
    <row r="15" spans="1:8" ht="12.75" customHeight="1">
      <c r="A15" s="101"/>
      <c r="B15" s="2" t="s">
        <v>3</v>
      </c>
      <c r="D15" s="11">
        <v>20352446</v>
      </c>
      <c r="E15" s="2"/>
      <c r="F15" s="104">
        <v>20443117</v>
      </c>
      <c r="H15" s="13"/>
    </row>
    <row r="16" spans="1:8" ht="12.75" customHeight="1">
      <c r="A16" s="101"/>
      <c r="B16" s="2" t="s">
        <v>4</v>
      </c>
      <c r="D16" s="15"/>
      <c r="E16" s="2"/>
      <c r="F16" s="104"/>
      <c r="H16" s="13"/>
    </row>
    <row r="17" spans="1:8" ht="12.75" customHeight="1">
      <c r="A17" s="101"/>
      <c r="D17" s="14">
        <f>SUM(D13:D16)</f>
        <v>21780221</v>
      </c>
      <c r="E17" s="2"/>
      <c r="F17" s="107">
        <f>SUM(F13:F16)</f>
        <v>21864899</v>
      </c>
      <c r="H17" s="13"/>
    </row>
    <row r="18" spans="1:8" ht="12.75">
      <c r="A18" s="101" t="s">
        <v>5</v>
      </c>
      <c r="D18" s="15"/>
      <c r="E18" s="2"/>
      <c r="F18" s="104"/>
      <c r="H18" s="13"/>
    </row>
    <row r="19" spans="1:8" ht="12.75">
      <c r="A19" s="101"/>
      <c r="B19" s="2" t="s">
        <v>59</v>
      </c>
      <c r="C19" s="10" t="s">
        <v>149</v>
      </c>
      <c r="D19" s="15"/>
      <c r="E19" s="2"/>
      <c r="F19" s="110"/>
      <c r="H19" s="13"/>
    </row>
    <row r="20" spans="1:8" ht="12.75">
      <c r="A20" s="101"/>
      <c r="B20" s="2" t="s">
        <v>6</v>
      </c>
      <c r="D20" s="11">
        <v>18860686</v>
      </c>
      <c r="E20" s="2"/>
      <c r="F20" s="104">
        <v>18860686</v>
      </c>
      <c r="H20" s="13"/>
    </row>
    <row r="21" spans="1:8" ht="12.75">
      <c r="A21" s="101"/>
      <c r="B21" s="2" t="s">
        <v>133</v>
      </c>
      <c r="D21" s="15"/>
      <c r="E21" s="2"/>
      <c r="F21" s="104"/>
      <c r="H21" s="13"/>
    </row>
    <row r="22" spans="1:8" ht="12.75">
      <c r="A22" s="101"/>
      <c r="B22" s="2" t="s">
        <v>46</v>
      </c>
      <c r="C22" s="10" t="s">
        <v>149</v>
      </c>
      <c r="D22" s="15"/>
      <c r="E22" s="2"/>
      <c r="F22" s="104"/>
      <c r="H22" s="13"/>
    </row>
    <row r="23" spans="1:8" ht="12.75" customHeight="1">
      <c r="A23" s="101"/>
      <c r="B23" s="2" t="s">
        <v>47</v>
      </c>
      <c r="D23" s="15"/>
      <c r="E23" s="2"/>
      <c r="F23" s="104"/>
      <c r="H23" s="13"/>
    </row>
    <row r="24" spans="1:8" ht="12.75" customHeight="1">
      <c r="A24" s="101"/>
      <c r="D24" s="15"/>
      <c r="E24" s="2"/>
      <c r="F24" s="104"/>
      <c r="H24" s="13"/>
    </row>
    <row r="25" spans="1:8" ht="12.75">
      <c r="A25" s="101"/>
      <c r="B25" s="2" t="s">
        <v>48</v>
      </c>
      <c r="D25" s="15"/>
      <c r="E25" s="2"/>
      <c r="F25" s="104"/>
      <c r="H25" s="13"/>
    </row>
    <row r="26" spans="1:8" ht="12.75">
      <c r="A26" s="101"/>
      <c r="B26" s="2" t="s">
        <v>49</v>
      </c>
      <c r="D26" s="15"/>
      <c r="E26" s="2"/>
      <c r="F26" s="104"/>
      <c r="H26" s="13"/>
    </row>
    <row r="27" spans="1:8" ht="12.75">
      <c r="A27" s="101"/>
      <c r="B27" s="2" t="s">
        <v>50</v>
      </c>
      <c r="D27" s="15"/>
      <c r="E27" s="2"/>
      <c r="F27" s="104"/>
      <c r="H27" s="13"/>
    </row>
    <row r="28" spans="1:8" ht="12.75">
      <c r="A28" s="101"/>
      <c r="D28" s="14">
        <f>SUM(D19:D27)</f>
        <v>18860686</v>
      </c>
      <c r="E28" s="2"/>
      <c r="F28" s="107">
        <f>SUM(F19:F27)</f>
        <v>18860686</v>
      </c>
      <c r="H28" s="13"/>
    </row>
    <row r="29" spans="1:8" ht="12.75">
      <c r="A29" s="101"/>
      <c r="D29" s="14"/>
      <c r="E29" s="2"/>
      <c r="F29" s="107"/>
      <c r="H29" s="13"/>
    </row>
    <row r="30" spans="1:8" ht="13.5" thickBot="1">
      <c r="A30" s="101"/>
      <c r="B30" s="4" t="s">
        <v>51</v>
      </c>
      <c r="D30" s="12">
        <f>+D28+D17+D11</f>
        <v>40755897</v>
      </c>
      <c r="E30" s="2"/>
      <c r="F30" s="111">
        <f>+F28+F17+F11</f>
        <v>40791430</v>
      </c>
      <c r="H30" s="13"/>
    </row>
    <row r="31" spans="1:8" ht="13.5" thickTop="1">
      <c r="A31" s="101"/>
      <c r="D31" s="15"/>
      <c r="E31" s="2"/>
      <c r="F31" s="104"/>
      <c r="H31" s="13"/>
    </row>
    <row r="32" spans="1:8" ht="12.75">
      <c r="A32" s="102" t="s">
        <v>7</v>
      </c>
      <c r="D32" s="15"/>
      <c r="E32" s="2"/>
      <c r="F32" s="104"/>
      <c r="H32" s="13"/>
    </row>
    <row r="33" spans="1:8" ht="12.75">
      <c r="A33" s="101"/>
      <c r="B33" s="2" t="s">
        <v>52</v>
      </c>
      <c r="D33" s="11">
        <v>1590000</v>
      </c>
      <c r="E33" s="2"/>
      <c r="F33" s="104">
        <v>1590000</v>
      </c>
      <c r="H33" s="13"/>
    </row>
    <row r="34" spans="1:8" ht="12.75">
      <c r="A34" s="101"/>
      <c r="B34" s="2" t="s">
        <v>54</v>
      </c>
      <c r="C34" s="10">
        <v>6</v>
      </c>
      <c r="D34" s="169">
        <v>60000000</v>
      </c>
      <c r="E34" s="2"/>
      <c r="F34" s="106">
        <v>60000000</v>
      </c>
      <c r="H34" s="13"/>
    </row>
    <row r="35" spans="1:8" ht="12.75">
      <c r="A35" s="101"/>
      <c r="B35" s="2" t="s">
        <v>55</v>
      </c>
      <c r="D35" s="15"/>
      <c r="E35" s="2"/>
      <c r="F35" s="104"/>
      <c r="H35" s="13"/>
    </row>
    <row r="36" spans="1:8" ht="12.75">
      <c r="A36" s="101"/>
      <c r="B36" s="2" t="s">
        <v>56</v>
      </c>
      <c r="D36" s="15"/>
      <c r="E36" s="2"/>
      <c r="F36" s="104"/>
      <c r="H36" s="13"/>
    </row>
    <row r="37" spans="1:8" ht="12.75">
      <c r="A37" s="101"/>
      <c r="B37" s="2" t="s">
        <v>165</v>
      </c>
      <c r="D37" s="15"/>
      <c r="E37" s="2"/>
      <c r="F37" s="104"/>
      <c r="H37" s="13"/>
    </row>
    <row r="38" spans="1:8" ht="13.5" thickBot="1">
      <c r="A38" s="101"/>
      <c r="B38" s="4" t="s">
        <v>57</v>
      </c>
      <c r="D38" s="12">
        <f>SUM(D33:D37)</f>
        <v>61590000</v>
      </c>
      <c r="E38" s="2"/>
      <c r="F38" s="111">
        <f>SUM(F33:F37)</f>
        <v>61590000</v>
      </c>
      <c r="H38" s="13"/>
    </row>
    <row r="39" spans="1:8" ht="13.5" thickTop="1">
      <c r="A39" s="101"/>
      <c r="D39" s="15"/>
      <c r="E39" s="2"/>
      <c r="F39" s="104"/>
      <c r="H39" s="13"/>
    </row>
    <row r="40" spans="1:8" ht="12.75">
      <c r="A40" s="101"/>
      <c r="B40" s="3" t="s">
        <v>58</v>
      </c>
      <c r="D40" s="112">
        <f>+D38+D30</f>
        <v>102345897</v>
      </c>
      <c r="E40" s="52"/>
      <c r="F40" s="113">
        <f>+F38+F30</f>
        <v>102381430</v>
      </c>
      <c r="H40" s="13"/>
    </row>
    <row r="41" spans="1:8" ht="12.75">
      <c r="A41" s="101"/>
      <c r="D41" s="15"/>
      <c r="E41" s="52"/>
      <c r="F41" s="104"/>
      <c r="H41" s="13"/>
    </row>
    <row r="42" spans="1:8" ht="169.5" customHeight="1" thickBot="1">
      <c r="A42" s="114"/>
      <c r="B42" s="115"/>
      <c r="C42" s="116"/>
      <c r="D42" s="117"/>
      <c r="E42" s="115"/>
      <c r="F42" s="118"/>
      <c r="H42" s="13"/>
    </row>
    <row r="43" spans="1:8" ht="35.25" customHeight="1">
      <c r="A43" s="119" t="s">
        <v>79</v>
      </c>
      <c r="B43" s="96"/>
      <c r="C43" s="97"/>
      <c r="D43" s="120"/>
      <c r="E43" s="96"/>
      <c r="F43" s="121"/>
      <c r="H43" s="13"/>
    </row>
    <row r="44" spans="1:8" ht="12.75">
      <c r="A44" s="101"/>
      <c r="D44" s="15"/>
      <c r="E44" s="2"/>
      <c r="F44" s="104"/>
      <c r="H44" s="13"/>
    </row>
    <row r="45" spans="1:8" ht="12.75">
      <c r="A45" s="102" t="s">
        <v>120</v>
      </c>
      <c r="D45" s="15"/>
      <c r="E45" s="2"/>
      <c r="F45" s="104"/>
      <c r="H45" s="13"/>
    </row>
    <row r="46" spans="1:8" ht="12.75">
      <c r="A46" s="101"/>
      <c r="B46" s="2" t="s">
        <v>60</v>
      </c>
      <c r="D46" s="15"/>
      <c r="E46" s="2"/>
      <c r="F46" s="104"/>
      <c r="H46" s="13"/>
    </row>
    <row r="47" spans="1:8" ht="12.75">
      <c r="A47" s="101"/>
      <c r="B47" s="2" t="s">
        <v>61</v>
      </c>
      <c r="D47" s="15"/>
      <c r="E47" s="2"/>
      <c r="F47" s="104"/>
      <c r="H47" s="13"/>
    </row>
    <row r="48" spans="1:8" ht="12.75">
      <c r="A48" s="101"/>
      <c r="B48" s="30" t="s">
        <v>62</v>
      </c>
      <c r="C48" s="10" t="s">
        <v>150</v>
      </c>
      <c r="D48" s="108"/>
      <c r="E48" s="2"/>
      <c r="F48" s="109"/>
      <c r="H48" s="13"/>
    </row>
    <row r="49" spans="1:8" ht="12.75">
      <c r="A49" s="101"/>
      <c r="B49" s="30" t="s">
        <v>63</v>
      </c>
      <c r="C49" s="10">
        <v>7</v>
      </c>
      <c r="D49" s="108"/>
      <c r="E49" s="2"/>
      <c r="F49" s="109"/>
      <c r="H49" s="13"/>
    </row>
    <row r="50" spans="1:8" ht="12.75">
      <c r="A50" s="101"/>
      <c r="B50" s="30" t="s">
        <v>8</v>
      </c>
      <c r="C50" s="10" t="s">
        <v>151</v>
      </c>
      <c r="D50" s="108"/>
      <c r="E50" s="2"/>
      <c r="F50" s="109"/>
      <c r="H50" s="13"/>
    </row>
    <row r="51" spans="1:8" ht="12.75">
      <c r="A51" s="101"/>
      <c r="B51" s="30" t="s">
        <v>101</v>
      </c>
      <c r="C51" s="10" t="s">
        <v>152</v>
      </c>
      <c r="D51" s="108"/>
      <c r="E51" s="2"/>
      <c r="F51" s="109"/>
      <c r="H51" s="13"/>
    </row>
    <row r="52" spans="1:8" ht="12.75">
      <c r="A52" s="101"/>
      <c r="B52" s="30" t="s">
        <v>64</v>
      </c>
      <c r="D52" s="108"/>
      <c r="E52" s="2"/>
      <c r="F52" s="109"/>
      <c r="H52" s="13"/>
    </row>
    <row r="53" spans="1:8" ht="12.75">
      <c r="A53" s="101"/>
      <c r="B53" s="30" t="s">
        <v>65</v>
      </c>
      <c r="D53" s="108"/>
      <c r="E53" s="2"/>
      <c r="F53" s="109"/>
      <c r="H53" s="13"/>
    </row>
    <row r="54" spans="1:9" ht="12.75">
      <c r="A54" s="101"/>
      <c r="B54" s="30" t="s">
        <v>104</v>
      </c>
      <c r="D54" s="15"/>
      <c r="E54" s="2"/>
      <c r="F54" s="104"/>
      <c r="H54" s="13"/>
      <c r="I54" s="23"/>
    </row>
    <row r="55" spans="1:8" ht="12.75">
      <c r="A55" s="101"/>
      <c r="D55" s="15"/>
      <c r="E55" s="2"/>
      <c r="F55" s="104"/>
      <c r="H55" s="13"/>
    </row>
    <row r="56" spans="1:8" ht="12.75">
      <c r="A56" s="101"/>
      <c r="B56" s="2" t="s">
        <v>66</v>
      </c>
      <c r="D56" s="122"/>
      <c r="E56" s="2"/>
      <c r="F56" s="109"/>
      <c r="H56" s="13"/>
    </row>
    <row r="57" spans="1:8" ht="12.75">
      <c r="A57" s="101"/>
      <c r="B57" s="2" t="s">
        <v>67</v>
      </c>
      <c r="D57" s="15"/>
      <c r="E57" s="2"/>
      <c r="F57" s="104"/>
      <c r="H57" s="13"/>
    </row>
    <row r="58" spans="1:8" ht="12.75">
      <c r="A58" s="101"/>
      <c r="D58" s="15"/>
      <c r="E58" s="2"/>
      <c r="F58" s="104"/>
      <c r="H58" s="13"/>
    </row>
    <row r="59" spans="1:8" ht="13.5" thickBot="1">
      <c r="A59" s="101"/>
      <c r="B59" s="4" t="s">
        <v>68</v>
      </c>
      <c r="D59" s="12">
        <f>SUM(D45:D57)</f>
        <v>0</v>
      </c>
      <c r="E59" s="2"/>
      <c r="F59" s="111">
        <f>SUM(F45:F57)</f>
        <v>0</v>
      </c>
      <c r="H59" s="13"/>
    </row>
    <row r="60" spans="1:8" ht="13.5" thickTop="1">
      <c r="A60" s="101"/>
      <c r="D60" s="15"/>
      <c r="E60" s="2"/>
      <c r="F60" s="104"/>
      <c r="H60" s="13"/>
    </row>
    <row r="61" spans="1:8" ht="12.75">
      <c r="A61" s="102" t="s">
        <v>69</v>
      </c>
      <c r="D61" s="15"/>
      <c r="E61" s="2"/>
      <c r="F61" s="104"/>
      <c r="H61" s="13"/>
    </row>
    <row r="62" spans="1:8" ht="12.75">
      <c r="A62" s="101"/>
      <c r="B62" s="2" t="s">
        <v>70</v>
      </c>
      <c r="C62" s="10">
        <v>8</v>
      </c>
      <c r="D62" s="108"/>
      <c r="E62" s="2"/>
      <c r="F62" s="109"/>
      <c r="H62" s="13"/>
    </row>
    <row r="63" spans="1:8" ht="12.75">
      <c r="A63" s="101"/>
      <c r="B63" s="2" t="s">
        <v>71</v>
      </c>
      <c r="D63" s="15"/>
      <c r="E63" s="2"/>
      <c r="F63" s="104"/>
      <c r="H63" s="13"/>
    </row>
    <row r="64" spans="1:8" ht="12.75">
      <c r="A64" s="101"/>
      <c r="B64" s="2" t="s">
        <v>72</v>
      </c>
      <c r="D64" s="15"/>
      <c r="E64" s="2"/>
      <c r="F64" s="104"/>
      <c r="H64" s="13"/>
    </row>
    <row r="65" spans="1:8" ht="12.75">
      <c r="A65" s="101"/>
      <c r="B65" s="2" t="s">
        <v>66</v>
      </c>
      <c r="D65" s="15"/>
      <c r="E65" s="2"/>
      <c r="F65" s="104"/>
      <c r="H65" s="13"/>
    </row>
    <row r="66" spans="1:8" ht="13.5" thickBot="1">
      <c r="A66" s="101"/>
      <c r="B66" s="4" t="s">
        <v>73</v>
      </c>
      <c r="D66" s="12">
        <f>SUM(D62:D65)</f>
        <v>0</v>
      </c>
      <c r="E66" s="2"/>
      <c r="F66" s="111">
        <f>SUM(F62:F65)</f>
        <v>0</v>
      </c>
      <c r="H66" s="13"/>
    </row>
    <row r="67" spans="1:8" ht="13.5" thickTop="1">
      <c r="A67" s="101"/>
      <c r="D67" s="15"/>
      <c r="E67" s="2"/>
      <c r="F67" s="104"/>
      <c r="H67" s="13"/>
    </row>
    <row r="68" spans="1:8" ht="12.75">
      <c r="A68" s="102" t="s">
        <v>74</v>
      </c>
      <c r="D68" s="15"/>
      <c r="E68" s="2"/>
      <c r="F68" s="104"/>
      <c r="H68" s="13"/>
    </row>
    <row r="69" spans="1:8" ht="12.75">
      <c r="A69" s="101"/>
      <c r="B69" s="2" t="s">
        <v>41</v>
      </c>
      <c r="C69" s="10">
        <v>9</v>
      </c>
      <c r="D69" s="23">
        <v>100000</v>
      </c>
      <c r="E69" s="2"/>
      <c r="F69" s="109">
        <v>100000</v>
      </c>
      <c r="H69" s="13"/>
    </row>
    <row r="70" spans="1:8" ht="12.75">
      <c r="A70" s="101"/>
      <c r="B70" s="2" t="s">
        <v>100</v>
      </c>
      <c r="C70" s="123"/>
      <c r="D70" s="23"/>
      <c r="E70" s="2"/>
      <c r="F70" s="109"/>
      <c r="H70" s="13"/>
    </row>
    <row r="71" spans="1:8" ht="12.75">
      <c r="A71" s="101"/>
      <c r="B71" s="2" t="s">
        <v>75</v>
      </c>
      <c r="D71" s="11"/>
      <c r="E71" s="2"/>
      <c r="F71" s="104"/>
      <c r="H71" s="13"/>
    </row>
    <row r="72" spans="1:8" ht="12.75">
      <c r="A72" s="101"/>
      <c r="B72" s="2" t="s">
        <v>76</v>
      </c>
      <c r="D72" s="11"/>
      <c r="E72" s="2"/>
      <c r="F72" s="104"/>
      <c r="H72" s="13"/>
    </row>
    <row r="73" spans="1:8" ht="12.75">
      <c r="A73" s="101"/>
      <c r="B73" s="2" t="s">
        <v>9</v>
      </c>
      <c r="D73" s="11">
        <v>102281430</v>
      </c>
      <c r="E73" s="2"/>
      <c r="F73" s="104">
        <v>62365085</v>
      </c>
      <c r="H73" s="13"/>
    </row>
    <row r="74" spans="1:8" ht="12.75">
      <c r="A74" s="101"/>
      <c r="B74" s="2" t="s">
        <v>77</v>
      </c>
      <c r="C74" s="10">
        <v>9</v>
      </c>
      <c r="D74" s="23"/>
      <c r="E74" s="2"/>
      <c r="F74" s="109"/>
      <c r="H74" s="13"/>
    </row>
    <row r="75" spans="1:8" ht="12.75">
      <c r="A75" s="101"/>
      <c r="B75" s="2" t="s">
        <v>78</v>
      </c>
      <c r="C75" s="10">
        <v>14</v>
      </c>
      <c r="D75" s="23">
        <f>'ardh-shpenz'!D27</f>
        <v>-35533</v>
      </c>
      <c r="E75" s="2"/>
      <c r="F75" s="106">
        <v>39916345</v>
      </c>
      <c r="H75" s="13"/>
    </row>
    <row r="76" spans="1:8" ht="13.5" thickBot="1">
      <c r="A76" s="101"/>
      <c r="D76" s="12">
        <f>SUM(D69:D75)</f>
        <v>102345897</v>
      </c>
      <c r="E76" s="2"/>
      <c r="F76" s="111">
        <f>SUM(F69:F75)</f>
        <v>102381430</v>
      </c>
      <c r="H76" s="13"/>
    </row>
    <row r="77" spans="1:8" ht="13.5" thickTop="1">
      <c r="A77" s="101"/>
      <c r="D77" s="2"/>
      <c r="E77" s="2"/>
      <c r="F77" s="100"/>
      <c r="H77" s="13"/>
    </row>
    <row r="78" spans="1:8" ht="12.75">
      <c r="A78" s="101"/>
      <c r="B78" s="4" t="s">
        <v>80</v>
      </c>
      <c r="D78" s="124">
        <f>+D76+D66+D59</f>
        <v>102345897</v>
      </c>
      <c r="E78" s="3"/>
      <c r="F78" s="125">
        <f>+F76+F66+F59</f>
        <v>102381430</v>
      </c>
      <c r="H78" s="13"/>
    </row>
    <row r="79" spans="1:8" ht="12.75">
      <c r="A79" s="101"/>
      <c r="D79" s="2"/>
      <c r="E79" s="2"/>
      <c r="F79" s="100"/>
      <c r="H79" s="13"/>
    </row>
    <row r="80" spans="1:6" ht="12.75">
      <c r="A80" s="101"/>
      <c r="D80" s="52">
        <f>+D78-D40</f>
        <v>0</v>
      </c>
      <c r="E80" s="2"/>
      <c r="F80" s="126">
        <f>+F78-F40</f>
        <v>0</v>
      </c>
    </row>
    <row r="81" spans="1:6" ht="12.75">
      <c r="A81" s="101"/>
      <c r="D81" s="52"/>
      <c r="E81" s="2"/>
      <c r="F81" s="126"/>
    </row>
    <row r="82" spans="1:6" ht="12.75">
      <c r="A82" s="101"/>
      <c r="D82" s="44"/>
      <c r="E82" s="2"/>
      <c r="F82" s="100"/>
    </row>
    <row r="83" spans="1:6" ht="12.75">
      <c r="A83" s="101"/>
      <c r="D83" s="2"/>
      <c r="E83" s="2"/>
      <c r="F83" s="100"/>
    </row>
    <row r="84" spans="1:6" ht="12.75">
      <c r="A84" s="101"/>
      <c r="D84" s="2"/>
      <c r="E84" s="2"/>
      <c r="F84" s="100"/>
    </row>
    <row r="85" spans="1:6" ht="12.75">
      <c r="A85" s="101"/>
      <c r="D85" s="2"/>
      <c r="E85" s="2"/>
      <c r="F85" s="100"/>
    </row>
    <row r="86" spans="1:6" ht="12.75">
      <c r="A86" s="101"/>
      <c r="D86" s="2"/>
      <c r="E86" s="2"/>
      <c r="F86" s="100"/>
    </row>
    <row r="87" spans="1:6" ht="12.75">
      <c r="A87" s="101"/>
      <c r="D87" s="2"/>
      <c r="E87" s="2"/>
      <c r="F87" s="100"/>
    </row>
    <row r="88" spans="1:6" ht="12.75">
      <c r="A88" s="101"/>
      <c r="D88" s="2"/>
      <c r="E88" s="2"/>
      <c r="F88" s="100"/>
    </row>
    <row r="89" spans="1:6" ht="12.75">
      <c r="A89" s="101"/>
      <c r="D89" s="2"/>
      <c r="E89" s="2"/>
      <c r="F89" s="100"/>
    </row>
    <row r="90" spans="1:6" ht="12.75">
      <c r="A90" s="101"/>
      <c r="D90" s="2"/>
      <c r="E90" s="2"/>
      <c r="F90" s="100"/>
    </row>
    <row r="91" spans="1:6" ht="12.75">
      <c r="A91" s="101"/>
      <c r="D91" s="2"/>
      <c r="E91" s="2"/>
      <c r="F91" s="100"/>
    </row>
    <row r="92" spans="1:6" ht="12.75">
      <c r="A92" s="101"/>
      <c r="D92" s="2"/>
      <c r="E92" s="2"/>
      <c r="F92" s="100"/>
    </row>
    <row r="93" spans="1:6" ht="12.75">
      <c r="A93" s="101"/>
      <c r="D93" s="2"/>
      <c r="E93" s="2"/>
      <c r="F93" s="100"/>
    </row>
    <row r="94" spans="1:6" ht="12.75">
      <c r="A94" s="101"/>
      <c r="D94" s="2"/>
      <c r="E94" s="2"/>
      <c r="F94" s="100"/>
    </row>
    <row r="95" spans="1:6" ht="12.75">
      <c r="A95" s="101"/>
      <c r="D95" s="2"/>
      <c r="E95" s="2"/>
      <c r="F95" s="100"/>
    </row>
    <row r="96" spans="1:6" ht="12.75">
      <c r="A96" s="101"/>
      <c r="D96" s="2"/>
      <c r="E96" s="2"/>
      <c r="F96" s="100"/>
    </row>
    <row r="97" spans="1:6" ht="12.75">
      <c r="A97" s="101"/>
      <c r="D97" s="2"/>
      <c r="E97" s="2"/>
      <c r="F97" s="100"/>
    </row>
    <row r="98" spans="1:6" ht="13.5" thickBot="1">
      <c r="A98" s="114"/>
      <c r="B98" s="115"/>
      <c r="C98" s="116"/>
      <c r="D98" s="115"/>
      <c r="E98" s="115"/>
      <c r="F98" s="127"/>
    </row>
  </sheetData>
  <sheetProtection/>
  <printOptions/>
  <pageMargins left="0.69" right="0.5" top="1.02" bottom="0.4" header="0.5" footer="0.3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2"/>
  <sheetViews>
    <sheetView workbookViewId="0" topLeftCell="A4">
      <selection activeCell="E19" sqref="E19"/>
    </sheetView>
  </sheetViews>
  <sheetFormatPr defaultColWidth="9.140625" defaultRowHeight="12.75"/>
  <cols>
    <col min="1" max="1" width="4.7109375" style="1" customWidth="1"/>
    <col min="2" max="2" width="46.421875" style="1" customWidth="1"/>
    <col min="3" max="3" width="6.7109375" style="73" customWidth="1"/>
    <col min="4" max="4" width="12.8515625" style="1" customWidth="1"/>
    <col min="5" max="5" width="2.7109375" style="1" customWidth="1"/>
    <col min="6" max="6" width="16.57421875" style="1" customWidth="1"/>
    <col min="7" max="7" width="9.140625" style="1" customWidth="1"/>
    <col min="8" max="8" width="12.00390625" style="1" bestFit="1" customWidth="1"/>
    <col min="9" max="9" width="11.140625" style="1" bestFit="1" customWidth="1"/>
    <col min="10" max="16384" width="9.140625" style="1" customWidth="1"/>
  </cols>
  <sheetData>
    <row r="1" spans="1:6" ht="42" customHeight="1">
      <c r="A1" s="95" t="s">
        <v>170</v>
      </c>
      <c r="B1" s="96"/>
      <c r="C1" s="97"/>
      <c r="D1" s="96"/>
      <c r="E1" s="96"/>
      <c r="F1" s="98"/>
    </row>
    <row r="2" spans="1:6" ht="16.5">
      <c r="A2" s="128" t="s">
        <v>193</v>
      </c>
      <c r="B2" s="2"/>
      <c r="C2" s="10"/>
      <c r="D2" s="2"/>
      <c r="E2" s="2"/>
      <c r="F2" s="100"/>
    </row>
    <row r="3" spans="1:6" ht="16.5">
      <c r="A3" s="128" t="s">
        <v>102</v>
      </c>
      <c r="B3" s="2"/>
      <c r="C3" s="10"/>
      <c r="D3" s="2"/>
      <c r="E3" s="2"/>
      <c r="F3" s="100"/>
    </row>
    <row r="4" spans="1:6" ht="12.75">
      <c r="A4" s="101"/>
      <c r="B4" s="2"/>
      <c r="C4" s="10"/>
      <c r="D4" s="2"/>
      <c r="E4" s="2"/>
      <c r="F4" s="100"/>
    </row>
    <row r="5" spans="1:6" ht="13.5" thickBot="1">
      <c r="A5" s="101"/>
      <c r="B5" s="2"/>
      <c r="C5" s="10" t="s">
        <v>153</v>
      </c>
      <c r="D5" s="8" t="s">
        <v>192</v>
      </c>
      <c r="E5" s="2"/>
      <c r="F5" s="103" t="s">
        <v>185</v>
      </c>
    </row>
    <row r="6" spans="1:6" ht="13.5" thickTop="1">
      <c r="A6" s="101"/>
      <c r="B6" s="2"/>
      <c r="C6" s="10"/>
      <c r="D6" s="2"/>
      <c r="E6" s="2"/>
      <c r="F6" s="100"/>
    </row>
    <row r="7" spans="1:6" ht="12.75">
      <c r="A7" s="101"/>
      <c r="B7" s="2" t="s">
        <v>10</v>
      </c>
      <c r="C7" s="10">
        <v>10</v>
      </c>
      <c r="D7" s="15"/>
      <c r="E7" s="15"/>
      <c r="F7" s="104"/>
    </row>
    <row r="8" spans="1:6" ht="12.75">
      <c r="A8" s="101"/>
      <c r="B8" s="2" t="s">
        <v>81</v>
      </c>
      <c r="C8" s="10"/>
      <c r="D8" s="15"/>
      <c r="E8" s="15"/>
      <c r="F8" s="104"/>
    </row>
    <row r="9" spans="1:6" ht="25.5">
      <c r="A9" s="101"/>
      <c r="B9" s="129" t="s">
        <v>82</v>
      </c>
      <c r="C9" s="10"/>
      <c r="D9" s="15"/>
      <c r="E9" s="15"/>
      <c r="F9" s="104"/>
    </row>
    <row r="10" spans="1:6" ht="25.5">
      <c r="A10" s="101"/>
      <c r="B10" s="129" t="s">
        <v>83</v>
      </c>
      <c r="C10" s="10"/>
      <c r="D10" s="15"/>
      <c r="E10" s="15"/>
      <c r="F10" s="104"/>
    </row>
    <row r="11" spans="1:6" ht="12.75">
      <c r="A11" s="101"/>
      <c r="B11" s="2" t="s">
        <v>84</v>
      </c>
      <c r="C11" s="10">
        <v>11</v>
      </c>
      <c r="D11" s="15"/>
      <c r="E11" s="15"/>
      <c r="F11" s="104"/>
    </row>
    <row r="12" spans="1:6" ht="12.75">
      <c r="A12" s="101"/>
      <c r="B12" s="2" t="s">
        <v>85</v>
      </c>
      <c r="C12" s="10">
        <v>12</v>
      </c>
      <c r="D12" s="11">
        <v>35962</v>
      </c>
      <c r="E12" s="15"/>
      <c r="F12" s="104">
        <v>69248</v>
      </c>
    </row>
    <row r="13" spans="1:6" ht="12.75">
      <c r="A13" s="101"/>
      <c r="B13" s="2" t="s">
        <v>11</v>
      </c>
      <c r="C13" s="10">
        <v>13</v>
      </c>
      <c r="D13" s="15"/>
      <c r="E13" s="15"/>
      <c r="F13" s="104"/>
    </row>
    <row r="14" spans="1:6" ht="12.75">
      <c r="A14" s="101"/>
      <c r="B14" s="2" t="s">
        <v>86</v>
      </c>
      <c r="C14" s="10">
        <v>6</v>
      </c>
      <c r="D14" s="15"/>
      <c r="E14" s="15"/>
      <c r="F14" s="104"/>
    </row>
    <row r="15" spans="1:6" ht="12.75">
      <c r="A15" s="101"/>
      <c r="B15" s="2"/>
      <c r="C15" s="10"/>
      <c r="D15" s="15"/>
      <c r="E15" s="15"/>
      <c r="F15" s="104"/>
    </row>
    <row r="16" spans="1:8" s="2" customFormat="1" ht="13.5" thickBot="1">
      <c r="A16" s="102" t="s">
        <v>87</v>
      </c>
      <c r="C16" s="10"/>
      <c r="D16" s="12">
        <f>SUM(D7:D9)-SUM(D10:D15)</f>
        <v>-35962</v>
      </c>
      <c r="E16" s="15"/>
      <c r="F16" s="111">
        <f>SUM(F7:F9)-SUM(F10:F15)</f>
        <v>-69248</v>
      </c>
      <c r="H16" s="44"/>
    </row>
    <row r="17" spans="1:8" s="2" customFormat="1" ht="13.5" thickTop="1">
      <c r="A17" s="101"/>
      <c r="B17" s="6"/>
      <c r="C17" s="10"/>
      <c r="D17" s="15"/>
      <c r="E17" s="15"/>
      <c r="F17" s="104"/>
      <c r="H17" s="42"/>
    </row>
    <row r="18" spans="1:9" s="2" customFormat="1" ht="12.75">
      <c r="A18" s="101"/>
      <c r="B18" s="2" t="s">
        <v>182</v>
      </c>
      <c r="C18" s="10"/>
      <c r="D18" s="15"/>
      <c r="E18" s="15"/>
      <c r="F18" s="104">
        <v>5557200</v>
      </c>
      <c r="H18" s="44"/>
      <c r="I18" s="44"/>
    </row>
    <row r="19" spans="1:8" ht="25.5">
      <c r="A19" s="101"/>
      <c r="B19" s="129" t="s">
        <v>174</v>
      </c>
      <c r="C19" s="10"/>
      <c r="D19" s="11">
        <v>429</v>
      </c>
      <c r="E19" s="15"/>
      <c r="F19" s="104">
        <v>425</v>
      </c>
      <c r="H19" s="43"/>
    </row>
    <row r="20" spans="1:8" ht="12.75">
      <c r="A20" s="101"/>
      <c r="B20" s="129" t="s">
        <v>88</v>
      </c>
      <c r="C20" s="10"/>
      <c r="D20" s="11"/>
      <c r="E20" s="15"/>
      <c r="F20" s="104">
        <v>62087</v>
      </c>
      <c r="H20" s="43"/>
    </row>
    <row r="21" spans="1:8" ht="12.75">
      <c r="A21" s="101"/>
      <c r="B21" s="2" t="s">
        <v>12</v>
      </c>
      <c r="C21" s="10">
        <v>14</v>
      </c>
      <c r="E21" s="15"/>
      <c r="F21" s="104"/>
      <c r="H21" s="43"/>
    </row>
    <row r="22" spans="1:8" ht="12.75">
      <c r="A22" s="101"/>
      <c r="B22" s="2"/>
      <c r="C22" s="10"/>
      <c r="D22" s="15"/>
      <c r="E22" s="15"/>
      <c r="F22" s="104"/>
      <c r="H22" s="43"/>
    </row>
    <row r="23" spans="1:6" s="2" customFormat="1" ht="13.5" thickBot="1">
      <c r="A23" s="101"/>
      <c r="B23" s="7" t="s">
        <v>13</v>
      </c>
      <c r="C23" s="74">
        <v>15</v>
      </c>
      <c r="D23" s="12">
        <f>SUM(D16:D22)</f>
        <v>-35533</v>
      </c>
      <c r="E23" s="15"/>
      <c r="F23" s="111">
        <f>SUM(F16:F22)</f>
        <v>5550464</v>
      </c>
    </row>
    <row r="24" spans="1:6" s="2" customFormat="1" ht="13.5" thickTop="1">
      <c r="A24" s="101"/>
      <c r="B24" s="6"/>
      <c r="C24" s="74"/>
      <c r="D24" s="15"/>
      <c r="E24" s="15"/>
      <c r="F24" s="104"/>
    </row>
    <row r="25" spans="1:6" s="2" customFormat="1" ht="12.75">
      <c r="A25" s="101"/>
      <c r="B25" s="6" t="s">
        <v>14</v>
      </c>
      <c r="C25" s="74">
        <v>15</v>
      </c>
      <c r="D25" s="15"/>
      <c r="E25" s="15"/>
      <c r="F25" s="104">
        <v>555046</v>
      </c>
    </row>
    <row r="26" spans="1:6" s="2" customFormat="1" ht="12.75">
      <c r="A26" s="101"/>
      <c r="B26" s="6" t="s">
        <v>183</v>
      </c>
      <c r="C26" s="74"/>
      <c r="D26" s="15"/>
      <c r="E26" s="15"/>
      <c r="F26" s="104">
        <v>34920927</v>
      </c>
    </row>
    <row r="27" spans="1:6" s="2" customFormat="1" ht="13.5" thickBot="1">
      <c r="A27" s="101"/>
      <c r="B27" s="7" t="s">
        <v>15</v>
      </c>
      <c r="C27" s="10">
        <v>15</v>
      </c>
      <c r="D27" s="12">
        <f>SUM(D23-D25+D26)</f>
        <v>-35533</v>
      </c>
      <c r="E27" s="15"/>
      <c r="F27" s="111">
        <f>SUM(F23-F25+F26)</f>
        <v>39916345</v>
      </c>
    </row>
    <row r="28" spans="1:6" s="2" customFormat="1" ht="13.5" thickTop="1">
      <c r="A28" s="101"/>
      <c r="C28" s="10"/>
      <c r="F28" s="100"/>
    </row>
    <row r="29" spans="1:6" ht="12.75">
      <c r="A29" s="101"/>
      <c r="B29" s="2"/>
      <c r="C29" s="10"/>
      <c r="D29" s="52"/>
      <c r="E29" s="52"/>
      <c r="F29" s="126"/>
    </row>
    <row r="30" spans="1:6" ht="12.75">
      <c r="A30" s="101"/>
      <c r="B30" s="2"/>
      <c r="C30" s="10"/>
      <c r="D30" s="2"/>
      <c r="E30" s="2"/>
      <c r="F30" s="126"/>
    </row>
    <row r="31" spans="1:6" ht="12.75">
      <c r="A31" s="101"/>
      <c r="B31" s="2"/>
      <c r="C31" s="10"/>
      <c r="D31" s="2"/>
      <c r="E31" s="2"/>
      <c r="F31" s="100"/>
    </row>
    <row r="32" spans="1:6" ht="12.75">
      <c r="A32" s="101"/>
      <c r="B32" s="2"/>
      <c r="C32" s="10"/>
      <c r="D32" s="2"/>
      <c r="E32" s="2"/>
      <c r="F32" s="100"/>
    </row>
    <row r="33" spans="1:6" ht="12.75">
      <c r="A33" s="101"/>
      <c r="B33" s="2"/>
      <c r="C33" s="10"/>
      <c r="D33" s="2"/>
      <c r="E33" s="2"/>
      <c r="F33" s="100"/>
    </row>
    <row r="34" spans="1:6" ht="12.75">
      <c r="A34" s="101"/>
      <c r="B34" s="2"/>
      <c r="C34" s="10"/>
      <c r="D34" s="2"/>
      <c r="E34" s="2"/>
      <c r="F34" s="100"/>
    </row>
    <row r="35" spans="1:6" ht="12.75">
      <c r="A35" s="101"/>
      <c r="B35" s="2"/>
      <c r="C35" s="10"/>
      <c r="D35" s="2"/>
      <c r="E35" s="2"/>
      <c r="F35" s="100"/>
    </row>
    <row r="36" spans="1:6" ht="12.75">
      <c r="A36" s="101"/>
      <c r="B36" s="2"/>
      <c r="C36" s="10"/>
      <c r="D36" s="2"/>
      <c r="E36" s="2"/>
      <c r="F36" s="100"/>
    </row>
    <row r="37" spans="1:6" ht="12.75">
      <c r="A37" s="101"/>
      <c r="B37" s="2"/>
      <c r="C37" s="10"/>
      <c r="D37" s="2"/>
      <c r="E37" s="2"/>
      <c r="F37" s="100"/>
    </row>
    <row r="38" spans="1:6" ht="12.75">
      <c r="A38" s="101"/>
      <c r="B38" s="2"/>
      <c r="C38" s="10"/>
      <c r="D38" s="2"/>
      <c r="E38" s="2"/>
      <c r="F38" s="100"/>
    </row>
    <row r="39" spans="1:6" ht="12.75">
      <c r="A39" s="101"/>
      <c r="B39" s="2"/>
      <c r="C39" s="10"/>
      <c r="D39" s="2"/>
      <c r="E39" s="2"/>
      <c r="F39" s="100"/>
    </row>
    <row r="40" spans="1:6" ht="12.75">
      <c r="A40" s="101"/>
      <c r="B40" s="2"/>
      <c r="C40" s="10"/>
      <c r="D40" s="2"/>
      <c r="E40" s="2"/>
      <c r="F40" s="100"/>
    </row>
    <row r="41" spans="1:6" ht="12.75">
      <c r="A41" s="101"/>
      <c r="B41" s="2"/>
      <c r="C41" s="10"/>
      <c r="D41" s="2"/>
      <c r="E41" s="2"/>
      <c r="F41" s="100"/>
    </row>
    <row r="42" spans="1:6" ht="12.75">
      <c r="A42" s="101"/>
      <c r="B42" s="2"/>
      <c r="C42" s="10"/>
      <c r="D42" s="2"/>
      <c r="E42" s="2"/>
      <c r="F42" s="100"/>
    </row>
    <row r="43" spans="1:6" ht="6" customHeight="1">
      <c r="A43" s="101"/>
      <c r="B43" s="2"/>
      <c r="C43" s="10"/>
      <c r="D43" s="2"/>
      <c r="E43" s="2"/>
      <c r="F43" s="100"/>
    </row>
    <row r="44" spans="1:6" ht="12.75" hidden="1">
      <c r="A44" s="101"/>
      <c r="B44" s="2"/>
      <c r="C44" s="10"/>
      <c r="D44" s="2"/>
      <c r="E44" s="2"/>
      <c r="F44" s="100"/>
    </row>
    <row r="45" spans="1:6" ht="1.5" customHeight="1">
      <c r="A45" s="101"/>
      <c r="B45" s="2"/>
      <c r="C45" s="10"/>
      <c r="D45" s="2"/>
      <c r="E45" s="2"/>
      <c r="F45" s="100"/>
    </row>
    <row r="46" spans="1:6" ht="12.75">
      <c r="A46" s="101"/>
      <c r="B46" s="2"/>
      <c r="C46" s="10"/>
      <c r="D46" s="2"/>
      <c r="E46" s="2"/>
      <c r="F46" s="100"/>
    </row>
    <row r="47" spans="1:6" ht="6" customHeight="1">
      <c r="A47" s="101"/>
      <c r="B47" s="2"/>
      <c r="C47" s="10"/>
      <c r="D47" s="2"/>
      <c r="E47" s="2"/>
      <c r="F47" s="100"/>
    </row>
    <row r="48" spans="1:6" ht="12.75">
      <c r="A48" s="101"/>
      <c r="B48" s="2"/>
      <c r="C48" s="10"/>
      <c r="D48" s="2"/>
      <c r="E48" s="2"/>
      <c r="F48" s="100"/>
    </row>
    <row r="49" spans="1:6" ht="13.5" thickBot="1">
      <c r="A49" s="114"/>
      <c r="B49" s="115"/>
      <c r="C49" s="116"/>
      <c r="D49" s="115"/>
      <c r="E49" s="115"/>
      <c r="F49" s="127"/>
    </row>
    <row r="50" spans="1:6" ht="12.75">
      <c r="A50" s="2"/>
      <c r="B50" s="2"/>
      <c r="C50" s="10"/>
      <c r="D50" s="2"/>
      <c r="E50" s="2"/>
      <c r="F50" s="2"/>
    </row>
    <row r="51" spans="1:6" ht="12.75">
      <c r="A51" s="2"/>
      <c r="B51" s="2"/>
      <c r="C51" s="10"/>
      <c r="D51" s="2"/>
      <c r="E51" s="2"/>
      <c r="F51" s="2"/>
    </row>
    <row r="52" spans="1:6" ht="12.75">
      <c r="A52" s="2"/>
      <c r="B52" s="2"/>
      <c r="C52" s="10"/>
      <c r="D52" s="2"/>
      <c r="E52" s="2"/>
      <c r="F52" s="2"/>
    </row>
    <row r="53" spans="1:6" ht="12.75">
      <c r="A53" s="2"/>
      <c r="B53" s="2"/>
      <c r="C53" s="10"/>
      <c r="D53" s="2"/>
      <c r="E53" s="2"/>
      <c r="F53" s="2"/>
    </row>
    <row r="54" spans="1:6" ht="12.75">
      <c r="A54" s="2"/>
      <c r="B54" s="2"/>
      <c r="C54" s="10"/>
      <c r="D54" s="2"/>
      <c r="E54" s="2"/>
      <c r="F54" s="2"/>
    </row>
    <row r="55" spans="1:6" ht="12.75">
      <c r="A55" s="2"/>
      <c r="B55" s="2"/>
      <c r="C55" s="10"/>
      <c r="D55" s="2"/>
      <c r="E55" s="2"/>
      <c r="F55" s="2"/>
    </row>
    <row r="56" spans="1:6" ht="12.75">
      <c r="A56" s="2"/>
      <c r="B56" s="2"/>
      <c r="C56" s="10"/>
      <c r="D56" s="2"/>
      <c r="E56" s="2"/>
      <c r="F56" s="2"/>
    </row>
    <row r="57" spans="1:6" ht="12.75">
      <c r="A57" s="2"/>
      <c r="B57" s="2"/>
      <c r="C57" s="10"/>
      <c r="D57" s="2"/>
      <c r="E57" s="2"/>
      <c r="F57" s="2"/>
    </row>
    <row r="58" spans="1:6" ht="12.75">
      <c r="A58" s="2"/>
      <c r="B58" s="2"/>
      <c r="C58" s="10"/>
      <c r="D58" s="2"/>
      <c r="E58" s="2"/>
      <c r="F58" s="2"/>
    </row>
    <row r="59" spans="1:6" ht="12.75">
      <c r="A59" s="2"/>
      <c r="B59" s="2"/>
      <c r="C59" s="10"/>
      <c r="D59" s="2"/>
      <c r="E59" s="2"/>
      <c r="F59" s="2"/>
    </row>
    <row r="60" spans="1:6" ht="12.75">
      <c r="A60" s="2"/>
      <c r="B60" s="2"/>
      <c r="C60" s="10"/>
      <c r="D60" s="2"/>
      <c r="E60" s="2"/>
      <c r="F60" s="2"/>
    </row>
    <row r="61" spans="1:6" ht="12.75">
      <c r="A61" s="2"/>
      <c r="B61" s="2"/>
      <c r="C61" s="10"/>
      <c r="D61" s="2"/>
      <c r="E61" s="2"/>
      <c r="F61" s="2"/>
    </row>
    <row r="62" spans="1:6" ht="12.75">
      <c r="A62" s="2"/>
      <c r="B62" s="2"/>
      <c r="C62" s="10"/>
      <c r="D62" s="2"/>
      <c r="E62" s="2"/>
      <c r="F62" s="2"/>
    </row>
    <row r="63" spans="1:6" ht="12.75">
      <c r="A63" s="2"/>
      <c r="B63" s="2"/>
      <c r="C63" s="10"/>
      <c r="D63" s="2"/>
      <c r="E63" s="2"/>
      <c r="F63" s="2"/>
    </row>
    <row r="64" spans="1:6" ht="12.75">
      <c r="A64" s="2"/>
      <c r="B64" s="2"/>
      <c r="C64" s="10"/>
      <c r="D64" s="2"/>
      <c r="E64" s="2"/>
      <c r="F64" s="2"/>
    </row>
    <row r="65" spans="1:6" ht="12.75">
      <c r="A65" s="2"/>
      <c r="B65" s="2"/>
      <c r="C65" s="10"/>
      <c r="D65" s="2"/>
      <c r="E65" s="2"/>
      <c r="F65" s="2"/>
    </row>
    <row r="66" spans="1:6" ht="12.75">
      <c r="A66" s="2"/>
      <c r="B66" s="2"/>
      <c r="C66" s="10"/>
      <c r="D66" s="2"/>
      <c r="E66" s="2"/>
      <c r="F66" s="2"/>
    </row>
    <row r="67" spans="1:6" ht="12.75">
      <c r="A67" s="2"/>
      <c r="B67" s="2"/>
      <c r="C67" s="10"/>
      <c r="D67" s="2"/>
      <c r="E67" s="2"/>
      <c r="F67" s="2"/>
    </row>
    <row r="68" spans="1:6" ht="12.75">
      <c r="A68" s="2"/>
      <c r="B68" s="2"/>
      <c r="C68" s="10"/>
      <c r="D68" s="2"/>
      <c r="E68" s="2"/>
      <c r="F68" s="2"/>
    </row>
    <row r="69" spans="1:6" ht="12.75">
      <c r="A69" s="2"/>
      <c r="B69" s="2"/>
      <c r="C69" s="10"/>
      <c r="D69" s="2"/>
      <c r="E69" s="2"/>
      <c r="F69" s="2"/>
    </row>
    <row r="70" spans="1:6" ht="12.75">
      <c r="A70" s="2"/>
      <c r="B70" s="2"/>
      <c r="C70" s="10"/>
      <c r="D70" s="2"/>
      <c r="E70" s="2"/>
      <c r="F70" s="2"/>
    </row>
    <row r="71" spans="1:6" ht="12.75">
      <c r="A71" s="2"/>
      <c r="B71" s="2"/>
      <c r="C71" s="10"/>
      <c r="D71" s="2"/>
      <c r="E71" s="2"/>
      <c r="F71" s="2"/>
    </row>
    <row r="72" spans="1:6" ht="12.75">
      <c r="A72" s="2"/>
      <c r="B72" s="2"/>
      <c r="C72" s="10"/>
      <c r="D72" s="2"/>
      <c r="E72" s="2"/>
      <c r="F72" s="2"/>
    </row>
    <row r="73" spans="1:6" ht="12.75">
      <c r="A73" s="2"/>
      <c r="B73" s="2"/>
      <c r="C73" s="10"/>
      <c r="D73" s="2"/>
      <c r="E73" s="2"/>
      <c r="F73" s="2"/>
    </row>
    <row r="74" spans="1:6" ht="12.75">
      <c r="A74" s="2"/>
      <c r="B74" s="2"/>
      <c r="C74" s="10"/>
      <c r="D74" s="2"/>
      <c r="E74" s="2"/>
      <c r="F74" s="2"/>
    </row>
    <row r="75" spans="1:6" ht="12.75">
      <c r="A75" s="2"/>
      <c r="B75" s="2"/>
      <c r="C75" s="10"/>
      <c r="D75" s="2"/>
      <c r="E75" s="2"/>
      <c r="F75" s="2"/>
    </row>
    <row r="76" spans="1:6" ht="12.75">
      <c r="A76" s="2"/>
      <c r="B76" s="2"/>
      <c r="C76" s="10"/>
      <c r="D76" s="2"/>
      <c r="E76" s="2"/>
      <c r="F76" s="2"/>
    </row>
    <row r="77" spans="1:6" ht="12.75">
      <c r="A77" s="2"/>
      <c r="B77" s="2"/>
      <c r="C77" s="10"/>
      <c r="D77" s="2"/>
      <c r="E77" s="2"/>
      <c r="F77" s="2"/>
    </row>
    <row r="78" spans="1:6" ht="12.75">
      <c r="A78" s="2"/>
      <c r="B78" s="2"/>
      <c r="C78" s="10"/>
      <c r="D78" s="2"/>
      <c r="E78" s="2"/>
      <c r="F78" s="2"/>
    </row>
    <row r="79" spans="1:6" ht="12.75">
      <c r="A79" s="2"/>
      <c r="B79" s="2"/>
      <c r="C79" s="10"/>
      <c r="D79" s="2"/>
      <c r="E79" s="2"/>
      <c r="F79" s="2"/>
    </row>
    <row r="80" spans="1:6" ht="12.75">
      <c r="A80" s="2"/>
      <c r="B80" s="2"/>
      <c r="C80" s="10"/>
      <c r="D80" s="2"/>
      <c r="E80" s="2"/>
      <c r="F80" s="2"/>
    </row>
    <row r="81" spans="1:6" ht="12.75">
      <c r="A81" s="2"/>
      <c r="B81" s="2"/>
      <c r="C81" s="10"/>
      <c r="D81" s="2"/>
      <c r="E81" s="2"/>
      <c r="F81" s="2"/>
    </row>
    <row r="82" spans="1:6" ht="12.75">
      <c r="A82" s="2"/>
      <c r="B82" s="2"/>
      <c r="C82" s="10"/>
      <c r="D82" s="2"/>
      <c r="E82" s="2"/>
      <c r="F82" s="2"/>
    </row>
    <row r="83" spans="1:6" ht="12.75">
      <c r="A83" s="2"/>
      <c r="B83" s="2"/>
      <c r="C83" s="10"/>
      <c r="D83" s="2"/>
      <c r="E83" s="2"/>
      <c r="F83" s="2"/>
    </row>
    <row r="84" spans="1:6" ht="12.75">
      <c r="A84" s="2"/>
      <c r="B84" s="2"/>
      <c r="C84" s="10"/>
      <c r="D84" s="2"/>
      <c r="E84" s="2"/>
      <c r="F84" s="2"/>
    </row>
    <row r="85" spans="1:6" ht="12.75">
      <c r="A85" s="2"/>
      <c r="B85" s="2"/>
      <c r="C85" s="10"/>
      <c r="D85" s="2"/>
      <c r="E85" s="2"/>
      <c r="F85" s="2"/>
    </row>
    <row r="86" spans="1:6" ht="12.75">
      <c r="A86" s="2"/>
      <c r="B86" s="2"/>
      <c r="C86" s="10"/>
      <c r="D86" s="2"/>
      <c r="E86" s="2"/>
      <c r="F86" s="2"/>
    </row>
    <row r="87" spans="1:6" ht="12.75">
      <c r="A87" s="2"/>
      <c r="B87" s="2"/>
      <c r="C87" s="10"/>
      <c r="D87" s="2"/>
      <c r="E87" s="2"/>
      <c r="F87" s="2"/>
    </row>
    <row r="88" spans="1:6" ht="12.75">
      <c r="A88" s="2"/>
      <c r="B88" s="2"/>
      <c r="C88" s="10"/>
      <c r="D88" s="2"/>
      <c r="E88" s="2"/>
      <c r="F88" s="2"/>
    </row>
    <row r="89" spans="1:6" ht="12.75">
      <c r="A89" s="2"/>
      <c r="B89" s="2"/>
      <c r="C89" s="10"/>
      <c r="D89" s="2"/>
      <c r="E89" s="2"/>
      <c r="F89" s="2"/>
    </row>
    <row r="90" spans="1:6" ht="12.75">
      <c r="A90" s="2"/>
      <c r="B90" s="2"/>
      <c r="C90" s="10"/>
      <c r="D90" s="2"/>
      <c r="E90" s="2"/>
      <c r="F90" s="2"/>
    </row>
    <row r="91" spans="1:6" ht="12.75">
      <c r="A91" s="2"/>
      <c r="B91" s="2"/>
      <c r="C91" s="10"/>
      <c r="D91" s="2"/>
      <c r="E91" s="2"/>
      <c r="F91" s="2"/>
    </row>
    <row r="92" spans="1:6" ht="12.75">
      <c r="A92" s="2"/>
      <c r="B92" s="2"/>
      <c r="C92" s="10"/>
      <c r="D92" s="2"/>
      <c r="E92" s="2"/>
      <c r="F92" s="2"/>
    </row>
    <row r="93" spans="1:6" ht="12.75">
      <c r="A93" s="2"/>
      <c r="B93" s="2"/>
      <c r="C93" s="10"/>
      <c r="D93" s="2"/>
      <c r="E93" s="2"/>
      <c r="F93" s="2"/>
    </row>
    <row r="94" spans="1:6" ht="12.75">
      <c r="A94" s="2"/>
      <c r="B94" s="2"/>
      <c r="C94" s="10"/>
      <c r="D94" s="2"/>
      <c r="E94" s="2"/>
      <c r="F94" s="2"/>
    </row>
    <row r="95" spans="1:6" ht="12.75">
      <c r="A95" s="2"/>
      <c r="B95" s="2"/>
      <c r="C95" s="10"/>
      <c r="D95" s="2"/>
      <c r="E95" s="2"/>
      <c r="F95" s="2"/>
    </row>
    <row r="96" spans="1:6" ht="12.75">
      <c r="A96" s="2"/>
      <c r="B96" s="2"/>
      <c r="C96" s="10"/>
      <c r="D96" s="2"/>
      <c r="E96" s="2"/>
      <c r="F96" s="2"/>
    </row>
    <row r="97" spans="1:6" ht="12.75">
      <c r="A97" s="2"/>
      <c r="B97" s="2"/>
      <c r="C97" s="10"/>
      <c r="D97" s="2"/>
      <c r="E97" s="2"/>
      <c r="F97" s="2"/>
    </row>
    <row r="98" spans="1:6" ht="12.75">
      <c r="A98" s="2"/>
      <c r="B98" s="2"/>
      <c r="C98" s="10"/>
      <c r="D98" s="2"/>
      <c r="E98" s="2"/>
      <c r="F98" s="2"/>
    </row>
    <row r="99" spans="1:6" ht="12.75">
      <c r="A99" s="2"/>
      <c r="B99" s="2"/>
      <c r="C99" s="10"/>
      <c r="D99" s="2"/>
      <c r="E99" s="2"/>
      <c r="F99" s="2"/>
    </row>
    <row r="100" spans="1:6" ht="12.75">
      <c r="A100" s="2"/>
      <c r="B100" s="2"/>
      <c r="C100" s="10"/>
      <c r="D100" s="2"/>
      <c r="E100" s="2"/>
      <c r="F100" s="2"/>
    </row>
    <row r="101" spans="1:6" ht="12.75">
      <c r="A101" s="2"/>
      <c r="B101" s="2"/>
      <c r="C101" s="10"/>
      <c r="D101" s="2"/>
      <c r="E101" s="2"/>
      <c r="F101" s="2"/>
    </row>
    <row r="102" spans="1:6" ht="12.75">
      <c r="A102" s="2"/>
      <c r="B102" s="2"/>
      <c r="C102" s="10"/>
      <c r="D102" s="2"/>
      <c r="E102" s="2"/>
      <c r="F102" s="2"/>
    </row>
    <row r="103" spans="1:6" ht="12.75">
      <c r="A103" s="2"/>
      <c r="B103" s="2"/>
      <c r="C103" s="10"/>
      <c r="D103" s="2"/>
      <c r="E103" s="2"/>
      <c r="F103" s="2"/>
    </row>
    <row r="104" spans="1:6" ht="12.75">
      <c r="A104" s="2"/>
      <c r="B104" s="2"/>
      <c r="C104" s="10"/>
      <c r="D104" s="2"/>
      <c r="E104" s="2"/>
      <c r="F104" s="2"/>
    </row>
    <row r="105" spans="1:6" ht="12.75">
      <c r="A105" s="2"/>
      <c r="B105" s="2"/>
      <c r="C105" s="10"/>
      <c r="D105" s="2"/>
      <c r="E105" s="2"/>
      <c r="F105" s="2"/>
    </row>
    <row r="106" spans="1:6" ht="12.75">
      <c r="A106" s="2"/>
      <c r="B106" s="2"/>
      <c r="C106" s="10"/>
      <c r="D106" s="2"/>
      <c r="E106" s="2"/>
      <c r="F106" s="2"/>
    </row>
    <row r="107" spans="1:6" ht="12.75">
      <c r="A107" s="2"/>
      <c r="B107" s="2"/>
      <c r="C107" s="10"/>
      <c r="D107" s="2"/>
      <c r="E107" s="2"/>
      <c r="F107" s="2"/>
    </row>
    <row r="108" spans="1:6" ht="12.75">
      <c r="A108" s="2"/>
      <c r="B108" s="2"/>
      <c r="C108" s="10"/>
      <c r="D108" s="2"/>
      <c r="E108" s="2"/>
      <c r="F108" s="2"/>
    </row>
    <row r="109" spans="1:6" ht="12.75">
      <c r="A109" s="2"/>
      <c r="B109" s="2"/>
      <c r="C109" s="10"/>
      <c r="D109" s="2"/>
      <c r="E109" s="2"/>
      <c r="F109" s="2"/>
    </row>
    <row r="110" spans="1:6" ht="12.75">
      <c r="A110" s="2"/>
      <c r="B110" s="2"/>
      <c r="C110" s="10"/>
      <c r="D110" s="2"/>
      <c r="E110" s="2"/>
      <c r="F110" s="2"/>
    </row>
    <row r="111" spans="1:6" ht="12.75">
      <c r="A111" s="2"/>
      <c r="B111" s="2"/>
      <c r="C111" s="10"/>
      <c r="D111" s="2"/>
      <c r="E111" s="2"/>
      <c r="F111" s="2"/>
    </row>
    <row r="112" spans="1:6" ht="12.75">
      <c r="A112" s="2"/>
      <c r="B112" s="2"/>
      <c r="C112" s="10"/>
      <c r="D112" s="2"/>
      <c r="E112" s="2"/>
      <c r="F112" s="2"/>
    </row>
    <row r="113" spans="1:6" ht="12.75">
      <c r="A113" s="2"/>
      <c r="B113" s="2"/>
      <c r="C113" s="10"/>
      <c r="D113" s="2"/>
      <c r="E113" s="2"/>
      <c r="F113" s="2"/>
    </row>
    <row r="114" spans="1:6" ht="12.75">
      <c r="A114" s="2"/>
      <c r="B114" s="2"/>
      <c r="C114" s="10"/>
      <c r="D114" s="2"/>
      <c r="E114" s="2"/>
      <c r="F114" s="2"/>
    </row>
    <row r="115" spans="1:6" ht="12.75">
      <c r="A115" s="2"/>
      <c r="B115" s="2"/>
      <c r="C115" s="10"/>
      <c r="D115" s="2"/>
      <c r="E115" s="2"/>
      <c r="F115" s="2"/>
    </row>
    <row r="116" spans="1:6" ht="12.75">
      <c r="A116" s="2"/>
      <c r="B116" s="2"/>
      <c r="C116" s="10"/>
      <c r="D116" s="2"/>
      <c r="E116" s="2"/>
      <c r="F116" s="2"/>
    </row>
    <row r="117" spans="1:6" ht="12.75">
      <c r="A117" s="2"/>
      <c r="B117" s="2"/>
      <c r="C117" s="10"/>
      <c r="D117" s="2"/>
      <c r="E117" s="2"/>
      <c r="F117" s="2"/>
    </row>
    <row r="118" spans="1:6" ht="12.75">
      <c r="A118" s="2"/>
      <c r="B118" s="2"/>
      <c r="C118" s="10"/>
      <c r="D118" s="2"/>
      <c r="E118" s="2"/>
      <c r="F118" s="2"/>
    </row>
    <row r="119" spans="1:6" ht="12.75">
      <c r="A119" s="2"/>
      <c r="B119" s="2"/>
      <c r="C119" s="10"/>
      <c r="D119" s="2"/>
      <c r="E119" s="2"/>
      <c r="F119" s="2"/>
    </row>
    <row r="120" spans="1:6" ht="12.75">
      <c r="A120" s="2"/>
      <c r="B120" s="2"/>
      <c r="C120" s="10"/>
      <c r="D120" s="2"/>
      <c r="E120" s="2"/>
      <c r="F120" s="2"/>
    </row>
    <row r="121" spans="1:6" ht="12.75">
      <c r="A121" s="2"/>
      <c r="B121" s="2"/>
      <c r="C121" s="10"/>
      <c r="D121" s="2"/>
      <c r="E121" s="2"/>
      <c r="F121" s="2"/>
    </row>
    <row r="122" spans="1:6" ht="12.75">
      <c r="A122" s="2"/>
      <c r="B122" s="2"/>
      <c r="C122" s="10"/>
      <c r="D122" s="2"/>
      <c r="E122" s="2"/>
      <c r="F122" s="2"/>
    </row>
    <row r="123" spans="1:6" ht="12.75">
      <c r="A123" s="2"/>
      <c r="B123" s="2"/>
      <c r="C123" s="10"/>
      <c r="D123" s="2"/>
      <c r="E123" s="2"/>
      <c r="F123" s="2"/>
    </row>
    <row r="124" spans="1:6" ht="12.75">
      <c r="A124" s="2"/>
      <c r="B124" s="2"/>
      <c r="C124" s="10"/>
      <c r="D124" s="2"/>
      <c r="E124" s="2"/>
      <c r="F124" s="2"/>
    </row>
    <row r="125" spans="1:6" ht="12.75">
      <c r="A125" s="2"/>
      <c r="B125" s="2"/>
      <c r="C125" s="10"/>
      <c r="D125" s="2"/>
      <c r="E125" s="2"/>
      <c r="F125" s="2"/>
    </row>
    <row r="126" spans="1:6" ht="12.75">
      <c r="A126" s="2"/>
      <c r="B126" s="2"/>
      <c r="C126" s="10"/>
      <c r="D126" s="2"/>
      <c r="E126" s="2"/>
      <c r="F126" s="2"/>
    </row>
    <row r="127" spans="1:6" ht="12.75">
      <c r="A127" s="2"/>
      <c r="B127" s="2"/>
      <c r="C127" s="10"/>
      <c r="D127" s="2"/>
      <c r="E127" s="2"/>
      <c r="F127" s="2"/>
    </row>
    <row r="128" spans="1:6" ht="12.75">
      <c r="A128" s="2"/>
      <c r="B128" s="2"/>
      <c r="C128" s="10"/>
      <c r="D128" s="2"/>
      <c r="E128" s="2"/>
      <c r="F128" s="2"/>
    </row>
    <row r="129" spans="1:6" ht="12.75">
      <c r="A129" s="2"/>
      <c r="B129" s="2"/>
      <c r="C129" s="10"/>
      <c r="D129" s="2"/>
      <c r="E129" s="2"/>
      <c r="F129" s="2"/>
    </row>
    <row r="130" spans="1:6" ht="12.75">
      <c r="A130" s="2"/>
      <c r="B130" s="2"/>
      <c r="C130" s="10"/>
      <c r="D130" s="2"/>
      <c r="E130" s="2"/>
      <c r="F130" s="2"/>
    </row>
    <row r="131" spans="1:6" ht="12.75">
      <c r="A131" s="2"/>
      <c r="B131" s="2"/>
      <c r="C131" s="10"/>
      <c r="D131" s="2"/>
      <c r="E131" s="2"/>
      <c r="F131" s="2"/>
    </row>
    <row r="132" spans="1:6" ht="12.75">
      <c r="A132" s="2"/>
      <c r="B132" s="2"/>
      <c r="C132" s="10"/>
      <c r="D132" s="2"/>
      <c r="E132" s="2"/>
      <c r="F132" s="2"/>
    </row>
    <row r="133" spans="1:6" ht="12.75">
      <c r="A133" s="2"/>
      <c r="B133" s="2"/>
      <c r="C133" s="10"/>
      <c r="D133" s="2"/>
      <c r="E133" s="2"/>
      <c r="F133" s="2"/>
    </row>
    <row r="134" spans="1:6" ht="12.75">
      <c r="A134" s="2"/>
      <c r="B134" s="2"/>
      <c r="C134" s="10"/>
      <c r="D134" s="2"/>
      <c r="E134" s="2"/>
      <c r="F134" s="2"/>
    </row>
    <row r="135" spans="1:6" ht="12.75">
      <c r="A135" s="2"/>
      <c r="B135" s="2"/>
      <c r="C135" s="10"/>
      <c r="D135" s="2"/>
      <c r="E135" s="2"/>
      <c r="F135" s="2"/>
    </row>
    <row r="136" spans="1:6" ht="12.75">
      <c r="A136" s="2"/>
      <c r="B136" s="2"/>
      <c r="C136" s="10"/>
      <c r="D136" s="2"/>
      <c r="E136" s="2"/>
      <c r="F136" s="2"/>
    </row>
    <row r="137" spans="1:6" ht="12.75">
      <c r="A137" s="2"/>
      <c r="B137" s="2"/>
      <c r="C137" s="10"/>
      <c r="D137" s="2"/>
      <c r="E137" s="2"/>
      <c r="F137" s="2"/>
    </row>
    <row r="138" spans="1:6" ht="12.75">
      <c r="A138" s="2"/>
      <c r="B138" s="2"/>
      <c r="C138" s="10"/>
      <c r="D138" s="2"/>
      <c r="E138" s="2"/>
      <c r="F138" s="2"/>
    </row>
    <row r="139" spans="1:6" ht="12.75">
      <c r="A139" s="2"/>
      <c r="B139" s="2"/>
      <c r="C139" s="10"/>
      <c r="D139" s="2"/>
      <c r="E139" s="2"/>
      <c r="F139" s="2"/>
    </row>
    <row r="140" spans="1:6" ht="12.75">
      <c r="A140" s="2"/>
      <c r="B140" s="2"/>
      <c r="C140" s="10"/>
      <c r="D140" s="2"/>
      <c r="E140" s="2"/>
      <c r="F140" s="2"/>
    </row>
    <row r="141" spans="1:6" ht="12.75">
      <c r="A141" s="2"/>
      <c r="B141" s="2"/>
      <c r="C141" s="10"/>
      <c r="D141" s="2"/>
      <c r="E141" s="2"/>
      <c r="F141" s="2"/>
    </row>
    <row r="142" spans="1:6" ht="12.75">
      <c r="A142" s="2"/>
      <c r="B142" s="2"/>
      <c r="C142" s="10"/>
      <c r="D142" s="2"/>
      <c r="E142" s="2"/>
      <c r="F142" s="2"/>
    </row>
    <row r="143" spans="1:6" ht="12.75">
      <c r="A143" s="2"/>
      <c r="B143" s="2"/>
      <c r="C143" s="10"/>
      <c r="D143" s="2"/>
      <c r="E143" s="2"/>
      <c r="F143" s="2"/>
    </row>
    <row r="144" spans="1:6" ht="12.75">
      <c r="A144" s="2"/>
      <c r="B144" s="2"/>
      <c r="C144" s="10"/>
      <c r="D144" s="2"/>
      <c r="E144" s="2"/>
      <c r="F144" s="2"/>
    </row>
    <row r="145" spans="1:6" ht="12.75">
      <c r="A145" s="2"/>
      <c r="B145" s="2"/>
      <c r="C145" s="10"/>
      <c r="D145" s="2"/>
      <c r="E145" s="2"/>
      <c r="F145" s="2"/>
    </row>
    <row r="146" spans="1:6" ht="12.75">
      <c r="A146" s="2"/>
      <c r="B146" s="2"/>
      <c r="C146" s="10"/>
      <c r="D146" s="2"/>
      <c r="E146" s="2"/>
      <c r="F146" s="2"/>
    </row>
    <row r="147" spans="1:6" ht="12.75">
      <c r="A147" s="2"/>
      <c r="B147" s="2"/>
      <c r="C147" s="10"/>
      <c r="D147" s="2"/>
      <c r="E147" s="2"/>
      <c r="F147" s="2"/>
    </row>
    <row r="148" spans="1:6" ht="12.75">
      <c r="A148" s="2"/>
      <c r="B148" s="2"/>
      <c r="C148" s="10"/>
      <c r="D148" s="2"/>
      <c r="E148" s="2"/>
      <c r="F148" s="2"/>
    </row>
    <row r="149" spans="1:6" ht="12.75">
      <c r="A149" s="2"/>
      <c r="B149" s="2"/>
      <c r="C149" s="10"/>
      <c r="D149" s="2"/>
      <c r="E149" s="2"/>
      <c r="F149" s="2"/>
    </row>
    <row r="150" spans="1:6" ht="12.75">
      <c r="A150" s="2"/>
      <c r="B150" s="2"/>
      <c r="C150" s="10"/>
      <c r="D150" s="2"/>
      <c r="E150" s="2"/>
      <c r="F150" s="2"/>
    </row>
    <row r="151" spans="1:6" ht="12.75">
      <c r="A151" s="2"/>
      <c r="B151" s="2"/>
      <c r="C151" s="10"/>
      <c r="D151" s="2"/>
      <c r="E151" s="2"/>
      <c r="F151" s="2"/>
    </row>
    <row r="152" spans="1:6" ht="12.75">
      <c r="A152" s="2"/>
      <c r="B152" s="2"/>
      <c r="C152" s="10"/>
      <c r="D152" s="2"/>
      <c r="E152" s="2"/>
      <c r="F152" s="2"/>
    </row>
  </sheetData>
  <sheetProtection/>
  <printOptions/>
  <pageMargins left="0.89" right="0.6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4">
      <selection activeCell="G37" sqref="G37"/>
    </sheetView>
  </sheetViews>
  <sheetFormatPr defaultColWidth="9.140625" defaultRowHeight="12.75"/>
  <cols>
    <col min="1" max="1" width="5.8515625" style="1" customWidth="1"/>
    <col min="2" max="2" width="55.28125" style="1" customWidth="1"/>
    <col min="3" max="3" width="5.28125" style="1" customWidth="1"/>
    <col min="4" max="4" width="13.28125" style="25" customWidth="1"/>
    <col min="5" max="5" width="3.7109375" style="25" customWidth="1"/>
    <col min="6" max="6" width="13.28125" style="25" customWidth="1"/>
    <col min="7" max="16384" width="9.140625" style="1" customWidth="1"/>
  </cols>
  <sheetData>
    <row r="1" spans="1:6" ht="29.25" customHeight="1">
      <c r="A1" s="95" t="s">
        <v>170</v>
      </c>
      <c r="B1" s="96"/>
      <c r="C1" s="96"/>
      <c r="D1" s="131"/>
      <c r="E1" s="131"/>
      <c r="F1" s="132"/>
    </row>
    <row r="2" spans="1:6" ht="15">
      <c r="A2" s="133" t="s">
        <v>25</v>
      </c>
      <c r="B2" s="2"/>
      <c r="C2" s="2"/>
      <c r="D2" s="26"/>
      <c r="E2" s="26"/>
      <c r="F2" s="134"/>
    </row>
    <row r="3" spans="1:6" s="2" customFormat="1" ht="12.75">
      <c r="A3" s="135" t="s">
        <v>194</v>
      </c>
      <c r="D3" s="26"/>
      <c r="E3" s="26"/>
      <c r="F3" s="134"/>
    </row>
    <row r="4" spans="1:6" s="2" customFormat="1" ht="16.5">
      <c r="A4" s="99" t="s">
        <v>102</v>
      </c>
      <c r="D4" s="26"/>
      <c r="E4" s="26"/>
      <c r="F4" s="134"/>
    </row>
    <row r="5" spans="1:6" s="2" customFormat="1" ht="12.75">
      <c r="A5" s="101"/>
      <c r="C5" s="6"/>
      <c r="D5" s="27"/>
      <c r="E5" s="26"/>
      <c r="F5" s="136"/>
    </row>
    <row r="6" spans="1:6" s="2" customFormat="1" ht="13.5" thickBot="1">
      <c r="A6" s="101"/>
      <c r="B6" s="6"/>
      <c r="C6" s="6"/>
      <c r="D6" s="81" t="s">
        <v>195</v>
      </c>
      <c r="E6" s="26"/>
      <c r="F6" s="137" t="s">
        <v>186</v>
      </c>
    </row>
    <row r="7" spans="1:6" s="2" customFormat="1" ht="13.5" thickTop="1">
      <c r="A7" s="102" t="s">
        <v>26</v>
      </c>
      <c r="C7" s="6"/>
      <c r="D7" s="27"/>
      <c r="E7" s="26"/>
      <c r="F7" s="136"/>
    </row>
    <row r="8" spans="1:6" s="2" customFormat="1" ht="12.75">
      <c r="A8" s="101"/>
      <c r="B8" s="2" t="s">
        <v>164</v>
      </c>
      <c r="C8" s="6"/>
      <c r="D8" s="28">
        <f>+'ardh-shpenz'!D27</f>
        <v>-35533</v>
      </c>
      <c r="E8" s="28"/>
      <c r="F8" s="138">
        <v>39916345</v>
      </c>
    </row>
    <row r="9" spans="1:6" s="2" customFormat="1" ht="12.75">
      <c r="A9" s="101"/>
      <c r="B9" s="2" t="s">
        <v>27</v>
      </c>
      <c r="C9" s="6"/>
      <c r="D9" s="28"/>
      <c r="E9" s="26"/>
      <c r="F9" s="139"/>
    </row>
    <row r="10" spans="1:6" s="2" customFormat="1" ht="12.75">
      <c r="A10" s="101"/>
      <c r="B10" s="2" t="s">
        <v>28</v>
      </c>
      <c r="C10" s="6"/>
      <c r="D10" s="28">
        <f>-'ardh-shpenz'!D14</f>
        <v>0</v>
      </c>
      <c r="E10" s="28"/>
      <c r="F10" s="138"/>
    </row>
    <row r="11" spans="1:6" s="2" customFormat="1" ht="12.75">
      <c r="A11" s="101"/>
      <c r="B11" s="2" t="s">
        <v>29</v>
      </c>
      <c r="C11" s="6"/>
      <c r="D11" s="28">
        <f>+'BK'!D54-'BK'!F54</f>
        <v>0</v>
      </c>
      <c r="E11" s="28"/>
      <c r="F11" s="139"/>
    </row>
    <row r="12" spans="1:6" s="2" customFormat="1" ht="12.75">
      <c r="A12" s="101"/>
      <c r="B12" s="2" t="s">
        <v>30</v>
      </c>
      <c r="C12" s="6"/>
      <c r="D12" s="27"/>
      <c r="E12" s="26"/>
      <c r="F12" s="136"/>
    </row>
    <row r="13" spans="1:6" s="2" customFormat="1" ht="12.75">
      <c r="A13" s="101"/>
      <c r="B13" s="2" t="s">
        <v>31</v>
      </c>
      <c r="C13" s="6"/>
      <c r="D13" s="27"/>
      <c r="E13" s="26"/>
      <c r="F13" s="136"/>
    </row>
    <row r="14" spans="1:6" s="2" customFormat="1" ht="12.75">
      <c r="A14" s="101"/>
      <c r="B14" s="6"/>
      <c r="C14" s="6"/>
      <c r="D14" s="27"/>
      <c r="E14" s="26"/>
      <c r="F14" s="136"/>
    </row>
    <row r="15" spans="1:6" s="2" customFormat="1" ht="25.5">
      <c r="A15" s="101"/>
      <c r="B15" s="129" t="s">
        <v>89</v>
      </c>
      <c r="D15" s="26">
        <f>+'BK'!F13-'BK'!D13+'BK'!F14-'BK'!D14+'BK'!F15-'BK'!D15+'BK'!F27-'BK'!D27+'BK'!F26-'BK'!D26+'BK'!F16-'BK'!D16</f>
        <v>84678</v>
      </c>
      <c r="E15" s="27"/>
      <c r="F15" s="134">
        <v>-4745683</v>
      </c>
    </row>
    <row r="16" spans="1:6" s="2" customFormat="1" ht="12.75">
      <c r="A16" s="101"/>
      <c r="D16" s="27"/>
      <c r="E16" s="27"/>
      <c r="F16" s="136"/>
    </row>
    <row r="17" spans="1:6" s="2" customFormat="1" ht="12.75">
      <c r="A17" s="101"/>
      <c r="B17" s="2" t="s">
        <v>32</v>
      </c>
      <c r="D17" s="28">
        <f>+'BK'!F19-'BK'!D19-'BK'!D20+'BK'!F20-'BK'!D21+'BK'!F21-'BK'!D23+'BK'!F23-'BK'!D22+'BK'!F22</f>
        <v>0</v>
      </c>
      <c r="E17" s="27"/>
      <c r="F17" s="139"/>
    </row>
    <row r="18" spans="1:6" s="2" customFormat="1" ht="12.75">
      <c r="A18" s="101"/>
      <c r="B18" s="2" t="s">
        <v>33</v>
      </c>
      <c r="D18" s="26">
        <f>+'BK'!D48-'BK'!F48+'BK'!D50-'BK'!F50+'BK'!D51-'BK'!F51+'BK'!D49-'BK'!F49+'BK'!D52-'BK'!F52+'BK'!D53-'BK'!F53+'BK'!D56-'BK'!F56</f>
        <v>0</v>
      </c>
      <c r="E18" s="27"/>
      <c r="F18" s="134">
        <v>-33675820</v>
      </c>
    </row>
    <row r="19" spans="1:6" s="2" customFormat="1" ht="12.75">
      <c r="A19" s="101"/>
      <c r="B19" s="30" t="s">
        <v>34</v>
      </c>
      <c r="D19" s="31">
        <f>SUM(D8:D18)</f>
        <v>49145</v>
      </c>
      <c r="E19" s="28"/>
      <c r="F19" s="140">
        <f>SUM(F8:F18)</f>
        <v>1494842</v>
      </c>
    </row>
    <row r="20" spans="1:6" s="2" customFormat="1" ht="12.75" customHeight="1">
      <c r="A20" s="101"/>
      <c r="B20" s="2" t="s">
        <v>16</v>
      </c>
      <c r="D20" s="27"/>
      <c r="E20" s="27"/>
      <c r="F20" s="136"/>
    </row>
    <row r="21" spans="1:6" s="2" customFormat="1" ht="12.75" customHeight="1">
      <c r="A21" s="101"/>
      <c r="B21" s="2" t="s">
        <v>17</v>
      </c>
      <c r="D21" s="28"/>
      <c r="E21" s="27"/>
      <c r="F21" s="139"/>
    </row>
    <row r="22" spans="1:6" s="2" customFormat="1" ht="12.75">
      <c r="A22" s="101"/>
      <c r="D22" s="27"/>
      <c r="E22" s="27"/>
      <c r="F22" s="136"/>
    </row>
    <row r="23" spans="1:6" s="2" customFormat="1" ht="12.75">
      <c r="A23" s="141" t="s">
        <v>18</v>
      </c>
      <c r="D23" s="29">
        <f>SUM(D19:D22)</f>
        <v>49145</v>
      </c>
      <c r="E23" s="27"/>
      <c r="F23" s="142">
        <f>SUM(F19:F22)</f>
        <v>1494842</v>
      </c>
    </row>
    <row r="24" spans="1:6" s="2" customFormat="1" ht="12.75">
      <c r="A24" s="141"/>
      <c r="D24" s="26"/>
      <c r="E24" s="27"/>
      <c r="F24" s="134"/>
    </row>
    <row r="25" spans="1:6" s="2" customFormat="1" ht="12.75">
      <c r="A25" s="101"/>
      <c r="B25" s="2" t="s">
        <v>35</v>
      </c>
      <c r="D25" s="26"/>
      <c r="E25" s="27"/>
      <c r="F25" s="134"/>
    </row>
    <row r="26" spans="1:6" s="2" customFormat="1" ht="12.75">
      <c r="A26" s="101"/>
      <c r="B26" s="2" t="s">
        <v>36</v>
      </c>
      <c r="D26" s="28">
        <f>'BK'!F33-'BK'!D33+'BK'!F34-'BK'!D34+'BK'!F36-'BK'!D36+'BK'!F37-'BK'!D37+'ardh-shpenz'!D14</f>
        <v>0</v>
      </c>
      <c r="E26" s="27"/>
      <c r="F26" s="134">
        <v>-1590000</v>
      </c>
    </row>
    <row r="27" spans="1:6" s="2" customFormat="1" ht="12.75">
      <c r="A27" s="101"/>
      <c r="B27" s="2" t="s">
        <v>37</v>
      </c>
      <c r="D27" s="27"/>
      <c r="E27" s="27"/>
      <c r="F27" s="136"/>
    </row>
    <row r="28" spans="1:6" s="2" customFormat="1" ht="12.75" customHeight="1">
      <c r="A28" s="101"/>
      <c r="B28" s="2" t="s">
        <v>19</v>
      </c>
      <c r="D28" s="27"/>
      <c r="E28" s="27"/>
      <c r="F28" s="139"/>
    </row>
    <row r="29" spans="1:6" s="2" customFormat="1" ht="12.75" customHeight="1">
      <c r="A29" s="101"/>
      <c r="B29" s="2" t="s">
        <v>20</v>
      </c>
      <c r="D29" s="27"/>
      <c r="E29" s="27"/>
      <c r="F29" s="136"/>
    </row>
    <row r="30" spans="1:6" s="2" customFormat="1" ht="12.75">
      <c r="A30" s="101"/>
      <c r="B30" s="6"/>
      <c r="C30" s="6"/>
      <c r="D30" s="27"/>
      <c r="E30" s="27"/>
      <c r="F30" s="136"/>
    </row>
    <row r="31" spans="1:6" s="2" customFormat="1" ht="12.75">
      <c r="A31" s="101"/>
      <c r="B31" s="10" t="s">
        <v>90</v>
      </c>
      <c r="D31" s="29">
        <f>SUM(D25:D29)</f>
        <v>0</v>
      </c>
      <c r="E31" s="27"/>
      <c r="F31" s="142">
        <f>SUM(F25:F29)</f>
        <v>-1590000</v>
      </c>
    </row>
    <row r="32" spans="1:6" s="2" customFormat="1" ht="12.75">
      <c r="A32" s="101"/>
      <c r="B32" s="6"/>
      <c r="C32" s="6"/>
      <c r="D32" s="27"/>
      <c r="E32" s="27"/>
      <c r="F32" s="136"/>
    </row>
    <row r="33" spans="1:6" s="2" customFormat="1" ht="12.75">
      <c r="A33" s="101"/>
      <c r="B33" s="2" t="s">
        <v>92</v>
      </c>
      <c r="D33" s="26"/>
      <c r="E33" s="27"/>
      <c r="F33" s="134"/>
    </row>
    <row r="34" spans="1:6" s="2" customFormat="1" ht="12.75">
      <c r="A34" s="101"/>
      <c r="B34" s="2" t="s">
        <v>21</v>
      </c>
      <c r="D34" s="26"/>
      <c r="E34" s="27"/>
      <c r="F34" s="134">
        <v>100000</v>
      </c>
    </row>
    <row r="35" spans="1:6" s="2" customFormat="1" ht="12.75">
      <c r="A35" s="101"/>
      <c r="B35" s="2" t="s">
        <v>38</v>
      </c>
      <c r="D35" s="28">
        <f>+'BK'!D62-'BK'!F62</f>
        <v>0</v>
      </c>
      <c r="E35" s="27"/>
      <c r="F35" s="139"/>
    </row>
    <row r="36" spans="1:6" s="2" customFormat="1" ht="12.75">
      <c r="A36" s="101"/>
      <c r="B36" s="2" t="s">
        <v>22</v>
      </c>
      <c r="D36" s="27"/>
      <c r="E36" s="27"/>
      <c r="F36" s="136"/>
    </row>
    <row r="37" spans="1:6" s="2" customFormat="1" ht="12.75" customHeight="1">
      <c r="A37" s="101"/>
      <c r="B37" s="2" t="s">
        <v>39</v>
      </c>
      <c r="D37" s="28"/>
      <c r="E37" s="27"/>
      <c r="F37" s="138"/>
    </row>
    <row r="38" spans="1:6" s="2" customFormat="1" ht="12.75">
      <c r="A38" s="101"/>
      <c r="B38" s="6"/>
      <c r="C38" s="6"/>
      <c r="D38" s="27"/>
      <c r="E38" s="27"/>
      <c r="F38" s="136"/>
    </row>
    <row r="39" spans="1:6" s="2" customFormat="1" ht="12.75">
      <c r="A39" s="101"/>
      <c r="B39" s="10" t="s">
        <v>40</v>
      </c>
      <c r="D39" s="29">
        <f>SUM(D33:D38)</f>
        <v>0</v>
      </c>
      <c r="E39" s="26"/>
      <c r="F39" s="142">
        <f>SUM(F33:F38)</f>
        <v>100000</v>
      </c>
    </row>
    <row r="40" spans="1:6" s="2" customFormat="1" ht="12.75">
      <c r="A40" s="101"/>
      <c r="B40" s="6"/>
      <c r="C40" s="6"/>
      <c r="D40" s="27"/>
      <c r="E40" s="27"/>
      <c r="F40" s="136"/>
    </row>
    <row r="41" spans="1:6" s="2" customFormat="1" ht="12.75">
      <c r="A41" s="101"/>
      <c r="B41" s="9" t="s">
        <v>23</v>
      </c>
      <c r="D41" s="33">
        <f>+D39+D23+D31</f>
        <v>49145</v>
      </c>
      <c r="E41" s="27"/>
      <c r="F41" s="143">
        <f>+F39+F23+F31</f>
        <v>4842</v>
      </c>
    </row>
    <row r="42" spans="1:6" s="2" customFormat="1" ht="12.75">
      <c r="A42" s="101"/>
      <c r="B42" s="9"/>
      <c r="D42" s="28"/>
      <c r="E42" s="27"/>
      <c r="F42" s="139"/>
    </row>
    <row r="43" spans="1:6" s="2" customFormat="1" ht="12.75">
      <c r="A43" s="101"/>
      <c r="B43" s="9" t="s">
        <v>91</v>
      </c>
      <c r="D43" s="28">
        <f>+F44</f>
        <v>65845</v>
      </c>
      <c r="E43" s="27"/>
      <c r="F43" s="134">
        <v>61003</v>
      </c>
    </row>
    <row r="44" spans="1:6" s="2" customFormat="1" ht="12.75">
      <c r="A44" s="101"/>
      <c r="B44" s="9" t="s">
        <v>24</v>
      </c>
      <c r="D44" s="32">
        <f>+'BK'!D9</f>
        <v>114990</v>
      </c>
      <c r="E44" s="26"/>
      <c r="F44" s="134">
        <f>+'BK'!F9</f>
        <v>65845</v>
      </c>
    </row>
    <row r="45" spans="1:6" s="2" customFormat="1" ht="12.75">
      <c r="A45" s="101"/>
      <c r="D45" s="26"/>
      <c r="E45" s="26"/>
      <c r="F45" s="134"/>
    </row>
    <row r="46" spans="1:6" s="2" customFormat="1" ht="12.75">
      <c r="A46" s="101"/>
      <c r="D46" s="26"/>
      <c r="E46" s="26"/>
      <c r="F46" s="134"/>
    </row>
    <row r="47" spans="1:6" ht="12.75">
      <c r="A47" s="101"/>
      <c r="B47" s="2"/>
      <c r="C47" s="2"/>
      <c r="D47" s="26">
        <f>D44-D43</f>
        <v>49145</v>
      </c>
      <c r="E47" s="26"/>
      <c r="F47" s="134">
        <f>F44-F43</f>
        <v>4842</v>
      </c>
    </row>
    <row r="48" spans="1:6" ht="12.75">
      <c r="A48" s="101"/>
      <c r="B48" s="2"/>
      <c r="C48" s="2"/>
      <c r="D48" s="26"/>
      <c r="E48" s="26"/>
      <c r="F48" s="134"/>
    </row>
    <row r="49" spans="1:6" ht="12.75">
      <c r="A49" s="101"/>
      <c r="B49" s="2"/>
      <c r="C49" s="2"/>
      <c r="D49" s="26">
        <f>D41-D47</f>
        <v>0</v>
      </c>
      <c r="E49" s="26"/>
      <c r="F49" s="134">
        <f>F41-F47</f>
        <v>0</v>
      </c>
    </row>
    <row r="50" spans="1:6" ht="13.5" thickBot="1">
      <c r="A50" s="114"/>
      <c r="B50" s="115"/>
      <c r="C50" s="115"/>
      <c r="D50" s="144"/>
      <c r="E50" s="144"/>
      <c r="F50" s="145"/>
    </row>
  </sheetData>
  <sheetProtection/>
  <printOptions/>
  <pageMargins left="0.58" right="0.41" top="1" bottom="0.8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34"/>
  <sheetViews>
    <sheetView workbookViewId="0" topLeftCell="A1">
      <selection activeCell="G11" sqref="G11"/>
    </sheetView>
  </sheetViews>
  <sheetFormatPr defaultColWidth="9.140625" defaultRowHeight="12.75"/>
  <cols>
    <col min="1" max="1" width="8.57421875" style="1" customWidth="1"/>
    <col min="2" max="2" width="36.421875" style="1" customWidth="1"/>
    <col min="3" max="3" width="15.57421875" style="1" customWidth="1"/>
    <col min="4" max="4" width="2.8515625" style="1" customWidth="1"/>
    <col min="5" max="5" width="13.8515625" style="1" customWidth="1"/>
    <col min="6" max="6" width="3.57421875" style="1" customWidth="1"/>
    <col min="7" max="7" width="15.28125" style="1" customWidth="1"/>
    <col min="8" max="8" width="2.7109375" style="1" customWidth="1"/>
    <col min="9" max="9" width="15.28125" style="1" customWidth="1"/>
    <col min="10" max="10" width="9.7109375" style="1" customWidth="1"/>
    <col min="11" max="16384" width="9.140625" style="1" customWidth="1"/>
  </cols>
  <sheetData>
    <row r="1" spans="1:10" ht="12.75">
      <c r="A1" s="146"/>
      <c r="B1" s="96"/>
      <c r="C1" s="96"/>
      <c r="D1" s="96"/>
      <c r="E1" s="96"/>
      <c r="F1" s="96"/>
      <c r="G1" s="96"/>
      <c r="H1" s="96"/>
      <c r="I1" s="96"/>
      <c r="J1" s="98"/>
    </row>
    <row r="2" spans="1:10" ht="15.75">
      <c r="A2" s="101"/>
      <c r="B2" s="130" t="s">
        <v>170</v>
      </c>
      <c r="C2" s="2"/>
      <c r="D2" s="2"/>
      <c r="E2" s="2"/>
      <c r="F2" s="2"/>
      <c r="G2" s="2"/>
      <c r="H2" s="2"/>
      <c r="I2" s="2"/>
      <c r="J2" s="100"/>
    </row>
    <row r="3" spans="1:10" ht="16.5">
      <c r="A3" s="101"/>
      <c r="B3" s="147" t="s">
        <v>196</v>
      </c>
      <c r="C3" s="2"/>
      <c r="D3" s="2"/>
      <c r="E3" s="2"/>
      <c r="F3" s="2"/>
      <c r="G3" s="2"/>
      <c r="H3" s="2"/>
      <c r="I3" s="2"/>
      <c r="J3" s="100"/>
    </row>
    <row r="4" spans="1:10" ht="16.5">
      <c r="A4" s="101"/>
      <c r="B4" s="147" t="s">
        <v>102</v>
      </c>
      <c r="C4" s="2"/>
      <c r="D4" s="2"/>
      <c r="E4" s="2"/>
      <c r="F4" s="2"/>
      <c r="G4" s="2"/>
      <c r="H4" s="2"/>
      <c r="I4" s="2"/>
      <c r="J4" s="100"/>
    </row>
    <row r="5" spans="1:10" ht="12.75">
      <c r="A5" s="101"/>
      <c r="B5" s="2"/>
      <c r="C5" s="2"/>
      <c r="D5" s="2"/>
      <c r="E5" s="2"/>
      <c r="F5" s="2"/>
      <c r="G5" s="2"/>
      <c r="H5" s="2"/>
      <c r="I5" s="2"/>
      <c r="J5" s="100"/>
    </row>
    <row r="6" spans="1:10" ht="12.75">
      <c r="A6" s="101"/>
      <c r="B6" s="2"/>
      <c r="C6" s="2"/>
      <c r="D6" s="2"/>
      <c r="E6" s="2"/>
      <c r="F6" s="2"/>
      <c r="G6" s="2"/>
      <c r="H6" s="2"/>
      <c r="I6" s="2"/>
      <c r="J6" s="100"/>
    </row>
    <row r="7" spans="1:10" ht="12.75">
      <c r="A7" s="101"/>
      <c r="B7" s="2"/>
      <c r="C7" s="2"/>
      <c r="D7" s="2"/>
      <c r="E7" s="2"/>
      <c r="F7" s="2"/>
      <c r="G7" s="2"/>
      <c r="H7" s="2"/>
      <c r="I7" s="2"/>
      <c r="J7" s="100"/>
    </row>
    <row r="8" spans="1:10" s="2" customFormat="1" ht="25.5">
      <c r="A8" s="101"/>
      <c r="C8" s="7" t="s">
        <v>97</v>
      </c>
      <c r="D8" s="7"/>
      <c r="E8" s="7" t="s">
        <v>98</v>
      </c>
      <c r="F8" s="7"/>
      <c r="G8" s="7" t="s">
        <v>99</v>
      </c>
      <c r="H8" s="7"/>
      <c r="I8" s="7" t="s">
        <v>2</v>
      </c>
      <c r="J8" s="100"/>
    </row>
    <row r="9" spans="1:10" s="2" customFormat="1" ht="12.75">
      <c r="A9" s="101"/>
      <c r="B9" s="6"/>
      <c r="C9" s="6"/>
      <c r="D9" s="6"/>
      <c r="E9" s="6"/>
      <c r="F9" s="6"/>
      <c r="G9" s="6"/>
      <c r="H9" s="6"/>
      <c r="I9" s="6"/>
      <c r="J9" s="100"/>
    </row>
    <row r="10" spans="1:10" s="2" customFormat="1" ht="12.75">
      <c r="A10" s="101"/>
      <c r="B10" s="5" t="s">
        <v>197</v>
      </c>
      <c r="C10" s="16"/>
      <c r="D10" s="17"/>
      <c r="E10" s="16"/>
      <c r="F10" s="17"/>
      <c r="G10" s="16">
        <v>62365085</v>
      </c>
      <c r="H10" s="17"/>
      <c r="I10" s="16">
        <f>SUM(C10:G10)</f>
        <v>62365085</v>
      </c>
      <c r="J10" s="100"/>
    </row>
    <row r="11" spans="1:10" s="2" customFormat="1" ht="12.75">
      <c r="A11" s="101"/>
      <c r="B11" s="5"/>
      <c r="C11" s="17"/>
      <c r="D11" s="17"/>
      <c r="E11" s="17"/>
      <c r="F11" s="17"/>
      <c r="G11" s="17"/>
      <c r="H11" s="17"/>
      <c r="I11" s="17"/>
      <c r="J11" s="100"/>
    </row>
    <row r="12" spans="1:10" s="2" customFormat="1" ht="12.75">
      <c r="A12" s="101"/>
      <c r="B12" s="6" t="s">
        <v>95</v>
      </c>
      <c r="C12" s="18"/>
      <c r="D12" s="18"/>
      <c r="E12" s="18"/>
      <c r="F12" s="18"/>
      <c r="G12" s="17">
        <f>'BK'!F75</f>
        <v>39916345</v>
      </c>
      <c r="H12" s="17"/>
      <c r="I12" s="17">
        <f>SUM(G12:H12)</f>
        <v>39916345</v>
      </c>
      <c r="J12" s="100"/>
    </row>
    <row r="13" spans="1:10" s="2" customFormat="1" ht="12.75">
      <c r="A13" s="101"/>
      <c r="B13" s="6" t="s">
        <v>39</v>
      </c>
      <c r="C13" s="18"/>
      <c r="D13" s="18"/>
      <c r="E13" s="18"/>
      <c r="F13" s="18"/>
      <c r="G13" s="17"/>
      <c r="H13" s="17"/>
      <c r="I13" s="17">
        <f>SUM(G13:H13)</f>
        <v>0</v>
      </c>
      <c r="J13" s="100"/>
    </row>
    <row r="14" spans="1:10" s="2" customFormat="1" ht="12.75">
      <c r="A14" s="101"/>
      <c r="B14" s="6" t="s">
        <v>96</v>
      </c>
      <c r="C14" s="18"/>
      <c r="D14" s="18"/>
      <c r="E14" s="17"/>
      <c r="F14" s="17"/>
      <c r="G14" s="17"/>
      <c r="H14" s="17"/>
      <c r="I14" s="17">
        <f>SUM(G14:H14)</f>
        <v>0</v>
      </c>
      <c r="J14" s="100"/>
    </row>
    <row r="15" spans="1:10" s="2" customFormat="1" ht="12.75">
      <c r="A15" s="101"/>
      <c r="B15" s="6"/>
      <c r="C15" s="17"/>
      <c r="D15" s="18"/>
      <c r="E15" s="18"/>
      <c r="F15" s="18"/>
      <c r="G15" s="18"/>
      <c r="H15" s="18"/>
      <c r="I15" s="17">
        <f>SUM(G15:H15)</f>
        <v>0</v>
      </c>
      <c r="J15" s="100"/>
    </row>
    <row r="16" spans="1:10" s="2" customFormat="1" ht="11.25" customHeight="1">
      <c r="A16" s="101"/>
      <c r="B16" s="6"/>
      <c r="C16" s="18"/>
      <c r="D16" s="18"/>
      <c r="E16" s="18"/>
      <c r="F16" s="18"/>
      <c r="G16" s="18"/>
      <c r="H16" s="18"/>
      <c r="I16" s="18"/>
      <c r="J16" s="100"/>
    </row>
    <row r="17" spans="1:10" s="2" customFormat="1" ht="13.5" thickBot="1">
      <c r="A17" s="101"/>
      <c r="B17" s="5" t="s">
        <v>198</v>
      </c>
      <c r="C17" s="19">
        <f>SUM(C10:C16)</f>
        <v>0</v>
      </c>
      <c r="D17" s="17"/>
      <c r="E17" s="19">
        <f>SUM(E10:E16)</f>
        <v>0</v>
      </c>
      <c r="F17" s="17"/>
      <c r="G17" s="19">
        <f>SUM(G10:G16)</f>
        <v>102281430</v>
      </c>
      <c r="H17" s="17"/>
      <c r="I17" s="19">
        <f>SUM(I10:I16)</f>
        <v>102281430</v>
      </c>
      <c r="J17" s="100"/>
    </row>
    <row r="18" spans="1:10" s="2" customFormat="1" ht="13.5" thickTop="1">
      <c r="A18" s="101"/>
      <c r="B18" s="5"/>
      <c r="C18" s="17"/>
      <c r="D18" s="17"/>
      <c r="E18" s="17"/>
      <c r="F18" s="17"/>
      <c r="G18" s="17"/>
      <c r="H18" s="17"/>
      <c r="I18" s="17"/>
      <c r="J18" s="100"/>
    </row>
    <row r="19" spans="1:10" s="2" customFormat="1" ht="12.75">
      <c r="A19" s="101"/>
      <c r="B19" s="6" t="s">
        <v>93</v>
      </c>
      <c r="C19" s="17"/>
      <c r="D19" s="17"/>
      <c r="E19" s="17"/>
      <c r="F19" s="17"/>
      <c r="G19" s="17"/>
      <c r="H19" s="17"/>
      <c r="I19" s="17"/>
      <c r="J19" s="100"/>
    </row>
    <row r="20" spans="1:10" s="2" customFormat="1" ht="12.75">
      <c r="A20" s="101"/>
      <c r="B20" s="6" t="s">
        <v>94</v>
      </c>
      <c r="C20" s="17"/>
      <c r="D20" s="17"/>
      <c r="E20" s="17"/>
      <c r="F20" s="17"/>
      <c r="G20" s="17"/>
      <c r="H20" s="17"/>
      <c r="I20" s="17"/>
      <c r="J20" s="100"/>
    </row>
    <row r="21" spans="1:10" s="2" customFormat="1" ht="12.75">
      <c r="A21" s="101"/>
      <c r="B21" s="6" t="s">
        <v>95</v>
      </c>
      <c r="C21" s="17"/>
      <c r="D21" s="15"/>
      <c r="E21" s="17"/>
      <c r="F21" s="15"/>
      <c r="G21" s="17">
        <f>+'BK'!D75</f>
        <v>-35533</v>
      </c>
      <c r="H21" s="17"/>
      <c r="I21" s="17">
        <f>SUM(C21:H21)</f>
        <v>-35533</v>
      </c>
      <c r="J21" s="100"/>
    </row>
    <row r="22" spans="1:10" s="2" customFormat="1" ht="12.75">
      <c r="A22" s="101"/>
      <c r="B22" s="6" t="s">
        <v>39</v>
      </c>
      <c r="C22" s="17"/>
      <c r="D22" s="18"/>
      <c r="E22" s="17"/>
      <c r="F22" s="18"/>
      <c r="G22" s="17"/>
      <c r="H22" s="17"/>
      <c r="I22" s="17">
        <f>SUM(C22:H22)</f>
        <v>0</v>
      </c>
      <c r="J22" s="100"/>
    </row>
    <row r="23" spans="1:10" s="2" customFormat="1" ht="12.75">
      <c r="A23" s="101"/>
      <c r="B23" s="6"/>
      <c r="C23" s="17"/>
      <c r="D23" s="18"/>
      <c r="E23" s="17"/>
      <c r="F23" s="18"/>
      <c r="G23" s="17"/>
      <c r="H23" s="18"/>
      <c r="I23" s="17"/>
      <c r="J23" s="100"/>
    </row>
    <row r="24" spans="1:10" s="2" customFormat="1" ht="12.75">
      <c r="A24" s="101"/>
      <c r="B24" s="6"/>
      <c r="C24" s="17"/>
      <c r="D24" s="17"/>
      <c r="E24" s="17"/>
      <c r="F24" s="18"/>
      <c r="G24" s="17"/>
      <c r="H24" s="18"/>
      <c r="I24" s="17"/>
      <c r="J24" s="100"/>
    </row>
    <row r="25" spans="1:10" s="2" customFormat="1" ht="12.75">
      <c r="A25" s="101"/>
      <c r="B25" s="6"/>
      <c r="C25" s="18"/>
      <c r="D25" s="18"/>
      <c r="E25" s="18"/>
      <c r="F25" s="18"/>
      <c r="G25" s="18"/>
      <c r="H25" s="18"/>
      <c r="I25" s="18"/>
      <c r="J25" s="100"/>
    </row>
    <row r="26" spans="1:10" s="2" customFormat="1" ht="13.5" thickBot="1">
      <c r="A26" s="101"/>
      <c r="B26" s="5" t="s">
        <v>199</v>
      </c>
      <c r="C26" s="21">
        <f>SUM(C17:C25)</f>
        <v>0</v>
      </c>
      <c r="D26" s="17"/>
      <c r="E26" s="21">
        <f>SUM(E17:E25)</f>
        <v>0</v>
      </c>
      <c r="F26" s="17"/>
      <c r="G26" s="21">
        <f>SUM(G17:G25)</f>
        <v>102245897</v>
      </c>
      <c r="H26" s="20"/>
      <c r="I26" s="21">
        <f>SUM(I17:I25)</f>
        <v>102245897</v>
      </c>
      <c r="J26" s="126"/>
    </row>
    <row r="27" spans="1:10" s="2" customFormat="1" ht="13.5" thickTop="1">
      <c r="A27" s="101"/>
      <c r="B27" s="6"/>
      <c r="C27" s="6"/>
      <c r="D27" s="6"/>
      <c r="E27" s="6"/>
      <c r="F27" s="6"/>
      <c r="G27" s="6"/>
      <c r="H27" s="6"/>
      <c r="I27" s="6"/>
      <c r="J27" s="100"/>
    </row>
    <row r="28" spans="1:10" ht="12.75">
      <c r="A28" s="101"/>
      <c r="B28" s="2"/>
      <c r="C28" s="2"/>
      <c r="D28" s="2"/>
      <c r="E28" s="2"/>
      <c r="F28" s="2"/>
      <c r="G28" s="2"/>
      <c r="H28" s="2"/>
      <c r="I28" s="2"/>
      <c r="J28" s="100"/>
    </row>
    <row r="29" spans="1:10" ht="16.5">
      <c r="A29" s="101"/>
      <c r="B29" s="2"/>
      <c r="C29" s="148"/>
      <c r="D29" s="2"/>
      <c r="E29" s="2"/>
      <c r="F29" s="2"/>
      <c r="G29" s="2"/>
      <c r="H29" s="2"/>
      <c r="I29" s="44"/>
      <c r="J29" s="100"/>
    </row>
    <row r="30" spans="1:10" ht="16.5">
      <c r="A30" s="101"/>
      <c r="B30" s="2"/>
      <c r="C30" s="148"/>
      <c r="D30" s="2"/>
      <c r="E30" s="2"/>
      <c r="F30" s="2"/>
      <c r="G30" s="2"/>
      <c r="H30" s="2"/>
      <c r="I30" s="2"/>
      <c r="J30" s="100"/>
    </row>
    <row r="31" spans="1:10" ht="16.5">
      <c r="A31" s="101"/>
      <c r="B31" s="2"/>
      <c r="C31" s="148"/>
      <c r="D31" s="2"/>
      <c r="E31" s="2"/>
      <c r="F31" s="2"/>
      <c r="G31" s="148"/>
      <c r="H31" s="2"/>
      <c r="I31" s="2"/>
      <c r="J31" s="100"/>
    </row>
    <row r="32" spans="1:10" ht="12.75">
      <c r="A32" s="101"/>
      <c r="B32" s="2"/>
      <c r="C32" s="2"/>
      <c r="D32" s="2"/>
      <c r="E32" s="2"/>
      <c r="F32" s="2"/>
      <c r="G32" s="2"/>
      <c r="H32" s="2"/>
      <c r="I32" s="2"/>
      <c r="J32" s="100"/>
    </row>
    <row r="33" spans="1:10" ht="12.75">
      <c r="A33" s="101"/>
      <c r="B33" s="2"/>
      <c r="C33" s="2"/>
      <c r="D33" s="2"/>
      <c r="E33" s="2"/>
      <c r="F33" s="2"/>
      <c r="G33" s="2"/>
      <c r="H33" s="2"/>
      <c r="I33" s="2"/>
      <c r="J33" s="100"/>
    </row>
    <row r="34" spans="1:10" ht="13.5" thickBot="1">
      <c r="A34" s="114"/>
      <c r="B34" s="115"/>
      <c r="C34" s="115"/>
      <c r="D34" s="115"/>
      <c r="E34" s="115"/>
      <c r="F34" s="115"/>
      <c r="G34" s="115"/>
      <c r="H34" s="115"/>
      <c r="I34" s="115"/>
      <c r="J34" s="127"/>
    </row>
  </sheetData>
  <sheetProtection/>
  <printOptions/>
  <pageMargins left="0.75" right="0.67" top="1.1" bottom="1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O30"/>
  <sheetViews>
    <sheetView workbookViewId="0" topLeftCell="A1">
      <selection activeCell="B19" sqref="B19"/>
    </sheetView>
  </sheetViews>
  <sheetFormatPr defaultColWidth="9.140625" defaultRowHeight="12.75"/>
  <cols>
    <col min="1" max="1" width="12.140625" style="1" customWidth="1"/>
    <col min="2" max="2" width="19.57421875" style="1" bestFit="1" customWidth="1"/>
    <col min="3" max="3" width="3.8515625" style="1" customWidth="1"/>
    <col min="4" max="4" width="15.7109375" style="1" customWidth="1"/>
    <col min="5" max="5" width="2.7109375" style="1" customWidth="1"/>
    <col min="6" max="6" width="17.00390625" style="1" bestFit="1" customWidth="1"/>
    <col min="7" max="7" width="3.7109375" style="1" customWidth="1"/>
    <col min="8" max="8" width="18.421875" style="1" customWidth="1"/>
    <col min="9" max="9" width="2.8515625" style="1" customWidth="1"/>
    <col min="10" max="10" width="18.7109375" style="1" customWidth="1"/>
    <col min="11" max="11" width="17.28125" style="1" customWidth="1"/>
    <col min="12" max="13" width="12.00390625" style="1" bestFit="1" customWidth="1"/>
    <col min="14" max="14" width="9.140625" style="1" customWidth="1"/>
    <col min="15" max="15" width="12.8515625" style="1" bestFit="1" customWidth="1"/>
    <col min="16" max="16384" width="9.140625" style="1" customWidth="1"/>
  </cols>
  <sheetData>
    <row r="1" spans="1:11" ht="12.75">
      <c r="A1" s="146"/>
      <c r="B1" s="96"/>
      <c r="C1" s="96"/>
      <c r="D1" s="96"/>
      <c r="E1" s="96"/>
      <c r="F1" s="96"/>
      <c r="G1" s="96"/>
      <c r="H1" s="96"/>
      <c r="I1" s="96"/>
      <c r="J1" s="96"/>
      <c r="K1" s="98"/>
    </row>
    <row r="2" spans="1:11" ht="33" customHeight="1">
      <c r="A2" s="101"/>
      <c r="B2" s="130" t="s">
        <v>170</v>
      </c>
      <c r="C2" s="2"/>
      <c r="D2" s="2"/>
      <c r="E2" s="2"/>
      <c r="F2" s="2"/>
      <c r="G2" s="2"/>
      <c r="H2" s="2"/>
      <c r="I2" s="2"/>
      <c r="J2" s="2"/>
      <c r="K2" s="100"/>
    </row>
    <row r="3" spans="1:11" ht="16.5">
      <c r="A3" s="101"/>
      <c r="B3" s="147" t="s">
        <v>200</v>
      </c>
      <c r="C3" s="2"/>
      <c r="D3" s="2"/>
      <c r="E3" s="2"/>
      <c r="F3" s="2"/>
      <c r="G3" s="2"/>
      <c r="H3" s="2"/>
      <c r="I3" s="2"/>
      <c r="J3" s="2"/>
      <c r="K3" s="100"/>
    </row>
    <row r="4" spans="1:11" ht="45">
      <c r="A4" s="101"/>
      <c r="B4" s="147"/>
      <c r="C4" s="2"/>
      <c r="D4" s="2"/>
      <c r="E4" s="2"/>
      <c r="F4" s="46" t="s">
        <v>105</v>
      </c>
      <c r="G4" s="45"/>
      <c r="H4" s="46" t="s">
        <v>134</v>
      </c>
      <c r="I4" s="47"/>
      <c r="J4" s="45" t="s">
        <v>2</v>
      </c>
      <c r="K4" s="100"/>
    </row>
    <row r="5" spans="1:11" ht="15">
      <c r="A5" s="101"/>
      <c r="B5" s="48" t="s">
        <v>106</v>
      </c>
      <c r="C5" s="41"/>
      <c r="D5" s="2"/>
      <c r="E5" s="2"/>
      <c r="F5" s="2"/>
      <c r="G5" s="2"/>
      <c r="H5" s="2"/>
      <c r="I5" s="2"/>
      <c r="J5" s="2"/>
      <c r="K5" s="100"/>
    </row>
    <row r="6" spans="1:12" ht="15">
      <c r="A6" s="101"/>
      <c r="B6" s="49" t="s">
        <v>201</v>
      </c>
      <c r="C6" s="41"/>
      <c r="D6" s="41">
        <v>1590000</v>
      </c>
      <c r="E6" s="41"/>
      <c r="F6" s="41"/>
      <c r="G6" s="41"/>
      <c r="H6" s="41">
        <v>60000000</v>
      </c>
      <c r="I6" s="41"/>
      <c r="J6" s="41">
        <f>+D6+F6+H6</f>
        <v>61590000</v>
      </c>
      <c r="K6" s="100"/>
      <c r="L6" s="11"/>
    </row>
    <row r="7" spans="1:13" ht="15">
      <c r="A7" s="101"/>
      <c r="B7" s="49" t="s">
        <v>107</v>
      </c>
      <c r="C7" s="41"/>
      <c r="D7" s="41"/>
      <c r="E7" s="41"/>
      <c r="F7" s="41"/>
      <c r="G7" s="41"/>
      <c r="H7" s="41"/>
      <c r="I7" s="41"/>
      <c r="J7" s="41">
        <f>+D7+F7+H7</f>
        <v>0</v>
      </c>
      <c r="K7" s="100"/>
      <c r="L7" s="11"/>
      <c r="M7" s="11"/>
    </row>
    <row r="8" spans="1:13" ht="15">
      <c r="A8" s="101"/>
      <c r="B8" s="49" t="s">
        <v>108</v>
      </c>
      <c r="C8" s="41"/>
      <c r="D8" s="41">
        <v>0</v>
      </c>
      <c r="E8" s="41"/>
      <c r="F8" s="41">
        <v>0</v>
      </c>
      <c r="G8" s="41"/>
      <c r="H8" s="41">
        <v>0</v>
      </c>
      <c r="I8" s="41"/>
      <c r="J8" s="41">
        <f>+D8+F8+H8</f>
        <v>0</v>
      </c>
      <c r="K8" s="100"/>
      <c r="M8" s="43"/>
    </row>
    <row r="9" spans="1:12" ht="15.75" thickBot="1">
      <c r="A9" s="101"/>
      <c r="B9" s="49" t="s">
        <v>202</v>
      </c>
      <c r="C9" s="41"/>
      <c r="D9" s="39">
        <f>SUM(D6:D8)</f>
        <v>1590000</v>
      </c>
      <c r="E9" s="40"/>
      <c r="F9" s="39">
        <f>SUM(F6:F8)</f>
        <v>0</v>
      </c>
      <c r="G9" s="41"/>
      <c r="H9" s="39">
        <f>SUM(H6:H8)</f>
        <v>60000000</v>
      </c>
      <c r="I9" s="41"/>
      <c r="J9" s="39">
        <f>SUM(J6:J8)</f>
        <v>61590000</v>
      </c>
      <c r="K9" s="104"/>
      <c r="L9" s="11"/>
    </row>
    <row r="10" spans="1:11" ht="15.75" thickTop="1">
      <c r="A10" s="101"/>
      <c r="B10" s="49"/>
      <c r="C10" s="41"/>
      <c r="D10" s="40"/>
      <c r="E10" s="40"/>
      <c r="F10" s="40"/>
      <c r="G10" s="41"/>
      <c r="H10" s="40"/>
      <c r="I10" s="41"/>
      <c r="J10" s="40"/>
      <c r="K10" s="100"/>
    </row>
    <row r="11" spans="1:11" ht="15">
      <c r="A11" s="101"/>
      <c r="B11" s="48" t="s">
        <v>109</v>
      </c>
      <c r="C11" s="41"/>
      <c r="D11" s="41"/>
      <c r="E11" s="41"/>
      <c r="F11" s="41"/>
      <c r="G11" s="41"/>
      <c r="H11" s="41"/>
      <c r="I11" s="41"/>
      <c r="J11" s="41"/>
      <c r="K11" s="100"/>
    </row>
    <row r="12" spans="1:11" ht="15">
      <c r="A12" s="101"/>
      <c r="B12" s="49" t="s">
        <v>201</v>
      </c>
      <c r="C12" s="41"/>
      <c r="D12" s="41"/>
      <c r="E12" s="41"/>
      <c r="F12" s="41"/>
      <c r="G12" s="41"/>
      <c r="H12" s="41"/>
      <c r="I12" s="41"/>
      <c r="J12" s="41">
        <f>SUM(D12:H12)</f>
        <v>0</v>
      </c>
      <c r="K12" s="149"/>
    </row>
    <row r="13" spans="1:11" ht="15">
      <c r="A13" s="101"/>
      <c r="B13" s="49" t="s">
        <v>107</v>
      </c>
      <c r="C13" s="41"/>
      <c r="D13" s="41"/>
      <c r="E13" s="41"/>
      <c r="F13" s="41"/>
      <c r="G13" s="41"/>
      <c r="H13" s="41"/>
      <c r="I13" s="41"/>
      <c r="J13" s="41">
        <f>SUM(D13:H13)</f>
        <v>0</v>
      </c>
      <c r="K13" s="126"/>
    </row>
    <row r="14" spans="1:15" ht="15">
      <c r="A14" s="101"/>
      <c r="B14" s="49" t="s">
        <v>108</v>
      </c>
      <c r="C14" s="41"/>
      <c r="D14" s="41">
        <v>0</v>
      </c>
      <c r="E14" s="41"/>
      <c r="F14" s="41">
        <v>0</v>
      </c>
      <c r="G14" s="41"/>
      <c r="H14" s="41">
        <v>0</v>
      </c>
      <c r="I14" s="41"/>
      <c r="J14" s="41">
        <f>SUM(D14:H14)</f>
        <v>0</v>
      </c>
      <c r="K14" s="100"/>
      <c r="L14" s="22"/>
      <c r="M14" s="11"/>
      <c r="O14" s="11"/>
    </row>
    <row r="15" spans="1:15" ht="15.75" thickBot="1">
      <c r="A15" s="101"/>
      <c r="B15" s="49" t="s">
        <v>202</v>
      </c>
      <c r="C15" s="41"/>
      <c r="D15" s="39">
        <f>+D12+D13</f>
        <v>0</v>
      </c>
      <c r="E15" s="40"/>
      <c r="F15" s="39">
        <f>SUM(F12:F14)</f>
        <v>0</v>
      </c>
      <c r="G15" s="41"/>
      <c r="H15" s="39">
        <f>+H12+H13</f>
        <v>0</v>
      </c>
      <c r="I15" s="41"/>
      <c r="J15" s="39">
        <f>+J12+J13</f>
        <v>0</v>
      </c>
      <c r="K15" s="100"/>
      <c r="M15" s="13"/>
      <c r="O15" s="11"/>
    </row>
    <row r="16" spans="1:15" ht="15.75" thickTop="1">
      <c r="A16" s="101"/>
      <c r="B16" s="49"/>
      <c r="C16" s="41"/>
      <c r="D16" s="41"/>
      <c r="E16" s="41"/>
      <c r="F16" s="41"/>
      <c r="G16" s="41"/>
      <c r="H16" s="41"/>
      <c r="I16" s="41"/>
      <c r="J16" s="41"/>
      <c r="K16" s="100"/>
      <c r="O16" s="43"/>
    </row>
    <row r="17" spans="1:11" ht="15">
      <c r="A17" s="101"/>
      <c r="B17" s="48" t="s">
        <v>203</v>
      </c>
      <c r="C17" s="41"/>
      <c r="D17" s="41">
        <f>+D6-D12</f>
        <v>1590000</v>
      </c>
      <c r="E17" s="41"/>
      <c r="F17" s="41">
        <f>+F6-F12</f>
        <v>0</v>
      </c>
      <c r="G17" s="41"/>
      <c r="H17" s="41">
        <f>+H6-H12</f>
        <v>60000000</v>
      </c>
      <c r="I17" s="41"/>
      <c r="J17" s="41">
        <f>+J6-J12</f>
        <v>61590000</v>
      </c>
      <c r="K17" s="110"/>
    </row>
    <row r="18" spans="1:15" ht="15.75" thickBot="1">
      <c r="A18" s="101"/>
      <c r="B18" s="48" t="s">
        <v>204</v>
      </c>
      <c r="C18" s="41"/>
      <c r="D18" s="39">
        <f>+D9-D15</f>
        <v>1590000</v>
      </c>
      <c r="E18" s="40"/>
      <c r="F18" s="39">
        <f>+F9-F15</f>
        <v>0</v>
      </c>
      <c r="G18" s="41"/>
      <c r="H18" s="39">
        <f>+H9-H15</f>
        <v>60000000</v>
      </c>
      <c r="I18" s="41"/>
      <c r="J18" s="39">
        <f>+J9-J15</f>
        <v>61590000</v>
      </c>
      <c r="K18" s="126"/>
      <c r="L18" s="43"/>
      <c r="O18" s="11"/>
    </row>
    <row r="19" spans="1:11" ht="13.5" thickTop="1">
      <c r="A19" s="101"/>
      <c r="B19" s="2"/>
      <c r="C19" s="2"/>
      <c r="D19" s="2"/>
      <c r="E19" s="2"/>
      <c r="F19" s="2"/>
      <c r="G19" s="2"/>
      <c r="H19" s="2"/>
      <c r="I19" s="2"/>
      <c r="J19" s="2"/>
      <c r="K19" s="100"/>
    </row>
    <row r="20" spans="1:11" ht="12.75">
      <c r="A20" s="101"/>
      <c r="B20" s="2"/>
      <c r="C20" s="2"/>
      <c r="D20" s="2"/>
      <c r="E20" s="2"/>
      <c r="F20" s="2"/>
      <c r="G20" s="2"/>
      <c r="H20" s="2"/>
      <c r="I20" s="2"/>
      <c r="J20" s="2"/>
      <c r="K20" s="100"/>
    </row>
    <row r="21" spans="1:11" ht="12.75">
      <c r="A21" s="101"/>
      <c r="B21" s="2"/>
      <c r="C21" s="2"/>
      <c r="D21" s="2"/>
      <c r="E21" s="2"/>
      <c r="F21" s="2"/>
      <c r="G21" s="2"/>
      <c r="H21" s="2"/>
      <c r="I21" s="2"/>
      <c r="J21" s="2"/>
      <c r="K21" s="110"/>
    </row>
    <row r="22" spans="1:11" ht="12.75">
      <c r="A22" s="101"/>
      <c r="B22" s="2"/>
      <c r="C22" s="2"/>
      <c r="D22" s="15"/>
      <c r="E22" s="2"/>
      <c r="F22" s="2"/>
      <c r="G22" s="2"/>
      <c r="H22" s="2"/>
      <c r="I22" s="2"/>
      <c r="J22" s="2"/>
      <c r="K22" s="100"/>
    </row>
    <row r="23" spans="1:11" ht="12" customHeight="1">
      <c r="A23" s="101"/>
      <c r="B23" s="2"/>
      <c r="C23" s="2"/>
      <c r="D23" s="2"/>
      <c r="E23" s="2"/>
      <c r="F23" s="2"/>
      <c r="G23" s="2"/>
      <c r="H23" s="2"/>
      <c r="I23" s="2"/>
      <c r="J23" s="2"/>
      <c r="K23" s="100"/>
    </row>
    <row r="24" spans="1:11" ht="12.75" hidden="1">
      <c r="A24" s="101"/>
      <c r="B24" s="2"/>
      <c r="C24" s="2"/>
      <c r="D24" s="2"/>
      <c r="E24" s="2"/>
      <c r="F24" s="2"/>
      <c r="G24" s="2"/>
      <c r="H24" s="2"/>
      <c r="I24" s="2"/>
      <c r="J24" s="2"/>
      <c r="K24" s="100"/>
    </row>
    <row r="25" spans="1:11" ht="12.75" hidden="1">
      <c r="A25" s="101"/>
      <c r="B25" s="2"/>
      <c r="C25" s="2"/>
      <c r="D25" s="2"/>
      <c r="E25" s="2"/>
      <c r="F25" s="2"/>
      <c r="G25" s="2"/>
      <c r="H25" s="2"/>
      <c r="I25" s="2"/>
      <c r="J25" s="2"/>
      <c r="K25" s="100"/>
    </row>
    <row r="26" spans="1:11" ht="12.75" hidden="1">
      <c r="A26" s="101"/>
      <c r="B26" s="2"/>
      <c r="C26" s="2"/>
      <c r="D26" s="2"/>
      <c r="E26" s="2"/>
      <c r="F26" s="2"/>
      <c r="G26" s="2"/>
      <c r="H26" s="2"/>
      <c r="I26" s="2"/>
      <c r="J26" s="2"/>
      <c r="K26" s="100"/>
    </row>
    <row r="27" spans="1:11" ht="12.75">
      <c r="A27" s="101"/>
      <c r="B27" s="2"/>
      <c r="C27" s="2"/>
      <c r="D27" s="2"/>
      <c r="E27" s="2"/>
      <c r="F27" s="2"/>
      <c r="G27" s="2"/>
      <c r="H27" s="2"/>
      <c r="I27" s="2"/>
      <c r="J27" s="2"/>
      <c r="K27" s="100"/>
    </row>
    <row r="28" spans="1:11" ht="12.75">
      <c r="A28" s="101"/>
      <c r="B28" s="2"/>
      <c r="C28" s="2"/>
      <c r="D28" s="2"/>
      <c r="E28" s="2"/>
      <c r="F28" s="2"/>
      <c r="G28" s="2"/>
      <c r="H28" s="2"/>
      <c r="I28" s="2"/>
      <c r="J28" s="2"/>
      <c r="K28" s="100"/>
    </row>
    <row r="29" spans="1:11" ht="12.75">
      <c r="A29" s="101"/>
      <c r="B29" s="2"/>
      <c r="C29" s="2"/>
      <c r="D29" s="2"/>
      <c r="E29" s="2"/>
      <c r="F29" s="2"/>
      <c r="G29" s="2"/>
      <c r="H29" s="2"/>
      <c r="I29" s="2"/>
      <c r="J29" s="2"/>
      <c r="K29" s="100"/>
    </row>
    <row r="30" spans="1:11" ht="13.5" thickBo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27"/>
    </row>
  </sheetData>
  <sheetProtection/>
  <printOptions/>
  <pageMargins left="0.96" right="0.58" top="1.17" bottom="0.66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H108"/>
  <sheetViews>
    <sheetView tabSelected="1" workbookViewId="0" topLeftCell="A1">
      <selection activeCell="E107" sqref="E107"/>
    </sheetView>
  </sheetViews>
  <sheetFormatPr defaultColWidth="19.421875" defaultRowHeight="12.75"/>
  <cols>
    <col min="1" max="1" width="4.8515625" style="54" customWidth="1"/>
    <col min="2" max="2" width="29.421875" style="54" customWidth="1"/>
    <col min="3" max="3" width="21.421875" style="54" customWidth="1"/>
    <col min="4" max="4" width="5.28125" style="54" customWidth="1"/>
    <col min="5" max="5" width="19.421875" style="54" bestFit="1" customWidth="1"/>
    <col min="6" max="6" width="7.140625" style="54" customWidth="1"/>
    <col min="7" max="16384" width="19.421875" style="54" customWidth="1"/>
  </cols>
  <sheetData>
    <row r="1" spans="1:6" ht="16.5" thickTop="1">
      <c r="A1" s="165"/>
      <c r="B1" s="151" t="s">
        <v>171</v>
      </c>
      <c r="C1" s="150"/>
      <c r="D1" s="150"/>
      <c r="E1" s="150"/>
      <c r="F1" s="167"/>
    </row>
    <row r="2" spans="1:6" ht="6" customHeight="1">
      <c r="A2" s="161"/>
      <c r="F2" s="152"/>
    </row>
    <row r="3" spans="1:6" ht="14.25" customHeight="1">
      <c r="A3" s="161"/>
      <c r="B3" s="53" t="s">
        <v>110</v>
      </c>
      <c r="F3" s="152"/>
    </row>
    <row r="4" spans="1:6" s="85" customFormat="1" ht="19.5" customHeight="1">
      <c r="A4" s="166"/>
      <c r="B4" s="84" t="s">
        <v>172</v>
      </c>
      <c r="F4" s="153"/>
    </row>
    <row r="5" spans="1:6" ht="15.75" thickBot="1">
      <c r="A5" s="161"/>
      <c r="C5" s="55" t="s">
        <v>205</v>
      </c>
      <c r="D5" s="56"/>
      <c r="E5" s="55" t="s">
        <v>187</v>
      </c>
      <c r="F5" s="154"/>
    </row>
    <row r="6" spans="1:6" ht="15.75" thickTop="1">
      <c r="A6" s="161"/>
      <c r="B6" s="54" t="s">
        <v>111</v>
      </c>
      <c r="E6" s="54">
        <v>65845</v>
      </c>
      <c r="F6" s="152"/>
    </row>
    <row r="7" spans="1:6" ht="15">
      <c r="A7" s="161"/>
      <c r="B7" s="54" t="s">
        <v>112</v>
      </c>
      <c r="F7" s="152"/>
    </row>
    <row r="8" spans="1:6" ht="15">
      <c r="A8" s="161"/>
      <c r="F8" s="152"/>
    </row>
    <row r="9" spans="1:6" ht="15.75" thickBot="1">
      <c r="A9" s="161"/>
      <c r="B9" s="57" t="s">
        <v>2</v>
      </c>
      <c r="C9" s="58">
        <f>SUM(C6:C8)</f>
        <v>0</v>
      </c>
      <c r="D9" s="53"/>
      <c r="E9" s="58">
        <f>SUM(E6:E8)</f>
        <v>65845</v>
      </c>
      <c r="F9" s="155"/>
    </row>
    <row r="10" spans="1:6" ht="15.75" thickTop="1">
      <c r="A10" s="161"/>
      <c r="C10" s="59">
        <f>'BK'!D9</f>
        <v>114990</v>
      </c>
      <c r="D10" s="60"/>
      <c r="E10" s="59">
        <f>'BK'!F9</f>
        <v>65845</v>
      </c>
      <c r="F10" s="152"/>
    </row>
    <row r="11" spans="1:6" ht="15.75">
      <c r="A11" s="161"/>
      <c r="B11" s="84" t="s">
        <v>113</v>
      </c>
      <c r="C11" s="61"/>
      <c r="E11" s="61"/>
      <c r="F11" s="152"/>
    </row>
    <row r="12" spans="1:6" ht="15.75" thickBot="1">
      <c r="A12" s="161"/>
      <c r="C12" s="55" t="s">
        <v>205</v>
      </c>
      <c r="D12" s="56"/>
      <c r="E12" s="55" t="s">
        <v>187</v>
      </c>
      <c r="F12" s="154"/>
    </row>
    <row r="13" spans="1:6" ht="15.75" thickTop="1">
      <c r="A13" s="161"/>
      <c r="B13" s="54" t="s">
        <v>173</v>
      </c>
      <c r="F13" s="152"/>
    </row>
    <row r="14" spans="1:6" ht="15">
      <c r="A14" s="161"/>
      <c r="B14" s="54" t="s">
        <v>140</v>
      </c>
      <c r="C14" s="54">
        <f>+'BK'!D23</f>
        <v>0</v>
      </c>
      <c r="E14" s="54">
        <v>0</v>
      </c>
      <c r="F14" s="152"/>
    </row>
    <row r="15" spans="1:6" ht="15">
      <c r="A15" s="161"/>
      <c r="F15" s="152"/>
    </row>
    <row r="16" spans="1:6" ht="15.75" thickBot="1">
      <c r="A16" s="161"/>
      <c r="B16" s="57" t="s">
        <v>2</v>
      </c>
      <c r="C16" s="58">
        <f>SUM(C13:C13)</f>
        <v>0</v>
      </c>
      <c r="D16" s="53"/>
      <c r="E16" s="58">
        <f>SUM(E13:E13)</f>
        <v>0</v>
      </c>
      <c r="F16" s="155"/>
    </row>
    <row r="17" spans="1:6" ht="15.75" thickTop="1">
      <c r="A17" s="161"/>
      <c r="C17" s="54">
        <f>'BK'!D19</f>
        <v>0</v>
      </c>
      <c r="E17" s="54">
        <f>'BK'!F19</f>
        <v>0</v>
      </c>
      <c r="F17" s="152"/>
    </row>
    <row r="18" spans="1:6" ht="15.75">
      <c r="A18" s="161"/>
      <c r="B18" s="84" t="s">
        <v>114</v>
      </c>
      <c r="F18" s="152"/>
    </row>
    <row r="19" spans="1:6" ht="15.75" thickBot="1">
      <c r="A19" s="161"/>
      <c r="C19" s="55" t="s">
        <v>205</v>
      </c>
      <c r="D19" s="56"/>
      <c r="E19" s="55" t="s">
        <v>187</v>
      </c>
      <c r="F19" s="154"/>
    </row>
    <row r="20" spans="1:6" ht="15.75" thickTop="1">
      <c r="A20" s="161"/>
      <c r="B20" s="54" t="s">
        <v>114</v>
      </c>
      <c r="C20" s="54">
        <f>+'BK'!D13</f>
        <v>0</v>
      </c>
      <c r="F20" s="152"/>
    </row>
    <row r="21" spans="1:6" ht="15">
      <c r="A21" s="161"/>
      <c r="B21" s="54" t="s">
        <v>154</v>
      </c>
      <c r="C21" s="54">
        <f>+'BK'!D14</f>
        <v>1427775</v>
      </c>
      <c r="E21" s="54">
        <v>1421782</v>
      </c>
      <c r="F21" s="152"/>
    </row>
    <row r="22" spans="1:6" ht="15">
      <c r="A22" s="161"/>
      <c r="F22" s="152"/>
    </row>
    <row r="23" spans="1:6" ht="15.75" thickBot="1">
      <c r="A23" s="161"/>
      <c r="B23" s="57" t="s">
        <v>2</v>
      </c>
      <c r="C23" s="58">
        <f>SUM(C20:C22)</f>
        <v>1427775</v>
      </c>
      <c r="D23" s="53"/>
      <c r="E23" s="58">
        <f>SUM(E20:E22)</f>
        <v>1421782</v>
      </c>
      <c r="F23" s="155"/>
    </row>
    <row r="24" spans="1:6" ht="15.75" thickTop="1">
      <c r="A24" s="161"/>
      <c r="C24" s="54">
        <f>'BK'!D13+'BK'!D14</f>
        <v>1427775</v>
      </c>
      <c r="D24" s="61"/>
      <c r="E24" s="54">
        <f>'BK'!F13+'BK'!F14</f>
        <v>1421782</v>
      </c>
      <c r="F24" s="152"/>
    </row>
    <row r="25" spans="1:6" ht="15.75">
      <c r="A25" s="161"/>
      <c r="B25" s="84" t="s">
        <v>115</v>
      </c>
      <c r="F25" s="152"/>
    </row>
    <row r="26" spans="1:6" ht="15.75" thickBot="1">
      <c r="A26" s="161"/>
      <c r="C26" s="55" t="s">
        <v>205</v>
      </c>
      <c r="D26" s="56"/>
      <c r="E26" s="55" t="s">
        <v>187</v>
      </c>
      <c r="F26" s="154"/>
    </row>
    <row r="27" spans="1:7" ht="15.75" thickTop="1">
      <c r="A27" s="161"/>
      <c r="B27" s="50" t="s">
        <v>103</v>
      </c>
      <c r="E27" s="54">
        <f>+'BK'!F48</f>
        <v>0</v>
      </c>
      <c r="F27" s="152"/>
      <c r="G27" s="23"/>
    </row>
    <row r="28" spans="1:7" ht="15">
      <c r="A28" s="161"/>
      <c r="B28" s="51" t="s">
        <v>135</v>
      </c>
      <c r="E28" s="54">
        <f>+'BK'!F49</f>
        <v>0</v>
      </c>
      <c r="F28" s="152"/>
      <c r="G28" s="23"/>
    </row>
    <row r="29" spans="1:7" ht="15">
      <c r="A29" s="161"/>
      <c r="B29" s="50" t="s">
        <v>8</v>
      </c>
      <c r="F29" s="152"/>
      <c r="G29" s="23"/>
    </row>
    <row r="30" spans="1:7" ht="15">
      <c r="A30" s="161"/>
      <c r="B30" s="50" t="s">
        <v>101</v>
      </c>
      <c r="E30" s="54">
        <f>+'BK'!F56</f>
        <v>0</v>
      </c>
      <c r="F30" s="152"/>
      <c r="G30" s="23"/>
    </row>
    <row r="31" spans="1:7" ht="15">
      <c r="A31" s="161"/>
      <c r="B31" s="50" t="s">
        <v>64</v>
      </c>
      <c r="E31" s="54">
        <v>18513112</v>
      </c>
      <c r="F31" s="152"/>
      <c r="G31" s="23"/>
    </row>
    <row r="32" spans="1:7" ht="15">
      <c r="A32" s="161"/>
      <c r="B32" s="51" t="s">
        <v>65</v>
      </c>
      <c r="F32" s="152"/>
      <c r="G32" s="23"/>
    </row>
    <row r="33" spans="1:7" ht="15">
      <c r="A33" s="161"/>
      <c r="B33" s="51" t="s">
        <v>136</v>
      </c>
      <c r="E33" s="54">
        <v>0</v>
      </c>
      <c r="F33" s="152"/>
      <c r="G33" s="23"/>
    </row>
    <row r="34" spans="1:7" ht="15">
      <c r="A34" s="161"/>
      <c r="B34" s="51"/>
      <c r="F34" s="152"/>
      <c r="G34" s="23"/>
    </row>
    <row r="35" spans="1:7" ht="15.75" thickBot="1">
      <c r="A35" s="161"/>
      <c r="B35" s="57" t="s">
        <v>2</v>
      </c>
      <c r="C35" s="58">
        <f>SUM(C27:C32)</f>
        <v>0</v>
      </c>
      <c r="D35" s="53"/>
      <c r="E35" s="58">
        <f>SUM(E27:E34)</f>
        <v>18513112</v>
      </c>
      <c r="F35" s="155"/>
      <c r="G35" s="23"/>
    </row>
    <row r="36" spans="1:7" ht="15.75" thickTop="1">
      <c r="A36" s="161"/>
      <c r="C36" s="54">
        <f>'BK'!D59</f>
        <v>0</v>
      </c>
      <c r="E36" s="54">
        <f>+'BK'!F59</f>
        <v>0</v>
      </c>
      <c r="F36" s="152"/>
      <c r="G36" s="23"/>
    </row>
    <row r="37" spans="1:7" ht="15">
      <c r="A37" s="161"/>
      <c r="F37" s="152"/>
      <c r="G37" s="23"/>
    </row>
    <row r="38" spans="1:6" ht="15.75" thickBot="1">
      <c r="A38" s="161"/>
      <c r="C38" s="55" t="s">
        <v>205</v>
      </c>
      <c r="D38" s="56"/>
      <c r="E38" s="55" t="s">
        <v>187</v>
      </c>
      <c r="F38" s="154"/>
    </row>
    <row r="39" spans="1:6" ht="15.75" thickTop="1">
      <c r="A39" s="161"/>
      <c r="B39" s="64" t="s">
        <v>119</v>
      </c>
      <c r="F39" s="152"/>
    </row>
    <row r="40" spans="1:6" ht="15">
      <c r="A40" s="161"/>
      <c r="B40" s="54" t="s">
        <v>116</v>
      </c>
      <c r="F40" s="152"/>
    </row>
    <row r="41" spans="1:6" ht="15">
      <c r="A41" s="161"/>
      <c r="B41" s="54" t="s">
        <v>117</v>
      </c>
      <c r="F41" s="152"/>
    </row>
    <row r="42" spans="1:6" ht="15">
      <c r="A42" s="161"/>
      <c r="B42" s="54" t="s">
        <v>137</v>
      </c>
      <c r="F42" s="152"/>
    </row>
    <row r="43" spans="1:6" ht="15">
      <c r="A43" s="161"/>
      <c r="B43" s="54" t="s">
        <v>118</v>
      </c>
      <c r="F43" s="152"/>
    </row>
    <row r="44" spans="1:6" ht="15">
      <c r="A44" s="161"/>
      <c r="F44" s="152"/>
    </row>
    <row r="45" spans="1:6" ht="15.75" thickBot="1">
      <c r="A45" s="161"/>
      <c r="B45" s="57" t="s">
        <v>2</v>
      </c>
      <c r="C45" s="58">
        <f>SUM(C39:C43)</f>
        <v>0</v>
      </c>
      <c r="D45" s="53"/>
      <c r="E45" s="58">
        <f>SUM(E39:E43)</f>
        <v>0</v>
      </c>
      <c r="F45" s="155"/>
    </row>
    <row r="46" spans="1:6" ht="15.75" thickTop="1">
      <c r="A46" s="161"/>
      <c r="C46" s="54">
        <f>+C45-C29</f>
        <v>0</v>
      </c>
      <c r="E46" s="54">
        <f>+E45-E29</f>
        <v>0</v>
      </c>
      <c r="F46" s="152"/>
    </row>
    <row r="47" spans="1:6" ht="15">
      <c r="A47" s="161"/>
      <c r="F47" s="152"/>
    </row>
    <row r="48" spans="1:6" ht="15.75" thickBot="1">
      <c r="A48" s="161"/>
      <c r="C48" s="55" t="s">
        <v>205</v>
      </c>
      <c r="D48" s="56"/>
      <c r="E48" s="55" t="s">
        <v>187</v>
      </c>
      <c r="F48" s="154"/>
    </row>
    <row r="49" spans="1:6" ht="15.75" thickTop="1">
      <c r="A49" s="161"/>
      <c r="B49" s="54" t="s">
        <v>118</v>
      </c>
      <c r="F49" s="152"/>
    </row>
    <row r="50" spans="1:6" ht="15">
      <c r="A50" s="161"/>
      <c r="B50" s="54" t="s">
        <v>138</v>
      </c>
      <c r="F50" s="152"/>
    </row>
    <row r="51" spans="1:6" ht="15">
      <c r="A51" s="161"/>
      <c r="F51" s="152"/>
    </row>
    <row r="52" spans="1:6" ht="15.75" thickBot="1">
      <c r="A52" s="161"/>
      <c r="B52" s="57" t="s">
        <v>2</v>
      </c>
      <c r="C52" s="58">
        <f>SUM(C49:C51)</f>
        <v>0</v>
      </c>
      <c r="D52" s="53"/>
      <c r="E52" s="58">
        <f>SUM(E49:E50)</f>
        <v>0</v>
      </c>
      <c r="F52" s="155"/>
    </row>
    <row r="53" ht="15.75" thickTop="1">
      <c r="F53" s="152"/>
    </row>
    <row r="54" spans="1:6" s="65" customFormat="1" ht="15.75" thickBot="1">
      <c r="A54" s="162"/>
      <c r="B54" s="162"/>
      <c r="C54" s="162"/>
      <c r="D54" s="162"/>
      <c r="E54" s="162"/>
      <c r="F54" s="163"/>
    </row>
    <row r="55" spans="1:6" s="65" customFormat="1" ht="16.5" thickBot="1" thickTop="1">
      <c r="A55" s="160"/>
      <c r="B55" s="54"/>
      <c r="C55" s="55" t="s">
        <v>205</v>
      </c>
      <c r="D55" s="56"/>
      <c r="E55" s="55" t="s">
        <v>187</v>
      </c>
      <c r="F55" s="164"/>
    </row>
    <row r="56" spans="1:6" s="65" customFormat="1" ht="15.75" thickTop="1">
      <c r="A56" s="160"/>
      <c r="B56" s="54" t="s">
        <v>166</v>
      </c>
      <c r="C56" s="62">
        <f>'ardh-shpenz'!D18</f>
        <v>0</v>
      </c>
      <c r="D56" s="63"/>
      <c r="E56" s="62">
        <v>5557200</v>
      </c>
      <c r="F56" s="156"/>
    </row>
    <row r="57" spans="1:6" s="65" customFormat="1" ht="15">
      <c r="A57" s="160"/>
      <c r="B57" s="64" t="s">
        <v>141</v>
      </c>
      <c r="C57" s="82"/>
      <c r="D57" s="70"/>
      <c r="E57" s="70"/>
      <c r="F57" s="156"/>
    </row>
    <row r="58" spans="1:6" s="65" customFormat="1" ht="15">
      <c r="A58" s="160"/>
      <c r="B58" s="54" t="s">
        <v>142</v>
      </c>
      <c r="C58" s="83"/>
      <c r="D58" s="54"/>
      <c r="E58" s="54"/>
      <c r="F58" s="156"/>
    </row>
    <row r="59" spans="1:6" s="65" customFormat="1" ht="15.75" thickBot="1">
      <c r="A59" s="160"/>
      <c r="B59" s="57" t="s">
        <v>2</v>
      </c>
      <c r="C59" s="58">
        <f>SUM(C56:C58)</f>
        <v>0</v>
      </c>
      <c r="D59" s="53"/>
      <c r="E59" s="58">
        <f>SUM(E56:E58)</f>
        <v>5557200</v>
      </c>
      <c r="F59" s="156"/>
    </row>
    <row r="60" spans="1:6" s="65" customFormat="1" ht="15.75" thickTop="1">
      <c r="A60" s="160"/>
      <c r="C60" s="65">
        <f>+C59-'ardh-shpenz'!D7</f>
        <v>0</v>
      </c>
      <c r="E60" s="65">
        <f>+E59-'ardh-shpenz'!F7</f>
        <v>5557200</v>
      </c>
      <c r="F60" s="156"/>
    </row>
    <row r="61" spans="1:6" ht="15">
      <c r="A61" s="161"/>
      <c r="F61" s="152"/>
    </row>
    <row r="62" spans="1:6" ht="15.75" thickBot="1">
      <c r="A62" s="161"/>
      <c r="C62" s="55" t="s">
        <v>205</v>
      </c>
      <c r="D62" s="56"/>
      <c r="E62" s="55" t="s">
        <v>187</v>
      </c>
      <c r="F62" s="152"/>
    </row>
    <row r="63" spans="1:7" ht="15.75" thickTop="1">
      <c r="A63" s="161"/>
      <c r="B63" s="64" t="s">
        <v>167</v>
      </c>
      <c r="C63" s="71"/>
      <c r="D63" s="71"/>
      <c r="E63" s="71"/>
      <c r="F63" s="152"/>
      <c r="G63" s="61"/>
    </row>
    <row r="64" spans="1:7" ht="15.75" thickBot="1">
      <c r="A64" s="161"/>
      <c r="C64" s="55"/>
      <c r="E64" s="55"/>
      <c r="F64" s="157"/>
      <c r="G64" s="79"/>
    </row>
    <row r="65" spans="1:7" ht="16.5" thickBot="1" thickTop="1">
      <c r="A65" s="161"/>
      <c r="B65" s="57" t="s">
        <v>2</v>
      </c>
      <c r="C65" s="58">
        <f>SUM(C63:C64)</f>
        <v>0</v>
      </c>
      <c r="D65" s="53"/>
      <c r="E65" s="58">
        <f>SUM(E63:E64)</f>
        <v>0</v>
      </c>
      <c r="F65" s="152"/>
      <c r="G65" s="61"/>
    </row>
    <row r="66" spans="1:7" ht="15.75" thickTop="1">
      <c r="A66" s="161"/>
      <c r="F66" s="152"/>
      <c r="G66" s="61"/>
    </row>
    <row r="67" spans="1:6" ht="15">
      <c r="A67" s="161"/>
      <c r="F67" s="152"/>
    </row>
    <row r="68" spans="1:6" ht="15.75" thickBot="1">
      <c r="A68" s="161"/>
      <c r="C68" s="55" t="s">
        <v>205</v>
      </c>
      <c r="D68" s="56"/>
      <c r="E68" s="55" t="s">
        <v>187</v>
      </c>
      <c r="F68" s="152"/>
    </row>
    <row r="69" spans="1:6" ht="15.75" thickTop="1">
      <c r="A69" s="161"/>
      <c r="B69" s="64" t="s">
        <v>121</v>
      </c>
      <c r="C69" s="11"/>
      <c r="D69" s="11"/>
      <c r="E69" s="11"/>
      <c r="F69" s="152"/>
    </row>
    <row r="70" spans="1:6" ht="15">
      <c r="A70" s="161"/>
      <c r="B70" s="54" t="s">
        <v>119</v>
      </c>
      <c r="C70" s="24"/>
      <c r="E70" s="24"/>
      <c r="F70" s="152"/>
    </row>
    <row r="71" spans="1:6" ht="15.75" thickBot="1">
      <c r="A71" s="161"/>
      <c r="B71" s="57" t="s">
        <v>2</v>
      </c>
      <c r="C71" s="58">
        <f>SUM(C69:C70)</f>
        <v>0</v>
      </c>
      <c r="D71" s="53"/>
      <c r="E71" s="58">
        <f>SUM(E69:E70)</f>
        <v>0</v>
      </c>
      <c r="F71" s="152"/>
    </row>
    <row r="72" spans="1:6" ht="15.75" thickTop="1">
      <c r="A72" s="161"/>
      <c r="C72" s="54">
        <f>+C71-+'ardh-shpenz'!D13</f>
        <v>0</v>
      </c>
      <c r="D72" s="61"/>
      <c r="E72" s="54">
        <f>+E71-+'ardh-shpenz'!F13</f>
        <v>0</v>
      </c>
      <c r="F72" s="152"/>
    </row>
    <row r="73" spans="1:6" ht="15">
      <c r="A73" s="161"/>
      <c r="F73" s="152"/>
    </row>
    <row r="74" spans="1:6" ht="15.75" thickBot="1">
      <c r="A74" s="161"/>
      <c r="C74" s="55" t="s">
        <v>205</v>
      </c>
      <c r="D74" s="56"/>
      <c r="E74" s="55" t="s">
        <v>187</v>
      </c>
      <c r="F74" s="152"/>
    </row>
    <row r="75" spans="1:6" ht="15.75" thickTop="1">
      <c r="A75" s="161"/>
      <c r="B75" s="54" t="s">
        <v>146</v>
      </c>
      <c r="C75" s="72"/>
      <c r="D75" s="35"/>
      <c r="E75" s="36"/>
      <c r="F75" s="152"/>
    </row>
    <row r="76" spans="1:6" ht="15">
      <c r="A76" s="161"/>
      <c r="B76" s="54" t="s">
        <v>122</v>
      </c>
      <c r="C76" s="36"/>
      <c r="D76" s="35"/>
      <c r="E76" s="75"/>
      <c r="F76" s="152"/>
    </row>
    <row r="77" spans="1:6" ht="15">
      <c r="A77" s="161"/>
      <c r="B77" s="66" t="s">
        <v>139</v>
      </c>
      <c r="C77" s="35"/>
      <c r="D77" s="35"/>
      <c r="E77" s="76"/>
      <c r="F77" s="152"/>
    </row>
    <row r="78" spans="1:6" ht="15">
      <c r="A78" s="161"/>
      <c r="B78" s="54" t="s">
        <v>143</v>
      </c>
      <c r="C78" s="36"/>
      <c r="D78" s="35"/>
      <c r="E78" s="75"/>
      <c r="F78" s="152"/>
    </row>
    <row r="79" spans="1:6" ht="15">
      <c r="A79" s="161"/>
      <c r="B79" s="54" t="s">
        <v>168</v>
      </c>
      <c r="C79" s="36"/>
      <c r="D79" s="35"/>
      <c r="E79" s="75"/>
      <c r="F79" s="152"/>
    </row>
    <row r="80" spans="1:6" ht="15">
      <c r="A80" s="161"/>
      <c r="B80" s="66" t="s">
        <v>123</v>
      </c>
      <c r="C80" s="54">
        <f>'ardh-shpenz'!D12</f>
        <v>35962</v>
      </c>
      <c r="D80" s="63"/>
      <c r="E80" s="171">
        <f>'ardh-shpenz'!F12</f>
        <v>69248</v>
      </c>
      <c r="F80" s="152"/>
    </row>
    <row r="81" spans="1:6" ht="15">
      <c r="A81" s="161"/>
      <c r="B81" s="54" t="s">
        <v>124</v>
      </c>
      <c r="C81" s="36"/>
      <c r="D81" s="35"/>
      <c r="E81" s="36"/>
      <c r="F81" s="152"/>
    </row>
    <row r="82" spans="1:6" ht="15">
      <c r="A82" s="161"/>
      <c r="B82" s="54" t="s">
        <v>144</v>
      </c>
      <c r="C82" s="36"/>
      <c r="D82" s="35"/>
      <c r="E82" s="36"/>
      <c r="F82" s="152"/>
    </row>
    <row r="83" spans="1:6" ht="15">
      <c r="A83" s="161"/>
      <c r="B83" s="1" t="s">
        <v>155</v>
      </c>
      <c r="C83" s="34"/>
      <c r="D83" s="34"/>
      <c r="E83" s="77"/>
      <c r="F83" s="152"/>
    </row>
    <row r="84" spans="1:6" ht="15">
      <c r="A84" s="161"/>
      <c r="B84" s="54" t="s">
        <v>169</v>
      </c>
      <c r="C84" s="35"/>
      <c r="D84" s="35"/>
      <c r="E84" s="35"/>
      <c r="F84" s="152"/>
    </row>
    <row r="85" spans="1:6" ht="15.75" thickBot="1">
      <c r="A85" s="161"/>
      <c r="B85" s="57" t="s">
        <v>2</v>
      </c>
      <c r="C85" s="37">
        <f>SUM(C75:C84)</f>
        <v>35962</v>
      </c>
      <c r="D85" s="38"/>
      <c r="E85" s="170">
        <f>SUM(E75:E84)</f>
        <v>69248</v>
      </c>
      <c r="F85" s="152"/>
    </row>
    <row r="86" spans="1:6" ht="15.75" thickTop="1">
      <c r="A86" s="161"/>
      <c r="C86" s="54">
        <f>+'ardh-shpenz'!D12</f>
        <v>35962</v>
      </c>
      <c r="E86" s="70">
        <f>+'ardh-shpenz'!F12</f>
        <v>69248</v>
      </c>
      <c r="F86" s="152"/>
    </row>
    <row r="87" spans="1:8" ht="15">
      <c r="A87" s="161"/>
      <c r="C87" s="54">
        <f>+C86-C85</f>
        <v>0</v>
      </c>
      <c r="E87" s="54">
        <f>+E86-E85</f>
        <v>0</v>
      </c>
      <c r="F87" s="152"/>
      <c r="H87" s="78"/>
    </row>
    <row r="88" spans="1:6" ht="15">
      <c r="A88" s="161"/>
      <c r="F88" s="152"/>
    </row>
    <row r="89" spans="1:6" ht="15.75" thickBot="1">
      <c r="A89" s="161"/>
      <c r="C89" s="55" t="s">
        <v>205</v>
      </c>
      <c r="D89" s="56"/>
      <c r="E89" s="55" t="s">
        <v>187</v>
      </c>
      <c r="F89" s="152"/>
    </row>
    <row r="90" spans="1:6" ht="15.75" thickTop="1">
      <c r="A90" s="161"/>
      <c r="B90" s="54" t="s">
        <v>125</v>
      </c>
      <c r="C90" s="62">
        <f>'ardh-shpenz'!D19</f>
        <v>429</v>
      </c>
      <c r="D90" s="63"/>
      <c r="E90" s="62">
        <v>830</v>
      </c>
      <c r="F90" s="152"/>
    </row>
    <row r="91" spans="1:6" ht="15">
      <c r="A91" s="161"/>
      <c r="B91" s="54" t="s">
        <v>145</v>
      </c>
      <c r="C91" s="62"/>
      <c r="D91" s="63"/>
      <c r="E91" s="62"/>
      <c r="F91" s="152"/>
    </row>
    <row r="92" spans="1:6" ht="15">
      <c r="A92" s="161"/>
      <c r="B92" s="54" t="s">
        <v>126</v>
      </c>
      <c r="C92" s="62"/>
      <c r="D92" s="63"/>
      <c r="E92" s="62"/>
      <c r="F92" s="152"/>
    </row>
    <row r="93" spans="1:6" ht="15">
      <c r="A93" s="161"/>
      <c r="B93" s="66" t="s">
        <v>127</v>
      </c>
      <c r="C93" s="63"/>
      <c r="D93" s="63"/>
      <c r="E93" s="62"/>
      <c r="F93" s="152"/>
    </row>
    <row r="94" spans="1:6" ht="15">
      <c r="A94" s="161"/>
      <c r="B94" s="54" t="s">
        <v>31</v>
      </c>
      <c r="C94" s="62"/>
      <c r="D94" s="63"/>
      <c r="E94" s="62"/>
      <c r="F94" s="152"/>
    </row>
    <row r="95" spans="1:6" ht="15.75" thickBot="1">
      <c r="A95" s="161"/>
      <c r="B95" s="57" t="s">
        <v>2</v>
      </c>
      <c r="C95" s="58">
        <f>SUM(C90:C94)</f>
        <v>429</v>
      </c>
      <c r="D95" s="53"/>
      <c r="E95" s="58">
        <f>SUM(E90:E94)</f>
        <v>830</v>
      </c>
      <c r="F95" s="152"/>
    </row>
    <row r="96" spans="1:6" ht="15.75" thickTop="1">
      <c r="A96" s="161"/>
      <c r="C96" s="54">
        <f>'ardh-shpenz'!D21+'ardh-shpenz'!D19</f>
        <v>429</v>
      </c>
      <c r="E96" s="54">
        <f>'ardh-shpenz'!F21+'ardh-shpenz'!F19</f>
        <v>425</v>
      </c>
      <c r="F96" s="152"/>
    </row>
    <row r="97" spans="1:6" ht="15">
      <c r="A97" s="161"/>
      <c r="F97" s="152"/>
    </row>
    <row r="98" spans="1:6" ht="15.75" thickBot="1">
      <c r="A98" s="161"/>
      <c r="C98" s="55" t="s">
        <v>192</v>
      </c>
      <c r="D98" s="56"/>
      <c r="E98" s="55" t="s">
        <v>206</v>
      </c>
      <c r="F98" s="152"/>
    </row>
    <row r="99" spans="1:6" ht="15.75" thickTop="1">
      <c r="A99" s="161"/>
      <c r="B99" s="54" t="s">
        <v>128</v>
      </c>
      <c r="C99" s="54">
        <f>+'ardh-shpenz'!D23</f>
        <v>-35533</v>
      </c>
      <c r="E99" s="54">
        <f>+'ardh-shpenz'!F23</f>
        <v>5550464</v>
      </c>
      <c r="F99" s="152"/>
    </row>
    <row r="100" spans="1:6" ht="15">
      <c r="A100" s="161"/>
      <c r="B100" s="54" t="s">
        <v>129</v>
      </c>
      <c r="F100" s="152"/>
    </row>
    <row r="101" spans="1:6" ht="15">
      <c r="A101" s="161"/>
      <c r="B101" s="54" t="s">
        <v>130</v>
      </c>
      <c r="C101" s="67">
        <f>SUM(C99:C100)</f>
        <v>-35533</v>
      </c>
      <c r="E101" s="67">
        <f>SUM(E99:E100)</f>
        <v>5550464</v>
      </c>
      <c r="F101" s="152"/>
    </row>
    <row r="102" spans="1:6" ht="15">
      <c r="A102" s="161"/>
      <c r="B102" s="54" t="s">
        <v>131</v>
      </c>
      <c r="C102" s="68">
        <v>10</v>
      </c>
      <c r="D102" s="69"/>
      <c r="E102" s="68">
        <v>10</v>
      </c>
      <c r="F102" s="152"/>
    </row>
    <row r="103" spans="1:6" ht="15">
      <c r="A103" s="161"/>
      <c r="B103" s="53" t="s">
        <v>117</v>
      </c>
      <c r="C103" s="53">
        <f>-'ardh-shpenz'!D25</f>
        <v>0</v>
      </c>
      <c r="D103" s="53"/>
      <c r="E103" s="53">
        <f>-'ardh-shpenz'!F25</f>
        <v>-555046</v>
      </c>
      <c r="F103" s="152"/>
    </row>
    <row r="104" spans="1:6" ht="15">
      <c r="A104" s="161"/>
      <c r="B104" s="54" t="s">
        <v>184</v>
      </c>
      <c r="E104" s="54">
        <v>34920927</v>
      </c>
      <c r="F104" s="152"/>
    </row>
    <row r="105" spans="1:6" ht="15">
      <c r="A105" s="161"/>
      <c r="B105" s="53" t="s">
        <v>132</v>
      </c>
      <c r="C105" s="53">
        <f>+C99+C103+C104</f>
        <v>-35533</v>
      </c>
      <c r="D105" s="53"/>
      <c r="E105" s="53">
        <f>+E99+E103</f>
        <v>4995418</v>
      </c>
      <c r="F105" s="152"/>
    </row>
    <row r="106" spans="1:6" ht="15">
      <c r="A106" s="161"/>
      <c r="F106" s="152"/>
    </row>
    <row r="107" spans="1:6" ht="15">
      <c r="A107" s="161"/>
      <c r="C107" s="54">
        <f>+C105-'ardh-shpenz'!D27</f>
        <v>0</v>
      </c>
      <c r="E107" s="54">
        <f>+E105-'ardh-shpenz'!F27</f>
        <v>-34920927</v>
      </c>
      <c r="F107" s="152"/>
    </row>
    <row r="108" spans="1:6" ht="15.75" thickBot="1">
      <c r="A108" s="168"/>
      <c r="B108" s="158"/>
      <c r="C108" s="158"/>
      <c r="D108" s="158"/>
      <c r="E108" s="158"/>
      <c r="F108" s="159"/>
    </row>
    <row r="109" ht="15.75" thickTop="1"/>
  </sheetData>
  <sheetProtection/>
  <printOptions/>
  <pageMargins left="0.85" right="0.6" top="0.2708333333333333" bottom="0.24" header="0.2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user</cp:lastModifiedBy>
  <cp:lastPrinted>2011-12-31T16:16:05Z</cp:lastPrinted>
  <dcterms:created xsi:type="dcterms:W3CDTF">2008-12-17T10:29:05Z</dcterms:created>
  <dcterms:modified xsi:type="dcterms:W3CDTF">2014-03-25T10:44:32Z</dcterms:modified>
  <cp:category/>
  <cp:version/>
  <cp:contentType/>
  <cp:contentStatus/>
</cp:coreProperties>
</file>