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520" yWindow="60" windowWidth="14550" windowHeight="13485"/>
  </bookViews>
  <sheets>
    <sheet name="Faqja e pare" sheetId="1" r:id="rId1"/>
    <sheet name="Aktiv-Pasiv version plote" sheetId="2" r:id="rId2"/>
    <sheet name="Pasqyra te Ardhura-Shpenzime " sheetId="3" r:id="rId3"/>
    <sheet name="Pasqyra e Fluksit Monetar" sheetId="4" r:id="rId4"/>
    <sheet name="Pasqyra e Kapitalit" sheetId="5" r:id="rId5"/>
  </sheets>
  <calcPr calcId="125725"/>
</workbook>
</file>

<file path=xl/calcChain.xml><?xml version="1.0" encoding="utf-8"?>
<calcChain xmlns="http://schemas.openxmlformats.org/spreadsheetml/2006/main">
  <c r="E27" i="3"/>
  <c r="E26"/>
  <c r="J17" i="5"/>
  <c r="H31" i="4"/>
  <c r="H28"/>
  <c r="H21" s="1"/>
  <c r="H19"/>
  <c r="H12" s="1"/>
  <c r="H10"/>
  <c r="H4" s="1"/>
  <c r="E9" i="3"/>
  <c r="E17" s="1"/>
  <c r="E18" s="1"/>
  <c r="E98" i="2"/>
  <c r="E87" s="1"/>
  <c r="E84"/>
  <c r="E71"/>
  <c r="E65" s="1"/>
  <c r="E64"/>
  <c r="E49"/>
  <c r="E45" s="1"/>
  <c r="E43"/>
  <c r="E38" s="1"/>
  <c r="E37"/>
  <c r="E32" s="1"/>
  <c r="E25"/>
  <c r="E18" s="1"/>
  <c r="E17"/>
  <c r="E12" s="1"/>
  <c r="E11"/>
  <c r="E7"/>
  <c r="E4"/>
  <c r="H30" i="4" l="1"/>
  <c r="H32" s="1"/>
  <c r="E74" i="2"/>
  <c r="E58" s="1"/>
  <c r="E52"/>
  <c r="E29"/>
  <c r="E8"/>
  <c r="E60"/>
  <c r="J28" i="4"/>
  <c r="J21" s="1"/>
  <c r="I28"/>
  <c r="I21" s="1"/>
  <c r="J19"/>
  <c r="I19"/>
  <c r="I12" s="1"/>
  <c r="J12"/>
  <c r="J10"/>
  <c r="I10"/>
  <c r="I4" s="1"/>
  <c r="J4"/>
  <c r="E31" i="3" l="1"/>
  <c r="E29"/>
  <c r="E85" i="2"/>
  <c r="E99" s="1"/>
  <c r="E53"/>
  <c r="J30" i="4"/>
  <c r="J32" s="1"/>
  <c r="I31" s="1"/>
  <c r="I30"/>
  <c r="I32" l="1"/>
  <c r="G7" i="5"/>
  <c r="G11" s="1"/>
  <c r="C11"/>
  <c r="C16" s="1"/>
  <c r="C21" s="1"/>
  <c r="J6"/>
  <c r="F26" i="3"/>
  <c r="F9"/>
  <c r="F17" s="1"/>
  <c r="F18" s="1"/>
  <c r="F27" s="1"/>
  <c r="F84" i="2"/>
  <c r="F71"/>
  <c r="F65" s="1"/>
  <c r="F64"/>
  <c r="F60"/>
  <c r="F49"/>
  <c r="F45" s="1"/>
  <c r="F43"/>
  <c r="F38" s="1"/>
  <c r="F37"/>
  <c r="F32" s="1"/>
  <c r="F25"/>
  <c r="F18"/>
  <c r="F17"/>
  <c r="F12" s="1"/>
  <c r="F11"/>
  <c r="F8"/>
  <c r="F7"/>
  <c r="J7" i="5"/>
  <c r="F74" i="2" l="1"/>
  <c r="F58" s="1"/>
  <c r="F29"/>
  <c r="F52"/>
  <c r="F4"/>
  <c r="G9" i="3"/>
  <c r="G17" s="1"/>
  <c r="G18" s="1"/>
  <c r="G26"/>
  <c r="G84" i="2"/>
  <c r="G71"/>
  <c r="G65" s="1"/>
  <c r="G64"/>
  <c r="G60" s="1"/>
  <c r="G49"/>
  <c r="G45" s="1"/>
  <c r="G43"/>
  <c r="G38" s="1"/>
  <c r="G37"/>
  <c r="G32" s="1"/>
  <c r="G25"/>
  <c r="G18" s="1"/>
  <c r="G17"/>
  <c r="G12" s="1"/>
  <c r="G11"/>
  <c r="G8" s="1"/>
  <c r="G7"/>
  <c r="G4" s="1"/>
  <c r="F53" l="1"/>
  <c r="F85"/>
  <c r="G27" i="3"/>
  <c r="G31" s="1"/>
  <c r="G97" i="2" s="1"/>
  <c r="G74"/>
  <c r="G29"/>
  <c r="G52"/>
  <c r="H11" i="5"/>
  <c r="J11"/>
  <c r="G12" l="1"/>
  <c r="G16" s="1"/>
  <c r="F96" i="2"/>
  <c r="F28" i="3" s="1"/>
  <c r="F29" s="1"/>
  <c r="F30" s="1"/>
  <c r="F31" s="1"/>
  <c r="G85" i="2"/>
  <c r="G58"/>
  <c r="G53"/>
  <c r="G98" l="1"/>
  <c r="G87" s="1"/>
  <c r="H12" i="5" l="1"/>
  <c r="F97" i="2"/>
  <c r="F98" s="1"/>
  <c r="F87" s="1"/>
  <c r="G99"/>
  <c r="F99" l="1"/>
  <c r="G102" s="1"/>
  <c r="J12" i="5"/>
  <c r="J16" s="1"/>
  <c r="J21" s="1"/>
  <c r="H16"/>
  <c r="G21" l="1"/>
  <c r="H21"/>
</calcChain>
</file>

<file path=xl/sharedStrings.xml><?xml version="1.0" encoding="utf-8"?>
<sst xmlns="http://schemas.openxmlformats.org/spreadsheetml/2006/main" count="360" uniqueCount="258">
  <si>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</si>
  <si>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</si>
  <si>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</si>
  <si>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</si>
  <si>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</si>
  <si>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</si>
  <si>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</si>
  <si>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Nga</t>
  </si>
  <si>
    <t>Deri</t>
  </si>
  <si>
    <t>AKTIVET</t>
  </si>
  <si>
    <t>Viti 2012</t>
  </si>
  <si>
    <t>Viti 2011</t>
  </si>
  <si>
    <t>I</t>
  </si>
  <si>
    <t>AKTIVET AFATSHKURTËRA</t>
  </si>
  <si>
    <t>1.</t>
  </si>
  <si>
    <t>Aktive monetare</t>
  </si>
  <si>
    <t>( i )</t>
  </si>
  <si>
    <t>Depozita ne banke dhe ne llogari te tjera</t>
  </si>
  <si>
    <t>( ii )</t>
  </si>
  <si>
    <t>Para ne dore (arke)</t>
  </si>
  <si>
    <t>Totali 1</t>
  </si>
  <si>
    <t>2.</t>
  </si>
  <si>
    <t>Derivative dhe aktive te mbajtura per tregtim</t>
  </si>
  <si>
    <t>-Derivativet</t>
  </si>
  <si>
    <t>-Aktivet e mbajtura per tregtim</t>
  </si>
  <si>
    <t>Totali 2</t>
  </si>
  <si>
    <t>3.</t>
  </si>
  <si>
    <t>Aktive te tjera financiare afatshkurtra</t>
  </si>
  <si>
    <t>Llogari/Kerkesa te arketueshme</t>
  </si>
  <si>
    <t>Llogari/Kerkesa te tjera te arketueshme</t>
  </si>
  <si>
    <t>( iii )</t>
  </si>
  <si>
    <t>Instrumente te tjera borxhi</t>
  </si>
  <si>
    <t>( iv )</t>
  </si>
  <si>
    <t>Investime te tjera financiare</t>
  </si>
  <si>
    <t>Totali 3</t>
  </si>
  <si>
    <t>4.</t>
  </si>
  <si>
    <t>Inventari</t>
  </si>
  <si>
    <t>Lendet e para</t>
  </si>
  <si>
    <t>Prodhim ne proces</t>
  </si>
  <si>
    <t>Produkte te gatshme</t>
  </si>
  <si>
    <t>Mallra per rishitje</t>
  </si>
  <si>
    <t>( v )</t>
  </si>
  <si>
    <t>Te tjera gjendje inventari</t>
  </si>
  <si>
    <t>( vi )</t>
  </si>
  <si>
    <t>Parapagesat per furnizime</t>
  </si>
  <si>
    <t>Totali 4</t>
  </si>
  <si>
    <t>5.</t>
  </si>
  <si>
    <t>Aktive biologjike afatshkurtra</t>
  </si>
  <si>
    <t>6.</t>
  </si>
  <si>
    <t>Aktivet afatshkurtra te mbajtura per shitje</t>
  </si>
  <si>
    <t>7.</t>
  </si>
  <si>
    <t>Parapagimet dhe shpenzimet e shtyra</t>
  </si>
  <si>
    <t>TOTAL I AKTIVEVE AFATSHKURTËRA ( I )</t>
  </si>
  <si>
    <t>II</t>
  </si>
  <si>
    <t>AKTIVET AFATGJATA</t>
  </si>
  <si>
    <t>Investimet financiare afatgjata</t>
  </si>
  <si>
    <t>Pjesemarrje te tjera ne njesi te kontrolluara ( vetem ne PF )</t>
  </si>
  <si>
    <t>Aksione dhe investime te tjera ne pjesemarrje</t>
  </si>
  <si>
    <t>Aksione dhe letra te tjera me vlere</t>
  </si>
  <si>
    <t>Llogari/Kerkesa te arketueshme afatgjata</t>
  </si>
  <si>
    <t>Aktive afatgjata materiale</t>
  </si>
  <si>
    <t>Toka</t>
  </si>
  <si>
    <t>Ndertesa</t>
  </si>
  <si>
    <t>Makineri dhe pajisje</t>
  </si>
  <si>
    <t>Aktive te tjera afatgjata materiale ( me vl. Kontabel )</t>
  </si>
  <si>
    <t>Aktive biologjike afatgjata</t>
  </si>
  <si>
    <t>Aktive afatgjata jomateriale</t>
  </si>
  <si>
    <t>Emri i mire</t>
  </si>
  <si>
    <t>Shpenzimet e zhvillimit</t>
  </si>
  <si>
    <t>Aktive te tjera afatgjata jomateriale</t>
  </si>
  <si>
    <t>Kapitali aksionar i papaguar</t>
  </si>
  <si>
    <t xml:space="preserve">Aktive te tjera afatgjata </t>
  </si>
  <si>
    <t>TOTAL I AKTIVEVE AFATGJATA ( II )</t>
  </si>
  <si>
    <t>TOTALI I AKTIVEVE ( I + II )</t>
  </si>
  <si>
    <t>DETYRIMET DHE KAPITALI</t>
  </si>
  <si>
    <t>DETYRIMET AFATSHKURTËRA</t>
  </si>
  <si>
    <t>Derivativet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</si>
  <si>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</si>
  <si>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</si>
  <si>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</si>
  <si>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</si>
  <si>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</si>
  <si>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</si>
  <si>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</si>
  <si>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 tatimore</t>
  </si>
  <si>
    <t>Hua te tjera</t>
  </si>
  <si>
    <t>Pararpagimet e arketuara</t>
  </si>
  <si>
    <t>Grantet dhe te ardhurat e shtyra</t>
  </si>
  <si>
    <t>Provizionet afatshkurtera</t>
  </si>
  <si>
    <t>TOTAL I DETYRIMEVE AFATSHKURTËRA ( I )</t>
  </si>
  <si>
    <t>DETYRIMET AFATGJATA</t>
  </si>
  <si>
    <t>Huate afatgjata</t>
  </si>
  <si>
    <t>Hua, bono, dhe detyrime nga qiraja financiare</t>
  </si>
  <si>
    <t>Bonot e konvertueshme</t>
  </si>
  <si>
    <t>Huamarrje te tjera afatgjata</t>
  </si>
  <si>
    <t>Provizionet afatgjata</t>
  </si>
  <si>
    <t>TOTAL I DETYRIMEVE AFATGJATA ( II )</t>
  </si>
  <si>
    <t>TOTAL I DETYRIMEVE  ( I + II )</t>
  </si>
  <si>
    <t>III</t>
  </si>
  <si>
    <t>KAPITALI</t>
  </si>
  <si>
    <t>Kapitali aksionar</t>
  </si>
  <si>
    <t>Primi i aksionit</t>
  </si>
  <si>
    <t>Njesite ose aksionet e thesarit ( negative )</t>
  </si>
  <si>
    <t>Rezerva statusore</t>
  </si>
  <si>
    <t>Rezerva ligjore</t>
  </si>
  <si>
    <t>8.</t>
  </si>
  <si>
    <t>Rezerva te tjera</t>
  </si>
  <si>
    <t>9.</t>
  </si>
  <si>
    <t>Fitimet e pashperndara</t>
  </si>
  <si>
    <t>10.</t>
  </si>
  <si>
    <t>Fitimi ( Humbja ) e vitit</t>
  </si>
  <si>
    <t>TOTAL I KAPITALIT ( III )</t>
  </si>
  <si>
    <t>TOTAL I DETYRIMEVE KAPITALIT  ( I,II,III )</t>
  </si>
  <si>
    <t xml:space="preserve">PASQYRA E TE ARDHURAVE DHE SHPENZIMEVE </t>
  </si>
  <si>
    <t>( Bazuar ne Klasifikimin e Shpenzimeve sipas Natyres )</t>
  </si>
  <si>
    <t>Nr</t>
  </si>
  <si>
    <t>Pershkrimi i Elementeve</t>
  </si>
  <si>
    <t>Referencat Nr llogarise</t>
  </si>
  <si>
    <t>Shitjet neto</t>
  </si>
  <si>
    <t>Te ardhura te tjera nga veprimtarite e shfrytezimit</t>
  </si>
  <si>
    <t>Ndryshimet ne inventarin e produkteve te gatshme dhe prodhimit ne proces</t>
  </si>
  <si>
    <t>Materialet e konsumuara</t>
  </si>
  <si>
    <t>Kosto e punes</t>
  </si>
  <si>
    <t xml:space="preserve"> -pagat e personelit</t>
  </si>
  <si>
    <t xml:space="preserve"> -shpenzimet per sigurimet shoqerore dhe shendetesore</t>
  </si>
  <si>
    <t>Amortizimet dhe zhvleresimet</t>
  </si>
  <si>
    <t>Shpenzime te tjera</t>
  </si>
  <si>
    <t>61-65</t>
  </si>
  <si>
    <t>Furnitura, Nentrajtime dhe Sherbime</t>
  </si>
  <si>
    <t>Tatime, Taksa e Derdhje te Ngjashme</t>
  </si>
  <si>
    <t>Shpenzime te Tjera Rrjedhese</t>
  </si>
  <si>
    <t>Totali i shpenzimeve ( shuma 4 - 7 )</t>
  </si>
  <si>
    <t>Fitimi apo humbja nga veprimtaria kryesore               ( 1+2+/-3-8)</t>
  </si>
  <si>
    <t>Te ardhurat dhe shpenzimet financiare nga njesite e kontrolluara</t>
  </si>
  <si>
    <t>11.</t>
  </si>
  <si>
    <t>Te ardhurat dhe shpenzimet financiare nga pjesemarrjet</t>
  </si>
  <si>
    <t>12.</t>
  </si>
  <si>
    <t xml:space="preserve">Te ardhurat dhe shpenzimet financiare </t>
  </si>
  <si>
    <t>12.1</t>
  </si>
  <si>
    <t>Te ardhurat dhe shpenzimet financiare nga investime te tjera financiare afatgjata</t>
  </si>
  <si>
    <t>12.2</t>
  </si>
  <si>
    <t>Te ardhurat dhe shpenzimet nga interesat</t>
  </si>
  <si>
    <t>12.3</t>
  </si>
  <si>
    <t>Fitimet ( Humbjet ) nga kursi i kembimit</t>
  </si>
  <si>
    <t>12.4</t>
  </si>
  <si>
    <t>Te ardhura dhe shpenzime te tjera financiare</t>
  </si>
  <si>
    <t>13.</t>
  </si>
  <si>
    <t>Totali i te ardhurave dhe shpenzimeve financiare    ( 12.1+/-12.2+/-12.3+/-12.4)</t>
  </si>
  <si>
    <t>14.</t>
  </si>
  <si>
    <t>15.</t>
  </si>
  <si>
    <t>Shpenzimet e tatimit mbi fitimin</t>
  </si>
  <si>
    <t>16.</t>
  </si>
  <si>
    <t>Fitimi ( Humbja ) neto e vitit financiar                           ( 14-15 )</t>
  </si>
  <si>
    <t>17.</t>
  </si>
  <si>
    <t>Elementet e pasqyrave te konsoliduara</t>
  </si>
  <si>
    <t>Pasqyra e fluksit monetar - Metoda direkte</t>
  </si>
  <si>
    <t>Interesi i paguar</t>
  </si>
  <si>
    <t>Interesi i arketuar</t>
  </si>
  <si>
    <t>Pagesat e detyrimeve te qirase financiare</t>
  </si>
  <si>
    <t>Dividente te paguar</t>
  </si>
  <si>
    <t>Aksionet e thesarit</t>
  </si>
  <si>
    <t>Rezerva statusore dhe ligjore</t>
  </si>
  <si>
    <t>Fitimi i pashperndare</t>
  </si>
  <si>
    <t>Totali</t>
  </si>
  <si>
    <t>Zoterimet e aksionereve te pakices</t>
  </si>
  <si>
    <t>Fitimi neto per periudhen kontabel</t>
  </si>
  <si>
    <t>Dividentet e paguar</t>
  </si>
  <si>
    <t>Emetim i kapitalit aksionar</t>
  </si>
  <si>
    <t>Aksione te thesarit te riblera</t>
  </si>
  <si>
    <t>Fluksi i parave nga veprimtarite e shfrytezimit</t>
  </si>
  <si>
    <t>Fitimi pas tatimit</t>
  </si>
  <si>
    <t>Rregullime për:</t>
  </si>
  <si>
    <t>Amortizimin</t>
  </si>
  <si>
    <t>Humbje nga këmbime valutore</t>
  </si>
  <si>
    <t>Të ardhura nga investimet</t>
  </si>
  <si>
    <t>Shpenzime për interesa</t>
  </si>
  <si>
    <t>Rritje/rënie në tepricën e kërkesave të arkëtueshme</t>
  </si>
  <si>
    <t>Rritje/rënie në inventar</t>
  </si>
  <si>
    <t>Rritje/rënie në detyrimet për tu paguar nga aktivitetet</t>
  </si>
  <si>
    <t>Paratë e përftuara nga aktivitetet</t>
  </si>
  <si>
    <t>Tatim-fitimi i paguar</t>
  </si>
  <si>
    <t>Fluksi i parave nga veprimtarite investuese</t>
  </si>
  <si>
    <t>Pagesa per blerje te kompanive te kontrolluara</t>
  </si>
  <si>
    <t>Pagesa per blerje te aktiveve afatgjate materiale</t>
  </si>
  <si>
    <t>Arketime nga shitjet e pajisjeve</t>
  </si>
  <si>
    <t>Dividende te arketuar</t>
  </si>
  <si>
    <t>Fluksi i parave nga aktivitetet financiare</t>
  </si>
  <si>
    <t>Arketime nga emetimi i kapitalit aksioner</t>
  </si>
  <si>
    <t>Arketime nga huamarrje afatgjata</t>
  </si>
  <si>
    <t>Rritja / rënia neto e mjeteve monetare</t>
  </si>
  <si>
    <t>Mjetet monetare në fillim të periudhës</t>
  </si>
  <si>
    <t>Mjetet monetare në fund të periudhës</t>
  </si>
  <si>
    <t>Hua Bankare</t>
  </si>
  <si>
    <t>Fluksi monetar nga veprimtarite e shfrytezimit</t>
  </si>
  <si>
    <t>Mjetet monetare ( MM ) te arketuara nga klientet</t>
  </si>
  <si>
    <t>MM te paguar ndaj furnitoreve dhe punonjesve</t>
  </si>
  <si>
    <t>MM te ardhura nga veprimtarite</t>
  </si>
  <si>
    <t>Tatim mbi fitimin i paguar</t>
  </si>
  <si>
    <t>MM neto nga veprimtaria e shfrytezimit</t>
  </si>
  <si>
    <t>Fluksi monetar nga veprimtarite investuese</t>
  </si>
  <si>
    <t>Blerja e njesise se kontrolluar X minus parate e arketuara</t>
  </si>
  <si>
    <t>Blerja e aktiveve afatgjata materiale</t>
  </si>
  <si>
    <t>Te ardhurat nga shitja e pajisjeve</t>
  </si>
  <si>
    <t>Dividentet e arketuar</t>
  </si>
  <si>
    <t>MM neto te perdorura ne veprimtarite investuese</t>
  </si>
  <si>
    <t>Fluksi monetar nga aktivitetet financiare</t>
  </si>
  <si>
    <t>Te ardhura nga huamarrje afatgjata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</si>
  <si>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</si>
  <si>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</si>
  <si>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</si>
  <si>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</si>
  <si>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Huamarrje afatgjata</t>
  </si>
  <si>
    <t>MM te paguara per kompanine meme</t>
  </si>
  <si>
    <t>Fitim Humbje nga kursi</t>
  </si>
  <si>
    <t>Fitimi Ushtrimor</t>
  </si>
  <si>
    <t>Pozicioni me 31 dhjetor 2013</t>
  </si>
  <si>
    <t>PASQYRA E KAPITALIT</t>
  </si>
  <si>
    <t>LEKE</t>
  </si>
  <si>
    <t>0 LEKE</t>
  </si>
  <si>
    <t>Shënime</t>
  </si>
  <si>
    <t xml:space="preserve">kati 10, zyra 103 </t>
  </si>
  <si>
    <t>Debitore dhe Kreditore te tjere</t>
  </si>
  <si>
    <t>Aksionet e pakices                                                                        (Perdoret vetem per P.F. te konsoliduara )</t>
  </si>
  <si>
    <t>Kapitali qe i perket aksionareve te shoqerise meme                   (Perdoret vetem per P.F. te konsoliduara )</t>
  </si>
  <si>
    <t>Tiranë</t>
  </si>
  <si>
    <t>Hidrowind Albania shpk</t>
  </si>
  <si>
    <t>L01822001R</t>
  </si>
  <si>
    <t>Viti 2013</t>
  </si>
  <si>
    <t>218, 281</t>
  </si>
  <si>
    <t>701-705</t>
  </si>
  <si>
    <t>706-77</t>
  </si>
  <si>
    <t>601-609</t>
  </si>
  <si>
    <t>Pozicioni me 31 dhjetor 2012</t>
  </si>
  <si>
    <t>Pozicioni me 31 dhjetor 2011</t>
  </si>
  <si>
    <t xml:space="preserve">(  Në zbatim të Standartit Kombëtar të Kontabilitetit Nr.2 dhe </t>
  </si>
  <si>
    <t>Ligjit Nr. 9228 Datë 29.04.2004 "Për Kontabilitetin dhe Pasqyrat Financiare"  )</t>
  </si>
  <si>
    <t>Pasqyrat Financiare janë individuale</t>
  </si>
  <si>
    <t>Pasqyrat Financiare janë të konsoliduara</t>
  </si>
  <si>
    <t>Pasqyrat Financiare janë të shprehura ne</t>
  </si>
  <si>
    <t>Pasqyrat Financiare janë të rumbullakosura në</t>
  </si>
  <si>
    <t xml:space="preserve">  Periudha  Kontabël e Pasqyrave Financiare</t>
  </si>
  <si>
    <t xml:space="preserve">  Data  e  mbylljes së Pasqyrave Financiare</t>
  </si>
  <si>
    <t>43,44</t>
  </si>
  <si>
    <t xml:space="preserve">Rr. "Dëshmoret e 4 Shkurtit", Sky Tower Business Center, </t>
  </si>
  <si>
    <t>Humbjet e mbartura deri ne 3 vjet</t>
  </si>
  <si>
    <t>Fitimi ( Humbja ) e ushtrimit</t>
  </si>
  <si>
    <t>Fitimi (Humbja) para tatimit</t>
  </si>
  <si>
    <t>18.</t>
  </si>
  <si>
    <t>19.</t>
  </si>
  <si>
    <t>Tregtim i energjisë elektrike, vetëfinancim, vënie në punë,</t>
  </si>
  <si>
    <t>Prodhim i energjisë elektrike në ambientet e prodhimit të HE;</t>
  </si>
  <si>
    <t>administrim dhe mirëmbajtje të Hidrocentraleve; etj.</t>
  </si>
  <si>
    <t>22.06.2010</t>
  </si>
  <si>
    <t>Viti 2014</t>
  </si>
  <si>
    <t>01 Janar 2014</t>
  </si>
  <si>
    <t xml:space="preserve">  31 Dhjetor 2014</t>
  </si>
  <si>
    <t>31 Mars  2015</t>
  </si>
  <si>
    <t>Pozicioni me 31 dhjetor 2014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</si>
</sst>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26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u/>
      <sz val="9"/>
      <name val="Times New Roman"/>
      <family val="1"/>
    </font>
    <font>
      <b/>
      <u/>
      <sz val="12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6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0" xfId="0" applyFont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11" fillId="0" borderId="10" xfId="0" applyFont="1" applyBorder="1"/>
    <xf numFmtId="49" fontId="11" fillId="0" borderId="10" xfId="0" applyNumberFormat="1" applyFont="1" applyBorder="1"/>
    <xf numFmtId="0" fontId="7" fillId="0" borderId="10" xfId="0" applyFont="1" applyBorder="1"/>
    <xf numFmtId="0" fontId="8" fillId="0" borderId="10" xfId="0" applyFont="1" applyBorder="1" applyAlignment="1">
      <alignment wrapText="1"/>
    </xf>
    <xf numFmtId="49" fontId="8" fillId="0" borderId="0" xfId="0" applyNumberFormat="1" applyFont="1" applyBorder="1" applyAlignment="1">
      <alignment horizontal="center"/>
    </xf>
    <xf numFmtId="164" fontId="8" fillId="0" borderId="10" xfId="1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/>
    <xf numFmtId="49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164" fontId="7" fillId="0" borderId="10" xfId="1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164" fontId="8" fillId="0" borderId="10" xfId="1" applyNumberFormat="1" applyFont="1" applyBorder="1"/>
    <xf numFmtId="164" fontId="7" fillId="0" borderId="10" xfId="1" applyNumberFormat="1" applyFont="1" applyBorder="1"/>
    <xf numFmtId="3" fontId="13" fillId="0" borderId="1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11" fillId="0" borderId="10" xfId="0" applyNumberFormat="1" applyFont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49" fontId="8" fillId="0" borderId="0" xfId="0" applyNumberFormat="1" applyFont="1"/>
    <xf numFmtId="49" fontId="7" fillId="0" borderId="10" xfId="0" applyNumberFormat="1" applyFont="1" applyBorder="1"/>
    <xf numFmtId="49" fontId="8" fillId="0" borderId="10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wrapText="1"/>
    </xf>
    <xf numFmtId="164" fontId="7" fillId="0" borderId="10" xfId="1" applyNumberFormat="1" applyFont="1" applyBorder="1" applyAlignment="1">
      <alignment horizontal="right"/>
    </xf>
    <xf numFmtId="164" fontId="11" fillId="0" borderId="10" xfId="1" applyNumberFormat="1" applyFont="1" applyBorder="1" applyAlignment="1">
      <alignment horizontal="right"/>
    </xf>
    <xf numFmtId="49" fontId="8" fillId="0" borderId="10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43" fontId="9" fillId="0" borderId="0" xfId="0" applyNumberFormat="1" applyFont="1"/>
    <xf numFmtId="0" fontId="9" fillId="0" borderId="10" xfId="0" applyFont="1" applyBorder="1" applyAlignment="1"/>
    <xf numFmtId="3" fontId="8" fillId="0" borderId="10" xfId="0" applyNumberFormat="1" applyFont="1" applyBorder="1" applyAlignment="1">
      <alignment horizontal="center"/>
    </xf>
    <xf numFmtId="0" fontId="9" fillId="0" borderId="0" xfId="0" applyFont="1" applyAlignment="1"/>
    <xf numFmtId="0" fontId="14" fillId="0" borderId="10" xfId="0" applyFont="1" applyBorder="1" applyAlignment="1"/>
    <xf numFmtId="4" fontId="7" fillId="0" borderId="10" xfId="0" applyNumberFormat="1" applyFont="1" applyBorder="1" applyAlignment="1"/>
    <xf numFmtId="4" fontId="11" fillId="0" borderId="10" xfId="0" applyNumberFormat="1" applyFont="1" applyBorder="1" applyAlignment="1"/>
    <xf numFmtId="3" fontId="9" fillId="0" borderId="10" xfId="0" applyNumberFormat="1" applyFont="1" applyBorder="1" applyAlignment="1"/>
    <xf numFmtId="4" fontId="8" fillId="0" borderId="10" xfId="0" applyNumberFormat="1" applyFont="1" applyBorder="1" applyAlignment="1"/>
    <xf numFmtId="3" fontId="12" fillId="0" borderId="0" xfId="0" applyNumberFormat="1" applyFont="1" applyAlignment="1"/>
    <xf numFmtId="0" fontId="15" fillId="0" borderId="10" xfId="0" applyFont="1" applyBorder="1" applyAlignment="1"/>
    <xf numFmtId="0" fontId="15" fillId="0" borderId="10" xfId="0" applyFont="1" applyBorder="1" applyAlignment="1">
      <alignment horizontal="left"/>
    </xf>
    <xf numFmtId="4" fontId="9" fillId="0" borderId="10" xfId="0" applyNumberFormat="1" applyFont="1" applyBorder="1" applyAlignment="1"/>
    <xf numFmtId="164" fontId="9" fillId="0" borderId="0" xfId="0" applyNumberFormat="1" applyFont="1"/>
    <xf numFmtId="0" fontId="5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left"/>
    </xf>
    <xf numFmtId="0" fontId="10" fillId="0" borderId="0" xfId="0" applyFont="1" applyBorder="1"/>
    <xf numFmtId="0" fontId="19" fillId="0" borderId="0" xfId="0" applyFont="1" applyBorder="1"/>
    <xf numFmtId="0" fontId="19" fillId="0" borderId="6" xfId="0" applyFont="1" applyBorder="1"/>
    <xf numFmtId="0" fontId="8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8" fillId="0" borderId="0" xfId="0" applyNumberFormat="1" applyFont="1" applyFill="1" applyBorder="1" applyAlignment="1" applyProtection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4" fontId="18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64" fontId="8" fillId="0" borderId="10" xfId="1" applyNumberFormat="1" applyFont="1" applyBorder="1" applyAlignment="1">
      <alignment vertical="center"/>
    </xf>
    <xf numFmtId="0" fontId="18" fillId="0" borderId="0" xfId="0" applyFont="1" applyBorder="1"/>
    <xf numFmtId="0" fontId="20" fillId="0" borderId="0" xfId="0" applyFont="1" applyBorder="1"/>
    <xf numFmtId="0" fontId="20" fillId="0" borderId="6" xfId="0" applyFont="1" applyBorder="1"/>
    <xf numFmtId="164" fontId="8" fillId="0" borderId="1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left"/>
    </xf>
    <xf numFmtId="164" fontId="9" fillId="0" borderId="0" xfId="1" applyNumberFormat="1" applyFont="1"/>
    <xf numFmtId="0" fontId="7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7" fillId="0" borderId="10" xfId="0" applyFont="1" applyFill="1" applyBorder="1" applyAlignment="1"/>
    <xf numFmtId="0" fontId="8" fillId="0" borderId="10" xfId="0" applyFont="1" applyFill="1" applyBorder="1" applyAlignment="1"/>
    <xf numFmtId="164" fontId="8" fillId="0" borderId="10" xfId="1" applyNumberFormat="1" applyFont="1" applyFill="1" applyBorder="1" applyAlignment="1">
      <alignment horizontal="right"/>
    </xf>
    <xf numFmtId="0" fontId="11" fillId="0" borderId="10" xfId="0" applyFont="1" applyFill="1" applyBorder="1" applyAlignment="1"/>
    <xf numFmtId="0" fontId="7" fillId="0" borderId="11" xfId="0" applyFont="1" applyFill="1" applyBorder="1" applyAlignment="1"/>
    <xf numFmtId="0" fontId="11" fillId="0" borderId="11" xfId="0" applyFont="1" applyFill="1" applyBorder="1" applyAlignment="1"/>
    <xf numFmtId="0" fontId="8" fillId="0" borderId="11" xfId="0" applyFont="1" applyFill="1" applyBorder="1" applyAlignment="1"/>
    <xf numFmtId="0" fontId="14" fillId="0" borderId="0" xfId="0" applyNumberFormat="1" applyFont="1" applyFill="1" applyBorder="1" applyAlignment="1" applyProtection="1"/>
    <xf numFmtId="43" fontId="9" fillId="0" borderId="0" xfId="1" applyFont="1" applyFill="1" applyAlignment="1"/>
    <xf numFmtId="43" fontId="9" fillId="0" borderId="0" xfId="0" applyNumberFormat="1" applyFont="1" applyFill="1" applyAlignment="1"/>
    <xf numFmtId="164" fontId="9" fillId="0" borderId="0" xfId="0" applyNumberFormat="1" applyFont="1" applyFill="1" applyAlignment="1"/>
    <xf numFmtId="49" fontId="8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1" fontId="8" fillId="0" borderId="5" xfId="0" applyNumberFormat="1" applyFont="1" applyBorder="1" applyAlignment="1">
      <alignment horizontal="center"/>
    </xf>
    <xf numFmtId="46" fontId="8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57"/>
  <sheetViews>
    <sheetView tabSelected="1" workbookViewId="0">
      <selection activeCell="M23" sqref="M23"/>
    </sheetView>
  </sheetViews>
  <sheetFormatPr defaultRowHeight="12.75"/>
  <cols>
    <col min="1" max="1" width="2.570312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20.7109375" style="1" customWidth="1"/>
    <col min="12" max="16384" width="9.140625" style="1"/>
  </cols>
  <sheetData>
    <row r="2" spans="2:11" ht="15">
      <c r="B2" s="15"/>
      <c r="C2" s="16"/>
      <c r="D2" s="16"/>
      <c r="E2" s="16"/>
      <c r="F2" s="16"/>
      <c r="G2" s="16"/>
      <c r="H2" s="16"/>
      <c r="I2" s="16"/>
      <c r="J2" s="16"/>
      <c r="K2" s="17"/>
    </row>
    <row r="3" spans="2:11" s="4" customFormat="1" ht="15.75">
      <c r="B3" s="18"/>
      <c r="C3" s="19" t="s">
        <v>0</v>
      </c>
      <c r="D3" s="19"/>
      <c r="E3" s="19"/>
      <c r="F3" s="83" t="s">
        <v>225</v>
      </c>
      <c r="G3" s="84"/>
      <c r="H3" s="85"/>
      <c r="I3" s="79"/>
      <c r="J3" s="19"/>
      <c r="K3" s="20"/>
    </row>
    <row r="4" spans="2:11" s="4" customFormat="1" ht="15.75">
      <c r="B4" s="18"/>
      <c r="C4" s="19" t="s">
        <v>1</v>
      </c>
      <c r="D4" s="19"/>
      <c r="E4" s="19"/>
      <c r="F4" s="86" t="s">
        <v>226</v>
      </c>
      <c r="G4" s="82"/>
      <c r="H4" s="22"/>
      <c r="I4" s="21"/>
      <c r="J4" s="19"/>
      <c r="K4" s="20"/>
    </row>
    <row r="5" spans="2:11" s="4" customFormat="1" ht="15.75">
      <c r="B5" s="18"/>
      <c r="C5" s="19" t="s">
        <v>2</v>
      </c>
      <c r="D5" s="19"/>
      <c r="E5" s="19"/>
      <c r="F5" s="83" t="s">
        <v>243</v>
      </c>
      <c r="G5" s="79"/>
      <c r="H5" s="79"/>
      <c r="I5" s="79"/>
      <c r="J5" s="80"/>
      <c r="K5" s="81"/>
    </row>
    <row r="6" spans="2:11" s="4" customFormat="1" ht="15.75">
      <c r="B6" s="18"/>
      <c r="C6" s="19"/>
      <c r="D6" s="19"/>
      <c r="E6" s="19"/>
      <c r="F6" s="92" t="s">
        <v>220</v>
      </c>
      <c r="G6" s="87"/>
      <c r="H6" s="88" t="s">
        <v>224</v>
      </c>
      <c r="I6" s="79"/>
      <c r="J6" s="80"/>
      <c r="K6" s="81"/>
    </row>
    <row r="7" spans="2:11" s="4" customFormat="1" ht="15.75">
      <c r="B7" s="18"/>
      <c r="C7" s="19" t="s">
        <v>3</v>
      </c>
      <c r="D7" s="19"/>
      <c r="E7" s="19"/>
      <c r="F7" s="89" t="s">
        <v>252</v>
      </c>
      <c r="G7" s="90"/>
      <c r="H7" s="79"/>
      <c r="I7" s="79"/>
      <c r="J7" s="80"/>
      <c r="K7" s="81"/>
    </row>
    <row r="8" spans="2:11" s="4" customFormat="1" ht="15">
      <c r="B8" s="18"/>
      <c r="C8" s="19" t="s">
        <v>4</v>
      </c>
      <c r="D8" s="19"/>
      <c r="E8" s="19"/>
      <c r="F8" s="79"/>
      <c r="G8" s="85"/>
      <c r="H8" s="79"/>
      <c r="I8" s="79"/>
      <c r="J8" s="80"/>
      <c r="K8" s="81"/>
    </row>
    <row r="9" spans="2:11" s="4" customFormat="1" ht="15">
      <c r="B9" s="18"/>
      <c r="C9" s="19"/>
      <c r="D9" s="19"/>
      <c r="E9" s="19"/>
      <c r="F9" s="79"/>
      <c r="G9" s="79"/>
      <c r="H9" s="79"/>
      <c r="I9" s="79"/>
      <c r="J9" s="80"/>
      <c r="K9" s="81"/>
    </row>
    <row r="10" spans="2:11" s="4" customFormat="1" ht="15.75">
      <c r="B10" s="18"/>
      <c r="C10" s="19" t="s">
        <v>5</v>
      </c>
      <c r="D10" s="19"/>
      <c r="E10" s="19"/>
      <c r="F10" s="78" t="s">
        <v>250</v>
      </c>
      <c r="G10" s="92"/>
      <c r="H10" s="92"/>
      <c r="I10" s="92"/>
      <c r="J10" s="93"/>
      <c r="K10" s="94"/>
    </row>
    <row r="11" spans="2:11" s="4" customFormat="1" ht="15.75">
      <c r="B11" s="18"/>
      <c r="C11" s="19"/>
      <c r="D11" s="19"/>
      <c r="E11" s="19"/>
      <c r="F11" s="92" t="s">
        <v>249</v>
      </c>
      <c r="G11" s="92"/>
      <c r="H11" s="92"/>
      <c r="I11" s="92"/>
      <c r="J11" s="93"/>
      <c r="K11" s="94"/>
    </row>
    <row r="12" spans="2:11" s="4" customFormat="1" ht="15.75">
      <c r="B12" s="18"/>
      <c r="C12" s="19"/>
      <c r="D12" s="19"/>
      <c r="E12" s="19"/>
      <c r="F12" s="92" t="s">
        <v>251</v>
      </c>
      <c r="G12" s="92"/>
      <c r="H12" s="92"/>
      <c r="I12" s="92"/>
      <c r="J12" s="93"/>
      <c r="K12" s="94"/>
    </row>
    <row r="13" spans="2:11" ht="15">
      <c r="B13" s="18"/>
      <c r="C13" s="19"/>
      <c r="D13" s="19"/>
      <c r="E13" s="19"/>
      <c r="F13" s="21"/>
      <c r="G13" s="21"/>
      <c r="H13" s="21"/>
      <c r="I13" s="21"/>
      <c r="J13" s="19"/>
      <c r="K13" s="20"/>
    </row>
    <row r="14" spans="2:11" ht="15">
      <c r="B14" s="18"/>
      <c r="C14" s="19"/>
      <c r="D14" s="19"/>
      <c r="E14" s="19"/>
      <c r="F14" s="21"/>
      <c r="G14" s="21"/>
      <c r="H14" s="21"/>
      <c r="I14" s="21"/>
      <c r="J14" s="19"/>
      <c r="K14" s="20"/>
    </row>
    <row r="15" spans="2:11">
      <c r="B15" s="6"/>
      <c r="C15" s="7"/>
      <c r="D15" s="7"/>
      <c r="E15" s="7"/>
      <c r="F15" s="5"/>
      <c r="G15" s="5"/>
      <c r="H15" s="5"/>
      <c r="I15" s="5"/>
      <c r="J15" s="7"/>
      <c r="K15" s="8"/>
    </row>
    <row r="16" spans="2:11">
      <c r="B16" s="6"/>
      <c r="C16" s="7"/>
      <c r="D16" s="7"/>
      <c r="E16" s="7"/>
      <c r="F16" s="5"/>
      <c r="G16" s="5"/>
      <c r="H16" s="5"/>
      <c r="I16" s="5"/>
      <c r="J16" s="7"/>
      <c r="K16" s="8"/>
    </row>
    <row r="17" spans="2:11">
      <c r="B17" s="6"/>
      <c r="C17" s="7"/>
      <c r="D17" s="7"/>
      <c r="E17" s="7"/>
      <c r="F17" s="5"/>
      <c r="G17" s="5"/>
      <c r="H17" s="5"/>
      <c r="I17" s="5"/>
      <c r="J17" s="7"/>
      <c r="K17" s="8"/>
    </row>
    <row r="18" spans="2:11">
      <c r="B18" s="6"/>
      <c r="C18" s="7"/>
      <c r="D18" s="7"/>
      <c r="E18" s="7"/>
      <c r="F18" s="5"/>
      <c r="G18" s="5"/>
      <c r="H18" s="5"/>
      <c r="I18" s="5"/>
      <c r="J18" s="7"/>
      <c r="K18" s="8"/>
    </row>
    <row r="19" spans="2:11">
      <c r="B19" s="6"/>
      <c r="C19" s="7"/>
      <c r="D19" s="7"/>
      <c r="E19" s="7"/>
      <c r="F19" s="7"/>
      <c r="G19" s="7"/>
      <c r="H19" s="7"/>
      <c r="I19" s="7"/>
      <c r="J19" s="7"/>
      <c r="K19" s="8"/>
    </row>
    <row r="20" spans="2:11">
      <c r="B20" s="6"/>
      <c r="C20" s="7"/>
      <c r="D20" s="7"/>
      <c r="E20" s="7"/>
      <c r="F20" s="7"/>
      <c r="G20" s="7"/>
      <c r="H20" s="7"/>
      <c r="I20" s="7"/>
      <c r="J20" s="7"/>
      <c r="K20" s="8"/>
    </row>
    <row r="21" spans="2:11">
      <c r="B21" s="6"/>
      <c r="C21" s="7"/>
      <c r="D21" s="7"/>
      <c r="E21" s="7"/>
      <c r="F21" s="7"/>
      <c r="G21" s="7"/>
      <c r="H21" s="7"/>
      <c r="I21" s="7"/>
      <c r="J21" s="7"/>
      <c r="K21" s="8"/>
    </row>
    <row r="22" spans="2:11">
      <c r="B22" s="6"/>
      <c r="C22" s="7"/>
      <c r="D22" s="7"/>
      <c r="E22" s="7"/>
      <c r="F22" s="7"/>
      <c r="G22" s="7"/>
      <c r="H22" s="7"/>
      <c r="I22" s="7"/>
      <c r="J22" s="7"/>
      <c r="K22" s="8"/>
    </row>
    <row r="23" spans="2:11">
      <c r="B23" s="6"/>
      <c r="C23" s="7"/>
      <c r="D23" s="7"/>
      <c r="E23" s="7"/>
      <c r="F23" s="7"/>
      <c r="G23" s="7"/>
      <c r="H23" s="7"/>
      <c r="I23" s="7"/>
      <c r="J23" s="7"/>
      <c r="K23" s="8"/>
    </row>
    <row r="24" spans="2:11">
      <c r="B24" s="6"/>
      <c r="C24" s="7"/>
      <c r="D24" s="7"/>
      <c r="E24" s="7"/>
      <c r="F24" s="7"/>
      <c r="G24" s="7"/>
      <c r="H24" s="7"/>
      <c r="I24" s="7"/>
      <c r="J24" s="7"/>
      <c r="K24" s="8"/>
    </row>
    <row r="25" spans="2:11">
      <c r="B25" s="6"/>
      <c r="C25" s="7"/>
      <c r="D25" s="7"/>
      <c r="E25" s="7"/>
      <c r="F25" s="7"/>
      <c r="G25" s="7"/>
      <c r="H25" s="7"/>
      <c r="I25" s="7"/>
      <c r="J25" s="7"/>
      <c r="K25" s="8"/>
    </row>
    <row r="26" spans="2:11">
      <c r="B26" s="6"/>
      <c r="C26" s="7"/>
      <c r="D26" s="7"/>
      <c r="E26" s="7"/>
      <c r="F26" s="7"/>
      <c r="G26" s="7"/>
      <c r="H26" s="7"/>
      <c r="I26" s="7"/>
      <c r="J26" s="7"/>
      <c r="K26" s="8"/>
    </row>
    <row r="27" spans="2:11">
      <c r="B27" s="6"/>
      <c r="C27" s="7"/>
      <c r="D27" s="7"/>
      <c r="E27" s="7"/>
      <c r="F27" s="7"/>
      <c r="G27" s="7"/>
      <c r="H27" s="7"/>
      <c r="I27" s="7"/>
      <c r="J27" s="7"/>
      <c r="K27" s="8"/>
    </row>
    <row r="28" spans="2:11" ht="33">
      <c r="B28" s="118" t="s">
        <v>6</v>
      </c>
      <c r="C28" s="119"/>
      <c r="D28" s="119"/>
      <c r="E28" s="119"/>
      <c r="F28" s="119"/>
      <c r="G28" s="119"/>
      <c r="H28" s="119"/>
      <c r="I28" s="119"/>
      <c r="J28" s="119"/>
      <c r="K28" s="120"/>
    </row>
    <row r="29" spans="2:11">
      <c r="B29" s="6"/>
      <c r="C29" s="121" t="s">
        <v>234</v>
      </c>
      <c r="D29" s="121"/>
      <c r="E29" s="121"/>
      <c r="F29" s="121"/>
      <c r="G29" s="121"/>
      <c r="H29" s="121"/>
      <c r="I29" s="121"/>
      <c r="J29" s="121"/>
      <c r="K29" s="8"/>
    </row>
    <row r="30" spans="2:11">
      <c r="B30" s="6"/>
      <c r="C30" s="121" t="s">
        <v>235</v>
      </c>
      <c r="D30" s="121"/>
      <c r="E30" s="121"/>
      <c r="F30" s="121"/>
      <c r="G30" s="121"/>
      <c r="H30" s="121"/>
      <c r="I30" s="121"/>
      <c r="J30" s="121"/>
      <c r="K30" s="8"/>
    </row>
    <row r="31" spans="2:11">
      <c r="B31" s="6"/>
      <c r="C31" s="7"/>
      <c r="D31" s="7"/>
      <c r="E31" s="7"/>
      <c r="F31" s="7"/>
      <c r="G31" s="7"/>
      <c r="H31" s="7"/>
      <c r="I31" s="7"/>
      <c r="J31" s="7"/>
      <c r="K31" s="8"/>
    </row>
    <row r="32" spans="2:11">
      <c r="B32" s="6"/>
      <c r="C32" s="7"/>
      <c r="D32" s="7"/>
      <c r="E32" s="7"/>
      <c r="F32" s="7"/>
      <c r="G32" s="7"/>
      <c r="H32" s="7"/>
      <c r="I32" s="7"/>
      <c r="J32" s="7"/>
      <c r="K32" s="8"/>
    </row>
    <row r="33" spans="2:11" ht="33">
      <c r="B33" s="6"/>
      <c r="C33" s="7"/>
      <c r="D33" s="7"/>
      <c r="E33" s="7"/>
      <c r="F33" s="77" t="s">
        <v>253</v>
      </c>
      <c r="G33" s="7"/>
      <c r="H33" s="7"/>
      <c r="I33" s="7"/>
      <c r="J33" s="7"/>
      <c r="K33" s="8"/>
    </row>
    <row r="34" spans="2:11">
      <c r="B34" s="6"/>
      <c r="C34" s="7"/>
      <c r="D34" s="7"/>
      <c r="E34" s="7"/>
      <c r="F34" s="7"/>
      <c r="G34" s="7"/>
      <c r="H34" s="7"/>
      <c r="I34" s="7"/>
      <c r="J34" s="7"/>
      <c r="K34" s="8"/>
    </row>
    <row r="35" spans="2:11">
      <c r="B35" s="6"/>
      <c r="C35" s="7"/>
      <c r="D35" s="7"/>
      <c r="E35" s="7"/>
      <c r="F35" s="7"/>
      <c r="G35" s="7"/>
      <c r="H35" s="7"/>
      <c r="I35" s="7"/>
      <c r="J35" s="7"/>
      <c r="K35" s="8"/>
    </row>
    <row r="36" spans="2:11">
      <c r="B36" s="6"/>
      <c r="C36" s="7"/>
      <c r="D36" s="7"/>
      <c r="E36" s="7"/>
      <c r="F36" s="7"/>
      <c r="G36" s="7"/>
      <c r="H36" s="7"/>
      <c r="I36" s="7"/>
      <c r="J36" s="7"/>
      <c r="K36" s="8"/>
    </row>
    <row r="37" spans="2:11">
      <c r="B37" s="6"/>
      <c r="C37" s="7"/>
      <c r="D37" s="7"/>
      <c r="E37" s="7"/>
      <c r="F37" s="7"/>
      <c r="G37" s="7"/>
      <c r="H37" s="7"/>
      <c r="I37" s="7"/>
      <c r="J37" s="7"/>
      <c r="K37" s="8"/>
    </row>
    <row r="38" spans="2:11">
      <c r="B38" s="6"/>
      <c r="C38" s="7"/>
      <c r="D38" s="7"/>
      <c r="E38" s="7"/>
      <c r="F38" s="7"/>
      <c r="G38" s="7"/>
      <c r="H38" s="7"/>
      <c r="I38" s="7"/>
      <c r="J38" s="7"/>
      <c r="K38" s="8"/>
    </row>
    <row r="39" spans="2:11">
      <c r="B39" s="6"/>
      <c r="C39" s="7"/>
      <c r="D39" s="7"/>
      <c r="E39" s="7"/>
      <c r="F39" s="7"/>
      <c r="G39" s="7"/>
      <c r="H39" s="7"/>
      <c r="I39" s="7"/>
      <c r="J39" s="7"/>
      <c r="K39" s="8"/>
    </row>
    <row r="40" spans="2:11">
      <c r="B40" s="6"/>
      <c r="C40" s="7"/>
      <c r="D40" s="7"/>
      <c r="E40" s="7"/>
      <c r="F40" s="7"/>
      <c r="G40" s="7"/>
      <c r="H40" s="7"/>
      <c r="I40" s="7"/>
      <c r="J40" s="7"/>
      <c r="K40" s="8"/>
    </row>
    <row r="41" spans="2:11">
      <c r="B41" s="6"/>
      <c r="C41" s="7"/>
      <c r="D41" s="7"/>
      <c r="E41" s="7"/>
      <c r="F41" s="7"/>
      <c r="G41" s="7"/>
      <c r="H41" s="7"/>
      <c r="I41" s="7"/>
      <c r="J41" s="7"/>
      <c r="K41" s="8"/>
    </row>
    <row r="42" spans="2:11">
      <c r="B42" s="6"/>
      <c r="C42" s="7"/>
      <c r="D42" s="7"/>
      <c r="E42" s="7"/>
      <c r="F42" s="7"/>
      <c r="G42" s="7"/>
      <c r="H42" s="7"/>
      <c r="I42" s="7"/>
      <c r="J42" s="7"/>
      <c r="K42" s="8"/>
    </row>
    <row r="43" spans="2:11">
      <c r="B43" s="6"/>
      <c r="C43" s="7"/>
      <c r="D43" s="7"/>
      <c r="E43" s="7"/>
      <c r="F43" s="7"/>
      <c r="G43" s="7"/>
      <c r="H43" s="7"/>
      <c r="I43" s="7"/>
      <c r="J43" s="7"/>
      <c r="K43" s="8"/>
    </row>
    <row r="44" spans="2:11">
      <c r="B44" s="6"/>
      <c r="C44" s="7"/>
      <c r="D44" s="7"/>
      <c r="E44" s="7"/>
      <c r="F44" s="7"/>
      <c r="G44" s="7"/>
      <c r="H44" s="7"/>
      <c r="I44" s="7"/>
      <c r="J44" s="7"/>
      <c r="K44" s="8"/>
    </row>
    <row r="45" spans="2:11">
      <c r="B45" s="6"/>
      <c r="C45" s="7"/>
      <c r="D45" s="7"/>
      <c r="E45" s="7"/>
      <c r="F45" s="7"/>
      <c r="G45" s="7"/>
      <c r="H45" s="7"/>
      <c r="I45" s="7"/>
      <c r="J45" s="7"/>
      <c r="K45" s="8"/>
    </row>
    <row r="46" spans="2:11">
      <c r="B46" s="6"/>
      <c r="C46" s="7"/>
      <c r="D46" s="7"/>
      <c r="E46" s="7"/>
      <c r="F46" s="7"/>
      <c r="G46" s="7"/>
      <c r="H46" s="7"/>
      <c r="I46" s="7"/>
      <c r="J46" s="7"/>
      <c r="K46" s="8"/>
    </row>
    <row r="47" spans="2:11">
      <c r="B47" s="6"/>
      <c r="C47" s="7"/>
      <c r="D47" s="7"/>
      <c r="E47" s="7"/>
      <c r="F47" s="7"/>
      <c r="G47" s="7"/>
      <c r="H47" s="7"/>
      <c r="I47" s="7"/>
      <c r="J47" s="7"/>
      <c r="K47" s="8"/>
    </row>
    <row r="48" spans="2:11" s="4" customFormat="1" ht="15">
      <c r="B48" s="2"/>
      <c r="C48" s="19" t="s">
        <v>236</v>
      </c>
      <c r="D48" s="19"/>
      <c r="E48" s="19"/>
      <c r="F48" s="19"/>
      <c r="G48" s="19"/>
      <c r="H48" s="122"/>
      <c r="I48" s="122"/>
      <c r="J48" s="19"/>
      <c r="K48" s="3"/>
    </row>
    <row r="49" spans="2:11" s="4" customFormat="1" ht="15">
      <c r="B49" s="2"/>
      <c r="C49" s="19" t="s">
        <v>237</v>
      </c>
      <c r="D49" s="19"/>
      <c r="E49" s="19"/>
      <c r="F49" s="19"/>
      <c r="G49" s="19"/>
      <c r="H49" s="123"/>
      <c r="I49" s="123"/>
      <c r="J49" s="19"/>
      <c r="K49" s="3"/>
    </row>
    <row r="50" spans="2:11" s="4" customFormat="1" ht="15">
      <c r="B50" s="2"/>
      <c r="C50" s="19" t="s">
        <v>238</v>
      </c>
      <c r="D50" s="19"/>
      <c r="E50" s="19"/>
      <c r="F50" s="19"/>
      <c r="G50" s="19"/>
      <c r="H50" s="115" t="s">
        <v>217</v>
      </c>
      <c r="I50" s="115"/>
      <c r="J50" s="19"/>
      <c r="K50" s="3"/>
    </row>
    <row r="51" spans="2:11" s="4" customFormat="1" ht="15">
      <c r="B51" s="2"/>
      <c r="C51" s="19" t="s">
        <v>239</v>
      </c>
      <c r="D51" s="19"/>
      <c r="E51" s="19"/>
      <c r="F51" s="19"/>
      <c r="G51" s="19"/>
      <c r="H51" s="115" t="s">
        <v>218</v>
      </c>
      <c r="I51" s="115"/>
      <c r="J51" s="19"/>
      <c r="K51" s="3"/>
    </row>
    <row r="52" spans="2:11" ht="15">
      <c r="B52" s="6"/>
      <c r="C52" s="19"/>
      <c r="D52" s="19"/>
      <c r="E52" s="19"/>
      <c r="F52" s="19"/>
      <c r="G52" s="19"/>
      <c r="H52" s="21"/>
      <c r="I52" s="21"/>
      <c r="J52" s="19"/>
      <c r="K52" s="8"/>
    </row>
    <row r="53" spans="2:11" s="11" customFormat="1" ht="15.75">
      <c r="B53" s="9"/>
      <c r="C53" s="19" t="s">
        <v>240</v>
      </c>
      <c r="D53" s="19"/>
      <c r="E53" s="19"/>
      <c r="F53" s="19"/>
      <c r="G53" s="23" t="s">
        <v>7</v>
      </c>
      <c r="H53" s="116" t="s">
        <v>254</v>
      </c>
      <c r="I53" s="114"/>
      <c r="J53" s="19"/>
      <c r="K53" s="10"/>
    </row>
    <row r="54" spans="2:11" s="11" customFormat="1" ht="15.75">
      <c r="B54" s="9"/>
      <c r="C54" s="19"/>
      <c r="D54" s="19"/>
      <c r="E54" s="19"/>
      <c r="F54" s="19"/>
      <c r="G54" s="23" t="s">
        <v>8</v>
      </c>
      <c r="H54" s="117" t="s">
        <v>255</v>
      </c>
      <c r="I54" s="115"/>
      <c r="J54" s="19"/>
      <c r="K54" s="10"/>
    </row>
    <row r="55" spans="2:11" s="11" customFormat="1" ht="15.75">
      <c r="B55" s="9"/>
      <c r="C55" s="19"/>
      <c r="D55" s="19"/>
      <c r="E55" s="19"/>
      <c r="F55" s="19"/>
      <c r="G55" s="23"/>
      <c r="H55" s="22"/>
      <c r="I55" s="22"/>
      <c r="J55" s="19"/>
      <c r="K55" s="10"/>
    </row>
    <row r="56" spans="2:11" s="11" customFormat="1" ht="15.75">
      <c r="B56" s="9"/>
      <c r="C56" s="19" t="s">
        <v>241</v>
      </c>
      <c r="D56" s="19"/>
      <c r="E56" s="19"/>
      <c r="F56" s="23"/>
      <c r="G56" s="19"/>
      <c r="H56" s="114" t="s">
        <v>256</v>
      </c>
      <c r="I56" s="114"/>
      <c r="J56" s="19"/>
      <c r="K56" s="10"/>
    </row>
    <row r="57" spans="2:11">
      <c r="B57" s="12"/>
      <c r="C57" s="13"/>
      <c r="D57" s="13"/>
      <c r="E57" s="13"/>
      <c r="F57" s="13"/>
      <c r="G57" s="13"/>
      <c r="H57" s="13"/>
      <c r="I57" s="13"/>
      <c r="J57" s="13"/>
      <c r="K57" s="14"/>
    </row>
  </sheetData>
  <sheetProtection password="CC3D" sheet="1" objects="1" scenarios="1"/>
  <mergeCells count="10">
    <mergeCell ref="H56:I56"/>
    <mergeCell ref="H51:I51"/>
    <mergeCell ref="H53:I53"/>
    <mergeCell ref="H54:I54"/>
    <mergeCell ref="B28:K28"/>
    <mergeCell ref="C29:J29"/>
    <mergeCell ref="C30:J30"/>
    <mergeCell ref="H48:I48"/>
    <mergeCell ref="H49:I49"/>
    <mergeCell ref="H50:I50"/>
  </mergeCells>
  <pageMargins left="0.24" right="0.16" top="0.2" bottom="0.24" header="0.2" footer="0.2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02"/>
  <sheetViews>
    <sheetView topLeftCell="A28" workbookViewId="0">
      <selection activeCell="E96" sqref="E96"/>
    </sheetView>
  </sheetViews>
  <sheetFormatPr defaultRowHeight="15"/>
  <cols>
    <col min="1" max="1" width="1.140625" style="24" customWidth="1"/>
    <col min="2" max="2" width="4.7109375" style="113" customWidth="1"/>
    <col min="3" max="3" width="54.7109375" style="24" customWidth="1"/>
    <col min="4" max="4" width="9" style="25" bestFit="1" customWidth="1"/>
    <col min="5" max="6" width="13.85546875" style="97" customWidth="1"/>
    <col min="7" max="7" width="12.28515625" style="97" hidden="1" customWidth="1"/>
    <col min="8" max="8" width="9.140625" style="24"/>
    <col min="9" max="9" width="11" style="24" bestFit="1" customWidth="1"/>
    <col min="10" max="10" width="11.28515625" style="24" bestFit="1" customWidth="1"/>
    <col min="11" max="16384" width="9.140625" style="24"/>
  </cols>
  <sheetData>
    <row r="2" spans="2:9" ht="23.25" customHeight="1">
      <c r="B2" s="26"/>
      <c r="C2" s="27" t="s">
        <v>9</v>
      </c>
      <c r="D2" s="43" t="s">
        <v>219</v>
      </c>
      <c r="E2" s="95" t="s">
        <v>253</v>
      </c>
      <c r="F2" s="95" t="s">
        <v>227</v>
      </c>
      <c r="G2" s="95" t="s">
        <v>10</v>
      </c>
    </row>
    <row r="3" spans="2:9">
      <c r="B3" s="26" t="s">
        <v>12</v>
      </c>
      <c r="C3" s="28" t="s">
        <v>13</v>
      </c>
      <c r="D3" s="60"/>
      <c r="E3" s="56"/>
      <c r="F3" s="56"/>
      <c r="G3" s="56"/>
    </row>
    <row r="4" spans="2:9">
      <c r="B4" s="26" t="s">
        <v>14</v>
      </c>
      <c r="C4" s="28" t="s">
        <v>15</v>
      </c>
      <c r="D4" s="60"/>
      <c r="E4" s="34">
        <f>+E7</f>
        <v>9244181</v>
      </c>
      <c r="F4" s="34">
        <f>+F7</f>
        <v>484412</v>
      </c>
      <c r="G4" s="34">
        <f>+G7</f>
        <v>705321</v>
      </c>
    </row>
    <row r="5" spans="2:9">
      <c r="B5" s="26" t="s">
        <v>16</v>
      </c>
      <c r="C5" s="29" t="s">
        <v>17</v>
      </c>
      <c r="D5" s="60">
        <v>512</v>
      </c>
      <c r="E5" s="56">
        <v>9190522</v>
      </c>
      <c r="F5" s="56">
        <v>344212</v>
      </c>
      <c r="G5" s="56">
        <v>705321</v>
      </c>
      <c r="I5" s="76"/>
    </row>
    <row r="6" spans="2:9">
      <c r="B6" s="26" t="s">
        <v>18</v>
      </c>
      <c r="C6" s="29" t="s">
        <v>19</v>
      </c>
      <c r="D6" s="60">
        <v>531</v>
      </c>
      <c r="E6" s="56">
        <v>53659</v>
      </c>
      <c r="F6" s="56">
        <v>140200</v>
      </c>
      <c r="G6" s="56"/>
    </row>
    <row r="7" spans="2:9">
      <c r="B7" s="26"/>
      <c r="C7" s="28" t="s">
        <v>20</v>
      </c>
      <c r="D7" s="61"/>
      <c r="E7" s="34">
        <f>SUM(E5:E6)</f>
        <v>9244181</v>
      </c>
      <c r="F7" s="34">
        <f>SUM(F5:F6)</f>
        <v>484412</v>
      </c>
      <c r="G7" s="34">
        <f>SUM(G5:G6)</f>
        <v>705321</v>
      </c>
    </row>
    <row r="8" spans="2:9">
      <c r="B8" s="26" t="s">
        <v>21</v>
      </c>
      <c r="C8" s="28" t="s">
        <v>22</v>
      </c>
      <c r="D8" s="60"/>
      <c r="E8" s="34">
        <f>+E11</f>
        <v>0</v>
      </c>
      <c r="F8" s="34">
        <f>+F11</f>
        <v>0</v>
      </c>
      <c r="G8" s="34">
        <f>+G11</f>
        <v>0</v>
      </c>
    </row>
    <row r="9" spans="2:9">
      <c r="B9" s="26" t="s">
        <v>16</v>
      </c>
      <c r="C9" s="30" t="s">
        <v>23</v>
      </c>
      <c r="D9" s="60"/>
      <c r="E9" s="56"/>
      <c r="F9" s="56"/>
      <c r="G9" s="56"/>
    </row>
    <row r="10" spans="2:9">
      <c r="B10" s="26" t="s">
        <v>18</v>
      </c>
      <c r="C10" s="30" t="s">
        <v>24</v>
      </c>
      <c r="D10" s="60"/>
      <c r="E10" s="56"/>
      <c r="F10" s="56"/>
      <c r="G10" s="56"/>
    </row>
    <row r="11" spans="2:9">
      <c r="B11" s="26"/>
      <c r="C11" s="28" t="s">
        <v>25</v>
      </c>
      <c r="D11" s="60"/>
      <c r="E11" s="34">
        <f>SUM(E9:E10)</f>
        <v>0</v>
      </c>
      <c r="F11" s="34">
        <f>SUM(F9:F10)</f>
        <v>0</v>
      </c>
      <c r="G11" s="34">
        <f>SUM(G9:G10)</f>
        <v>0</v>
      </c>
    </row>
    <row r="12" spans="2:9">
      <c r="B12" s="26" t="s">
        <v>26</v>
      </c>
      <c r="C12" s="28" t="s">
        <v>27</v>
      </c>
      <c r="D12" s="60"/>
      <c r="E12" s="34">
        <f>E17</f>
        <v>57960000</v>
      </c>
      <c r="F12" s="34">
        <f>F17</f>
        <v>21017042</v>
      </c>
      <c r="G12" s="34">
        <f>G17</f>
        <v>426174</v>
      </c>
    </row>
    <row r="13" spans="2:9">
      <c r="B13" s="26" t="s">
        <v>16</v>
      </c>
      <c r="C13" s="29" t="s">
        <v>28</v>
      </c>
      <c r="D13" s="60">
        <v>411</v>
      </c>
      <c r="E13" s="56">
        <v>57960000</v>
      </c>
      <c r="F13" s="56">
        <v>21000000</v>
      </c>
      <c r="G13" s="56"/>
    </row>
    <row r="14" spans="2:9">
      <c r="B14" s="26" t="s">
        <v>18</v>
      </c>
      <c r="C14" s="29" t="s">
        <v>29</v>
      </c>
      <c r="D14" s="60">
        <v>444</v>
      </c>
      <c r="E14" s="56">
        <v>0</v>
      </c>
      <c r="F14" s="56">
        <v>17042</v>
      </c>
      <c r="G14" s="56">
        <v>426174</v>
      </c>
    </row>
    <row r="15" spans="2:9">
      <c r="B15" s="26" t="s">
        <v>30</v>
      </c>
      <c r="C15" s="29" t="s">
        <v>31</v>
      </c>
      <c r="D15" s="60"/>
      <c r="E15" s="56"/>
      <c r="F15" s="56"/>
      <c r="G15" s="56"/>
    </row>
    <row r="16" spans="2:9">
      <c r="B16" s="26" t="s">
        <v>32</v>
      </c>
      <c r="C16" s="29" t="s">
        <v>33</v>
      </c>
      <c r="D16" s="60"/>
      <c r="E16" s="56"/>
      <c r="F16" s="56"/>
      <c r="G16" s="56"/>
    </row>
    <row r="17" spans="2:7">
      <c r="B17" s="26"/>
      <c r="C17" s="28" t="s">
        <v>34</v>
      </c>
      <c r="D17" s="60"/>
      <c r="E17" s="34">
        <f>SUM(E13:E16)</f>
        <v>57960000</v>
      </c>
      <c r="F17" s="34">
        <f>SUM(F13:F16)</f>
        <v>21017042</v>
      </c>
      <c r="G17" s="34">
        <f>SUM(G13:G16)</f>
        <v>426174</v>
      </c>
    </row>
    <row r="18" spans="2:7">
      <c r="B18" s="26" t="s">
        <v>35</v>
      </c>
      <c r="C18" s="28" t="s">
        <v>36</v>
      </c>
      <c r="D18" s="60"/>
      <c r="E18" s="34">
        <f>E25</f>
        <v>0</v>
      </c>
      <c r="F18" s="34">
        <f>F25</f>
        <v>0</v>
      </c>
      <c r="G18" s="34">
        <f>G25</f>
        <v>0</v>
      </c>
    </row>
    <row r="19" spans="2:7">
      <c r="B19" s="26" t="s">
        <v>16</v>
      </c>
      <c r="C19" s="29" t="s">
        <v>37</v>
      </c>
      <c r="D19" s="60"/>
      <c r="E19" s="56"/>
      <c r="F19" s="56"/>
      <c r="G19" s="56"/>
    </row>
    <row r="20" spans="2:7">
      <c r="B20" s="26" t="s">
        <v>18</v>
      </c>
      <c r="C20" s="29" t="s">
        <v>38</v>
      </c>
      <c r="D20" s="60"/>
      <c r="E20" s="56"/>
      <c r="F20" s="56"/>
      <c r="G20" s="56"/>
    </row>
    <row r="21" spans="2:7">
      <c r="B21" s="26" t="s">
        <v>30</v>
      </c>
      <c r="C21" s="29" t="s">
        <v>39</v>
      </c>
      <c r="D21" s="60"/>
      <c r="E21" s="56"/>
      <c r="F21" s="56"/>
      <c r="G21" s="56"/>
    </row>
    <row r="22" spans="2:7">
      <c r="B22" s="26" t="s">
        <v>32</v>
      </c>
      <c r="C22" s="29" t="s">
        <v>40</v>
      </c>
      <c r="D22" s="60"/>
      <c r="E22" s="56"/>
      <c r="F22" s="56"/>
      <c r="G22" s="56"/>
    </row>
    <row r="23" spans="2:7">
      <c r="B23" s="26" t="s">
        <v>41</v>
      </c>
      <c r="C23" s="29" t="s">
        <v>42</v>
      </c>
      <c r="D23" s="60"/>
      <c r="E23" s="56"/>
      <c r="F23" s="56"/>
      <c r="G23" s="56"/>
    </row>
    <row r="24" spans="2:7">
      <c r="B24" s="26" t="s">
        <v>43</v>
      </c>
      <c r="C24" s="29" t="s">
        <v>44</v>
      </c>
      <c r="D24" s="60"/>
      <c r="E24" s="56"/>
      <c r="F24" s="56"/>
      <c r="G24" s="56"/>
    </row>
    <row r="25" spans="2:7">
      <c r="B25" s="26"/>
      <c r="C25" s="28" t="s">
        <v>45</v>
      </c>
      <c r="D25" s="60"/>
      <c r="E25" s="34">
        <f>SUM(E19:E24)</f>
        <v>0</v>
      </c>
      <c r="F25" s="34">
        <f>SUM(F19:F24)</f>
        <v>0</v>
      </c>
      <c r="G25" s="34">
        <f>SUM(G19:G24)</f>
        <v>0</v>
      </c>
    </row>
    <row r="26" spans="2:7">
      <c r="B26" s="26" t="s">
        <v>46</v>
      </c>
      <c r="C26" s="28" t="s">
        <v>47</v>
      </c>
      <c r="D26" s="60"/>
      <c r="E26" s="56"/>
      <c r="F26" s="56"/>
      <c r="G26" s="56"/>
    </row>
    <row r="27" spans="2:7">
      <c r="B27" s="26" t="s">
        <v>48</v>
      </c>
      <c r="C27" s="28" t="s">
        <v>49</v>
      </c>
      <c r="D27" s="60"/>
      <c r="E27" s="56"/>
      <c r="F27" s="56"/>
      <c r="G27" s="56"/>
    </row>
    <row r="28" spans="2:7">
      <c r="B28" s="26" t="s">
        <v>50</v>
      </c>
      <c r="C28" s="28" t="s">
        <v>51</v>
      </c>
      <c r="D28" s="60"/>
      <c r="E28" s="56"/>
      <c r="F28" s="56"/>
      <c r="G28" s="56"/>
    </row>
    <row r="29" spans="2:7" ht="20.100000000000001" customHeight="1">
      <c r="B29" s="26"/>
      <c r="C29" s="28" t="s">
        <v>52</v>
      </c>
      <c r="D29" s="60"/>
      <c r="E29" s="34">
        <f>E7+E11+E17+E25+E26+E27+E28</f>
        <v>67204181</v>
      </c>
      <c r="F29" s="34">
        <f>F7+F11+F17+F25+F26+F27+F28</f>
        <v>21501454</v>
      </c>
      <c r="G29" s="34">
        <f>G7+G11+G17+G25+G26+G27+G28</f>
        <v>1131495</v>
      </c>
    </row>
    <row r="30" spans="2:7">
      <c r="B30" s="26"/>
      <c r="C30" s="31"/>
      <c r="D30" s="60"/>
      <c r="E30" s="56"/>
      <c r="F30" s="56"/>
      <c r="G30" s="56"/>
    </row>
    <row r="31" spans="2:7">
      <c r="B31" s="26" t="s">
        <v>53</v>
      </c>
      <c r="C31" s="28" t="s">
        <v>54</v>
      </c>
      <c r="D31" s="60"/>
      <c r="E31" s="56"/>
      <c r="F31" s="56"/>
      <c r="G31" s="56"/>
    </row>
    <row r="32" spans="2:7">
      <c r="B32" s="26" t="s">
        <v>14</v>
      </c>
      <c r="C32" s="28" t="s">
        <v>55</v>
      </c>
      <c r="D32" s="60"/>
      <c r="E32" s="34">
        <f>+E37</f>
        <v>149513309</v>
      </c>
      <c r="F32" s="34">
        <f>+F37</f>
        <v>70500</v>
      </c>
      <c r="G32" s="34">
        <f>+G37</f>
        <v>5500</v>
      </c>
    </row>
    <row r="33" spans="2:7">
      <c r="B33" s="26" t="s">
        <v>16</v>
      </c>
      <c r="C33" s="29" t="s">
        <v>56</v>
      </c>
      <c r="D33" s="60">
        <v>261</v>
      </c>
      <c r="E33" s="56">
        <v>70500</v>
      </c>
      <c r="F33" s="56">
        <v>70500</v>
      </c>
      <c r="G33" s="56">
        <v>5500</v>
      </c>
    </row>
    <row r="34" spans="2:7">
      <c r="B34" s="26" t="s">
        <v>18</v>
      </c>
      <c r="C34" s="29" t="s">
        <v>57</v>
      </c>
      <c r="D34" s="60"/>
      <c r="E34" s="56"/>
      <c r="F34" s="56"/>
      <c r="G34" s="56"/>
    </row>
    <row r="35" spans="2:7">
      <c r="B35" s="26" t="s">
        <v>30</v>
      </c>
      <c r="C35" s="29" t="s">
        <v>58</v>
      </c>
      <c r="D35" s="60"/>
      <c r="E35" s="56"/>
      <c r="F35" s="56"/>
      <c r="G35" s="56"/>
    </row>
    <row r="36" spans="2:7">
      <c r="B36" s="26" t="s">
        <v>32</v>
      </c>
      <c r="C36" s="29" t="s">
        <v>59</v>
      </c>
      <c r="D36" s="60">
        <v>467</v>
      </c>
      <c r="E36" s="56">
        <v>149442809</v>
      </c>
      <c r="F36" s="56">
        <v>0</v>
      </c>
      <c r="G36" s="56"/>
    </row>
    <row r="37" spans="2:7">
      <c r="B37" s="26"/>
      <c r="C37" s="28" t="s">
        <v>20</v>
      </c>
      <c r="D37" s="60"/>
      <c r="E37" s="34">
        <f>SUM(E33:E36)</f>
        <v>149513309</v>
      </c>
      <c r="F37" s="34">
        <f>SUM(F33:F36)</f>
        <v>70500</v>
      </c>
      <c r="G37" s="34">
        <f>SUM(G33:G36)</f>
        <v>5500</v>
      </c>
    </row>
    <row r="38" spans="2:7">
      <c r="B38" s="26" t="s">
        <v>21</v>
      </c>
      <c r="C38" s="28" t="s">
        <v>60</v>
      </c>
      <c r="D38" s="60"/>
      <c r="E38" s="34">
        <f>+E43</f>
        <v>313652</v>
      </c>
      <c r="F38" s="34">
        <f>+F43</f>
        <v>392065</v>
      </c>
      <c r="G38" s="34">
        <f>+G43</f>
        <v>0</v>
      </c>
    </row>
    <row r="39" spans="2:7">
      <c r="B39" s="26" t="s">
        <v>16</v>
      </c>
      <c r="C39" s="29" t="s">
        <v>61</v>
      </c>
      <c r="D39" s="60"/>
      <c r="E39" s="56"/>
      <c r="F39" s="56"/>
      <c r="G39" s="56"/>
    </row>
    <row r="40" spans="2:7">
      <c r="B40" s="26" t="s">
        <v>18</v>
      </c>
      <c r="C40" s="29" t="s">
        <v>62</v>
      </c>
      <c r="D40" s="60"/>
      <c r="E40" s="56"/>
      <c r="F40" s="56"/>
      <c r="G40" s="56"/>
    </row>
    <row r="41" spans="2:7">
      <c r="B41" s="26" t="s">
        <v>30</v>
      </c>
      <c r="C41" s="29" t="s">
        <v>63</v>
      </c>
      <c r="D41" s="60"/>
      <c r="E41" s="56"/>
      <c r="F41" s="56"/>
      <c r="G41" s="56"/>
    </row>
    <row r="42" spans="2:7">
      <c r="B42" s="26" t="s">
        <v>32</v>
      </c>
      <c r="C42" s="29" t="s">
        <v>64</v>
      </c>
      <c r="D42" s="60" t="s">
        <v>228</v>
      </c>
      <c r="E42" s="56">
        <v>313652</v>
      </c>
      <c r="F42" s="56">
        <v>392065</v>
      </c>
      <c r="G42" s="56"/>
    </row>
    <row r="43" spans="2:7">
      <c r="B43" s="26"/>
      <c r="C43" s="28" t="s">
        <v>25</v>
      </c>
      <c r="D43" s="60"/>
      <c r="E43" s="34">
        <f>SUM(E39:E42)</f>
        <v>313652</v>
      </c>
      <c r="F43" s="34">
        <f>SUM(F39:F42)</f>
        <v>392065</v>
      </c>
      <c r="G43" s="34">
        <f>SUM(G39:G42)</f>
        <v>0</v>
      </c>
    </row>
    <row r="44" spans="2:7">
      <c r="B44" s="26" t="s">
        <v>26</v>
      </c>
      <c r="C44" s="28" t="s">
        <v>65</v>
      </c>
      <c r="D44" s="60"/>
      <c r="E44" s="56"/>
      <c r="F44" s="56"/>
      <c r="G44" s="56"/>
    </row>
    <row r="45" spans="2:7">
      <c r="B45" s="26" t="s">
        <v>35</v>
      </c>
      <c r="C45" s="28" t="s">
        <v>66</v>
      </c>
      <c r="D45" s="60"/>
      <c r="E45" s="34">
        <f>+E49</f>
        <v>0</v>
      </c>
      <c r="F45" s="34">
        <f>+F49</f>
        <v>0</v>
      </c>
      <c r="G45" s="34">
        <f>+G49</f>
        <v>0</v>
      </c>
    </row>
    <row r="46" spans="2:7">
      <c r="B46" s="26" t="s">
        <v>16</v>
      </c>
      <c r="C46" s="29" t="s">
        <v>67</v>
      </c>
      <c r="D46" s="60"/>
      <c r="E46" s="56"/>
      <c r="F46" s="56"/>
      <c r="G46" s="56"/>
    </row>
    <row r="47" spans="2:7">
      <c r="B47" s="26" t="s">
        <v>18</v>
      </c>
      <c r="C47" s="29" t="s">
        <v>68</v>
      </c>
      <c r="D47" s="60"/>
      <c r="E47" s="56"/>
      <c r="F47" s="56"/>
      <c r="G47" s="56"/>
    </row>
    <row r="48" spans="2:7">
      <c r="B48" s="26" t="s">
        <v>30</v>
      </c>
      <c r="C48" s="29" t="s">
        <v>69</v>
      </c>
      <c r="E48" s="56"/>
      <c r="F48" s="56"/>
      <c r="G48" s="56"/>
    </row>
    <row r="49" spans="2:7">
      <c r="B49" s="26"/>
      <c r="C49" s="28" t="s">
        <v>45</v>
      </c>
      <c r="D49" s="60"/>
      <c r="E49" s="34">
        <f>SUM(E46:E48)</f>
        <v>0</v>
      </c>
      <c r="F49" s="34">
        <f>SUM(F46:F48)</f>
        <v>0</v>
      </c>
      <c r="G49" s="34">
        <f>SUM(G46:G48)</f>
        <v>0</v>
      </c>
    </row>
    <row r="50" spans="2:7">
      <c r="B50" s="26" t="s">
        <v>46</v>
      </c>
      <c r="C50" s="28" t="s">
        <v>70</v>
      </c>
      <c r="D50" s="60"/>
      <c r="E50" s="56"/>
      <c r="F50" s="56"/>
      <c r="G50" s="56"/>
    </row>
    <row r="51" spans="2:7">
      <c r="B51" s="26" t="s">
        <v>48</v>
      </c>
      <c r="C51" s="28" t="s">
        <v>71</v>
      </c>
      <c r="D51" s="60"/>
      <c r="E51" s="56"/>
      <c r="F51" s="56"/>
      <c r="G51" s="56"/>
    </row>
    <row r="52" spans="2:7" ht="20.100000000000001" customHeight="1">
      <c r="B52" s="26"/>
      <c r="C52" s="28" t="s">
        <v>72</v>
      </c>
      <c r="D52" s="60"/>
      <c r="E52" s="34">
        <f>E37+E43+E44+E49+E50+E51</f>
        <v>149826961</v>
      </c>
      <c r="F52" s="34">
        <f>F37+F43+F44+F49+F50+F51</f>
        <v>462565</v>
      </c>
      <c r="G52" s="34">
        <f>G37+G43+G44+G49+G50+G51</f>
        <v>5500</v>
      </c>
    </row>
    <row r="53" spans="2:7" ht="20.100000000000001" customHeight="1">
      <c r="B53" s="26"/>
      <c r="C53" s="28" t="s">
        <v>73</v>
      </c>
      <c r="D53" s="60"/>
      <c r="E53" s="34">
        <f>E29+E52</f>
        <v>217031142</v>
      </c>
      <c r="F53" s="34">
        <f>F29+F52</f>
        <v>21964019</v>
      </c>
      <c r="G53" s="34">
        <f>G29+G52</f>
        <v>1136995</v>
      </c>
    </row>
    <row r="54" spans="2:7">
      <c r="B54" s="33"/>
      <c r="C54" s="19"/>
      <c r="D54" s="23"/>
      <c r="E54" s="96"/>
      <c r="F54" s="96"/>
      <c r="G54" s="96"/>
    </row>
    <row r="55" spans="2:7">
      <c r="B55" s="33"/>
      <c r="C55" s="19"/>
      <c r="D55" s="23"/>
      <c r="E55" s="96"/>
      <c r="F55" s="96"/>
      <c r="G55" s="96"/>
    </row>
    <row r="56" spans="2:7">
      <c r="B56" s="33"/>
      <c r="C56" s="19"/>
      <c r="D56" s="23"/>
      <c r="E56" s="96"/>
      <c r="F56" s="96"/>
      <c r="G56" s="96"/>
    </row>
    <row r="57" spans="2:7" ht="24" customHeight="1">
      <c r="B57" s="26"/>
      <c r="C57" s="27" t="s">
        <v>74</v>
      </c>
      <c r="D57" s="43" t="s">
        <v>219</v>
      </c>
      <c r="E57" s="95" t="s">
        <v>253</v>
      </c>
      <c r="F57" s="95" t="s">
        <v>227</v>
      </c>
      <c r="G57" s="95" t="s">
        <v>10</v>
      </c>
    </row>
    <row r="58" spans="2:7">
      <c r="B58" s="26" t="s">
        <v>12</v>
      </c>
      <c r="C58" s="28" t="s">
        <v>75</v>
      </c>
      <c r="D58" s="60"/>
      <c r="E58" s="34">
        <f>+E74</f>
        <v>13750218</v>
      </c>
      <c r="F58" s="34">
        <f>+F74</f>
        <v>7649304</v>
      </c>
      <c r="G58" s="34">
        <f>+G74</f>
        <v>2118111</v>
      </c>
    </row>
    <row r="59" spans="2:7">
      <c r="B59" s="26" t="s">
        <v>14</v>
      </c>
      <c r="C59" s="28" t="s">
        <v>76</v>
      </c>
      <c r="D59" s="60"/>
      <c r="E59" s="56"/>
      <c r="F59" s="56"/>
      <c r="G59" s="56"/>
    </row>
    <row r="60" spans="2:7">
      <c r="B60" s="26" t="s">
        <v>21</v>
      </c>
      <c r="C60" s="28" t="s">
        <v>77</v>
      </c>
      <c r="D60" s="60"/>
      <c r="E60" s="56">
        <f>+E64</f>
        <v>0</v>
      </c>
      <c r="F60" s="56">
        <f>+F64</f>
        <v>0</v>
      </c>
      <c r="G60" s="56">
        <f>+G64</f>
        <v>0</v>
      </c>
    </row>
    <row r="61" spans="2:7">
      <c r="B61" s="26" t="s">
        <v>16</v>
      </c>
      <c r="C61" s="30" t="s">
        <v>78</v>
      </c>
      <c r="D61" s="60"/>
      <c r="E61" s="56"/>
      <c r="F61" s="56"/>
      <c r="G61" s="56"/>
    </row>
    <row r="62" spans="2:7">
      <c r="B62" s="26" t="s">
        <v>18</v>
      </c>
      <c r="C62" s="30" t="s">
        <v>79</v>
      </c>
      <c r="D62" s="60"/>
      <c r="E62" s="56"/>
      <c r="F62" s="56"/>
      <c r="G62" s="56"/>
    </row>
    <row r="63" spans="2:7">
      <c r="B63" s="26" t="s">
        <v>30</v>
      </c>
      <c r="C63" s="29" t="s">
        <v>80</v>
      </c>
      <c r="D63" s="60"/>
      <c r="E63" s="56"/>
      <c r="F63" s="56"/>
      <c r="G63" s="56"/>
    </row>
    <row r="64" spans="2:7">
      <c r="B64" s="26"/>
      <c r="C64" s="28" t="s">
        <v>25</v>
      </c>
      <c r="D64" s="60"/>
      <c r="E64" s="56">
        <f>SUM(E61:E63)</f>
        <v>0</v>
      </c>
      <c r="F64" s="56">
        <f>SUM(F61:F63)</f>
        <v>0</v>
      </c>
      <c r="G64" s="56">
        <f>SUM(G61:G63)</f>
        <v>0</v>
      </c>
    </row>
    <row r="65" spans="2:9">
      <c r="B65" s="26" t="s">
        <v>26</v>
      </c>
      <c r="C65" s="28" t="s">
        <v>81</v>
      </c>
      <c r="D65" s="60"/>
      <c r="E65" s="34">
        <f>E71</f>
        <v>13750218</v>
      </c>
      <c r="F65" s="34">
        <f>F71</f>
        <v>7649304</v>
      </c>
      <c r="G65" s="34">
        <f>G71</f>
        <v>2118111</v>
      </c>
    </row>
    <row r="66" spans="2:9">
      <c r="B66" s="26" t="s">
        <v>16</v>
      </c>
      <c r="C66" s="29" t="s">
        <v>82</v>
      </c>
      <c r="D66" s="60">
        <v>401</v>
      </c>
      <c r="E66" s="56">
        <v>333958</v>
      </c>
      <c r="F66" s="56">
        <v>1036718</v>
      </c>
      <c r="G66" s="56"/>
    </row>
    <row r="67" spans="2:9">
      <c r="B67" s="26" t="s">
        <v>18</v>
      </c>
      <c r="C67" s="29" t="s">
        <v>83</v>
      </c>
      <c r="D67" s="60">
        <v>421</v>
      </c>
      <c r="E67" s="56">
        <v>5024764</v>
      </c>
      <c r="F67" s="56">
        <v>3741492</v>
      </c>
      <c r="G67" s="56">
        <v>2108963</v>
      </c>
    </row>
    <row r="68" spans="2:9">
      <c r="B68" s="26" t="s">
        <v>30</v>
      </c>
      <c r="C68" s="29" t="s">
        <v>84</v>
      </c>
      <c r="D68" s="62" t="s">
        <v>242</v>
      </c>
      <c r="E68" s="42">
        <v>8391496</v>
      </c>
      <c r="F68" s="42">
        <v>2871094</v>
      </c>
      <c r="G68" s="56">
        <v>9148</v>
      </c>
      <c r="I68" s="76"/>
    </row>
    <row r="69" spans="2:9">
      <c r="B69" s="26" t="s">
        <v>32</v>
      </c>
      <c r="C69" s="29" t="s">
        <v>85</v>
      </c>
      <c r="D69" s="60"/>
      <c r="E69" s="56"/>
      <c r="F69" s="56"/>
      <c r="G69" s="56"/>
    </row>
    <row r="70" spans="2:9">
      <c r="B70" s="26" t="s">
        <v>41</v>
      </c>
      <c r="C70" s="29" t="s">
        <v>86</v>
      </c>
      <c r="D70" s="60"/>
      <c r="E70" s="56"/>
      <c r="F70" s="56"/>
      <c r="G70" s="56"/>
    </row>
    <row r="71" spans="2:9">
      <c r="B71" s="26"/>
      <c r="C71" s="28" t="s">
        <v>34</v>
      </c>
      <c r="D71" s="60"/>
      <c r="E71" s="34">
        <f>SUM(E66:E70)</f>
        <v>13750218</v>
      </c>
      <c r="F71" s="34">
        <f>SUM(F66:F70)</f>
        <v>7649304</v>
      </c>
      <c r="G71" s="34">
        <f>SUM(G66:G70)</f>
        <v>2118111</v>
      </c>
    </row>
    <row r="72" spans="2:9">
      <c r="B72" s="26" t="s">
        <v>35</v>
      </c>
      <c r="C72" s="28" t="s">
        <v>87</v>
      </c>
      <c r="D72" s="60"/>
      <c r="E72" s="56"/>
      <c r="F72" s="56"/>
      <c r="G72" s="56"/>
    </row>
    <row r="73" spans="2:9">
      <c r="B73" s="26" t="s">
        <v>46</v>
      </c>
      <c r="C73" s="28" t="s">
        <v>88</v>
      </c>
      <c r="D73" s="60"/>
      <c r="E73" s="56"/>
      <c r="F73" s="56"/>
      <c r="G73" s="56"/>
    </row>
    <row r="74" spans="2:9" ht="20.100000000000001" customHeight="1">
      <c r="B74" s="26"/>
      <c r="C74" s="28" t="s">
        <v>89</v>
      </c>
      <c r="D74" s="60"/>
      <c r="E74" s="34">
        <f>E59+E64+E71+E72+E73</f>
        <v>13750218</v>
      </c>
      <c r="F74" s="34">
        <f>F59+F64+F71+F72+F73</f>
        <v>7649304</v>
      </c>
      <c r="G74" s="34">
        <f>G59+G64+G71+G72+G73</f>
        <v>2118111</v>
      </c>
    </row>
    <row r="75" spans="2:9">
      <c r="B75" s="26"/>
      <c r="C75" s="31"/>
      <c r="D75" s="60"/>
      <c r="E75" s="56"/>
      <c r="F75" s="56"/>
      <c r="G75" s="56"/>
    </row>
    <row r="76" spans="2:9">
      <c r="B76" s="26" t="s">
        <v>53</v>
      </c>
      <c r="C76" s="28" t="s">
        <v>90</v>
      </c>
      <c r="D76" s="60"/>
      <c r="E76" s="56"/>
      <c r="F76" s="56"/>
      <c r="G76" s="56"/>
    </row>
    <row r="77" spans="2:9">
      <c r="B77" s="26" t="s">
        <v>14</v>
      </c>
      <c r="C77" s="28" t="s">
        <v>91</v>
      </c>
      <c r="D77" s="60"/>
      <c r="E77" s="56"/>
      <c r="F77" s="56"/>
      <c r="G77" s="56"/>
    </row>
    <row r="78" spans="2:9">
      <c r="B78" s="26" t="s">
        <v>16</v>
      </c>
      <c r="C78" s="29" t="s">
        <v>92</v>
      </c>
      <c r="D78" s="60"/>
      <c r="E78" s="56"/>
      <c r="F78" s="56"/>
      <c r="G78" s="56"/>
    </row>
    <row r="79" spans="2:9">
      <c r="B79" s="26" t="s">
        <v>18</v>
      </c>
      <c r="C79" s="29" t="s">
        <v>93</v>
      </c>
      <c r="D79" s="60"/>
      <c r="E79" s="56"/>
      <c r="F79" s="56"/>
      <c r="G79" s="56"/>
    </row>
    <row r="80" spans="2:9">
      <c r="B80" s="26"/>
      <c r="C80" s="28" t="s">
        <v>20</v>
      </c>
      <c r="D80" s="60"/>
      <c r="E80" s="56"/>
      <c r="F80" s="56"/>
      <c r="G80" s="56"/>
    </row>
    <row r="81" spans="2:7">
      <c r="B81" s="26" t="s">
        <v>21</v>
      </c>
      <c r="C81" s="28" t="s">
        <v>94</v>
      </c>
      <c r="D81" s="60">
        <v>467</v>
      </c>
      <c r="E81" s="56">
        <v>187720027</v>
      </c>
      <c r="F81" s="56">
        <v>14098091</v>
      </c>
      <c r="G81" s="56">
        <v>6707791</v>
      </c>
    </row>
    <row r="82" spans="2:7">
      <c r="B82" s="26" t="s">
        <v>26</v>
      </c>
      <c r="C82" s="28" t="s">
        <v>95</v>
      </c>
      <c r="D82" s="60"/>
      <c r="E82" s="56"/>
      <c r="F82" s="56"/>
      <c r="G82" s="56"/>
    </row>
    <row r="83" spans="2:7">
      <c r="B83" s="26" t="s">
        <v>35</v>
      </c>
      <c r="C83" s="28" t="s">
        <v>87</v>
      </c>
      <c r="D83" s="60"/>
      <c r="E83" s="56"/>
      <c r="F83" s="56"/>
      <c r="G83" s="56"/>
    </row>
    <row r="84" spans="2:7" ht="20.100000000000001" customHeight="1">
      <c r="B84" s="26"/>
      <c r="C84" s="28" t="s">
        <v>96</v>
      </c>
      <c r="D84" s="60"/>
      <c r="E84" s="34">
        <f>+E80+E81+E82+E83</f>
        <v>187720027</v>
      </c>
      <c r="F84" s="34">
        <f>+F80+F81+F82+F83</f>
        <v>14098091</v>
      </c>
      <c r="G84" s="34">
        <f>+G80+G81+G82+G83</f>
        <v>6707791</v>
      </c>
    </row>
    <row r="85" spans="2:7" ht="20.100000000000001" customHeight="1">
      <c r="B85" s="26"/>
      <c r="C85" s="28" t="s">
        <v>97</v>
      </c>
      <c r="D85" s="60"/>
      <c r="E85" s="34">
        <f>E74+E84</f>
        <v>201470245</v>
      </c>
      <c r="F85" s="34">
        <f>F74+F84</f>
        <v>21747395</v>
      </c>
      <c r="G85" s="34">
        <f>G74+G84</f>
        <v>8825902</v>
      </c>
    </row>
    <row r="86" spans="2:7">
      <c r="B86" s="26"/>
      <c r="C86" s="29"/>
      <c r="D86" s="60"/>
      <c r="E86" s="56"/>
      <c r="F86" s="56"/>
      <c r="G86" s="56"/>
    </row>
    <row r="87" spans="2:7">
      <c r="B87" s="26" t="s">
        <v>98</v>
      </c>
      <c r="C87" s="28" t="s">
        <v>99</v>
      </c>
      <c r="D87" s="60"/>
      <c r="E87" s="34">
        <f>E98</f>
        <v>15560897</v>
      </c>
      <c r="F87" s="34">
        <f>F98</f>
        <v>216623.79999999981</v>
      </c>
      <c r="G87" s="34">
        <f>G98</f>
        <v>-7688907</v>
      </c>
    </row>
    <row r="88" spans="2:7" ht="29.25">
      <c r="B88" s="26" t="s">
        <v>14</v>
      </c>
      <c r="C88" s="32" t="s">
        <v>222</v>
      </c>
      <c r="D88" s="60"/>
      <c r="E88" s="56"/>
      <c r="F88" s="56"/>
      <c r="G88" s="56"/>
    </row>
    <row r="89" spans="2:7" ht="29.25">
      <c r="B89" s="26" t="s">
        <v>21</v>
      </c>
      <c r="C89" s="32" t="s">
        <v>223</v>
      </c>
      <c r="D89" s="60"/>
      <c r="E89" s="56"/>
      <c r="F89" s="56"/>
      <c r="G89" s="56"/>
    </row>
    <row r="90" spans="2:7">
      <c r="B90" s="26" t="s">
        <v>26</v>
      </c>
      <c r="C90" s="28" t="s">
        <v>100</v>
      </c>
      <c r="D90" s="60">
        <v>101</v>
      </c>
      <c r="E90" s="56">
        <v>10000</v>
      </c>
      <c r="F90" s="56">
        <v>10000</v>
      </c>
      <c r="G90" s="56">
        <v>10000</v>
      </c>
    </row>
    <row r="91" spans="2:7">
      <c r="B91" s="26" t="s">
        <v>35</v>
      </c>
      <c r="C91" s="28" t="s">
        <v>101</v>
      </c>
      <c r="D91" s="60"/>
      <c r="E91" s="56"/>
      <c r="F91" s="56"/>
      <c r="G91" s="56"/>
    </row>
    <row r="92" spans="2:7">
      <c r="B92" s="26" t="s">
        <v>46</v>
      </c>
      <c r="C92" s="28" t="s">
        <v>102</v>
      </c>
      <c r="D92" s="60"/>
      <c r="E92" s="56"/>
      <c r="F92" s="56"/>
      <c r="G92" s="56"/>
    </row>
    <row r="93" spans="2:7">
      <c r="B93" s="26" t="s">
        <v>48</v>
      </c>
      <c r="C93" s="28" t="s">
        <v>103</v>
      </c>
      <c r="D93" s="60"/>
      <c r="E93" s="56"/>
      <c r="F93" s="56"/>
      <c r="G93" s="56"/>
    </row>
    <row r="94" spans="2:7">
      <c r="B94" s="26" t="s">
        <v>50</v>
      </c>
      <c r="C94" s="28" t="s">
        <v>104</v>
      </c>
      <c r="D94" s="60"/>
      <c r="E94" s="56"/>
      <c r="F94" s="56"/>
      <c r="G94" s="56"/>
    </row>
    <row r="95" spans="2:7">
      <c r="B95" s="26" t="s">
        <v>105</v>
      </c>
      <c r="C95" s="28" t="s">
        <v>106</v>
      </c>
      <c r="D95" s="60"/>
      <c r="E95" s="56"/>
      <c r="F95" s="56"/>
      <c r="G95" s="56"/>
    </row>
    <row r="96" spans="2:7">
      <c r="B96" s="26" t="s">
        <v>107</v>
      </c>
      <c r="C96" s="28" t="s">
        <v>108</v>
      </c>
      <c r="D96" s="60">
        <v>108</v>
      </c>
      <c r="E96" s="56">
        <v>206624</v>
      </c>
      <c r="F96" s="56">
        <f>G96+G97</f>
        <v>-7698907</v>
      </c>
      <c r="G96" s="56">
        <v>-3304961</v>
      </c>
    </row>
    <row r="97" spans="2:10" ht="15.75" customHeight="1">
      <c r="B97" s="26" t="s">
        <v>109</v>
      </c>
      <c r="C97" s="28" t="s">
        <v>110</v>
      </c>
      <c r="D97" s="60">
        <v>109</v>
      </c>
      <c r="E97" s="42">
        <v>15344273</v>
      </c>
      <c r="F97" s="42">
        <f>'Pasqyra te Ardhura-Shpenzime '!F31</f>
        <v>7905530.7999999998</v>
      </c>
      <c r="G97" s="56">
        <f>'Pasqyra te Ardhura-Shpenzime '!G31</f>
        <v>-4393946</v>
      </c>
      <c r="J97" s="76"/>
    </row>
    <row r="98" spans="2:10" ht="20.100000000000001" customHeight="1">
      <c r="B98" s="26"/>
      <c r="C98" s="28" t="s">
        <v>111</v>
      </c>
      <c r="D98" s="60"/>
      <c r="E98" s="34">
        <f>SUM(E88:E97)</f>
        <v>15560897</v>
      </c>
      <c r="F98" s="34">
        <f>SUM(F88:F97)</f>
        <v>216623.79999999981</v>
      </c>
      <c r="G98" s="34">
        <f>SUM(G88:G97)</f>
        <v>-7688907</v>
      </c>
      <c r="J98" s="76"/>
    </row>
    <row r="99" spans="2:10" ht="20.100000000000001" customHeight="1">
      <c r="B99" s="26"/>
      <c r="C99" s="28" t="s">
        <v>112</v>
      </c>
      <c r="D99" s="60"/>
      <c r="E99" s="34">
        <f>E85+E98</f>
        <v>217031142</v>
      </c>
      <c r="F99" s="34">
        <f>F85+F98</f>
        <v>21964018.800000001</v>
      </c>
      <c r="G99" s="34">
        <f>G85+G98</f>
        <v>1136995</v>
      </c>
      <c r="I99" s="76"/>
    </row>
    <row r="102" spans="2:10">
      <c r="G102" s="97">
        <f>F53-F99</f>
        <v>0.19999999925494194</v>
      </c>
    </row>
  </sheetData>
  <sheetProtection password="CC3D" sheet="1" objects="1" scenarios="1"/>
  <pageMargins left="0.17" right="0.17" top="0.2" bottom="0.2" header="0.2" footer="0.2"/>
  <pageSetup paperSize="9" orientation="portrait" r:id="rId1"/>
  <ignoredErrors>
    <ignoredError sqref="B59:B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M33"/>
  <sheetViews>
    <sheetView workbookViewId="0">
      <selection activeCell="I10" sqref="I9:I10"/>
    </sheetView>
  </sheetViews>
  <sheetFormatPr defaultRowHeight="15"/>
  <cols>
    <col min="1" max="1" width="1.85546875" style="24" customWidth="1"/>
    <col min="2" max="2" width="4.85546875" style="24" customWidth="1"/>
    <col min="3" max="3" width="43.5703125" style="24" customWidth="1"/>
    <col min="4" max="4" width="12" style="25" bestFit="1" customWidth="1"/>
    <col min="5" max="6" width="15.42578125" style="98" customWidth="1"/>
    <col min="7" max="7" width="15.42578125" style="98" hidden="1" customWidth="1"/>
    <col min="8" max="8" width="9.140625" style="24"/>
    <col min="9" max="9" width="11.7109375" style="24" bestFit="1" customWidth="1"/>
    <col min="10" max="12" width="9.140625" style="24"/>
    <col min="13" max="13" width="12.85546875" style="24" bestFit="1" customWidth="1"/>
    <col min="14" max="16384" width="9.140625" style="24"/>
  </cols>
  <sheetData>
    <row r="1" spans="2:9">
      <c r="B1" s="124" t="s">
        <v>113</v>
      </c>
      <c r="C1" s="124"/>
      <c r="D1" s="124"/>
      <c r="E1" s="124"/>
      <c r="F1" s="124"/>
      <c r="G1" s="124"/>
    </row>
    <row r="2" spans="2:9">
      <c r="B2" s="124" t="s">
        <v>114</v>
      </c>
      <c r="C2" s="124"/>
      <c r="D2" s="124"/>
      <c r="E2" s="124"/>
      <c r="F2" s="124"/>
      <c r="G2" s="124"/>
    </row>
    <row r="3" spans="2:9" ht="25.5" customHeight="1"/>
    <row r="4" spans="2:9" s="35" customFormat="1" ht="28.5">
      <c r="B4" s="39" t="s">
        <v>115</v>
      </c>
      <c r="C4" s="39" t="s">
        <v>116</v>
      </c>
      <c r="D4" s="39" t="s">
        <v>117</v>
      </c>
      <c r="E4" s="95" t="s">
        <v>253</v>
      </c>
      <c r="F4" s="95" t="s">
        <v>227</v>
      </c>
      <c r="G4" s="95" t="s">
        <v>10</v>
      </c>
    </row>
    <row r="5" spans="2:9" ht="24.95" customHeight="1">
      <c r="B5" s="26" t="s">
        <v>14</v>
      </c>
      <c r="C5" s="40" t="s">
        <v>118</v>
      </c>
      <c r="D5" s="60" t="s">
        <v>229</v>
      </c>
      <c r="E5" s="34">
        <v>30800000</v>
      </c>
      <c r="F5" s="34">
        <v>17500000</v>
      </c>
      <c r="G5" s="34"/>
    </row>
    <row r="6" spans="2:9" ht="24.95" customHeight="1">
      <c r="B6" s="26" t="s">
        <v>21</v>
      </c>
      <c r="C6" s="40" t="s">
        <v>119</v>
      </c>
      <c r="D6" s="60" t="s">
        <v>230</v>
      </c>
      <c r="E6" s="56"/>
      <c r="F6" s="56"/>
      <c r="G6" s="56">
        <v>22131</v>
      </c>
    </row>
    <row r="7" spans="2:9" ht="30.75" customHeight="1">
      <c r="B7" s="26" t="s">
        <v>26</v>
      </c>
      <c r="C7" s="40" t="s">
        <v>120</v>
      </c>
      <c r="D7" s="60"/>
      <c r="E7" s="56"/>
      <c r="F7" s="56"/>
      <c r="G7" s="56"/>
    </row>
    <row r="8" spans="2:9" ht="24.95" customHeight="1">
      <c r="B8" s="26" t="s">
        <v>35</v>
      </c>
      <c r="C8" s="40" t="s">
        <v>121</v>
      </c>
      <c r="D8" s="60" t="s">
        <v>231</v>
      </c>
      <c r="E8" s="34">
        <v>0</v>
      </c>
      <c r="F8" s="34">
        <v>-608960</v>
      </c>
      <c r="G8" s="56"/>
    </row>
    <row r="9" spans="2:9" ht="27" customHeight="1">
      <c r="B9" s="26" t="s">
        <v>46</v>
      </c>
      <c r="C9" s="40" t="s">
        <v>122</v>
      </c>
      <c r="D9" s="60"/>
      <c r="E9" s="34">
        <f>E10+E11</f>
        <v>-4365414</v>
      </c>
      <c r="F9" s="34">
        <f>F10+F11</f>
        <v>-2815531</v>
      </c>
      <c r="G9" s="56">
        <f>G10+G11</f>
        <v>-1208754</v>
      </c>
    </row>
    <row r="10" spans="2:9" ht="26.25" customHeight="1">
      <c r="B10" s="26" t="s">
        <v>16</v>
      </c>
      <c r="C10" s="40" t="s">
        <v>123</v>
      </c>
      <c r="D10" s="60">
        <v>641</v>
      </c>
      <c r="E10" s="57">
        <v>-4004672</v>
      </c>
      <c r="F10" s="57">
        <v>-2670720</v>
      </c>
      <c r="G10" s="57">
        <v>-1075050</v>
      </c>
    </row>
    <row r="11" spans="2:9" ht="29.25" customHeight="1">
      <c r="B11" s="26" t="s">
        <v>18</v>
      </c>
      <c r="C11" s="40" t="s">
        <v>124</v>
      </c>
      <c r="D11" s="60">
        <v>644</v>
      </c>
      <c r="E11" s="57">
        <v>-360742</v>
      </c>
      <c r="F11" s="57">
        <v>-144811</v>
      </c>
      <c r="G11" s="57">
        <v>-133704</v>
      </c>
    </row>
    <row r="12" spans="2:9" ht="24.95" customHeight="1">
      <c r="B12" s="26" t="s">
        <v>48</v>
      </c>
      <c r="C12" s="40" t="s">
        <v>125</v>
      </c>
      <c r="D12" s="60">
        <v>68</v>
      </c>
      <c r="E12" s="34">
        <v>-78413</v>
      </c>
      <c r="F12" s="34">
        <v>-11867</v>
      </c>
      <c r="G12" s="56"/>
    </row>
    <row r="13" spans="2:9" ht="24.95" customHeight="1">
      <c r="B13" s="26" t="s">
        <v>50</v>
      </c>
      <c r="C13" s="40" t="s">
        <v>126</v>
      </c>
      <c r="D13" s="60" t="s">
        <v>127</v>
      </c>
      <c r="E13" s="34">
        <v>-8177829</v>
      </c>
      <c r="F13" s="34">
        <v>-6158907</v>
      </c>
      <c r="G13" s="56">
        <v>-1605100</v>
      </c>
      <c r="I13" s="36"/>
    </row>
    <row r="14" spans="2:9" ht="24.95" customHeight="1">
      <c r="B14" s="26" t="s">
        <v>16</v>
      </c>
      <c r="C14" s="40" t="s">
        <v>128</v>
      </c>
      <c r="D14" s="60"/>
      <c r="E14" s="56"/>
      <c r="F14" s="56"/>
      <c r="G14" s="56"/>
    </row>
    <row r="15" spans="2:9" ht="24.95" customHeight="1">
      <c r="B15" s="26" t="s">
        <v>18</v>
      </c>
      <c r="C15" s="40" t="s">
        <v>129</v>
      </c>
      <c r="D15" s="60"/>
      <c r="E15" s="56"/>
      <c r="F15" s="56"/>
      <c r="G15" s="56"/>
    </row>
    <row r="16" spans="2:9" ht="24.95" customHeight="1">
      <c r="B16" s="26" t="s">
        <v>30</v>
      </c>
      <c r="C16" s="40" t="s">
        <v>130</v>
      </c>
      <c r="D16" s="60"/>
      <c r="E16" s="56"/>
      <c r="F16" s="56"/>
      <c r="G16" s="56"/>
    </row>
    <row r="17" spans="2:13" ht="24.95" customHeight="1">
      <c r="B17" s="26" t="s">
        <v>105</v>
      </c>
      <c r="C17" s="41" t="s">
        <v>131</v>
      </c>
      <c r="D17" s="60"/>
      <c r="E17" s="34">
        <f>E8+E9+E12+E13</f>
        <v>-12621656</v>
      </c>
      <c r="F17" s="34">
        <f>F8+F9+F12+F13</f>
        <v>-9595265</v>
      </c>
      <c r="G17" s="34">
        <f>G8+G9+G12+G13</f>
        <v>-2813854</v>
      </c>
    </row>
    <row r="18" spans="2:13" ht="29.25" customHeight="1">
      <c r="B18" s="26" t="s">
        <v>107</v>
      </c>
      <c r="C18" s="41" t="s">
        <v>132</v>
      </c>
      <c r="D18" s="60"/>
      <c r="E18" s="34">
        <f>E5+E6+E17</f>
        <v>18178344</v>
      </c>
      <c r="F18" s="34">
        <f>F5+F6+F17</f>
        <v>7904735</v>
      </c>
      <c r="G18" s="34">
        <f>G5+G6+G17</f>
        <v>-2791723</v>
      </c>
    </row>
    <row r="19" spans="2:13" ht="30" customHeight="1">
      <c r="B19" s="26" t="s">
        <v>109</v>
      </c>
      <c r="C19" s="40" t="s">
        <v>133</v>
      </c>
      <c r="D19" s="60"/>
      <c r="E19" s="56"/>
      <c r="F19" s="56"/>
      <c r="G19" s="56"/>
    </row>
    <row r="20" spans="2:13" ht="30" customHeight="1">
      <c r="B20" s="26" t="s">
        <v>134</v>
      </c>
      <c r="C20" s="40" t="s">
        <v>135</v>
      </c>
      <c r="D20" s="60"/>
      <c r="E20" s="56"/>
      <c r="F20" s="56"/>
      <c r="G20" s="56"/>
    </row>
    <row r="21" spans="2:13" ht="24.75" customHeight="1">
      <c r="B21" s="26" t="s">
        <v>136</v>
      </c>
      <c r="C21" s="40" t="s">
        <v>137</v>
      </c>
      <c r="D21" s="60"/>
      <c r="E21" s="56"/>
      <c r="F21" s="56"/>
      <c r="G21" s="56"/>
    </row>
    <row r="22" spans="2:13" ht="30">
      <c r="B22" s="26" t="s">
        <v>138</v>
      </c>
      <c r="C22" s="40" t="s">
        <v>139</v>
      </c>
      <c r="D22" s="60"/>
      <c r="E22" s="56"/>
      <c r="F22" s="56"/>
      <c r="G22" s="56"/>
    </row>
    <row r="23" spans="2:13" ht="24.95" customHeight="1">
      <c r="B23" s="26" t="s">
        <v>140</v>
      </c>
      <c r="C23" s="40" t="s">
        <v>141</v>
      </c>
      <c r="D23" s="60">
        <v>767</v>
      </c>
      <c r="E23" s="56">
        <v>1229</v>
      </c>
      <c r="F23" s="56">
        <v>765</v>
      </c>
      <c r="G23" s="56">
        <v>770</v>
      </c>
    </row>
    <row r="24" spans="2:13" ht="24.95" customHeight="1">
      <c r="B24" s="26" t="s">
        <v>142</v>
      </c>
      <c r="C24" s="40" t="s">
        <v>143</v>
      </c>
      <c r="D24" s="62">
        <v>769</v>
      </c>
      <c r="E24" s="56">
        <v>-37960</v>
      </c>
      <c r="F24" s="56">
        <v>22989</v>
      </c>
      <c r="G24" s="56">
        <v>-1602993</v>
      </c>
    </row>
    <row r="25" spans="2:13" ht="28.5" customHeight="1">
      <c r="B25" s="26" t="s">
        <v>144</v>
      </c>
      <c r="C25" s="40" t="s">
        <v>145</v>
      </c>
      <c r="D25" s="60"/>
      <c r="E25" s="34"/>
      <c r="F25" s="34"/>
      <c r="G25" s="34"/>
    </row>
    <row r="26" spans="2:13" ht="29.25">
      <c r="B26" s="26" t="s">
        <v>146</v>
      </c>
      <c r="C26" s="41" t="s">
        <v>147</v>
      </c>
      <c r="D26" s="61"/>
      <c r="E26" s="34">
        <f>SUM(E19:E25)</f>
        <v>-36731</v>
      </c>
      <c r="F26" s="34">
        <f>SUM(F19:F25)</f>
        <v>23754</v>
      </c>
      <c r="G26" s="34">
        <f>SUM(G19:G25)</f>
        <v>-1602223</v>
      </c>
    </row>
    <row r="27" spans="2:13" ht="24.95" customHeight="1">
      <c r="B27" s="26" t="s">
        <v>148</v>
      </c>
      <c r="C27" s="41" t="s">
        <v>245</v>
      </c>
      <c r="D27" s="61"/>
      <c r="E27" s="34">
        <f>E18+E26</f>
        <v>18141613</v>
      </c>
      <c r="F27" s="34">
        <f>F18+F26</f>
        <v>7928489</v>
      </c>
      <c r="G27" s="34">
        <f>G18+G26</f>
        <v>-4393946</v>
      </c>
    </row>
    <row r="28" spans="2:13" ht="24.95" customHeight="1">
      <c r="B28" s="26" t="s">
        <v>149</v>
      </c>
      <c r="C28" s="41" t="s">
        <v>244</v>
      </c>
      <c r="D28" s="61"/>
      <c r="E28" s="34"/>
      <c r="F28" s="34">
        <f>'Aktiv-Pasiv version plote'!F96</f>
        <v>-7698907</v>
      </c>
      <c r="G28" s="34"/>
    </row>
    <row r="29" spans="2:13" ht="24.95" customHeight="1">
      <c r="B29" s="26" t="s">
        <v>151</v>
      </c>
      <c r="C29" s="41" t="s">
        <v>246</v>
      </c>
      <c r="D29" s="61"/>
      <c r="E29" s="34">
        <f>E27+E28</f>
        <v>18141613</v>
      </c>
      <c r="F29" s="34">
        <f>F27+F28</f>
        <v>229582</v>
      </c>
      <c r="G29" s="34"/>
      <c r="I29" s="76"/>
    </row>
    <row r="30" spans="2:13" ht="24.95" customHeight="1">
      <c r="B30" s="26" t="s">
        <v>153</v>
      </c>
      <c r="C30" s="40" t="s">
        <v>150</v>
      </c>
      <c r="D30" s="60"/>
      <c r="E30" s="56">
        <v>-2797340</v>
      </c>
      <c r="F30" s="56">
        <f>-F29*0.1</f>
        <v>-22958.2</v>
      </c>
      <c r="G30" s="56"/>
      <c r="I30" s="76"/>
      <c r="M30" s="63"/>
    </row>
    <row r="31" spans="2:13" ht="29.25">
      <c r="B31" s="26" t="s">
        <v>247</v>
      </c>
      <c r="C31" s="41" t="s">
        <v>152</v>
      </c>
      <c r="D31" s="60"/>
      <c r="E31" s="34">
        <f>E27+E30</f>
        <v>15344273</v>
      </c>
      <c r="F31" s="34">
        <f>F27+F30</f>
        <v>7905530.7999999998</v>
      </c>
      <c r="G31" s="34">
        <f>SUM(G27:G30)</f>
        <v>-4393946</v>
      </c>
      <c r="M31" s="63"/>
    </row>
    <row r="32" spans="2:13" ht="24.95" customHeight="1">
      <c r="B32" s="26" t="s">
        <v>248</v>
      </c>
      <c r="C32" s="40" t="s">
        <v>154</v>
      </c>
      <c r="D32" s="60"/>
      <c r="E32" s="56"/>
      <c r="F32" s="56"/>
      <c r="G32" s="56"/>
    </row>
    <row r="33" spans="2:2">
      <c r="B33" s="37"/>
    </row>
  </sheetData>
  <sheetProtection password="CC3D" sheet="1" objects="1" scenarios="1"/>
  <mergeCells count="2">
    <mergeCell ref="B1:G1"/>
    <mergeCell ref="B2:G2"/>
  </mergeCells>
  <pageMargins left="0.26" right="0.2" top="0.2" bottom="0.2" header="0.28999999999999998" footer="0.3"/>
  <pageSetup paperSize="9" orientation="portrait" r:id="rId1"/>
  <ignoredErrors>
    <ignoredError sqref="B5:B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3:K37"/>
  <sheetViews>
    <sheetView topLeftCell="E1" workbookViewId="0">
      <selection activeCell="H32" sqref="H32"/>
    </sheetView>
  </sheetViews>
  <sheetFormatPr defaultRowHeight="15"/>
  <cols>
    <col min="1" max="1" width="3.85546875" style="66" hidden="1" customWidth="1"/>
    <col min="2" max="2" width="52.5703125" style="66" hidden="1" customWidth="1"/>
    <col min="3" max="3" width="17.5703125" style="66" hidden="1" customWidth="1"/>
    <col min="4" max="4" width="20.28515625" style="38" hidden="1" customWidth="1"/>
    <col min="5" max="5" width="3.140625" style="66" customWidth="1"/>
    <col min="6" max="6" width="4" style="101" customWidth="1"/>
    <col min="7" max="7" width="50.42578125" style="101" bestFit="1" customWidth="1"/>
    <col min="8" max="9" width="18" style="101" bestFit="1" customWidth="1"/>
    <col min="10" max="10" width="18" style="101" hidden="1" customWidth="1"/>
    <col min="11" max="11" width="9.140625" style="101"/>
    <col min="12" max="16384" width="9.140625" style="66"/>
  </cols>
  <sheetData>
    <row r="3" spans="1:10" ht="36.75" customHeight="1">
      <c r="A3" s="64"/>
      <c r="B3" s="61" t="s">
        <v>155</v>
      </c>
      <c r="C3" s="61" t="s">
        <v>10</v>
      </c>
      <c r="D3" s="65" t="s">
        <v>11</v>
      </c>
      <c r="F3" s="99"/>
      <c r="G3" s="100" t="s">
        <v>155</v>
      </c>
      <c r="H3" s="100" t="s">
        <v>253</v>
      </c>
      <c r="I3" s="100" t="s">
        <v>227</v>
      </c>
      <c r="J3" s="100" t="s">
        <v>10</v>
      </c>
    </row>
    <row r="4" spans="1:10" ht="21.95" customHeight="1">
      <c r="A4" s="64"/>
      <c r="B4" s="67" t="s">
        <v>170</v>
      </c>
      <c r="C4" s="68"/>
      <c r="D4" s="47">
        <v>11007582</v>
      </c>
      <c r="F4" s="102"/>
      <c r="G4" s="103" t="s">
        <v>193</v>
      </c>
      <c r="H4" s="104">
        <f>H10</f>
        <v>-15266031</v>
      </c>
      <c r="I4" s="104">
        <f>I10</f>
        <v>-7546860</v>
      </c>
      <c r="J4" s="104">
        <f>J10</f>
        <v>-2114022</v>
      </c>
    </row>
    <row r="5" spans="1:10" ht="21.95" customHeight="1">
      <c r="A5" s="64"/>
      <c r="B5" s="67" t="s">
        <v>171</v>
      </c>
      <c r="C5" s="68"/>
      <c r="D5" s="47"/>
      <c r="F5" s="102"/>
      <c r="G5" s="102" t="s">
        <v>194</v>
      </c>
      <c r="H5" s="42"/>
      <c r="I5" s="42"/>
      <c r="J5" s="42">
        <v>10930</v>
      </c>
    </row>
    <row r="6" spans="1:10" ht="21.95" customHeight="1">
      <c r="A6" s="64"/>
      <c r="B6" s="67" t="s">
        <v>172</v>
      </c>
      <c r="C6" s="68"/>
      <c r="D6" s="47">
        <v>1680000</v>
      </c>
      <c r="F6" s="102"/>
      <c r="G6" s="102" t="s">
        <v>195</v>
      </c>
      <c r="H6" s="42">
        <v>-11946695</v>
      </c>
      <c r="I6" s="42">
        <v>-7170835</v>
      </c>
      <c r="J6" s="42">
        <v>-1892702</v>
      </c>
    </row>
    <row r="7" spans="1:10" ht="21.95" customHeight="1">
      <c r="A7" s="64"/>
      <c r="B7" s="67" t="s">
        <v>173</v>
      </c>
      <c r="C7" s="68"/>
      <c r="D7" s="47"/>
      <c r="F7" s="102"/>
      <c r="G7" s="102" t="s">
        <v>196</v>
      </c>
      <c r="H7" s="104"/>
      <c r="I7" s="104"/>
      <c r="J7" s="104"/>
    </row>
    <row r="8" spans="1:10" ht="21.95" customHeight="1">
      <c r="A8" s="64"/>
      <c r="B8" s="67" t="s">
        <v>174</v>
      </c>
      <c r="C8" s="68"/>
      <c r="D8" s="47"/>
      <c r="F8" s="102"/>
      <c r="G8" s="102" t="s">
        <v>156</v>
      </c>
      <c r="H8" s="104"/>
      <c r="I8" s="104"/>
      <c r="J8" s="104"/>
    </row>
    <row r="9" spans="1:10" ht="21.95" customHeight="1">
      <c r="A9" s="64"/>
      <c r="B9" s="67" t="s">
        <v>175</v>
      </c>
      <c r="C9" s="69"/>
      <c r="D9" s="70">
        <v>3623224</v>
      </c>
      <c r="F9" s="102"/>
      <c r="G9" s="102" t="s">
        <v>197</v>
      </c>
      <c r="H9" s="42">
        <v>-3319336</v>
      </c>
      <c r="I9" s="42">
        <v>-376025</v>
      </c>
      <c r="J9" s="42">
        <v>-232250</v>
      </c>
    </row>
    <row r="10" spans="1:10" ht="21.95" customHeight="1">
      <c r="A10" s="64"/>
      <c r="B10" s="67" t="s">
        <v>176</v>
      </c>
      <c r="C10" s="68"/>
      <c r="D10" s="47">
        <v>65476190</v>
      </c>
      <c r="F10" s="102"/>
      <c r="G10" s="105" t="s">
        <v>198</v>
      </c>
      <c r="H10" s="104">
        <f>SUM(H5:H9)</f>
        <v>-15266031</v>
      </c>
      <c r="I10" s="104">
        <f>SUM(I5:I9)</f>
        <v>-7546860</v>
      </c>
      <c r="J10" s="104">
        <f>SUM(J5:J9)</f>
        <v>-2114022</v>
      </c>
    </row>
    <row r="11" spans="1:10" ht="21.95" customHeight="1">
      <c r="A11" s="64"/>
      <c r="B11" s="67" t="s">
        <v>177</v>
      </c>
      <c r="C11" s="71"/>
      <c r="D11" s="48">
        <v>3391081</v>
      </c>
      <c r="F11" s="102"/>
      <c r="G11" s="102"/>
      <c r="H11" s="104"/>
      <c r="I11" s="104"/>
      <c r="J11" s="104"/>
    </row>
    <row r="12" spans="1:10" ht="21.95" customHeight="1">
      <c r="A12" s="64"/>
      <c r="B12" s="67" t="s">
        <v>178</v>
      </c>
      <c r="C12" s="68"/>
      <c r="D12" s="47">
        <v>-20514551</v>
      </c>
      <c r="F12" s="102"/>
      <c r="G12" s="103" t="s">
        <v>199</v>
      </c>
      <c r="H12" s="104">
        <f>H19</f>
        <v>24395863</v>
      </c>
      <c r="I12" s="104">
        <f>I19</f>
        <v>7326065</v>
      </c>
      <c r="J12" s="104">
        <f>J19</f>
        <v>-38527950</v>
      </c>
    </row>
    <row r="13" spans="1:10" ht="21.95" customHeight="1">
      <c r="A13" s="64"/>
      <c r="B13" s="67" t="s">
        <v>179</v>
      </c>
      <c r="C13" s="72">
        <v>15838638</v>
      </c>
      <c r="D13" s="47"/>
      <c r="F13" s="102"/>
      <c r="G13" s="102" t="s">
        <v>200</v>
      </c>
      <c r="H13" s="42"/>
      <c r="I13" s="42"/>
      <c r="J13" s="42"/>
    </row>
    <row r="14" spans="1:10" ht="21.95" customHeight="1">
      <c r="A14" s="64"/>
      <c r="B14" s="67" t="s">
        <v>156</v>
      </c>
      <c r="C14" s="68"/>
      <c r="D14" s="47"/>
      <c r="F14" s="102"/>
      <c r="G14" s="102" t="s">
        <v>201</v>
      </c>
      <c r="H14" s="42"/>
      <c r="I14" s="42"/>
      <c r="J14" s="42"/>
    </row>
    <row r="15" spans="1:10" ht="21.95" customHeight="1">
      <c r="A15" s="64"/>
      <c r="B15" s="67" t="s">
        <v>180</v>
      </c>
      <c r="C15" s="68"/>
      <c r="D15" s="47"/>
      <c r="F15" s="102"/>
      <c r="G15" s="102" t="s">
        <v>202</v>
      </c>
      <c r="H15" s="42"/>
      <c r="I15" s="42"/>
      <c r="J15" s="42"/>
    </row>
    <row r="16" spans="1:10" ht="21.95" customHeight="1">
      <c r="A16" s="64"/>
      <c r="B16" s="67"/>
      <c r="C16" s="68"/>
      <c r="D16" s="47"/>
      <c r="F16" s="102"/>
      <c r="G16" s="102" t="s">
        <v>221</v>
      </c>
      <c r="H16" s="42">
        <v>24394634</v>
      </c>
      <c r="I16" s="42">
        <v>7325300</v>
      </c>
      <c r="J16" s="42">
        <v>-38527950</v>
      </c>
    </row>
    <row r="17" spans="1:10" ht="21.95" customHeight="1">
      <c r="A17" s="64"/>
      <c r="B17" s="67" t="s">
        <v>192</v>
      </c>
      <c r="C17" s="68"/>
      <c r="D17" s="47">
        <v>37890411</v>
      </c>
      <c r="F17" s="102"/>
      <c r="G17" s="102" t="s">
        <v>157</v>
      </c>
      <c r="H17" s="42">
        <v>1229</v>
      </c>
      <c r="I17" s="42">
        <v>765</v>
      </c>
      <c r="J17" s="42"/>
    </row>
    <row r="18" spans="1:10" ht="21.95" customHeight="1">
      <c r="A18" s="64"/>
      <c r="B18" s="73" t="s">
        <v>169</v>
      </c>
      <c r="C18" s="71"/>
      <c r="D18" s="48">
        <v>-104448552</v>
      </c>
      <c r="F18" s="102"/>
      <c r="G18" s="106" t="s">
        <v>203</v>
      </c>
      <c r="H18" s="42"/>
      <c r="I18" s="42"/>
      <c r="J18" s="42"/>
    </row>
    <row r="19" spans="1:10" ht="21.95" customHeight="1">
      <c r="A19" s="64"/>
      <c r="B19" s="67" t="s">
        <v>182</v>
      </c>
      <c r="C19" s="69"/>
      <c r="D19" s="47"/>
      <c r="F19" s="102"/>
      <c r="G19" s="107" t="s">
        <v>204</v>
      </c>
      <c r="H19" s="104">
        <f>SUM(H13:H18)</f>
        <v>24395863</v>
      </c>
      <c r="I19" s="104">
        <f>SUM(I13:I18)</f>
        <v>7326065</v>
      </c>
      <c r="J19" s="104">
        <f>SUM(J13:J18)</f>
        <v>-38527950</v>
      </c>
    </row>
    <row r="20" spans="1:10" ht="21.95" customHeight="1">
      <c r="A20" s="64"/>
      <c r="B20" s="67" t="s">
        <v>183</v>
      </c>
      <c r="C20" s="68"/>
      <c r="D20" s="47">
        <v>-104448552</v>
      </c>
      <c r="F20" s="102"/>
      <c r="G20" s="106"/>
      <c r="H20" s="104"/>
      <c r="I20" s="104"/>
      <c r="J20" s="104"/>
    </row>
    <row r="21" spans="1:10" ht="21.95" customHeight="1">
      <c r="A21" s="64"/>
      <c r="B21" s="67" t="s">
        <v>184</v>
      </c>
      <c r="C21" s="71"/>
      <c r="D21" s="48"/>
      <c r="F21" s="102"/>
      <c r="G21" s="108" t="s">
        <v>205</v>
      </c>
      <c r="H21" s="104">
        <f>H28</f>
        <v>-370063</v>
      </c>
      <c r="I21" s="104">
        <f>I28</f>
        <v>-114</v>
      </c>
      <c r="J21" s="104">
        <f>J28</f>
        <v>40771835</v>
      </c>
    </row>
    <row r="22" spans="1:10" ht="21.95" customHeight="1">
      <c r="A22" s="64"/>
      <c r="B22" s="67" t="s">
        <v>157</v>
      </c>
      <c r="C22" s="68"/>
      <c r="D22" s="47"/>
      <c r="F22" s="102"/>
      <c r="G22" s="109" t="s">
        <v>212</v>
      </c>
      <c r="H22" s="42"/>
      <c r="I22" s="42"/>
      <c r="J22" s="42"/>
    </row>
    <row r="23" spans="1:10" ht="21.95" customHeight="1">
      <c r="A23" s="64"/>
      <c r="B23" s="67" t="s">
        <v>185</v>
      </c>
      <c r="C23" s="68"/>
      <c r="D23" s="47"/>
      <c r="F23" s="102"/>
      <c r="G23" s="106" t="s">
        <v>206</v>
      </c>
      <c r="H23" s="42"/>
      <c r="I23" s="42"/>
      <c r="J23" s="42"/>
    </row>
    <row r="24" spans="1:10" ht="21.95" customHeight="1">
      <c r="A24" s="64"/>
      <c r="B24" s="73" t="s">
        <v>181</v>
      </c>
      <c r="C24" s="68"/>
      <c r="D24" s="48">
        <v>-104448552</v>
      </c>
      <c r="F24" s="102"/>
      <c r="G24" s="106" t="s">
        <v>158</v>
      </c>
      <c r="H24" s="42"/>
      <c r="I24" s="42"/>
      <c r="J24" s="42"/>
    </row>
    <row r="25" spans="1:10" ht="21.95" customHeight="1">
      <c r="A25" s="64"/>
      <c r="B25" s="67" t="s">
        <v>187</v>
      </c>
      <c r="C25" s="68"/>
      <c r="D25" s="47"/>
      <c r="F25" s="102"/>
      <c r="G25" s="106" t="s">
        <v>159</v>
      </c>
      <c r="H25" s="42"/>
      <c r="I25" s="42"/>
      <c r="J25" s="42"/>
    </row>
    <row r="26" spans="1:10" ht="21.95" customHeight="1">
      <c r="A26" s="64"/>
      <c r="B26" s="67"/>
      <c r="C26" s="68"/>
      <c r="D26" s="47"/>
      <c r="F26" s="102"/>
      <c r="G26" s="106" t="s">
        <v>213</v>
      </c>
      <c r="H26" s="42">
        <v>-370063</v>
      </c>
      <c r="I26" s="42">
        <v>22989</v>
      </c>
      <c r="J26" s="42">
        <v>-1602993</v>
      </c>
    </row>
    <row r="27" spans="1:10" ht="21.95" customHeight="1">
      <c r="A27" s="64"/>
      <c r="B27" s="67" t="s">
        <v>188</v>
      </c>
      <c r="C27" s="69"/>
      <c r="D27" s="49"/>
      <c r="F27" s="102"/>
      <c r="G27" s="106" t="s">
        <v>211</v>
      </c>
      <c r="H27" s="42">
        <v>0</v>
      </c>
      <c r="I27" s="42">
        <v>-23103</v>
      </c>
      <c r="J27" s="42">
        <v>42374828</v>
      </c>
    </row>
    <row r="28" spans="1:10" ht="21.95" customHeight="1">
      <c r="A28" s="64"/>
      <c r="B28" s="67" t="s">
        <v>158</v>
      </c>
      <c r="C28" s="68"/>
      <c r="D28" s="47"/>
      <c r="F28" s="102"/>
      <c r="G28" s="107" t="s">
        <v>207</v>
      </c>
      <c r="H28" s="104">
        <f>SUM(H22:H27)</f>
        <v>-370063</v>
      </c>
      <c r="I28" s="104">
        <f>SUM(I22:I27)</f>
        <v>-114</v>
      </c>
      <c r="J28" s="104">
        <f>SUM(J22:J27)</f>
        <v>40771835</v>
      </c>
    </row>
    <row r="29" spans="1:10" ht="21.95" customHeight="1">
      <c r="A29" s="64"/>
      <c r="B29" s="67"/>
      <c r="C29" s="68"/>
      <c r="D29" s="47"/>
      <c r="F29" s="102"/>
      <c r="G29" s="102"/>
      <c r="H29" s="104"/>
      <c r="I29" s="104"/>
      <c r="J29" s="104"/>
    </row>
    <row r="30" spans="1:10" ht="21.95" customHeight="1">
      <c r="A30" s="64"/>
      <c r="B30" s="67" t="s">
        <v>159</v>
      </c>
      <c r="C30" s="71"/>
      <c r="D30" s="48"/>
      <c r="F30" s="102"/>
      <c r="G30" s="103" t="s">
        <v>208</v>
      </c>
      <c r="H30" s="104">
        <f>H4+H12+H21</f>
        <v>8759769</v>
      </c>
      <c r="I30" s="104">
        <f>I4+I12+I21</f>
        <v>-220909</v>
      </c>
      <c r="J30" s="104">
        <f>J4+J12+J21</f>
        <v>129863</v>
      </c>
    </row>
    <row r="31" spans="1:10" ht="21.95" customHeight="1">
      <c r="A31" s="64"/>
      <c r="B31" s="73" t="s">
        <v>186</v>
      </c>
      <c r="C31" s="69"/>
      <c r="D31" s="50"/>
      <c r="F31" s="102"/>
      <c r="G31" s="103" t="s">
        <v>209</v>
      </c>
      <c r="H31" s="104">
        <f>I32</f>
        <v>484412</v>
      </c>
      <c r="I31" s="104">
        <f>J32</f>
        <v>705321</v>
      </c>
      <c r="J31" s="104">
        <v>575458</v>
      </c>
    </row>
    <row r="32" spans="1:10" ht="21.95" customHeight="1">
      <c r="A32" s="64"/>
      <c r="B32" s="74" t="s">
        <v>189</v>
      </c>
      <c r="C32" s="71"/>
      <c r="D32" s="51">
        <v>-260569</v>
      </c>
      <c r="F32" s="102"/>
      <c r="G32" s="103" t="s">
        <v>210</v>
      </c>
      <c r="H32" s="104">
        <f>SUM(H30:H31)</f>
        <v>9244181</v>
      </c>
      <c r="I32" s="104">
        <f>SUM(I30:I31)</f>
        <v>484412</v>
      </c>
      <c r="J32" s="104">
        <f>SUM(J30:J31)</f>
        <v>705321</v>
      </c>
    </row>
    <row r="33" spans="1:10">
      <c r="A33" s="64"/>
      <c r="B33" s="73" t="s">
        <v>190</v>
      </c>
      <c r="C33" s="71"/>
      <c r="D33" s="48">
        <v>851410</v>
      </c>
    </row>
    <row r="34" spans="1:10">
      <c r="B34" s="74" t="s">
        <v>191</v>
      </c>
      <c r="C34" s="75"/>
      <c r="D34" s="46">
        <v>590840</v>
      </c>
      <c r="H34" s="110"/>
      <c r="I34" s="110"/>
    </row>
    <row r="35" spans="1:10">
      <c r="J35" s="111"/>
    </row>
    <row r="37" spans="1:10">
      <c r="H37" s="112"/>
      <c r="I37" s="112"/>
    </row>
  </sheetData>
  <sheetProtection password="CC3D" sheet="1" objects="1" scenarios="1"/>
  <pageMargins left="0.21" right="0.2" top="0.35" bottom="0.31" header="0.37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21"/>
  <sheetViews>
    <sheetView workbookViewId="0">
      <selection activeCell="B37" sqref="B37"/>
    </sheetView>
  </sheetViews>
  <sheetFormatPr defaultRowHeight="15"/>
  <cols>
    <col min="1" max="1" width="3.85546875" style="24" customWidth="1"/>
    <col min="2" max="2" width="29.7109375" style="24" customWidth="1"/>
    <col min="3" max="5" width="12.140625" style="24" customWidth="1"/>
    <col min="6" max="10" width="14.85546875" style="24" customWidth="1"/>
    <col min="11" max="11" width="11.7109375" style="24" customWidth="1"/>
    <col min="12" max="16384" width="9.140625" style="24"/>
  </cols>
  <sheetData>
    <row r="3" spans="2:10">
      <c r="B3" s="125" t="s">
        <v>216</v>
      </c>
      <c r="C3" s="125"/>
      <c r="D3" s="125"/>
      <c r="E3" s="125"/>
      <c r="F3" s="125"/>
      <c r="G3" s="125"/>
      <c r="H3" s="125"/>
      <c r="I3" s="125"/>
      <c r="J3" s="125"/>
    </row>
    <row r="4" spans="2:10">
      <c r="B4" s="52"/>
      <c r="C4" s="52"/>
      <c r="D4" s="52"/>
      <c r="E4" s="52"/>
      <c r="F4" s="37"/>
      <c r="G4" s="37"/>
      <c r="H4" s="37"/>
      <c r="I4" s="37"/>
      <c r="J4" s="37"/>
    </row>
    <row r="5" spans="2:10" ht="54.75" customHeight="1">
      <c r="B5" s="53"/>
      <c r="C5" s="54" t="s">
        <v>100</v>
      </c>
      <c r="D5" s="54" t="s">
        <v>101</v>
      </c>
      <c r="E5" s="54" t="s">
        <v>160</v>
      </c>
      <c r="F5" s="54" t="s">
        <v>161</v>
      </c>
      <c r="G5" s="54" t="s">
        <v>162</v>
      </c>
      <c r="H5" s="54" t="s">
        <v>214</v>
      </c>
      <c r="I5" s="54" t="s">
        <v>164</v>
      </c>
      <c r="J5" s="54" t="s">
        <v>163</v>
      </c>
    </row>
    <row r="6" spans="2:10" hidden="1">
      <c r="B6" s="58" t="s">
        <v>233</v>
      </c>
      <c r="C6" s="44">
        <v>10000</v>
      </c>
      <c r="D6" s="44"/>
      <c r="E6" s="44"/>
      <c r="F6" s="44"/>
      <c r="G6" s="44">
        <v>-3304961</v>
      </c>
      <c r="H6" s="44"/>
      <c r="I6" s="44"/>
      <c r="J6" s="44">
        <f>SUM(C6:I6)</f>
        <v>-3294961</v>
      </c>
    </row>
    <row r="7" spans="2:10" ht="31.5" hidden="1" customHeight="1">
      <c r="B7" s="55" t="s">
        <v>165</v>
      </c>
      <c r="C7" s="45"/>
      <c r="D7" s="45"/>
      <c r="E7" s="45"/>
      <c r="F7" s="45"/>
      <c r="G7" s="42">
        <f>H7</f>
        <v>-4393946</v>
      </c>
      <c r="H7" s="56">
        <v>-4393946</v>
      </c>
      <c r="I7" s="45"/>
      <c r="J7" s="44">
        <f>SUM(H7:I7)</f>
        <v>-4393946</v>
      </c>
    </row>
    <row r="8" spans="2:10" hidden="1">
      <c r="B8" s="55" t="s">
        <v>166</v>
      </c>
      <c r="C8" s="45"/>
      <c r="D8" s="45"/>
      <c r="E8" s="45"/>
      <c r="F8" s="45"/>
      <c r="G8" s="45"/>
      <c r="H8" s="45">
        <v>4393946</v>
      </c>
      <c r="I8" s="45"/>
      <c r="J8" s="44"/>
    </row>
    <row r="9" spans="2:10" hidden="1">
      <c r="B9" s="55" t="s">
        <v>167</v>
      </c>
      <c r="C9" s="45"/>
      <c r="D9" s="45"/>
      <c r="E9" s="45"/>
      <c r="F9" s="45"/>
      <c r="G9" s="45"/>
      <c r="H9" s="45"/>
      <c r="I9" s="45"/>
      <c r="J9" s="44"/>
    </row>
    <row r="10" spans="2:10" hidden="1">
      <c r="B10" s="55" t="s">
        <v>168</v>
      </c>
      <c r="C10" s="45"/>
      <c r="D10" s="45"/>
      <c r="E10" s="45"/>
      <c r="F10" s="45"/>
      <c r="G10" s="45"/>
      <c r="H10" s="45"/>
      <c r="I10" s="45"/>
      <c r="J10" s="44"/>
    </row>
    <row r="11" spans="2:10" s="59" customFormat="1" ht="22.5" hidden="1" customHeight="1">
      <c r="B11" s="58" t="s">
        <v>232</v>
      </c>
      <c r="C11" s="91">
        <f>SUM(C6:C10)</f>
        <v>10000</v>
      </c>
      <c r="D11" s="91"/>
      <c r="E11" s="91"/>
      <c r="F11" s="91"/>
      <c r="G11" s="91">
        <f>SUM(G6:G10)</f>
        <v>-7698907</v>
      </c>
      <c r="H11" s="91">
        <f>SUM(H6:H10)</f>
        <v>0</v>
      </c>
      <c r="I11" s="91"/>
      <c r="J11" s="91">
        <f>SUM(J6:J10)</f>
        <v>-7688907</v>
      </c>
    </row>
    <row r="12" spans="2:10" ht="31.5" hidden="1" customHeight="1">
      <c r="B12" s="55" t="s">
        <v>165</v>
      </c>
      <c r="C12" s="45"/>
      <c r="D12" s="45"/>
      <c r="E12" s="45"/>
      <c r="F12" s="45"/>
      <c r="G12" s="42">
        <f>H11</f>
        <v>0</v>
      </c>
      <c r="H12" s="56">
        <f>'Pasqyra te Ardhura-Shpenzime '!F31</f>
        <v>7905530.7999999998</v>
      </c>
      <c r="I12" s="45"/>
      <c r="J12" s="44">
        <f>SUM(H12:I12)</f>
        <v>7905530.7999999998</v>
      </c>
    </row>
    <row r="13" spans="2:10" hidden="1">
      <c r="B13" s="55" t="s">
        <v>166</v>
      </c>
      <c r="C13" s="45"/>
      <c r="D13" s="45"/>
      <c r="E13" s="45"/>
      <c r="F13" s="45"/>
      <c r="G13" s="45"/>
      <c r="H13" s="45"/>
      <c r="I13" s="45"/>
      <c r="J13" s="44"/>
    </row>
    <row r="14" spans="2:10" hidden="1">
      <c r="B14" s="55" t="s">
        <v>167</v>
      </c>
      <c r="C14" s="45"/>
      <c r="D14" s="45"/>
      <c r="E14" s="45"/>
      <c r="F14" s="45"/>
      <c r="G14" s="45"/>
      <c r="H14" s="45"/>
      <c r="I14" s="45"/>
      <c r="J14" s="44"/>
    </row>
    <row r="15" spans="2:10" hidden="1">
      <c r="B15" s="55" t="s">
        <v>168</v>
      </c>
      <c r="C15" s="45"/>
      <c r="D15" s="45"/>
      <c r="E15" s="45"/>
      <c r="F15" s="45"/>
      <c r="G15" s="45"/>
      <c r="H15" s="45"/>
      <c r="I15" s="45"/>
      <c r="J15" s="44"/>
    </row>
    <row r="16" spans="2:10" s="59" customFormat="1" ht="22.5" customHeight="1">
      <c r="B16" s="58" t="s">
        <v>215</v>
      </c>
      <c r="C16" s="91">
        <f>SUM(C11:C15)</f>
        <v>10000</v>
      </c>
      <c r="D16" s="91"/>
      <c r="E16" s="91"/>
      <c r="F16" s="91"/>
      <c r="G16" s="91">
        <f>SUM(G11:G15)</f>
        <v>-7698907</v>
      </c>
      <c r="H16" s="91">
        <f>SUM(H11:H15)</f>
        <v>7905530.7999999998</v>
      </c>
      <c r="I16" s="91"/>
      <c r="J16" s="91">
        <f>SUM(J11:J15)</f>
        <v>216623.79999999981</v>
      </c>
    </row>
    <row r="17" spans="2:10" ht="20.25" customHeight="1">
      <c r="B17" s="55" t="s">
        <v>165</v>
      </c>
      <c r="C17" s="45"/>
      <c r="D17" s="45"/>
      <c r="E17" s="45"/>
      <c r="F17" s="45"/>
      <c r="G17" s="42"/>
      <c r="H17" s="56">
        <v>15344273</v>
      </c>
      <c r="I17" s="45"/>
      <c r="J17" s="44">
        <f>SUM(H17:I17)</f>
        <v>15344273</v>
      </c>
    </row>
    <row r="18" spans="2:10" ht="20.25" customHeight="1">
      <c r="B18" s="55" t="s">
        <v>166</v>
      </c>
      <c r="C18" s="45"/>
      <c r="D18" s="45"/>
      <c r="E18" s="45"/>
      <c r="F18" s="45"/>
      <c r="G18" s="45"/>
      <c r="H18" s="45"/>
      <c r="I18" s="45"/>
      <c r="J18" s="44"/>
    </row>
    <row r="19" spans="2:10" ht="20.25" customHeight="1">
      <c r="B19" s="55" t="s">
        <v>167</v>
      </c>
      <c r="C19" s="45"/>
      <c r="D19" s="45"/>
      <c r="E19" s="45"/>
      <c r="F19" s="45"/>
      <c r="G19" s="45"/>
      <c r="H19" s="45"/>
      <c r="I19" s="45"/>
      <c r="J19" s="44"/>
    </row>
    <row r="20" spans="2:10" ht="20.25" customHeight="1">
      <c r="B20" s="55" t="s">
        <v>168</v>
      </c>
      <c r="C20" s="45"/>
      <c r="D20" s="45"/>
      <c r="E20" s="45"/>
      <c r="F20" s="45"/>
      <c r="G20" s="45"/>
      <c r="H20" s="45"/>
      <c r="I20" s="45"/>
      <c r="J20" s="44"/>
    </row>
    <row r="21" spans="2:10" s="59" customFormat="1" ht="22.5" customHeight="1">
      <c r="B21" s="58" t="s">
        <v>257</v>
      </c>
      <c r="C21" s="91">
        <f>SUM(C16:C20)</f>
        <v>10000</v>
      </c>
      <c r="D21" s="91"/>
      <c r="E21" s="91"/>
      <c r="F21" s="91"/>
      <c r="G21" s="91">
        <f>SUM(G16:G20)</f>
        <v>-7698907</v>
      </c>
      <c r="H21" s="91">
        <f>SUM(H16:H20)</f>
        <v>23249803.800000001</v>
      </c>
      <c r="I21" s="91"/>
      <c r="J21" s="91">
        <f>SUM(J16:J20)</f>
        <v>15560896.800000001</v>
      </c>
    </row>
  </sheetData>
  <sheetProtection password="CC3D" sheet="1" objects="1" scenarios="1"/>
  <mergeCells count="1">
    <mergeCell ref="B3:J3"/>
  </mergeCells>
  <pageMargins left="0.2" right="0.19" top="0.17" bottom="0.16" header="0.3" footer="0.16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Faqja e pare</vt:lpstr>
      <vt:lpstr>Aktiv-Pasiv version plote</vt:lpstr>
      <vt:lpstr>Pasqyra te Ardhura-Shpenzime </vt:lpstr>
      <vt:lpstr>Pasqyra e Fluksit Monetar</vt:lpstr>
      <vt:lpstr>Pasqyra e Kapitalit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2015-07-27T12:49:24Z</dcterms:modified>
</cp:coreProperties>
</file>