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55" windowHeight="8955" tabRatio="598" firstSheet="14" activeTab="17"/>
  </bookViews>
  <sheets>
    <sheet name="formati" sheetId="1" r:id="rId1"/>
    <sheet name="aktivet " sheetId="2" r:id="rId2"/>
    <sheet name="pasivet dhe kapitali " sheetId="3" r:id="rId3"/>
    <sheet name="te ardh e shpenz sipas funks" sheetId="4" r:id="rId4"/>
    <sheet name="pasq e fluksit mon. met.direkte" sheetId="5" r:id="rId5"/>
    <sheet name="pasq e ndryshimeve ne kapital" sheetId="6" r:id="rId6"/>
    <sheet name="shenimet spjeguese" sheetId="7" r:id="rId7"/>
    <sheet name="pasq e amortizimit" sheetId="8" r:id="rId8"/>
    <sheet name="PROCES VERBAL I GJENDJE MALLARV" sheetId="9" r:id="rId9"/>
    <sheet name="furnitura" sheetId="10" r:id="rId10"/>
    <sheet name="PASQ E BLERJEVE " sheetId="11" r:id="rId11"/>
    <sheet name="bankat" sheetId="12" r:id="rId12"/>
    <sheet name="automjetet" sheetId="13" r:id="rId13"/>
    <sheet name="deshmi e license" sheetId="14" r:id="rId14"/>
    <sheet name="deklarate " sheetId="15" r:id="rId15"/>
    <sheet name="pasqyra 1 dhe 2" sheetId="16" r:id="rId16"/>
    <sheet name="pasqyra 3 e ndarjes aktivite" sheetId="17" r:id="rId17"/>
    <sheet name="aktive afatgjata materiale" sheetId="18" r:id="rId18"/>
  </sheets>
  <definedNames/>
  <calcPr fullCalcOnLoad="1"/>
</workbook>
</file>

<file path=xl/sharedStrings.xml><?xml version="1.0" encoding="utf-8"?>
<sst xmlns="http://schemas.openxmlformats.org/spreadsheetml/2006/main" count="1010" uniqueCount="695">
  <si>
    <t xml:space="preserve">PASQYRAT      FINANCIARE </t>
  </si>
  <si>
    <t xml:space="preserve">AKTIVET </t>
  </si>
  <si>
    <t xml:space="preserve">shenime </t>
  </si>
  <si>
    <t xml:space="preserve">Periudha </t>
  </si>
  <si>
    <t>Raportuese</t>
  </si>
  <si>
    <t>Paraardhese</t>
  </si>
  <si>
    <t>Nr.</t>
  </si>
  <si>
    <t>I</t>
  </si>
  <si>
    <t>Aktivet monetare</t>
  </si>
  <si>
    <t xml:space="preserve">Banka </t>
  </si>
  <si>
    <t xml:space="preserve">Arka </t>
  </si>
  <si>
    <t>AKTIVET AFATSHKURTRA</t>
  </si>
  <si>
    <t>A</t>
  </si>
  <si>
    <t>&gt;</t>
  </si>
  <si>
    <t xml:space="preserve">Derivative dhe aktive te mbajtura per tregtim </t>
  </si>
  <si>
    <t>Inventari</t>
  </si>
  <si>
    <t>Inventari I imet</t>
  </si>
  <si>
    <t>Prodhim ne proces</t>
  </si>
  <si>
    <t xml:space="preserve">Produkte te gatshme </t>
  </si>
  <si>
    <t>mallra per shitje</t>
  </si>
  <si>
    <t xml:space="preserve">Parapagese per furnizime </t>
  </si>
  <si>
    <t>Aktive biologjike afatshkurtera</t>
  </si>
  <si>
    <t>II</t>
  </si>
  <si>
    <t xml:space="preserve">Parapagime dhe shpenzime te shtyra </t>
  </si>
  <si>
    <t xml:space="preserve">shpenzime te periudhave te ardhshme </t>
  </si>
  <si>
    <t>AKTIVET AFATGJATA</t>
  </si>
  <si>
    <t>Investime financiare afatgjata</t>
  </si>
  <si>
    <t xml:space="preserve">Aktive aftagjata materiale </t>
  </si>
  <si>
    <t>Toka</t>
  </si>
  <si>
    <t>Ndertesa</t>
  </si>
  <si>
    <t>makineri dhe pajisje</t>
  </si>
  <si>
    <t>Aktive Biologjike afatgjata</t>
  </si>
  <si>
    <t>Kapitali aksioner I pa paguar</t>
  </si>
  <si>
    <t>TOTALI I AKTIVEVE ( I+II)</t>
  </si>
  <si>
    <t>Aktive te tjera Financiare afat shkurtera</t>
  </si>
  <si>
    <t xml:space="preserve">Kliente per mallra, produkte e sherbime </t>
  </si>
  <si>
    <t>TVvsh</t>
  </si>
  <si>
    <t xml:space="preserve">Te drejta e detyrime ndaj ortakeve </t>
  </si>
  <si>
    <t>Aktivet afatagjata jo materiale</t>
  </si>
  <si>
    <t xml:space="preserve">PASIVET DHE KAPITALI </t>
  </si>
  <si>
    <t xml:space="preserve">PASIVET  AFATSHKURTERA </t>
  </si>
  <si>
    <t>Derivativet</t>
  </si>
  <si>
    <t>Huamarrjet</t>
  </si>
  <si>
    <t xml:space="preserve">Overdraftet bankare </t>
  </si>
  <si>
    <t>Huamarrje afatshkurtera</t>
  </si>
  <si>
    <t>Huate dhe parapagimet</t>
  </si>
  <si>
    <t xml:space="preserve">Te pagueshme ndaj furnitoreve </t>
  </si>
  <si>
    <t xml:space="preserve">Te pagueshme ndaj punonjsve </t>
  </si>
  <si>
    <t>Detyrime per sigurimet shoqerore e shendetsore</t>
  </si>
  <si>
    <t>Detyrime tatimore per TAP-in</t>
  </si>
  <si>
    <t>Detyrime tatimore per Tatim Fitimin</t>
  </si>
  <si>
    <t>Detyrime tatimore per Tvsh-ne</t>
  </si>
  <si>
    <t>Detyrime tatimore per Tatimin ne Burim</t>
  </si>
  <si>
    <t>Dividente pert t'u paguar</t>
  </si>
  <si>
    <t>Debitore e kreditore te tjere</t>
  </si>
  <si>
    <t xml:space="preserve">Grantet dhe te ardhurat e shtyra </t>
  </si>
  <si>
    <t>Provizionet afatshkurtera</t>
  </si>
  <si>
    <t>PASIVET AFATGJATA</t>
  </si>
  <si>
    <t>Huate aftagjata</t>
  </si>
  <si>
    <t xml:space="preserve">Hua, bono dhe detyrime nga qeraja financiare </t>
  </si>
  <si>
    <t xml:space="preserve">Bono te konvertueshme </t>
  </si>
  <si>
    <t>Huamarrje te tjera afatgjata</t>
  </si>
  <si>
    <t>Provizionet afatgjata</t>
  </si>
  <si>
    <t>TOTALI I PASIVEVE ( I+II)</t>
  </si>
  <si>
    <t>III</t>
  </si>
  <si>
    <t xml:space="preserve">KAPITALI   </t>
  </si>
  <si>
    <t>Aksionet e pakices( PF te konsoliduara)</t>
  </si>
  <si>
    <t>Kapitali I aksionereve te shoq. Meme( PF te kons)</t>
  </si>
  <si>
    <t xml:space="preserve">Kapitali Aksioner   </t>
  </si>
  <si>
    <t>Primi I aksionit</t>
  </si>
  <si>
    <t>Njesit ose aksionet e thesarit ( Negative)</t>
  </si>
  <si>
    <t>Rezervat Statutore</t>
  </si>
  <si>
    <t>Rezervat ligjore</t>
  </si>
  <si>
    <t>Rezerva te tjera</t>
  </si>
  <si>
    <t>Fitimet e pa shperndara</t>
  </si>
  <si>
    <t>Fitimi( Humbja) e vitit Financiar</t>
  </si>
  <si>
    <t>TATALI PASIVEVE DHE KAPITALIT ( I+II+III)</t>
  </si>
  <si>
    <t>Aktive afatshkurtera te mbajtura per rishitje</t>
  </si>
  <si>
    <t xml:space="preserve">Pershkrimi I Elementeve </t>
  </si>
  <si>
    <t>Shitjet neto</t>
  </si>
  <si>
    <t xml:space="preserve">Te ardhura te tjera nga veprimtaria e shfrytezimit </t>
  </si>
  <si>
    <t>Ndrysh. ne invent.  prod. gatshme e prodhimit ne proces</t>
  </si>
  <si>
    <t>Materialet e konsumuara</t>
  </si>
  <si>
    <t>Kosto e punes</t>
  </si>
  <si>
    <t>Pagat e personelit</t>
  </si>
  <si>
    <t>Shpenzimet per sigurime shoqerore e shendetsore</t>
  </si>
  <si>
    <t>Amortizimet dhe zhvlersimet</t>
  </si>
  <si>
    <t xml:space="preserve">Shpenzime te tjera </t>
  </si>
  <si>
    <t>Totali I Shpenzimeve ( Shumat 4-7)</t>
  </si>
  <si>
    <t>Fitimi( humbja) nga veprimtarite kryesore (1+2+3/-3-8)</t>
  </si>
  <si>
    <t>Te ardhurat dhe shpenzimet financiare nga pjesmarrjet</t>
  </si>
  <si>
    <t>Te ardhurat dhe shpenzimet financiare nga njesite e kontrolluara</t>
  </si>
  <si>
    <t xml:space="preserve">Te ardhurat dhe shpenzimet financiare </t>
  </si>
  <si>
    <t>121.0 Te ardh. dhe shp.financiare nga invest.te tjera financiare</t>
  </si>
  <si>
    <t>122           Te ardhurat dhe shpenzimet nga interesat</t>
  </si>
  <si>
    <t>123        Fitimet ( Humbjet) nga kursi kembimit</t>
  </si>
  <si>
    <t xml:space="preserve">124          Te ardhurat dhe shpenzime te tjera financiare </t>
  </si>
  <si>
    <t>Totali I te Ardhurave dhe Shpenzimeve financiare</t>
  </si>
  <si>
    <t xml:space="preserve">Shpenzimet e tatimit mbi fitimin </t>
  </si>
  <si>
    <t>Elmentet e Pasqyrave te konsoliduara</t>
  </si>
  <si>
    <t>( Bazuar ne klasifikimin e Shpenzimeve sipas Natyres)</t>
  </si>
  <si>
    <t xml:space="preserve">        Fitimi ( Humbja) para tatimit (9+/-13)</t>
  </si>
  <si>
    <t xml:space="preserve">        Fitimi ( Humbja) neto e vitit financiar(14-15)</t>
  </si>
  <si>
    <t>Fluksi monetar nga veprimtarite e shfrytezimit</t>
  </si>
  <si>
    <t>Mjete monetare (MM) te arketuaranga klientet</t>
  </si>
  <si>
    <t>Tatim mbi fitimin I paguar</t>
  </si>
  <si>
    <t xml:space="preserve">MM neto nga veprimtarite e shfrytezimit </t>
  </si>
  <si>
    <t>Fluksi monetar nga veprimtarite investuese</t>
  </si>
  <si>
    <t xml:space="preserve">Blerje a aktiveve afatgjata materaile </t>
  </si>
  <si>
    <t xml:space="preserve">te ardhura nga shitja e pajisjeve </t>
  </si>
  <si>
    <t xml:space="preserve">Interesi I arketuar </t>
  </si>
  <si>
    <t>MM neto nga veprimtarite investuese</t>
  </si>
  <si>
    <t>Dividentet e arketuar</t>
  </si>
  <si>
    <t xml:space="preserve">Fluksi monetar nga aktivitetet financiare </t>
  </si>
  <si>
    <t>Te ardhura nga emetimi I kapitalit aksionar</t>
  </si>
  <si>
    <t>Te ardhura nga huamarrjet afatgjata</t>
  </si>
  <si>
    <t xml:space="preserve">Pagesa e detyrimeve te qirase financiare </t>
  </si>
  <si>
    <t>Dividente te paguar</t>
  </si>
  <si>
    <t xml:space="preserve">MM neto e perdorur ne veprimtarite financiare </t>
  </si>
  <si>
    <t xml:space="preserve">Rritja/renia neto e mjeteve monetare </t>
  </si>
  <si>
    <t>Mjetet monetare ne fillim te periudhes kontabel</t>
  </si>
  <si>
    <t>Mjetet monetare ne fund te periudhes kontabel</t>
  </si>
  <si>
    <t>Pasqyra e fluksit monetar - Metoda direkte</t>
  </si>
  <si>
    <t>Blerja e njesise se kontrolluar X minus parate e arketuara</t>
  </si>
  <si>
    <t>Nje Pasqyre e pa konsoliduar</t>
  </si>
  <si>
    <t>Nr</t>
  </si>
  <si>
    <t>Emertimi</t>
  </si>
  <si>
    <t>Kapitali aksionar</t>
  </si>
  <si>
    <t>Aksione thesari</t>
  </si>
  <si>
    <t>Rezerva Stat. ligj</t>
  </si>
  <si>
    <t xml:space="preserve">Fitimi I pashperndare </t>
  </si>
  <si>
    <t>Totali</t>
  </si>
  <si>
    <t>Efekti I ndryshimeve ne politikat kontabel</t>
  </si>
  <si>
    <t>B</t>
  </si>
  <si>
    <t>Pozicioni I rregulluar</t>
  </si>
  <si>
    <t>Fitimi neto per periudhen kontabel</t>
  </si>
  <si>
    <t>Dividentet e paguar</t>
  </si>
  <si>
    <t>Rritja e rezerves se kapitalit</t>
  </si>
  <si>
    <t xml:space="preserve">Emetimi I aksioneve </t>
  </si>
  <si>
    <t>Emetimi I kapitalit aksionar</t>
  </si>
  <si>
    <t xml:space="preserve">Aksione te thesarit te riblera </t>
  </si>
  <si>
    <t xml:space="preserve">Viti   </t>
  </si>
  <si>
    <t>Pozicioni me 31 Dhjetor 2008</t>
  </si>
  <si>
    <t>ADMINISTRATORI</t>
  </si>
  <si>
    <t>KONTABILISTI</t>
  </si>
  <si>
    <t xml:space="preserve">MIHAL QOSJA </t>
  </si>
  <si>
    <t>te tjera pagesa</t>
  </si>
  <si>
    <t>SHENIMET SPJEGUESE</t>
  </si>
  <si>
    <t xml:space="preserve">Sqarim : </t>
  </si>
  <si>
    <t xml:space="preserve">plotesimi I te dhenave te kesaj pjese duhet te behet sipas kerkesave dhe struktures standarte </t>
  </si>
  <si>
    <t>te caktuara ne SKK</t>
  </si>
  <si>
    <t xml:space="preserve"> dhe konkretisht paragrafet 49-55.Radha e dhenies se spjegimeve duhet te jete :</t>
  </si>
  <si>
    <t>a) Informacion I pergjithshem dhe politikat kontabel.</t>
  </si>
  <si>
    <t>b)Shenimet qe spjegojne zerat e ndryshem te PF</t>
  </si>
  <si>
    <t>c) Shenimet e tjera spjeguese.</t>
  </si>
  <si>
    <t>a)Informacion I pergjithshem dhe politikat kontabel</t>
  </si>
  <si>
    <t>paraardhese jane sistemuar duke iu pershtatur kerkesave te standarteve kombetare.</t>
  </si>
  <si>
    <t>1.       CELJEVET</t>
  </si>
  <si>
    <t xml:space="preserve"> Shifrat  e bilancit ne shtyllen „viti paraardhes”  karahasuar me bilancin e vitit kaluar del te jene te njejta me keto  ndryshime:  </t>
  </si>
  <si>
    <t xml:space="preserve">( vlera fillestare minus amortizmin) </t>
  </si>
  <si>
    <t xml:space="preserve">VITIT 2008    Viti 2007 vitit 2008 vitit 2007 </t>
  </si>
  <si>
    <t xml:space="preserve">  </t>
  </si>
  <si>
    <t xml:space="preserve">    </t>
  </si>
  <si>
    <t>+ose-</t>
  </si>
  <si>
    <t>Makineri e paisje</t>
  </si>
  <si>
    <t>Mjete trasnporti</t>
  </si>
  <si>
    <t>Shuma</t>
  </si>
  <si>
    <t>Analiza ndryshimeve</t>
  </si>
  <si>
    <t xml:space="preserve">3.      </t>
  </si>
  <si>
    <t>S T O K U</t>
  </si>
  <si>
    <t xml:space="preserve"> </t>
  </si>
  <si>
    <t>Viti 2007</t>
  </si>
  <si>
    <t>+-</t>
  </si>
  <si>
    <t xml:space="preserve">         </t>
  </si>
  <si>
    <t>Kliente</t>
  </si>
  <si>
    <t>totali</t>
  </si>
  <si>
    <t>Analiza :</t>
  </si>
  <si>
    <t xml:space="preserve">Furnitore </t>
  </si>
  <si>
    <t>Sigurime shoqerore</t>
  </si>
  <si>
    <t>Ortake</t>
  </si>
  <si>
    <t>totali detyrime</t>
  </si>
  <si>
    <t xml:space="preserve">     </t>
  </si>
  <si>
    <t>6.A R K A</t>
  </si>
  <si>
    <t>7.B A N K A</t>
  </si>
  <si>
    <t>8.T A T I M E</t>
  </si>
  <si>
    <t>TVSH ne blerje,shitje e derdhje  del qe shuma e paraqitur gjendje  te jete e njejte me FDP e muajit dhjetor.</t>
  </si>
  <si>
    <t>9.PAGAT E SIGURIMET SHOQERORE</t>
  </si>
  <si>
    <t xml:space="preserve">Shumat bruto,ndalesat dhe shumat neto te cilat janer te kuadruara,si dhe pagesat me arkes per shumat neto jane te njejta me shumat neto te borderove </t>
  </si>
  <si>
    <t xml:space="preserve">per cdo muaj. Po ashtu jane bere ndalesat rregullisht nga paga per tatim mbi pagat si dhe 11.2 % per sigurimet shoqerore. Jane llogaritur drejt </t>
  </si>
  <si>
    <t>10.KAPITALI DHE REZERVAT</t>
  </si>
  <si>
    <t>Kapitali themeltar i rregjistruar ne gjykate eshe 100.000 leke, nuk ka ndryshime.</t>
  </si>
  <si>
    <t xml:space="preserve">Divident nuk eshte shperndare. </t>
  </si>
  <si>
    <t>11.LLOGARIA HUMBJE - FITIME</t>
  </si>
  <si>
    <t>Te ardhurat</t>
  </si>
  <si>
    <t xml:space="preserve">      </t>
  </si>
  <si>
    <t xml:space="preserve">Shpenzimet   </t>
  </si>
  <si>
    <t>Fitimi para tatimit</t>
  </si>
  <si>
    <t>Tatim fitimi</t>
  </si>
  <si>
    <t>Norma e fitimit</t>
  </si>
  <si>
    <t>Rentabiliteti</t>
  </si>
  <si>
    <t>Analiza:</t>
  </si>
  <si>
    <t>12.PASQYRAT FINANCIARE DHE POLITIKAT KONTABEL</t>
  </si>
  <si>
    <t>Shoqeria si burim te informacionit kontabel mban ne menyre te informatizuar me programin ALPHA  te pershtatur, ditaret analitikeo e ne bilanc.</t>
  </si>
  <si>
    <t xml:space="preserve">Pasqyrave  jane bazuar  ne dokumenta te rregullta dhe ka perputhje midis shifrave te pasqyres dhe anekseve perkatese te bilancit </t>
  </si>
  <si>
    <t>12.1 Parimi i vijueshmerise</t>
  </si>
  <si>
    <t xml:space="preserve">Nuk ka ngjarje pas dates se bilancit </t>
  </si>
  <si>
    <t xml:space="preserve">Bashkengjitur ketyre shenimve spjeguese jane edhe ne menyre analitike kartelat e llogarive </t>
  </si>
  <si>
    <t>per te spjeguar me hollesisht postet kryesore te PF per perdoruesit .</t>
  </si>
  <si>
    <t xml:space="preserve">PER DREJTIMIN E NJESISE </t>
  </si>
  <si>
    <t>ANALIZA e CASH - FLOW</t>
  </si>
  <si>
    <t>NR</t>
  </si>
  <si>
    <t xml:space="preserve">ARKETIMET </t>
  </si>
  <si>
    <t>Klientet</t>
  </si>
  <si>
    <t>ardh nga interesat</t>
  </si>
  <si>
    <t>arket nga ortaket</t>
  </si>
  <si>
    <t>hua te marra</t>
  </si>
  <si>
    <t xml:space="preserve">totali I arketimeve </t>
  </si>
  <si>
    <t>PAGESAT</t>
  </si>
  <si>
    <t>Pagat</t>
  </si>
  <si>
    <t>sig shoqer</t>
  </si>
  <si>
    <t xml:space="preserve">Pagese qeraje </t>
  </si>
  <si>
    <t>shp panjohura</t>
  </si>
  <si>
    <t>furnitore</t>
  </si>
  <si>
    <t xml:space="preserve">gjoba </t>
  </si>
  <si>
    <t>TAP</t>
  </si>
  <si>
    <t xml:space="preserve">T burim </t>
  </si>
  <si>
    <t>T fitimi</t>
  </si>
  <si>
    <t xml:space="preserve">TVSH ne dogane </t>
  </si>
  <si>
    <t>Dh tregtise</t>
  </si>
  <si>
    <t>Akcize</t>
  </si>
  <si>
    <t>TVSH e paguar</t>
  </si>
  <si>
    <t>T Karboni</t>
  </si>
  <si>
    <t xml:space="preserve">te tjera pagesa </t>
  </si>
  <si>
    <t xml:space="preserve">Komisione ne banke </t>
  </si>
  <si>
    <t xml:space="preserve">shp. Interesash </t>
  </si>
  <si>
    <t xml:space="preserve">totali I pagesave </t>
  </si>
  <si>
    <t xml:space="preserve">gjendje leke ne fillim te vitit </t>
  </si>
  <si>
    <t xml:space="preserve">arketime </t>
  </si>
  <si>
    <t xml:space="preserve">pagesa </t>
  </si>
  <si>
    <t xml:space="preserve">gjendje leke ne fund te vitit </t>
  </si>
  <si>
    <t xml:space="preserve">aktive ne proces </t>
  </si>
  <si>
    <t xml:space="preserve">Aktive te tjera afatgjata </t>
  </si>
  <si>
    <t xml:space="preserve">shpenzime te pa zbritshme </t>
  </si>
  <si>
    <t>Pajisje zyre e informatike</t>
  </si>
  <si>
    <t>Jane dokumentuar drejt shpenzimet dhe te ardhurat.vlen te theksohet se shifra e afarizmit eshte e rakorduar me tatimet.</t>
  </si>
  <si>
    <t>Emertimi dhe forma ligjore:</t>
  </si>
  <si>
    <t>Nr I Regjistrit tregtar:</t>
  </si>
  <si>
    <t>Data e Krijimit :</t>
  </si>
  <si>
    <t>NIPT-I :</t>
  </si>
  <si>
    <t>Veprimataria kryesore :</t>
  </si>
  <si>
    <t xml:space="preserve">( Ne zbatim te Standartit  Kombetar te Kontabilitetit Nr.2 dhe Ligjit nr. 9228   </t>
  </si>
  <si>
    <t xml:space="preserve">Pasqyra Financiare jane individuale                           </t>
  </si>
  <si>
    <t xml:space="preserve">Pasqyra Financiare jane te konsoliduara                          </t>
  </si>
  <si>
    <t xml:space="preserve">Pasqyrat Financiare jane te shprehura ne </t>
  </si>
  <si>
    <t xml:space="preserve">Pasqyrat Financiare jane te rrumbullakosura ne </t>
  </si>
  <si>
    <t xml:space="preserve">Periudha kontabel e Pasqyrave Financiare </t>
  </si>
  <si>
    <t xml:space="preserve">Data e mbylljes se Pasqyrave Financiare </t>
  </si>
  <si>
    <t xml:space="preserve">Nga </t>
  </si>
  <si>
    <t xml:space="preserve">Deri </t>
  </si>
  <si>
    <t>Po</t>
  </si>
  <si>
    <t xml:space="preserve">jo </t>
  </si>
  <si>
    <t xml:space="preserve">Leke </t>
  </si>
  <si>
    <t xml:space="preserve">         Date 29.04.2004 Per Kontabilitetin dhe  Pasqyrat Financiare)</t>
  </si>
  <si>
    <t>Materiale</t>
  </si>
  <si>
    <t>Mjete transporti</t>
  </si>
  <si>
    <t>te tjera detyrime</t>
  </si>
  <si>
    <t xml:space="preserve">MM te paguara ndaj furnitoreve  </t>
  </si>
  <si>
    <t>2.      AKTIVET AFATGJATA MATERAILE</t>
  </si>
  <si>
    <t xml:space="preserve">aktive afatgjata ;Shiko analizen si me poshte. </t>
  </si>
  <si>
    <t xml:space="preserve">                                                Aktivet afatgjata materiale</t>
  </si>
  <si>
    <t xml:space="preserve">                   Amortizimi</t>
  </si>
  <si>
    <t xml:space="preserve">             Vlera neto</t>
  </si>
  <si>
    <t>AKTIVET</t>
  </si>
  <si>
    <t>Bruto</t>
  </si>
  <si>
    <t xml:space="preserve">Ndertese </t>
  </si>
  <si>
    <t>pajisje zyre informatike</t>
  </si>
  <si>
    <t>Shteti tatim taksa(TAP+Tat Fitimi + TVSH)</t>
  </si>
  <si>
    <t>dif +ose -</t>
  </si>
  <si>
    <t xml:space="preserve">  dhe xhiruar rregullisht kontributet per sigurmet shoqerore, duke zbatuar nivelin e pages per cdo punonjes, pervec deturiemve qe kane dale ne bilanc.</t>
  </si>
  <si>
    <t>Fitimi neto ose humbja neto</t>
  </si>
  <si>
    <t>Kontabilisti</t>
  </si>
  <si>
    <t xml:space="preserve">MIHAL    QOSJA </t>
  </si>
  <si>
    <t>Administratori</t>
  </si>
  <si>
    <t>TATIM PAGUESI :</t>
  </si>
  <si>
    <t>NIPT :</t>
  </si>
  <si>
    <t>AKTIVITETI :</t>
  </si>
  <si>
    <t>Emertimi I mallrave dhe materialeve</t>
  </si>
  <si>
    <t xml:space="preserve">njesia e </t>
  </si>
  <si>
    <t>matjes</t>
  </si>
  <si>
    <t>(kg, m2, litra,</t>
  </si>
  <si>
    <t>cope, kuti, ml, etj.)</t>
  </si>
  <si>
    <t>Sasia ne numer</t>
  </si>
  <si>
    <t xml:space="preserve">qe eshte gjendje </t>
  </si>
  <si>
    <t>ne njesi</t>
  </si>
  <si>
    <t>Cmimi</t>
  </si>
  <si>
    <t xml:space="preserve">Vlera e mallit </t>
  </si>
  <si>
    <t xml:space="preserve">dhe materialit </t>
  </si>
  <si>
    <t>sipas vlers</t>
  </si>
  <si>
    <t>blerjes</t>
  </si>
  <si>
    <t>Sqarime</t>
  </si>
  <si>
    <t>per njesi</t>
  </si>
  <si>
    <t xml:space="preserve">K R E D I T O R E </t>
  </si>
  <si>
    <t xml:space="preserve"> K L I E N T E   E DEBITORE</t>
  </si>
  <si>
    <t xml:space="preserve">Emertimi </t>
  </si>
  <si>
    <t xml:space="preserve">Vlera rezulton duke shumezuar sasine qe eshte gjendje te mallit apo materialit me cmimin mesatar </t>
  </si>
  <si>
    <t>tatim ne burim</t>
  </si>
  <si>
    <t>arket nga kembime valutore</t>
  </si>
  <si>
    <t xml:space="preserve">te tjrea arketime </t>
  </si>
  <si>
    <t>Tjere kerkesa(  tvsh  , TAP, Tat Burim etj.)</t>
  </si>
  <si>
    <t>Dhenia e shenimeve spjeguese ne kete pjese eshte edtyrueshme sipas SKK2.</t>
  </si>
  <si>
    <t>Dieta udhetime e tjera</t>
  </si>
  <si>
    <t>Prime sigurimi</t>
  </si>
  <si>
    <t>Personeli  ( pagat e punonjsve )</t>
  </si>
  <si>
    <t>MALLRA</t>
  </si>
  <si>
    <t>taksa te tjera</t>
  </si>
  <si>
    <t>cope</t>
  </si>
  <si>
    <t>Pozicioni me 31 Dhjetor 2009</t>
  </si>
  <si>
    <t>T doganore Pulla</t>
  </si>
  <si>
    <t>Pasqyra e Fluksit Monetar - Metoda Direkte 2009</t>
  </si>
  <si>
    <t xml:space="preserve">                    PASQYRA E BLERJEVE BRENDA VENDIT DHE IMPORTE</t>
  </si>
  <si>
    <t>EMERTIMI</t>
  </si>
  <si>
    <t>NR.LLOG</t>
  </si>
  <si>
    <t xml:space="preserve">LEK </t>
  </si>
  <si>
    <t>A-BRENDA VENDIT</t>
  </si>
  <si>
    <t xml:space="preserve">FATURA E TELEFONISE CELULARE </t>
  </si>
  <si>
    <t>TOTALI</t>
  </si>
  <si>
    <t>B-NGA IMPORTI</t>
  </si>
  <si>
    <t>BLERJE MALLRA  NGA IMPORTI</t>
  </si>
  <si>
    <t>TOTALI I BLERJEVE NGA IMPORTI</t>
  </si>
  <si>
    <t>C-  SISTEMI  INFORMATIK</t>
  </si>
  <si>
    <t xml:space="preserve">BLERJE MBRENDA VENDIT TE TATUESHME </t>
  </si>
  <si>
    <t>BLERJE TE PERJASHTUARA</t>
  </si>
  <si>
    <t xml:space="preserve">BLERJE NGA IMPORTI ME VLERE TE TATUESHME </t>
  </si>
  <si>
    <t xml:space="preserve">REFERENCA NE DOGANE </t>
  </si>
  <si>
    <t xml:space="preserve">TOTALI SIPAS SISTEMIT TE TATIMEVE </t>
  </si>
  <si>
    <t>RAKORDIMI  ( A + B - C )</t>
  </si>
  <si>
    <t xml:space="preserve">                                Rakordimi I kostos se materialeve te konsumuara</t>
  </si>
  <si>
    <t>leke</t>
  </si>
  <si>
    <t>Gjendje ne fillim</t>
  </si>
  <si>
    <t xml:space="preserve">Gjendje ne fund </t>
  </si>
  <si>
    <t>Materiale te konsumuara ( KMSH)</t>
  </si>
  <si>
    <t>shiko pasqyren e shpenzimeve .</t>
  </si>
  <si>
    <t>SHPENZIME TE TJERA , FURNITURA , TRAJTIME E SHERBIME.</t>
  </si>
  <si>
    <t xml:space="preserve">EMERTIMI I SHPENZIMEVE </t>
  </si>
  <si>
    <t>llogaria</t>
  </si>
  <si>
    <t xml:space="preserve">Shpenzime telefonike </t>
  </si>
  <si>
    <t>Gjoba e tjer shpenz panjohura</t>
  </si>
  <si>
    <t>komisione bankare</t>
  </si>
  <si>
    <t>EKONOMISTI</t>
  </si>
  <si>
    <t xml:space="preserve">PROCES - VERBAL </t>
  </si>
  <si>
    <t>Nga inventari fizik I kryer rezultoi kjo sasi dhe vlere e mallrave si me poshte:</t>
  </si>
  <si>
    <t>BLERJE TE TJERA (BLLOQE TVSH E FAT SHOQER.)</t>
  </si>
  <si>
    <t xml:space="preserve">TRANSPORTE </t>
  </si>
  <si>
    <t xml:space="preserve">SHPENZINE AKCIZE NE DOGANE </t>
  </si>
  <si>
    <t xml:space="preserve">SHPENZIME PER PULLA VERE NE DOGANE </t>
  </si>
  <si>
    <t xml:space="preserve">           PROGRESIV</t>
  </si>
  <si>
    <t>Shiko paqyren e llog. Aomrtizimit dhe inventari I aktiveve afatgjata.</t>
  </si>
  <si>
    <t>gjendje mallra sipas inventarit me 31/12/2009</t>
  </si>
  <si>
    <t>viti  2009</t>
  </si>
  <si>
    <t xml:space="preserve">INVENTARI I AKTIVEVE AFATGJATA MATERIALE DHE </t>
  </si>
  <si>
    <t>LLOGARITJA E AMORTIZIMIT</t>
  </si>
  <si>
    <t>Aktivi</t>
  </si>
  <si>
    <t xml:space="preserve">nj matje </t>
  </si>
  <si>
    <t>sasi</t>
  </si>
  <si>
    <t>cmimi</t>
  </si>
  <si>
    <t xml:space="preserve">vlere </t>
  </si>
  <si>
    <t>data e hyrjes</t>
  </si>
  <si>
    <t>amortiz</t>
  </si>
  <si>
    <t xml:space="preserve">totali </t>
  </si>
  <si>
    <t>vlera neto</t>
  </si>
  <si>
    <t xml:space="preserve">nr </t>
  </si>
  <si>
    <t>vitit</t>
  </si>
  <si>
    <t>e aktivit</t>
  </si>
  <si>
    <t>31.05.2009</t>
  </si>
  <si>
    <t>Totali ndertesa</t>
  </si>
  <si>
    <t xml:space="preserve">Makineri e pajisje </t>
  </si>
  <si>
    <t>cop</t>
  </si>
  <si>
    <t xml:space="preserve">Totali Makineri e pajisje </t>
  </si>
  <si>
    <t>mjet transporti</t>
  </si>
  <si>
    <t>Totali Mjete trasnporti</t>
  </si>
  <si>
    <t xml:space="preserve">Kompjuter </t>
  </si>
  <si>
    <t>Totali Mjete kompjuterike</t>
  </si>
  <si>
    <t>MIHAL QOSJA</t>
  </si>
  <si>
    <t>PACIFIC PETROLEUM ALBANIA SHPK</t>
  </si>
  <si>
    <t>K31328044R</t>
  </si>
  <si>
    <t>28.01.2003</t>
  </si>
  <si>
    <t>28 564</t>
  </si>
  <si>
    <t>Adresa e kompanise: RRUGA ISH LIDHJA E SHKRIMATAREVE TIRANE</t>
  </si>
  <si>
    <t>TERGTIM KARBURANTI</t>
  </si>
  <si>
    <t>ARJAN TARTARI</t>
  </si>
  <si>
    <t xml:space="preserve">Tatim mbi fitimin  </t>
  </si>
  <si>
    <t>MM te ardhura nga veprimtarite te tjera arketime ( )</t>
  </si>
  <si>
    <t>inters I paguar</t>
  </si>
  <si>
    <t xml:space="preserve">TIRANE </t>
  </si>
  <si>
    <t>NIPT K31328044R</t>
  </si>
  <si>
    <t>PACIFIC PETROLEUM ALBANIA shpk</t>
  </si>
  <si>
    <t>mbartur  nga 2008</t>
  </si>
  <si>
    <t xml:space="preserve">mbartur  nga </t>
  </si>
  <si>
    <t>kase fiskale</t>
  </si>
  <si>
    <t>05.12.2009</t>
  </si>
  <si>
    <t>Tregtim Karburanti</t>
  </si>
  <si>
    <t xml:space="preserve">BENZINE </t>
  </si>
  <si>
    <t>LITRA</t>
  </si>
  <si>
    <t>EURODIEZEL</t>
  </si>
  <si>
    <t>SHOQERIA</t>
  </si>
  <si>
    <t>NIPTI</t>
  </si>
  <si>
    <t>AKTIVITETI</t>
  </si>
  <si>
    <t>ADRESA</t>
  </si>
  <si>
    <t>K 31328044 R</t>
  </si>
  <si>
    <t>BLERJE MALLRA</t>
  </si>
  <si>
    <t xml:space="preserve">TE NDRYSHME </t>
  </si>
  <si>
    <t>AKTIVE AFTAGJATA BRENDA VENDIT TE BLERA(212,215,2133,)</t>
  </si>
  <si>
    <t>TOTALI I BLERJEVE GJTHSEJ TE DEKLARUARA</t>
  </si>
  <si>
    <t>(A+B)</t>
  </si>
  <si>
    <t xml:space="preserve">Llogari/kerkesa te tjera te arketueshme </t>
  </si>
  <si>
    <t>Per aktivet e tjera nuk ka amortizim te llogaritur.</t>
  </si>
  <si>
    <t>Hartimi i pasqyrave financiare dhe sherbimi i kontabilitetit behet nga Financieri i shoqerise Kontabli i Miratuar z. Mihal Qosja.</t>
  </si>
  <si>
    <t xml:space="preserve">detyrime te tjera </t>
  </si>
  <si>
    <t xml:space="preserve">pagese garancie </t>
  </si>
  <si>
    <t>nentrajtime e sherbime</t>
  </si>
  <si>
    <t xml:space="preserve">te ndryshme </t>
  </si>
  <si>
    <t>te tjera taksa</t>
  </si>
  <si>
    <t>te tjere  debitore</t>
  </si>
  <si>
    <t xml:space="preserve">INVENTARI I LLOGARIVE BANKARE </t>
  </si>
  <si>
    <t xml:space="preserve">Emertimi I bankes </t>
  </si>
  <si>
    <t xml:space="preserve">Nr I llogarise </t>
  </si>
  <si>
    <t>Shuma monedhe e huaj</t>
  </si>
  <si>
    <t xml:space="preserve">Shuma leke </t>
  </si>
  <si>
    <t xml:space="preserve">shuma </t>
  </si>
  <si>
    <t xml:space="preserve">ADRESA </t>
  </si>
  <si>
    <t>lloji I Automjetit</t>
  </si>
  <si>
    <t>kapaciteti</t>
  </si>
  <si>
    <t>targa</t>
  </si>
  <si>
    <t>Vlera</t>
  </si>
  <si>
    <t>NUK KA AUTOMJETE NE INVENTAR</t>
  </si>
  <si>
    <t>Raifeisen Bank</t>
  </si>
  <si>
    <t>Emporiki Bank</t>
  </si>
  <si>
    <t>00004168</t>
  </si>
  <si>
    <t>Intesa San Paolo Bank</t>
  </si>
  <si>
    <t xml:space="preserve"> ne bilanc.Pasqyra e Cash-Flow me metoden direkte eshte ne bilanc. Ne fund mbetjet ne valute jane konvertura me kursin e bankes Shqiperise. </t>
  </si>
  <si>
    <t>Shoqeria ka filluar aktivitetin e saj ne vitin 2003 ..</t>
  </si>
  <si>
    <t>PACIFIC    PETROLEUM ALBANIA shpk</t>
  </si>
  <si>
    <t>TE TJERA , EMETIM TOLLLONASH</t>
  </si>
  <si>
    <t>01.01.2010</t>
  </si>
  <si>
    <t>31.12.2010</t>
  </si>
  <si>
    <t>PASQYRAT FINANCIARE TE VITIT 2010</t>
  </si>
  <si>
    <t>Pasqyra e te Ardhurave dhe Shpenzimeve 2010</t>
  </si>
  <si>
    <t>Pasqyra e Ndryshimeve ne Kapital   2010</t>
  </si>
  <si>
    <t xml:space="preserve">taksa lokale </t>
  </si>
  <si>
    <t>Pozicioni me 31 Dhjetor 2010</t>
  </si>
  <si>
    <t xml:space="preserve">Shoqeria "pacific Petroleum Albania " SHPK per vitin 2010-te ka zbatuar Standartet kombetare te kontabilitetit. Shifrat e periudhes </t>
  </si>
  <si>
    <t>I.                    SHENIME SPJEGUESE Per pasqyrat financiare vitit 2010</t>
  </si>
  <si>
    <t>2010</t>
  </si>
  <si>
    <t xml:space="preserve">Nuk ka shtime te aktiveve  materialete shoqerise </t>
  </si>
  <si>
    <t xml:space="preserve">Sic shikohet nga analiza , shoqeria ka nje shtim  te gjendjes se inventarit te mallrave prej  2.142.164 leke , </t>
  </si>
  <si>
    <t>Per kilentet shiko situacionin analitik sipas pasyres per vitin 2010, ndersa te tjera kerkesa tvsh e kreditueshme( shiko rakordimin me tatim taksat)</t>
  </si>
  <si>
    <t>Bilanci I Klienteve</t>
  </si>
  <si>
    <t>Gjendje kliente me 01.01.2010</t>
  </si>
  <si>
    <t>shitje gjithsej te perjashtuara viti 2010</t>
  </si>
  <si>
    <t>arketime gjithsej viti 2010</t>
  </si>
  <si>
    <t>Gjendje me 31.12.2010</t>
  </si>
  <si>
    <t xml:space="preserve"> e njejte me shifren ne aktiv te bilancit.</t>
  </si>
  <si>
    <t>mosrakordim me sistemin e tatimeve dhe pasivin e blnacit</t>
  </si>
  <si>
    <t>Shitje gjithsej viti 2010   (94.326.705)*1.2</t>
  </si>
  <si>
    <t>kliente te krijuar gjate vitit ushtrimo</t>
  </si>
  <si>
    <t xml:space="preserve">kemi rritje te detyrimeve furnitore , ne  24.749.615  leke </t>
  </si>
  <si>
    <t>shiko analizen e furnitoreve me 31.12.2010 dhe detyrime te tjera.</t>
  </si>
  <si>
    <t xml:space="preserve">Bilanci I Furnitoreve </t>
  </si>
  <si>
    <t xml:space="preserve">blerje makineri -pajisje e mjete transporti nga importi </t>
  </si>
  <si>
    <t>72.765*1.2</t>
  </si>
  <si>
    <t>blerje te tjera pa tvsh</t>
  </si>
  <si>
    <t>Furnitore te krijuar gjate vitt ushtrimor</t>
  </si>
  <si>
    <t>Gjendje  me 01.janar te  vitit ushtrimor</t>
  </si>
  <si>
    <t>paguar furnitore gjate vitit ushtrimor</t>
  </si>
  <si>
    <t>Gjendje me 31.12. te vitit</t>
  </si>
  <si>
    <t>Blerje malli (605) gjate vitit  me tvsh(86.096.851)1.2</t>
  </si>
  <si>
    <t>prime siguracione makine (0*1.2) llog 616.-te</t>
  </si>
  <si>
    <t xml:space="preserve">blerje te tjera pa tvsh brenda vendit </t>
  </si>
  <si>
    <t>fatura e telefon celulare (589.989.3)*1.2</t>
  </si>
  <si>
    <t xml:space="preserve">blerje te tjera (549.062.5)1.2 llogara 608-te </t>
  </si>
  <si>
    <t>Rakordimi  ose mos rakordimi  me tatimet dhe pasivin e bilancit</t>
  </si>
  <si>
    <t xml:space="preserve">Veprimet me arke  2010 jane te dokumentuara e te kaluara ne pozicionet e caktuara. </t>
  </si>
  <si>
    <t>Eshte bere inventari fizik i arkes me 31.12.2010 dhe del qe te jete i barabarte me mastron dhe bilancin ne vleren 13.712.132 leke.</t>
  </si>
  <si>
    <t xml:space="preserve">Veprimet me banke   jane te dokumentuara e te kaluara ne pozicionet e duhura. Ekstratet e bankave me 31.12.20010jane te barabarta me gjendjen </t>
  </si>
  <si>
    <t xml:space="preserve">Sigurimet shoqerore dhe TAP-I I vitit 2010 kane dale ne bilanc si deturime te papaguara ndaj shtetit, vetem dhjetori I vitit 2010-te e qe jane paguar ne janar </t>
  </si>
  <si>
    <t>te vitit 2011-te.</t>
  </si>
  <si>
    <t>Gjendja kreditore e sig shoqerore nga viti 2010-te eshte si pasoje e detyrimeve te muajve te fundit te vitit  2009-te.</t>
  </si>
  <si>
    <t>viti  2010</t>
  </si>
  <si>
    <t>Sic shikohet nga rezultati I vitit 2010-te shoqertia ka dale me fitim neto  2.951.305  leke e norme fitim4.24% e rentabil.4.4%</t>
  </si>
  <si>
    <t>Shoqeria me qe ka tregues te mire ek-financiare ,per  vitin 2011-te tregon qe vijimsia e saj te jete normale.</t>
  </si>
  <si>
    <t>VITI 2010-TE</t>
  </si>
  <si>
    <t>deri v.2009</t>
  </si>
  <si>
    <t>Amortizimi I ndertesave eshte llog per vitin 2010-te me  0.835% mbi vleren e mbetur .</t>
  </si>
  <si>
    <t>Vlkera e mbetur e nderteses nga viti 2009te eshte 268.733.033 leke</t>
  </si>
  <si>
    <t xml:space="preserve">                                INVENTARI FIZIK I MALLRAVE DHE MATERIALEVE I DATES    31.12.2010</t>
  </si>
  <si>
    <t xml:space="preserve">                                            I GJENDJES SE MALLRAVE ME 31.12.2010-te</t>
  </si>
  <si>
    <t>AROMATIKE</t>
  </si>
  <si>
    <t xml:space="preserve">COPE  </t>
  </si>
  <si>
    <t xml:space="preserve">                      I mbajtur sot me date 31.12.2010 ne shoqerine "Pacific Petroleum Albania " shpk, Ky Proces-verbal ben fjale mbi inventarizimin e gjendjes</t>
  </si>
  <si>
    <t>se mallrave ne fund te vitit , pra me 31.12.2010-TE</t>
  </si>
  <si>
    <t>Shpenzime te tjEra , blloqe, riparime, analiza</t>
  </si>
  <si>
    <t>Blerje gjate vitIT(605= 86.096851 LEKE)</t>
  </si>
  <si>
    <t>Raiffeisen Bank USD</t>
  </si>
  <si>
    <t xml:space="preserve">                      Inventari I automjeteve ne pronesi te subjektit 2010</t>
  </si>
  <si>
    <t>DEKLARATE</t>
  </si>
  <si>
    <t>ka hartuar pasqyrat financiare te vitit 2010-te konform standarteve kombetare te kontabilitetit.</t>
  </si>
  <si>
    <t xml:space="preserve">Hartuesi I pasqyrave finaciare eshte </t>
  </si>
  <si>
    <t>Z. MIHAL QOSJA , kontabel I miratuar me NIPT K52707202L</t>
  </si>
  <si>
    <t>Pacific Petroleum Albania sh.p.k</t>
  </si>
  <si>
    <t xml:space="preserve">Tirane </t>
  </si>
  <si>
    <t>DATE /25/03/2011</t>
  </si>
  <si>
    <t>Deklaroj se Shoqeria Pacific Petroleum Albania shpk me NIPT K31328044R me administrator Z. Arjan Tartari dhe aksionere:</t>
  </si>
  <si>
    <t xml:space="preserve">1.  Z . Arjan Tartari perqindja e pjesmarrjes 50% te kuotave , </t>
  </si>
  <si>
    <t>2.  Z. Adrian Ruci perqindja e pjesmarrjes 50% te kuotave.</t>
  </si>
  <si>
    <t xml:space="preserve">            Administratori I shoqerise 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</si>
  <si>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</si>
  <si>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</si>
  <si>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</si>
  <si>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</si>
  <si>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</si>
  <si>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</si>
  <si>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</si>
  <si>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</si>
  <si>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</si>
  <si>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</si>
  <si>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</si>
  <si>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</si>
  <si>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</si>
  <si>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</si>
  <si>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</si>
  <si>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</si>
  <si>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</si>
  <si>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</si>
  <si>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</si>
  <si>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</si>
  <si>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</si>
  <si>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</si>
  <si>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</si>
  <si>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</si>
  <si>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</si>
  <si>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</si>
  <si>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</si>
  <si>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</si>
  <si>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</si>
  <si>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</si>
  <si>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</si>
  <si>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</si>
  <si>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</si>
  <si>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</si>
  <si>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</si>
  <si>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</si>
  <si>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</si>
  <si>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</si>
  <si>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</si>
  <si>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</si>
  <si>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</si>
  <si>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</si>
  <si>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</si>
  <si>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</si>
  <si>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</si>
  <si>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</si>
  <si>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</si>
  <si>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</si>
  <si>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</si>
  <si>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</si>
  <si>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</si>
  <si>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</si>
  <si>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</si>
  <si>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</si>
  <si>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</si>
  <si>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</si>
  <si>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</si>
  <si>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</si>
  <si>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</si>
  <si>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</si>
  <si>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</si>
  <si>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</si>
  <si>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</si>
  <si>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</si>
  <si>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</si>
  <si>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</si>
  <si>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</si>
  <si>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</si>
  <si>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</si>
  <si>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</si>
  <si>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</si>
  <si>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</si>
  <si>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</si>
  <si>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</si>
  <si>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</si>
  <si>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</si>
  <si>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</si>
  <si>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</si>
  <si>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</si>
  <si>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</si>
  <si>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</si>
  <si>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</si>
  <si>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</si>
  <si>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</si>
  <si>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</si>
  <si>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</si>
  <si>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</si>
  <si>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</si>
  <si>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</si>
  <si>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</si>
  <si>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</si>
  <si>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</si>
  <si>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</si>
  <si>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</si>
  <si>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 xml:space="preserve"> SHOQERIA :"Pacific Petroleum Albania "shpk</t>
  </si>
  <si>
    <t>NIPT : K31328044R</t>
  </si>
  <si>
    <t xml:space="preserve">Arjan Tartari 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</si>
  <si>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</si>
  <si>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</si>
  <si>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</si>
  <si>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</si>
  <si>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</si>
  <si>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</si>
  <si>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</si>
  <si>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</si>
  <si>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</si>
  <si>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</si>
  <si>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</si>
  <si>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</si>
  <si>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</si>
  <si>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</si>
  <si>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</si>
  <si>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</si>
  <si>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</si>
  <si>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</si>
  <si>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</si>
  <si>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</si>
  <si>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</si>
  <si>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</si>
  <si>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</si>
  <si>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</si>
  <si>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</si>
  <si>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</si>
  <si>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</si>
  <si>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</si>
  <si>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</si>
  <si>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</si>
  <si>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</si>
  <si>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</si>
  <si>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</si>
  <si>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</si>
  <si>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</si>
  <si>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</si>
  <si>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</si>
  <si>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</si>
  <si>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</si>
  <si>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</si>
  <si>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</si>
  <si>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</si>
  <si>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</si>
  <si>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</si>
  <si>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</si>
  <si>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</si>
  <si>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</si>
  <si>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</si>
  <si>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</si>
  <si>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</si>
  <si>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</si>
  <si>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</si>
  <si>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</si>
  <si>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</si>
  <si>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</si>
  <si>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</si>
  <si>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</si>
  <si>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</si>
  <si>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</si>
  <si>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</si>
  <si>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</si>
  <si>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</si>
  <si>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</si>
  <si>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</si>
  <si>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</si>
  <si>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</si>
  <si>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</si>
  <si>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</si>
  <si>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r>
      <t xml:space="preserve">Shenim: </t>
    </r>
    <r>
      <rPr>
        <sz val="10"/>
        <rFont val="Arial"/>
        <family val="2"/>
      </rPr>
      <t>Kjo pasqyre plotesohet edhe on-line.</t>
    </r>
  </si>
  <si>
    <t>Aktivet Afatgjata Materiale  me vlere fillestare   2010</t>
  </si>
  <si>
    <t>Sasia</t>
  </si>
  <si>
    <t>Gjendje</t>
  </si>
  <si>
    <t>Shtesa</t>
  </si>
  <si>
    <t>Pakesime</t>
  </si>
  <si>
    <t>Ndertime</t>
  </si>
  <si>
    <t>Makineri,paisje</t>
  </si>
  <si>
    <t>kompjuterike</t>
  </si>
  <si>
    <t>Zyre</t>
  </si>
  <si>
    <t xml:space="preserve">             TOTALI</t>
  </si>
  <si>
    <t>Amortizimi A.A.Materiale   2010</t>
  </si>
  <si>
    <t>Makineri,paisje,vegla</t>
  </si>
  <si>
    <t>Vlera Kontabel Neto e A.A.Materiale  2010</t>
  </si>
  <si>
    <t>25.03.2011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</si>
</sst>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</numFmts>
  <fonts count="87">
    <font>
      <sz val="10"/>
      <name val="Arial"/>
      <family val="0"/>
    </font>
    <font>
      <sz val="2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i/>
      <sz val="10"/>
      <name val="Arial"/>
      <family val="2"/>
    </font>
    <font>
      <sz val="18"/>
      <name val="Arial"/>
      <family val="0"/>
    </font>
    <font>
      <u val="single"/>
      <sz val="10"/>
      <name val="Arial"/>
      <family val="0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Arial"/>
      <family val="0"/>
    </font>
    <font>
      <b/>
      <sz val="8"/>
      <name val="Times New Roman"/>
      <family val="1"/>
    </font>
    <font>
      <u val="single"/>
      <sz val="8"/>
      <name val="Arial"/>
      <family val="0"/>
    </font>
    <font>
      <sz val="7"/>
      <name val="Arial"/>
      <family val="0"/>
    </font>
    <font>
      <b/>
      <u val="single"/>
      <sz val="8"/>
      <name val="Arial"/>
      <family val="2"/>
    </font>
    <font>
      <b/>
      <i/>
      <u val="single"/>
      <sz val="8"/>
      <name val="Arial"/>
      <family val="2"/>
    </font>
    <font>
      <sz val="22"/>
      <name val="Arial"/>
      <family val="0"/>
    </font>
    <font>
      <i/>
      <sz val="8"/>
      <name val="Arial"/>
      <family val="2"/>
    </font>
    <font>
      <u val="single"/>
      <sz val="11"/>
      <name val="Arial"/>
      <family val="0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u val="single"/>
      <sz val="24"/>
      <name val="Arial"/>
      <family val="0"/>
    </font>
    <font>
      <b/>
      <i/>
      <sz val="10"/>
      <name val="Arial"/>
      <family val="2"/>
    </font>
    <font>
      <i/>
      <u val="single"/>
      <sz val="14"/>
      <name val="Times New Roman"/>
      <family val="1"/>
    </font>
    <font>
      <sz val="16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9"/>
      <name val="Arial"/>
      <family val="0"/>
    </font>
    <font>
      <sz val="8"/>
      <color indexed="10"/>
      <name val="Arial"/>
      <family val="0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7"/>
      <name val="Arial"/>
      <family val="2"/>
    </font>
    <font>
      <sz val="9"/>
      <name val="Times New Roman"/>
      <family val="1"/>
    </font>
    <font>
      <i/>
      <sz val="12"/>
      <name val="Arial"/>
      <family val="2"/>
    </font>
    <font>
      <sz val="10"/>
      <name val="Arial CE"/>
      <family val="0"/>
    </font>
    <font>
      <b/>
      <sz val="12"/>
      <name val="Times New Roman"/>
      <family val="1"/>
    </font>
    <font>
      <b/>
      <i/>
      <sz val="8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8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0" xfId="0" applyFont="1" applyAlignment="1">
      <alignment/>
    </xf>
    <xf numFmtId="14" fontId="0" fillId="0" borderId="0" xfId="0" applyNumberFormat="1" applyFill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3" fillId="0" borderId="18" xfId="0" applyNumberFormat="1" applyFont="1" applyBorder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horizontal="left" indent="5"/>
    </xf>
    <xf numFmtId="0" fontId="2" fillId="0" borderId="0" xfId="0" applyFont="1" applyAlignment="1">
      <alignment/>
    </xf>
    <xf numFmtId="0" fontId="9" fillId="0" borderId="0" xfId="0" applyFont="1" applyAlignment="1">
      <alignment horizontal="left" indent="3"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5"/>
    </xf>
    <xf numFmtId="49" fontId="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9" fillId="0" borderId="0" xfId="0" applyFont="1" applyAlignment="1">
      <alignment/>
    </xf>
    <xf numFmtId="49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 horizontal="left" indent="7"/>
    </xf>
    <xf numFmtId="3" fontId="10" fillId="0" borderId="0" xfId="0" applyNumberFormat="1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3" fontId="14" fillId="33" borderId="0" xfId="0" applyNumberFormat="1" applyFont="1" applyFill="1" applyAlignment="1">
      <alignment horizontal="center"/>
    </xf>
    <xf numFmtId="3" fontId="15" fillId="33" borderId="0" xfId="0" applyNumberFormat="1" applyFont="1" applyFill="1" applyAlignment="1">
      <alignment horizontal="center"/>
    </xf>
    <xf numFmtId="3" fontId="0" fillId="0" borderId="18" xfId="0" applyNumberFormat="1" applyFill="1" applyBorder="1" applyAlignment="1">
      <alignment/>
    </xf>
    <xf numFmtId="0" fontId="3" fillId="0" borderId="13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Border="1" applyAlignment="1">
      <alignment/>
    </xf>
    <xf numFmtId="14" fontId="18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0" fontId="11" fillId="0" borderId="18" xfId="0" applyFont="1" applyBorder="1" applyAlignment="1">
      <alignment horizontal="left" indent="5"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9" fillId="0" borderId="18" xfId="0" applyFont="1" applyBorder="1" applyAlignment="1">
      <alignment horizontal="left" indent="15"/>
    </xf>
    <xf numFmtId="0" fontId="2" fillId="0" borderId="18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0" fontId="9" fillId="0" borderId="18" xfId="0" applyFont="1" applyBorder="1" applyAlignment="1">
      <alignment/>
    </xf>
    <xf numFmtId="3" fontId="9" fillId="0" borderId="18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3" fontId="10" fillId="0" borderId="18" xfId="0" applyNumberFormat="1" applyFont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 horizontal="center"/>
    </xf>
    <xf numFmtId="3" fontId="10" fillId="0" borderId="18" xfId="0" applyNumberFormat="1" applyFont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7" fillId="0" borderId="18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0" fillId="0" borderId="20" xfId="0" applyFill="1" applyBorder="1" applyAlignment="1">
      <alignment/>
    </xf>
    <xf numFmtId="14" fontId="3" fillId="0" borderId="20" xfId="0" applyNumberFormat="1" applyFont="1" applyBorder="1" applyAlignment="1">
      <alignment/>
    </xf>
    <xf numFmtId="0" fontId="20" fillId="0" borderId="21" xfId="0" applyFont="1" applyFill="1" applyBorder="1" applyAlignment="1">
      <alignment/>
    </xf>
    <xf numFmtId="14" fontId="2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0" fontId="19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0" fillId="0" borderId="24" xfId="0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0" fillId="0" borderId="19" xfId="0" applyBorder="1" applyAlignment="1">
      <alignment/>
    </xf>
    <xf numFmtId="49" fontId="0" fillId="0" borderId="19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Fill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4" fillId="0" borderId="33" xfId="0" applyFont="1" applyBorder="1" applyAlignment="1">
      <alignment/>
    </xf>
    <xf numFmtId="0" fontId="24" fillId="0" borderId="32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34" xfId="0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0" fillId="0" borderId="35" xfId="0" applyFont="1" applyBorder="1" applyAlignment="1">
      <alignment/>
    </xf>
    <xf numFmtId="2" fontId="0" fillId="0" borderId="36" xfId="0" applyNumberForma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0" fontId="0" fillId="0" borderId="38" xfId="0" applyFont="1" applyBorder="1" applyAlignment="1">
      <alignment/>
    </xf>
    <xf numFmtId="0" fontId="3" fillId="0" borderId="39" xfId="0" applyFont="1" applyBorder="1" applyAlignment="1">
      <alignment/>
    </xf>
    <xf numFmtId="3" fontId="3" fillId="0" borderId="39" xfId="0" applyNumberFormat="1" applyFont="1" applyBorder="1" applyAlignment="1">
      <alignment/>
    </xf>
    <xf numFmtId="3" fontId="0" fillId="0" borderId="39" xfId="0" applyNumberFormat="1" applyBorder="1" applyAlignment="1">
      <alignment/>
    </xf>
    <xf numFmtId="2" fontId="3" fillId="0" borderId="40" xfId="0" applyNumberFormat="1" applyFont="1" applyBorder="1" applyAlignment="1">
      <alignment horizontal="center"/>
    </xf>
    <xf numFmtId="0" fontId="14" fillId="0" borderId="18" xfId="0" applyFont="1" applyBorder="1" applyAlignment="1">
      <alignment/>
    </xf>
    <xf numFmtId="3" fontId="9" fillId="0" borderId="18" xfId="0" applyNumberFormat="1" applyFont="1" applyBorder="1" applyAlignment="1">
      <alignment/>
    </xf>
    <xf numFmtId="3" fontId="11" fillId="0" borderId="18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0" fontId="25" fillId="0" borderId="0" xfId="0" applyFont="1" applyAlignment="1">
      <alignment horizontal="left" indent="3"/>
    </xf>
    <xf numFmtId="0" fontId="25" fillId="0" borderId="0" xfId="0" applyFont="1" applyAlignment="1">
      <alignment/>
    </xf>
    <xf numFmtId="49" fontId="2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3" fillId="0" borderId="41" xfId="0" applyFont="1" applyBorder="1" applyAlignment="1">
      <alignment/>
    </xf>
    <xf numFmtId="3" fontId="3" fillId="0" borderId="37" xfId="0" applyNumberFormat="1" applyFont="1" applyBorder="1" applyAlignment="1">
      <alignment/>
    </xf>
    <xf numFmtId="3" fontId="0" fillId="0" borderId="37" xfId="0" applyNumberFormat="1" applyBorder="1" applyAlignment="1">
      <alignment/>
    </xf>
    <xf numFmtId="3" fontId="0" fillId="0" borderId="35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3" fontId="24" fillId="0" borderId="33" xfId="0" applyNumberFormat="1" applyFont="1" applyBorder="1" applyAlignment="1">
      <alignment/>
    </xf>
    <xf numFmtId="3" fontId="24" fillId="0" borderId="32" xfId="0" applyNumberFormat="1" applyFont="1" applyBorder="1" applyAlignment="1">
      <alignment/>
    </xf>
    <xf numFmtId="3" fontId="0" fillId="0" borderId="34" xfId="0" applyNumberFormat="1" applyBorder="1" applyAlignment="1">
      <alignment horizontal="center"/>
    </xf>
    <xf numFmtId="3" fontId="0" fillId="0" borderId="39" xfId="0" applyNumberFormat="1" applyFont="1" applyBorder="1" applyAlignment="1">
      <alignment/>
    </xf>
    <xf numFmtId="0" fontId="27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28" fillId="0" borderId="18" xfId="0" applyFont="1" applyBorder="1" applyAlignment="1">
      <alignment/>
    </xf>
    <xf numFmtId="0" fontId="29" fillId="0" borderId="0" xfId="0" applyFont="1" applyAlignment="1">
      <alignment/>
    </xf>
    <xf numFmtId="0" fontId="29" fillId="0" borderId="18" xfId="0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33" xfId="0" applyFont="1" applyBorder="1" applyAlignment="1">
      <alignment/>
    </xf>
    <xf numFmtId="3" fontId="2" fillId="0" borderId="33" xfId="0" applyNumberFormat="1" applyFont="1" applyBorder="1" applyAlignment="1">
      <alignment/>
    </xf>
    <xf numFmtId="3" fontId="32" fillId="0" borderId="33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0" fillId="0" borderId="34" xfId="0" applyBorder="1" applyAlignment="1">
      <alignment/>
    </xf>
    <xf numFmtId="3" fontId="0" fillId="0" borderId="34" xfId="0" applyNumberFormat="1" applyBorder="1" applyAlignment="1">
      <alignment/>
    </xf>
    <xf numFmtId="3" fontId="2" fillId="0" borderId="34" xfId="0" applyNumberFormat="1" applyFont="1" applyBorder="1" applyAlignment="1">
      <alignment/>
    </xf>
    <xf numFmtId="3" fontId="32" fillId="0" borderId="34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42" xfId="0" applyFont="1" applyBorder="1" applyAlignment="1">
      <alignment/>
    </xf>
    <xf numFmtId="3" fontId="2" fillId="0" borderId="42" xfId="0" applyNumberFormat="1" applyFon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2" fillId="0" borderId="37" xfId="0" applyNumberFormat="1" applyFont="1" applyBorder="1" applyAlignment="1">
      <alignment/>
    </xf>
    <xf numFmtId="3" fontId="10" fillId="0" borderId="37" xfId="0" applyNumberFormat="1" applyFont="1" applyBorder="1" applyAlignment="1">
      <alignment/>
    </xf>
    <xf numFmtId="0" fontId="2" fillId="0" borderId="15" xfId="0" applyFont="1" applyBorder="1" applyAlignment="1">
      <alignment/>
    </xf>
    <xf numFmtId="3" fontId="10" fillId="0" borderId="39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3" fillId="0" borderId="39" xfId="0" applyNumberFormat="1" applyFont="1" applyBorder="1" applyAlignment="1">
      <alignment/>
    </xf>
    <xf numFmtId="3" fontId="10" fillId="0" borderId="40" xfId="0" applyNumberFormat="1" applyFont="1" applyBorder="1" applyAlignment="1">
      <alignment/>
    </xf>
    <xf numFmtId="0" fontId="34" fillId="0" borderId="0" xfId="0" applyFont="1" applyBorder="1" applyAlignment="1">
      <alignment/>
    </xf>
    <xf numFmtId="0" fontId="3" fillId="0" borderId="44" xfId="0" applyFont="1" applyBorder="1" applyAlignment="1">
      <alignment/>
    </xf>
    <xf numFmtId="3" fontId="3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29" fillId="0" borderId="18" xfId="0" applyNumberFormat="1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35" fillId="0" borderId="0" xfId="0" applyFont="1" applyBorder="1" applyAlignment="1">
      <alignment/>
    </xf>
    <xf numFmtId="3" fontId="0" fillId="0" borderId="18" xfId="0" applyNumberForma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18" xfId="0" applyNumberFormat="1" applyBorder="1" applyAlignment="1">
      <alignment/>
    </xf>
    <xf numFmtId="1" fontId="0" fillId="0" borderId="18" xfId="0" applyNumberFormat="1" applyBorder="1" applyAlignment="1">
      <alignment/>
    </xf>
    <xf numFmtId="3" fontId="32" fillId="0" borderId="0" xfId="0" applyNumberFormat="1" applyFont="1" applyFill="1" applyBorder="1" applyAlignment="1">
      <alignment horizontal="center"/>
    </xf>
    <xf numFmtId="14" fontId="36" fillId="0" borderId="0" xfId="0" applyNumberFormat="1" applyFont="1" applyFill="1" applyBorder="1" applyAlignment="1">
      <alignment/>
    </xf>
    <xf numFmtId="14" fontId="3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49" fontId="0" fillId="0" borderId="18" xfId="0" applyNumberFormat="1" applyBorder="1" applyAlignment="1">
      <alignment horizontal="center"/>
    </xf>
    <xf numFmtId="0" fontId="39" fillId="0" borderId="18" xfId="0" applyFont="1" applyBorder="1" applyAlignment="1">
      <alignment/>
    </xf>
    <xf numFmtId="49" fontId="39" fillId="0" borderId="18" xfId="0" applyNumberFormat="1" applyFont="1" applyBorder="1" applyAlignment="1">
      <alignment horizontal="center"/>
    </xf>
    <xf numFmtId="0" fontId="13" fillId="0" borderId="18" xfId="0" applyFont="1" applyBorder="1" applyAlignment="1">
      <alignment/>
    </xf>
    <xf numFmtId="3" fontId="13" fillId="0" borderId="18" xfId="0" applyNumberFormat="1" applyFont="1" applyBorder="1" applyAlignment="1">
      <alignment/>
    </xf>
    <xf numFmtId="3" fontId="39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3" fontId="9" fillId="0" borderId="0" xfId="0" applyNumberFormat="1" applyFont="1" applyBorder="1" applyAlignment="1">
      <alignment/>
    </xf>
    <xf numFmtId="3" fontId="83" fillId="34" borderId="18" xfId="0" applyNumberFormat="1" applyFont="1" applyFill="1" applyBorder="1" applyAlignment="1">
      <alignment/>
    </xf>
    <xf numFmtId="3" fontId="84" fillId="35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0" fillId="0" borderId="18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3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45" xfId="0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5" xfId="0" applyNumberFormat="1" applyBorder="1" applyAlignment="1">
      <alignment/>
    </xf>
    <xf numFmtId="4" fontId="0" fillId="0" borderId="45" xfId="0" applyNumberFormat="1" applyBorder="1" applyAlignment="1">
      <alignment/>
    </xf>
    <xf numFmtId="3" fontId="3" fillId="0" borderId="45" xfId="0" applyNumberFormat="1" applyFont="1" applyBorder="1" applyAlignment="1">
      <alignment/>
    </xf>
    <xf numFmtId="2" fontId="3" fillId="0" borderId="46" xfId="0" applyNumberFormat="1" applyFont="1" applyBorder="1" applyAlignment="1">
      <alignment horizontal="center"/>
    </xf>
    <xf numFmtId="3" fontId="2" fillId="0" borderId="47" xfId="0" applyNumberFormat="1" applyFont="1" applyBorder="1" applyAlignment="1">
      <alignment/>
    </xf>
    <xf numFmtId="4" fontId="2" fillId="0" borderId="47" xfId="0" applyNumberFormat="1" applyFont="1" applyBorder="1" applyAlignment="1">
      <alignment/>
    </xf>
    <xf numFmtId="0" fontId="3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0" fontId="41" fillId="0" borderId="0" xfId="0" applyFont="1" applyAlignment="1">
      <alignment/>
    </xf>
    <xf numFmtId="0" fontId="2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2" fontId="43" fillId="0" borderId="0" xfId="56" applyNumberFormat="1" applyFont="1" applyBorder="1" applyAlignment="1">
      <alignment wrapText="1"/>
      <protection/>
    </xf>
    <xf numFmtId="0" fontId="3" fillId="0" borderId="33" xfId="56" applyFont="1" applyBorder="1" applyAlignment="1">
      <alignment horizontal="center"/>
      <protection/>
    </xf>
    <xf numFmtId="2" fontId="44" fillId="0" borderId="14" xfId="56" applyNumberFormat="1" applyFont="1" applyBorder="1" applyAlignment="1">
      <alignment horizontal="center" wrapText="1"/>
      <protection/>
    </xf>
    <xf numFmtId="0" fontId="10" fillId="0" borderId="32" xfId="56" applyFont="1" applyBorder="1" applyAlignment="1">
      <alignment horizontal="center" vertical="center" wrapText="1"/>
      <protection/>
    </xf>
    <xf numFmtId="0" fontId="3" fillId="0" borderId="48" xfId="56" applyFont="1" applyBorder="1" applyAlignment="1">
      <alignment horizontal="center"/>
      <protection/>
    </xf>
    <xf numFmtId="0" fontId="3" fillId="0" borderId="49" xfId="56" applyFont="1" applyBorder="1" applyAlignment="1">
      <alignment horizontal="left" wrapText="1"/>
      <protection/>
    </xf>
    <xf numFmtId="3" fontId="3" fillId="0" borderId="49" xfId="56" applyNumberFormat="1" applyFont="1" applyBorder="1" applyAlignment="1">
      <alignment horizontal="left"/>
      <protection/>
    </xf>
    <xf numFmtId="0" fontId="0" fillId="0" borderId="50" xfId="56" applyFont="1" applyBorder="1" applyAlignment="1">
      <alignment horizontal="center"/>
      <protection/>
    </xf>
    <xf numFmtId="0" fontId="0" fillId="0" borderId="51" xfId="56" applyFont="1" applyBorder="1" applyAlignment="1">
      <alignment horizontal="left" wrapText="1"/>
      <protection/>
    </xf>
    <xf numFmtId="3" fontId="3" fillId="0" borderId="47" xfId="56" applyNumberFormat="1" applyFont="1" applyBorder="1" applyAlignment="1">
      <alignment horizontal="left"/>
      <protection/>
    </xf>
    <xf numFmtId="3" fontId="3" fillId="0" borderId="52" xfId="56" applyNumberFormat="1" applyFont="1" applyBorder="1" applyAlignment="1">
      <alignment horizontal="left"/>
      <protection/>
    </xf>
    <xf numFmtId="0" fontId="0" fillId="0" borderId="53" xfId="56" applyFont="1" applyBorder="1" applyAlignment="1">
      <alignment horizontal="center"/>
      <protection/>
    </xf>
    <xf numFmtId="0" fontId="5" fillId="0" borderId="51" xfId="56" applyFont="1" applyBorder="1" applyAlignment="1">
      <alignment horizontal="left" wrapText="1"/>
      <protection/>
    </xf>
    <xf numFmtId="0" fontId="3" fillId="0" borderId="54" xfId="56" applyFont="1" applyBorder="1" applyAlignment="1">
      <alignment horizontal="center"/>
      <protection/>
    </xf>
    <xf numFmtId="0" fontId="3" fillId="0" borderId="51" xfId="56" applyFont="1" applyBorder="1" applyAlignment="1">
      <alignment horizontal="left" wrapText="1"/>
      <protection/>
    </xf>
    <xf numFmtId="0" fontId="0" fillId="0" borderId="34" xfId="56" applyFont="1" applyBorder="1" applyAlignment="1">
      <alignment horizontal="left" wrapText="1"/>
      <protection/>
    </xf>
    <xf numFmtId="0" fontId="0" fillId="0" borderId="55" xfId="56" applyFont="1" applyBorder="1" applyAlignment="1">
      <alignment horizontal="center"/>
      <protection/>
    </xf>
    <xf numFmtId="0" fontId="0" fillId="0" borderId="17" xfId="56" applyFont="1" applyBorder="1" applyAlignment="1">
      <alignment horizontal="left" wrapText="1"/>
      <protection/>
    </xf>
    <xf numFmtId="0" fontId="3" fillId="0" borderId="54" xfId="56" applyFont="1" applyBorder="1" applyAlignment="1">
      <alignment horizontal="center" vertical="center"/>
      <protection/>
    </xf>
    <xf numFmtId="0" fontId="3" fillId="0" borderId="53" xfId="56" applyFont="1" applyBorder="1" applyAlignment="1">
      <alignment horizontal="center" vertical="center"/>
      <protection/>
    </xf>
    <xf numFmtId="0" fontId="0" fillId="0" borderId="51" xfId="56" applyFont="1" applyBorder="1" applyAlignment="1">
      <alignment horizontal="center" wrapText="1"/>
      <protection/>
    </xf>
    <xf numFmtId="0" fontId="3" fillId="0" borderId="50" xfId="56" applyFont="1" applyBorder="1" applyAlignment="1">
      <alignment horizontal="center"/>
      <protection/>
    </xf>
    <xf numFmtId="0" fontId="24" fillId="0" borderId="47" xfId="56" applyFont="1" applyBorder="1" applyAlignment="1">
      <alignment horizontal="left" wrapText="1"/>
      <protection/>
    </xf>
    <xf numFmtId="0" fontId="3" fillId="0" borderId="47" xfId="0" applyFont="1" applyBorder="1" applyAlignment="1">
      <alignment horizontal="left"/>
    </xf>
    <xf numFmtId="0" fontId="3" fillId="0" borderId="47" xfId="0" applyFont="1" applyBorder="1" applyAlignment="1">
      <alignment/>
    </xf>
    <xf numFmtId="0" fontId="0" fillId="0" borderId="47" xfId="0" applyFont="1" applyBorder="1" applyAlignment="1">
      <alignment horizontal="left"/>
    </xf>
    <xf numFmtId="0" fontId="3" fillId="0" borderId="53" xfId="56" applyFont="1" applyBorder="1" applyAlignment="1">
      <alignment horizontal="center"/>
      <protection/>
    </xf>
    <xf numFmtId="0" fontId="3" fillId="0" borderId="47" xfId="56" applyFont="1" applyBorder="1" applyAlignment="1">
      <alignment horizontal="left" wrapText="1"/>
      <protection/>
    </xf>
    <xf numFmtId="0" fontId="3" fillId="0" borderId="55" xfId="56" applyFont="1" applyBorder="1" applyAlignment="1">
      <alignment horizontal="center"/>
      <protection/>
    </xf>
    <xf numFmtId="0" fontId="3" fillId="0" borderId="34" xfId="56" applyFont="1" applyBorder="1" applyAlignment="1">
      <alignment horizontal="left" wrapText="1"/>
      <protection/>
    </xf>
    <xf numFmtId="0" fontId="3" fillId="0" borderId="56" xfId="56" applyFont="1" applyBorder="1" applyAlignment="1">
      <alignment horizontal="center"/>
      <protection/>
    </xf>
    <xf numFmtId="0" fontId="3" fillId="0" borderId="57" xfId="56" applyFont="1" applyBorder="1" applyAlignment="1">
      <alignment horizontal="left" wrapText="1"/>
      <protection/>
    </xf>
    <xf numFmtId="3" fontId="3" fillId="0" borderId="57" xfId="56" applyNumberFormat="1" applyFont="1" applyBorder="1" applyAlignment="1">
      <alignment horizontal="left"/>
      <protection/>
    </xf>
    <xf numFmtId="0" fontId="3" fillId="0" borderId="0" xfId="56" applyFont="1" applyBorder="1" applyAlignment="1">
      <alignment horizontal="center"/>
      <protection/>
    </xf>
    <xf numFmtId="0" fontId="3" fillId="0" borderId="0" xfId="56" applyFont="1" applyBorder="1" applyAlignment="1">
      <alignment horizontal="left" wrapText="1"/>
      <protection/>
    </xf>
    <xf numFmtId="0" fontId="3" fillId="0" borderId="0" xfId="56" applyFont="1" applyBorder="1" applyAlignment="1">
      <alignment horizontal="left"/>
      <protection/>
    </xf>
    <xf numFmtId="0" fontId="30" fillId="0" borderId="0" xfId="56" applyFont="1" applyBorder="1" applyAlignment="1">
      <alignment horizontal="left"/>
      <protection/>
    </xf>
    <xf numFmtId="0" fontId="2" fillId="0" borderId="33" xfId="56" applyFont="1" applyBorder="1">
      <alignment/>
      <protection/>
    </xf>
    <xf numFmtId="2" fontId="44" fillId="0" borderId="33" xfId="56" applyNumberFormat="1" applyFont="1" applyBorder="1" applyAlignment="1">
      <alignment horizontal="center" wrapText="1"/>
      <protection/>
    </xf>
    <xf numFmtId="0" fontId="10" fillId="0" borderId="33" xfId="56" applyFont="1" applyBorder="1" applyAlignment="1">
      <alignment horizontal="center" vertical="center" wrapText="1"/>
      <protection/>
    </xf>
    <xf numFmtId="0" fontId="10" fillId="0" borderId="58" xfId="56" applyFont="1" applyBorder="1" applyAlignment="1">
      <alignment horizontal="center"/>
      <protection/>
    </xf>
    <xf numFmtId="0" fontId="10" fillId="0" borderId="49" xfId="56" applyFont="1" applyBorder="1" applyAlignment="1">
      <alignment horizontal="left" wrapText="1"/>
      <protection/>
    </xf>
    <xf numFmtId="3" fontId="10" fillId="0" borderId="49" xfId="56" applyNumberFormat="1" applyFont="1" applyFill="1" applyBorder="1" applyAlignment="1">
      <alignment horizontal="left"/>
      <protection/>
    </xf>
    <xf numFmtId="0" fontId="2" fillId="0" borderId="54" xfId="56" applyFont="1" applyBorder="1" applyAlignment="1">
      <alignment horizontal="left"/>
      <protection/>
    </xf>
    <xf numFmtId="0" fontId="2" fillId="0" borderId="47" xfId="57" applyFont="1" applyFill="1" applyBorder="1" applyAlignment="1">
      <alignment horizontal="left" wrapText="1"/>
      <protection/>
    </xf>
    <xf numFmtId="3" fontId="10" fillId="0" borderId="47" xfId="56" applyNumberFormat="1" applyFont="1" applyFill="1" applyBorder="1" applyAlignment="1">
      <alignment horizontal="left"/>
      <protection/>
    </xf>
    <xf numFmtId="3" fontId="10" fillId="0" borderId="52" xfId="56" applyNumberFormat="1" applyFont="1" applyBorder="1" applyAlignment="1">
      <alignment horizontal="left"/>
      <protection/>
    </xf>
    <xf numFmtId="0" fontId="2" fillId="0" borderId="47" xfId="56" applyFont="1" applyBorder="1" applyAlignment="1">
      <alignment horizontal="left" wrapText="1"/>
      <protection/>
    </xf>
    <xf numFmtId="3" fontId="10" fillId="0" borderId="47" xfId="56" applyNumberFormat="1" applyFont="1" applyBorder="1" applyAlignment="1">
      <alignment horizontal="left"/>
      <protection/>
    </xf>
    <xf numFmtId="0" fontId="10" fillId="0" borderId="54" xfId="56" applyFont="1" applyBorder="1" applyAlignment="1">
      <alignment horizontal="center"/>
      <protection/>
    </xf>
    <xf numFmtId="0" fontId="10" fillId="0" borderId="47" xfId="56" applyFont="1" applyBorder="1" applyAlignment="1">
      <alignment horizontal="left" wrapText="1"/>
      <protection/>
    </xf>
    <xf numFmtId="0" fontId="2" fillId="0" borderId="54" xfId="56" applyFont="1" applyBorder="1" applyAlignment="1">
      <alignment horizontal="center"/>
      <protection/>
    </xf>
    <xf numFmtId="0" fontId="2" fillId="0" borderId="47" xfId="56" applyFont="1" applyBorder="1" applyAlignment="1">
      <alignment horizontal="left"/>
      <protection/>
    </xf>
    <xf numFmtId="3" fontId="10" fillId="0" borderId="47" xfId="56" applyNumberFormat="1" applyFont="1" applyBorder="1" applyAlignment="1">
      <alignment horizontal="left" wrapText="1"/>
      <protection/>
    </xf>
    <xf numFmtId="3" fontId="10" fillId="0" borderId="52" xfId="56" applyNumberFormat="1" applyFont="1" applyBorder="1" applyAlignment="1">
      <alignment horizontal="left" wrapText="1"/>
      <protection/>
    </xf>
    <xf numFmtId="0" fontId="2" fillId="0" borderId="54" xfId="56" applyFont="1" applyFill="1" applyBorder="1" applyAlignment="1">
      <alignment horizontal="center"/>
      <protection/>
    </xf>
    <xf numFmtId="0" fontId="10" fillId="0" borderId="47" xfId="56" applyFont="1" applyBorder="1" applyAlignment="1">
      <alignment horizontal="left"/>
      <protection/>
    </xf>
    <xf numFmtId="0" fontId="2" fillId="0" borderId="59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34" xfId="56" applyFont="1" applyBorder="1" applyAlignment="1">
      <alignment horizontal="center" vertical="center" wrapText="1"/>
      <protection/>
    </xf>
    <xf numFmtId="0" fontId="10" fillId="0" borderId="60" xfId="56" applyFont="1" applyBorder="1" applyAlignment="1">
      <alignment horizontal="center" vertical="center" wrapText="1"/>
      <protection/>
    </xf>
    <xf numFmtId="0" fontId="10" fillId="0" borderId="54" xfId="56" applyFont="1" applyBorder="1">
      <alignment/>
      <protection/>
    </xf>
    <xf numFmtId="0" fontId="2" fillId="0" borderId="54" xfId="0" applyFont="1" applyBorder="1" applyAlignment="1">
      <alignment/>
    </xf>
    <xf numFmtId="0" fontId="2" fillId="0" borderId="54" xfId="56" applyFont="1" applyBorder="1">
      <alignment/>
      <protection/>
    </xf>
    <xf numFmtId="0" fontId="2" fillId="0" borderId="56" xfId="56" applyFont="1" applyBorder="1">
      <alignment/>
      <protection/>
    </xf>
    <xf numFmtId="0" fontId="10" fillId="0" borderId="57" xfId="56" applyFont="1" applyBorder="1" applyAlignment="1">
      <alignment horizontal="left"/>
      <protection/>
    </xf>
    <xf numFmtId="0" fontId="2" fillId="0" borderId="57" xfId="56" applyFont="1" applyBorder="1" applyAlignment="1">
      <alignment horizontal="left"/>
      <protection/>
    </xf>
    <xf numFmtId="3" fontId="10" fillId="0" borderId="57" xfId="56" applyNumberFormat="1" applyFont="1" applyBorder="1" applyAlignment="1">
      <alignment horizontal="left"/>
      <protection/>
    </xf>
    <xf numFmtId="3" fontId="10" fillId="0" borderId="61" xfId="56" applyNumberFormat="1" applyFont="1" applyBorder="1" applyAlignment="1">
      <alignment horizontal="left"/>
      <protection/>
    </xf>
    <xf numFmtId="0" fontId="10" fillId="0" borderId="0" xfId="56" applyFont="1" applyBorder="1" applyAlignment="1">
      <alignment horizontal="left"/>
      <protection/>
    </xf>
    <xf numFmtId="0" fontId="34" fillId="0" borderId="0" xfId="56" applyFont="1" applyBorder="1" applyAlignment="1">
      <alignment horizontal="left"/>
      <protection/>
    </xf>
    <xf numFmtId="0" fontId="0" fillId="0" borderId="0" xfId="56" applyFont="1">
      <alignment/>
      <protection/>
    </xf>
    <xf numFmtId="0" fontId="0" fillId="0" borderId="47" xfId="0" applyBorder="1" applyAlignment="1">
      <alignment/>
    </xf>
    <xf numFmtId="0" fontId="0" fillId="0" borderId="47" xfId="0" applyFont="1" applyBorder="1" applyAlignment="1">
      <alignment/>
    </xf>
    <xf numFmtId="3" fontId="0" fillId="0" borderId="47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3" fillId="0" borderId="47" xfId="0" applyNumberFormat="1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47" xfId="0" applyFill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62" xfId="0" applyBorder="1" applyAlignment="1">
      <alignment/>
    </xf>
    <xf numFmtId="0" fontId="0" fillId="0" borderId="51" xfId="0" applyBorder="1" applyAlignment="1">
      <alignment/>
    </xf>
    <xf numFmtId="0" fontId="0" fillId="0" borderId="33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1" xfId="0" applyFont="1" applyBorder="1" applyAlignment="1">
      <alignment/>
    </xf>
    <xf numFmtId="0" fontId="0" fillId="0" borderId="33" xfId="0" applyFont="1" applyBorder="1" applyAlignment="1">
      <alignment horizontal="center"/>
    </xf>
    <xf numFmtId="14" fontId="0" fillId="0" borderId="34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3" fontId="0" fillId="0" borderId="47" xfId="44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0" fillId="0" borderId="33" xfId="0" applyBorder="1" applyAlignment="1">
      <alignment horizontal="center"/>
    </xf>
    <xf numFmtId="3" fontId="0" fillId="0" borderId="33" xfId="44" applyNumberFormat="1" applyBorder="1" applyAlignment="1">
      <alignment/>
    </xf>
    <xf numFmtId="0" fontId="0" fillId="0" borderId="63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0" fontId="5" fillId="0" borderId="64" xfId="0" applyFont="1" applyBorder="1" applyAlignment="1">
      <alignment horizontal="center" vertical="center"/>
    </xf>
    <xf numFmtId="3" fontId="5" fillId="0" borderId="64" xfId="44" applyNumberFormat="1" applyFont="1" applyBorder="1" applyAlignment="1">
      <alignment vertical="center"/>
    </xf>
    <xf numFmtId="3" fontId="5" fillId="0" borderId="65" xfId="44" applyNumberFormat="1" applyFont="1" applyBorder="1" applyAlignment="1">
      <alignment vertical="center"/>
    </xf>
    <xf numFmtId="1" fontId="0" fillId="0" borderId="47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44" applyNumberFormat="1" applyFill="1" applyBorder="1" applyAlignment="1">
      <alignment/>
    </xf>
    <xf numFmtId="3" fontId="85" fillId="0" borderId="18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3" fontId="86" fillId="0" borderId="0" xfId="0" applyNumberFormat="1" applyFont="1" applyFill="1" applyAlignment="1">
      <alignment/>
    </xf>
    <xf numFmtId="0" fontId="86" fillId="0" borderId="0" xfId="0" applyFont="1" applyAlignment="1">
      <alignment/>
    </xf>
    <xf numFmtId="3" fontId="86" fillId="33" borderId="0" xfId="0" applyNumberFormat="1" applyFont="1" applyFill="1" applyAlignment="1">
      <alignment/>
    </xf>
    <xf numFmtId="2" fontId="3" fillId="0" borderId="62" xfId="56" applyNumberFormat="1" applyFont="1" applyBorder="1" applyAlignment="1">
      <alignment horizontal="center" wrapText="1"/>
      <protection/>
    </xf>
    <xf numFmtId="2" fontId="3" fillId="0" borderId="66" xfId="56" applyNumberFormat="1" applyFont="1" applyBorder="1" applyAlignment="1">
      <alignment horizontal="center" wrapText="1"/>
      <protection/>
    </xf>
    <xf numFmtId="2" fontId="3" fillId="0" borderId="51" xfId="56" applyNumberFormat="1" applyFont="1" applyBorder="1" applyAlignment="1">
      <alignment horizontal="center" wrapText="1"/>
      <protection/>
    </xf>
    <xf numFmtId="2" fontId="44" fillId="0" borderId="0" xfId="56" applyNumberFormat="1" applyFont="1" applyBorder="1" applyAlignment="1">
      <alignment horizontal="center" wrapText="1"/>
      <protection/>
    </xf>
    <xf numFmtId="2" fontId="44" fillId="0" borderId="14" xfId="56" applyNumberFormat="1" applyFont="1" applyBorder="1" applyAlignment="1">
      <alignment horizontal="center" wrapText="1"/>
      <protection/>
    </xf>
    <xf numFmtId="0" fontId="3" fillId="0" borderId="67" xfId="56" applyFont="1" applyBorder="1" applyAlignment="1">
      <alignment horizontal="left" wrapText="1"/>
      <protection/>
    </xf>
    <xf numFmtId="0" fontId="3" fillId="0" borderId="49" xfId="56" applyFont="1" applyBorder="1" applyAlignment="1">
      <alignment horizontal="left" wrapText="1"/>
      <protection/>
    </xf>
    <xf numFmtId="0" fontId="0" fillId="0" borderId="66" xfId="56" applyFont="1" applyBorder="1" applyAlignment="1">
      <alignment horizontal="left" wrapText="1"/>
      <protection/>
    </xf>
    <xf numFmtId="0" fontId="0" fillId="0" borderId="51" xfId="56" applyFont="1" applyBorder="1" applyAlignment="1">
      <alignment horizontal="left" wrapText="1"/>
      <protection/>
    </xf>
    <xf numFmtId="0" fontId="3" fillId="0" borderId="66" xfId="56" applyFont="1" applyBorder="1" applyAlignment="1">
      <alignment horizontal="left" wrapText="1"/>
      <protection/>
    </xf>
    <xf numFmtId="0" fontId="3" fillId="0" borderId="51" xfId="56" applyFont="1" applyBorder="1" applyAlignment="1">
      <alignment horizontal="left" wrapText="1"/>
      <protection/>
    </xf>
    <xf numFmtId="0" fontId="0" fillId="0" borderId="66" xfId="56" applyFont="1" applyBorder="1" applyAlignment="1">
      <alignment horizontal="center" wrapText="1"/>
      <protection/>
    </xf>
    <xf numFmtId="0" fontId="0" fillId="0" borderId="51" xfId="56" applyFont="1" applyBorder="1" applyAlignment="1">
      <alignment horizontal="center" wrapText="1"/>
      <protection/>
    </xf>
    <xf numFmtId="0" fontId="5" fillId="0" borderId="51" xfId="56" applyFont="1" applyBorder="1" applyAlignment="1">
      <alignment horizontal="left" wrapText="1"/>
      <protection/>
    </xf>
    <xf numFmtId="0" fontId="5" fillId="0" borderId="47" xfId="56" applyFont="1" applyBorder="1" applyAlignment="1">
      <alignment horizontal="left" wrapText="1"/>
      <protection/>
    </xf>
    <xf numFmtId="0" fontId="3" fillId="0" borderId="47" xfId="56" applyFont="1" applyBorder="1" applyAlignment="1">
      <alignment horizontal="left" wrapText="1"/>
      <protection/>
    </xf>
    <xf numFmtId="0" fontId="3" fillId="0" borderId="57" xfId="56" applyFont="1" applyBorder="1" applyAlignment="1">
      <alignment horizontal="left" wrapText="1"/>
      <protection/>
    </xf>
    <xf numFmtId="0" fontId="44" fillId="0" borderId="10" xfId="56" applyFont="1" applyBorder="1" applyAlignment="1">
      <alignment horizontal="center" wrapText="1"/>
      <protection/>
    </xf>
    <xf numFmtId="0" fontId="44" fillId="0" borderId="11" xfId="56" applyFont="1" applyBorder="1" applyAlignment="1">
      <alignment horizontal="center" wrapText="1"/>
      <protection/>
    </xf>
    <xf numFmtId="0" fontId="44" fillId="0" borderId="12" xfId="56" applyFont="1" applyBorder="1" applyAlignment="1">
      <alignment horizontal="center" wrapText="1"/>
      <protection/>
    </xf>
    <xf numFmtId="0" fontId="10" fillId="0" borderId="67" xfId="56" applyFont="1" applyBorder="1" applyAlignment="1">
      <alignment horizontal="left" wrapText="1"/>
      <protection/>
    </xf>
    <xf numFmtId="0" fontId="10" fillId="0" borderId="49" xfId="56" applyFont="1" applyBorder="1" applyAlignment="1">
      <alignment horizontal="left" wrapText="1"/>
      <protection/>
    </xf>
    <xf numFmtId="0" fontId="2" fillId="0" borderId="47" xfId="57" applyFont="1" applyFill="1" applyBorder="1" applyAlignment="1">
      <alignment horizontal="left" wrapText="1"/>
      <protection/>
    </xf>
    <xf numFmtId="0" fontId="10" fillId="0" borderId="47" xfId="57" applyFont="1" applyFill="1" applyBorder="1" applyAlignment="1">
      <alignment horizontal="left" wrapText="1"/>
      <protection/>
    </xf>
    <xf numFmtId="0" fontId="10" fillId="0" borderId="47" xfId="56" applyFont="1" applyBorder="1" applyAlignment="1">
      <alignment horizontal="left" wrapText="1"/>
      <protection/>
    </xf>
    <xf numFmtId="0" fontId="2" fillId="0" borderId="47" xfId="56" applyFont="1" applyBorder="1" applyAlignment="1">
      <alignment horizontal="left" wrapText="1"/>
      <protection/>
    </xf>
    <xf numFmtId="0" fontId="2" fillId="0" borderId="47" xfId="56" applyFont="1" applyBorder="1" applyAlignment="1">
      <alignment horizontal="left"/>
      <protection/>
    </xf>
    <xf numFmtId="0" fontId="10" fillId="0" borderId="47" xfId="56" applyFont="1" applyBorder="1" applyAlignment="1">
      <alignment horizontal="left"/>
      <protection/>
    </xf>
    <xf numFmtId="0" fontId="17" fillId="0" borderId="47" xfId="57" applyFont="1" applyFill="1" applyBorder="1" applyAlignment="1">
      <alignment horizontal="left" wrapText="1"/>
      <protection/>
    </xf>
    <xf numFmtId="0" fontId="17" fillId="0" borderId="47" xfId="56" applyFont="1" applyBorder="1" applyAlignment="1">
      <alignment horizontal="left"/>
      <protection/>
    </xf>
    <xf numFmtId="0" fontId="17" fillId="0" borderId="57" xfId="56" applyFont="1" applyBorder="1" applyAlignment="1">
      <alignment horizontal="left"/>
      <protection/>
    </xf>
    <xf numFmtId="0" fontId="45" fillId="0" borderId="0" xfId="0" applyFont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sn_2009 Propozimet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zoomScalePageLayoutView="0" workbookViewId="0" topLeftCell="A28">
      <selection activeCell="H40" sqref="H40"/>
    </sheetView>
  </sheetViews>
  <sheetFormatPr defaultColWidth="9.140625" defaultRowHeight="12.75"/>
  <cols>
    <col min="2" max="2" width="12.7109375" style="0" customWidth="1"/>
    <col min="3" max="3" width="10.140625" style="0" bestFit="1" customWidth="1"/>
    <col min="4" max="4" width="12.421875" style="0" customWidth="1"/>
    <col min="5" max="5" width="12.00390625" style="0" customWidth="1"/>
    <col min="6" max="6" width="12.140625" style="0" bestFit="1" customWidth="1"/>
    <col min="7" max="8" width="10.140625" style="0" bestFit="1" customWidth="1"/>
    <col min="9" max="9" width="8.421875" style="0" customWidth="1"/>
    <col min="10" max="10" width="5.28125" style="0" customWidth="1"/>
  </cols>
  <sheetData>
    <row r="1" spans="1:11" ht="12">
      <c r="A1" s="3"/>
      <c r="B1" s="4"/>
      <c r="C1" s="4"/>
      <c r="D1" s="4"/>
      <c r="E1" s="4"/>
      <c r="F1" s="4"/>
      <c r="G1" s="4"/>
      <c r="H1" s="4"/>
      <c r="I1" s="5"/>
      <c r="J1" s="4"/>
      <c r="K1" s="1"/>
    </row>
    <row r="2" spans="1:11" ht="23.25" customHeight="1">
      <c r="A2" s="65" t="s">
        <v>245</v>
      </c>
      <c r="B2" s="72"/>
      <c r="C2" s="1"/>
      <c r="D2" s="195" t="s">
        <v>383</v>
      </c>
      <c r="E2" s="66"/>
      <c r="F2" s="1"/>
      <c r="G2" s="1"/>
      <c r="H2" s="1"/>
      <c r="I2" s="7"/>
      <c r="J2" s="1"/>
      <c r="K2" s="1"/>
    </row>
    <row r="3" spans="1:11" ht="15">
      <c r="A3" s="65" t="s">
        <v>248</v>
      </c>
      <c r="B3" s="22"/>
      <c r="C3" s="1"/>
      <c r="D3" s="68" t="s">
        <v>384</v>
      </c>
      <c r="E3" s="1"/>
      <c r="F3" s="1"/>
      <c r="G3" s="1"/>
      <c r="H3" s="1"/>
      <c r="I3" s="7"/>
      <c r="J3" s="1"/>
      <c r="K3" s="1"/>
    </row>
    <row r="4" spans="1:11" ht="15">
      <c r="A4" s="65" t="s">
        <v>247</v>
      </c>
      <c r="B4" s="22"/>
      <c r="C4" s="1"/>
      <c r="D4" s="69" t="s">
        <v>385</v>
      </c>
      <c r="E4" s="1"/>
      <c r="F4" s="1"/>
      <c r="G4" s="1"/>
      <c r="H4" s="1"/>
      <c r="I4" s="7"/>
      <c r="J4" s="1"/>
      <c r="K4" s="1"/>
    </row>
    <row r="5" spans="1:11" ht="14.25">
      <c r="A5" s="65" t="s">
        <v>246</v>
      </c>
      <c r="B5" s="22"/>
      <c r="C5" s="1"/>
      <c r="D5" s="37" t="s">
        <v>386</v>
      </c>
      <c r="E5" s="1"/>
      <c r="F5" s="1"/>
      <c r="G5" s="1"/>
      <c r="H5" s="1"/>
      <c r="I5" s="7"/>
      <c r="J5" s="1"/>
      <c r="K5" s="1"/>
    </row>
    <row r="6" spans="1:11" ht="14.25">
      <c r="A6" s="65" t="s">
        <v>387</v>
      </c>
      <c r="B6" s="22"/>
      <c r="C6" s="1"/>
      <c r="D6" s="1"/>
      <c r="E6" s="29"/>
      <c r="F6" s="1"/>
      <c r="G6" s="1"/>
      <c r="H6" s="1"/>
      <c r="I6" s="7"/>
      <c r="J6" s="1"/>
      <c r="K6" s="1"/>
    </row>
    <row r="7" spans="1:11" ht="14.25">
      <c r="A7" s="65"/>
      <c r="B7" s="22"/>
      <c r="C7" s="1"/>
      <c r="D7" s="1"/>
      <c r="E7" s="11"/>
      <c r="F7" s="1"/>
      <c r="G7" s="1"/>
      <c r="H7" s="1"/>
      <c r="I7" s="7"/>
      <c r="J7" s="1"/>
      <c r="K7" s="1"/>
    </row>
    <row r="8" spans="1:11" ht="17.25">
      <c r="A8" s="65" t="s">
        <v>249</v>
      </c>
      <c r="B8" s="22"/>
      <c r="C8" s="1" t="s">
        <v>161</v>
      </c>
      <c r="D8" s="1"/>
      <c r="E8" s="73" t="s">
        <v>388</v>
      </c>
      <c r="F8" s="1"/>
      <c r="G8" s="1"/>
      <c r="H8" s="1"/>
      <c r="I8" s="7"/>
      <c r="J8" s="1"/>
      <c r="K8" s="1"/>
    </row>
    <row r="9" spans="1:11" ht="17.25">
      <c r="A9" s="6"/>
      <c r="B9" s="1"/>
      <c r="C9" s="1"/>
      <c r="D9" s="1"/>
      <c r="E9" s="73"/>
      <c r="F9" s="1"/>
      <c r="G9" s="1"/>
      <c r="H9" s="1"/>
      <c r="I9" s="7"/>
      <c r="J9" s="1"/>
      <c r="K9" s="1"/>
    </row>
    <row r="10" spans="1:11" ht="12">
      <c r="A10" s="6"/>
      <c r="B10" s="1"/>
      <c r="C10" s="1"/>
      <c r="D10" s="1"/>
      <c r="E10" s="1"/>
      <c r="F10" s="1"/>
      <c r="G10" s="1"/>
      <c r="H10" s="1"/>
      <c r="I10" s="7"/>
      <c r="J10" s="1"/>
      <c r="K10" s="1"/>
    </row>
    <row r="11" spans="1:11" ht="12">
      <c r="A11" s="6"/>
      <c r="B11" s="1"/>
      <c r="C11" s="1"/>
      <c r="D11" s="1"/>
      <c r="E11" s="1"/>
      <c r="F11" s="1"/>
      <c r="G11" s="1"/>
      <c r="H11" s="1"/>
      <c r="I11" s="7"/>
      <c r="J11" s="1"/>
      <c r="K11" s="1"/>
    </row>
    <row r="12" spans="1:11" ht="12">
      <c r="A12" s="6"/>
      <c r="B12" s="1"/>
      <c r="C12" s="1"/>
      <c r="D12" s="1"/>
      <c r="E12" s="1"/>
      <c r="F12" s="1"/>
      <c r="G12" s="1"/>
      <c r="H12" s="1"/>
      <c r="I12" s="7"/>
      <c r="J12" s="1"/>
      <c r="K12" s="1"/>
    </row>
    <row r="13" spans="1:11" ht="12">
      <c r="A13" s="6"/>
      <c r="B13" s="1"/>
      <c r="C13" s="1"/>
      <c r="D13" s="1"/>
      <c r="E13" s="1"/>
      <c r="F13" s="1"/>
      <c r="G13" s="1"/>
      <c r="H13" s="1"/>
      <c r="I13" s="7"/>
      <c r="J13" s="1"/>
      <c r="K13" s="1"/>
    </row>
    <row r="14" spans="1:11" ht="12">
      <c r="A14" s="6"/>
      <c r="B14" s="1"/>
      <c r="C14" s="1"/>
      <c r="D14" s="1"/>
      <c r="E14" s="1"/>
      <c r="F14" s="1"/>
      <c r="G14" s="1"/>
      <c r="H14" s="1"/>
      <c r="I14" s="7"/>
      <c r="J14" s="1"/>
      <c r="K14" s="1"/>
    </row>
    <row r="15" spans="1:11" ht="12">
      <c r="A15" s="6"/>
      <c r="B15" s="1"/>
      <c r="C15" s="1"/>
      <c r="D15" s="1"/>
      <c r="E15" s="1"/>
      <c r="F15" s="1"/>
      <c r="G15" s="1"/>
      <c r="H15" s="1"/>
      <c r="I15" s="7"/>
      <c r="J15" s="1"/>
      <c r="K15" s="1"/>
    </row>
    <row r="16" spans="1:11" ht="12">
      <c r="A16" s="6"/>
      <c r="B16" s="1"/>
      <c r="C16" s="1"/>
      <c r="D16" s="1"/>
      <c r="E16" s="1"/>
      <c r="F16" s="1"/>
      <c r="G16" s="1"/>
      <c r="H16" s="1"/>
      <c r="I16" s="7"/>
      <c r="J16" s="1"/>
      <c r="K16" s="1"/>
    </row>
    <row r="17" spans="1:11" ht="12">
      <c r="A17" s="6"/>
      <c r="B17" s="1"/>
      <c r="C17" s="1"/>
      <c r="D17" s="1"/>
      <c r="E17" s="1"/>
      <c r="F17" s="1"/>
      <c r="G17" s="1"/>
      <c r="H17" s="1"/>
      <c r="I17" s="7"/>
      <c r="J17" s="1"/>
      <c r="K17" s="1"/>
    </row>
    <row r="18" spans="1:11" ht="28.5">
      <c r="A18" s="6"/>
      <c r="B18" s="1"/>
      <c r="C18" s="74" t="s">
        <v>0</v>
      </c>
      <c r="D18" s="1"/>
      <c r="E18" s="1"/>
      <c r="F18" s="1"/>
      <c r="G18" s="1"/>
      <c r="H18" s="1"/>
      <c r="I18" s="7"/>
      <c r="J18" s="1"/>
      <c r="K18" s="1"/>
    </row>
    <row r="19" spans="1:11" ht="12">
      <c r="A19" s="6"/>
      <c r="B19" s="1"/>
      <c r="C19" s="1"/>
      <c r="D19" s="1"/>
      <c r="E19" s="1"/>
      <c r="F19" s="1"/>
      <c r="G19" s="1"/>
      <c r="H19" s="1"/>
      <c r="I19" s="7"/>
      <c r="J19" s="1"/>
      <c r="K19" s="1"/>
    </row>
    <row r="20" spans="1:11" ht="12">
      <c r="A20" s="6"/>
      <c r="B20" s="1" t="s">
        <v>250</v>
      </c>
      <c r="C20" s="1"/>
      <c r="D20" s="1"/>
      <c r="E20" s="1"/>
      <c r="F20" s="1"/>
      <c r="G20" s="1"/>
      <c r="H20" s="1"/>
      <c r="I20" s="7"/>
      <c r="J20" s="1"/>
      <c r="K20" s="1"/>
    </row>
    <row r="21" spans="1:11" ht="12">
      <c r="A21" s="6"/>
      <c r="B21" s="71" t="s">
        <v>262</v>
      </c>
      <c r="C21" s="1"/>
      <c r="D21" s="1"/>
      <c r="E21" s="1"/>
      <c r="F21" s="1"/>
      <c r="G21" s="1"/>
      <c r="H21" s="1"/>
      <c r="I21" s="7"/>
      <c r="J21" s="1"/>
      <c r="K21" s="1"/>
    </row>
    <row r="22" spans="1:11" ht="12">
      <c r="A22" s="6"/>
      <c r="B22" s="1"/>
      <c r="C22" s="1"/>
      <c r="D22" s="1"/>
      <c r="E22" s="1"/>
      <c r="F22" s="1"/>
      <c r="G22" s="1"/>
      <c r="H22" s="1"/>
      <c r="I22" s="7"/>
      <c r="J22" s="1"/>
      <c r="K22" s="1"/>
    </row>
    <row r="23" spans="1:11" ht="12">
      <c r="A23" s="6"/>
      <c r="B23" s="1"/>
      <c r="C23" s="1"/>
      <c r="D23" s="1"/>
      <c r="E23" s="1"/>
      <c r="F23" s="1"/>
      <c r="G23" s="1"/>
      <c r="H23" s="1"/>
      <c r="I23" s="7"/>
      <c r="J23" s="1"/>
      <c r="K23" s="1"/>
    </row>
    <row r="24" spans="1:11" ht="12">
      <c r="A24" s="6"/>
      <c r="B24" s="1"/>
      <c r="C24" s="1"/>
      <c r="D24" s="1"/>
      <c r="E24" s="1"/>
      <c r="F24" s="1"/>
      <c r="G24" s="1"/>
      <c r="H24" s="1"/>
      <c r="I24" s="7"/>
      <c r="J24" s="1"/>
      <c r="K24" s="1"/>
    </row>
    <row r="25" spans="1:11" ht="12">
      <c r="A25" s="6"/>
      <c r="B25" s="1"/>
      <c r="C25" s="1"/>
      <c r="D25" s="1"/>
      <c r="E25" s="1"/>
      <c r="F25" s="1"/>
      <c r="G25" s="1"/>
      <c r="H25" s="1"/>
      <c r="I25" s="7"/>
      <c r="J25" s="1"/>
      <c r="K25" s="1"/>
    </row>
    <row r="26" spans="1:11" ht="28.5">
      <c r="A26" s="6"/>
      <c r="B26" s="1"/>
      <c r="C26" s="1"/>
      <c r="D26" s="2" t="s">
        <v>141</v>
      </c>
      <c r="E26" s="2">
        <v>2010</v>
      </c>
      <c r="F26" s="1"/>
      <c r="G26" s="1"/>
      <c r="H26" s="1"/>
      <c r="I26" s="7"/>
      <c r="J26" s="1"/>
      <c r="K26" s="1"/>
    </row>
    <row r="27" spans="1:11" ht="12">
      <c r="A27" s="6"/>
      <c r="B27" s="1"/>
      <c r="C27" s="1"/>
      <c r="D27" s="1"/>
      <c r="E27" s="1"/>
      <c r="F27" s="1"/>
      <c r="G27" s="1"/>
      <c r="H27" s="1"/>
      <c r="I27" s="7"/>
      <c r="J27" s="1"/>
      <c r="K27" s="1"/>
    </row>
    <row r="28" spans="1:11" ht="12">
      <c r="A28" s="6"/>
      <c r="B28" s="1"/>
      <c r="C28" s="1"/>
      <c r="D28" s="1"/>
      <c r="E28" s="1"/>
      <c r="F28" s="1"/>
      <c r="G28" s="1"/>
      <c r="H28" s="1"/>
      <c r="I28" s="7"/>
      <c r="J28" s="1"/>
      <c r="K28" s="1"/>
    </row>
    <row r="29" spans="1:11" ht="12">
      <c r="A29" s="6"/>
      <c r="B29" s="1"/>
      <c r="C29" s="1"/>
      <c r="D29" s="1"/>
      <c r="E29" s="1"/>
      <c r="F29" s="1"/>
      <c r="G29" s="1"/>
      <c r="H29" s="1"/>
      <c r="I29" s="7"/>
      <c r="J29" s="1"/>
      <c r="K29" s="1"/>
    </row>
    <row r="30" spans="1:11" ht="15">
      <c r="A30" s="124" t="s">
        <v>251</v>
      </c>
      <c r="B30" s="105"/>
      <c r="C30" s="106"/>
      <c r="D30" s="106"/>
      <c r="E30" s="106"/>
      <c r="F30" s="119"/>
      <c r="G30" s="107"/>
      <c r="H30" s="108" t="s">
        <v>259</v>
      </c>
      <c r="I30" s="7"/>
      <c r="J30" s="1"/>
      <c r="K30" s="1"/>
    </row>
    <row r="31" spans="1:11" ht="15">
      <c r="A31" s="124" t="s">
        <v>252</v>
      </c>
      <c r="B31" s="105"/>
      <c r="C31" s="106"/>
      <c r="D31" s="106"/>
      <c r="E31" s="106"/>
      <c r="F31" s="120"/>
      <c r="G31" s="106"/>
      <c r="H31" s="108" t="s">
        <v>260</v>
      </c>
      <c r="I31" s="7"/>
      <c r="J31" s="1"/>
      <c r="K31" s="1"/>
    </row>
    <row r="32" spans="1:11" ht="15">
      <c r="A32" s="124" t="s">
        <v>253</v>
      </c>
      <c r="B32" s="105"/>
      <c r="C32" s="106"/>
      <c r="D32" s="106"/>
      <c r="E32" s="106"/>
      <c r="F32" s="119"/>
      <c r="G32" s="106"/>
      <c r="H32" s="108" t="s">
        <v>261</v>
      </c>
      <c r="I32" s="7"/>
      <c r="J32" s="1"/>
      <c r="K32" s="1"/>
    </row>
    <row r="33" spans="1:11" ht="15">
      <c r="A33" s="124" t="s">
        <v>254</v>
      </c>
      <c r="B33" s="109"/>
      <c r="C33" s="110"/>
      <c r="D33" s="106"/>
      <c r="E33" s="106"/>
      <c r="F33" s="119"/>
      <c r="G33" s="106"/>
      <c r="H33" s="111" t="s">
        <v>261</v>
      </c>
      <c r="I33" s="7"/>
      <c r="J33" s="1"/>
      <c r="K33" s="1"/>
    </row>
    <row r="34" spans="1:11" ht="14.25">
      <c r="A34" s="65"/>
      <c r="B34" s="1"/>
      <c r="C34" s="22"/>
      <c r="D34" s="1"/>
      <c r="E34" s="1"/>
      <c r="F34" s="121"/>
      <c r="G34" s="1"/>
      <c r="H34" s="22"/>
      <c r="I34" s="7"/>
      <c r="J34" s="1"/>
      <c r="K34" s="1"/>
    </row>
    <row r="35" spans="1:11" ht="15">
      <c r="A35" s="125" t="s">
        <v>255</v>
      </c>
      <c r="B35" s="113"/>
      <c r="C35" s="113"/>
      <c r="D35" s="113"/>
      <c r="E35" s="113"/>
      <c r="F35" s="122"/>
      <c r="G35" s="114" t="s">
        <v>257</v>
      </c>
      <c r="H35" s="115" t="s">
        <v>443</v>
      </c>
      <c r="I35" s="7"/>
      <c r="J35" s="1"/>
      <c r="K35" s="1"/>
    </row>
    <row r="36" spans="1:11" ht="14.25">
      <c r="A36" s="126"/>
      <c r="B36" s="116"/>
      <c r="C36" s="116"/>
      <c r="D36" s="116"/>
      <c r="E36" s="116"/>
      <c r="F36" s="123"/>
      <c r="G36" s="117" t="s">
        <v>258</v>
      </c>
      <c r="H36" s="118" t="s">
        <v>444</v>
      </c>
      <c r="I36" s="7"/>
      <c r="J36" s="1"/>
      <c r="K36" s="1"/>
    </row>
    <row r="37" spans="1:11" ht="14.25">
      <c r="A37" s="6"/>
      <c r="B37" s="1"/>
      <c r="C37" s="1"/>
      <c r="D37" s="1"/>
      <c r="E37" s="1"/>
      <c r="F37" s="70"/>
      <c r="G37" s="1"/>
      <c r="H37" s="1"/>
      <c r="I37" s="7"/>
      <c r="J37" s="1"/>
      <c r="K37" s="1"/>
    </row>
    <row r="38" spans="1:11" ht="12">
      <c r="A38" s="6"/>
      <c r="B38" s="1"/>
      <c r="C38" s="1"/>
      <c r="D38" s="1"/>
      <c r="E38" s="1"/>
      <c r="F38" s="1"/>
      <c r="G38" s="1"/>
      <c r="H38" s="1"/>
      <c r="I38" s="7"/>
      <c r="J38" s="1"/>
      <c r="K38" s="1"/>
    </row>
    <row r="39" spans="1:11" ht="15">
      <c r="A39" s="124" t="s">
        <v>256</v>
      </c>
      <c r="B39" s="106"/>
      <c r="C39" s="106"/>
      <c r="D39" s="106"/>
      <c r="E39" s="106"/>
      <c r="F39" s="119"/>
      <c r="G39" s="106"/>
      <c r="H39" s="112" t="s">
        <v>694</v>
      </c>
      <c r="I39" s="7"/>
      <c r="J39" s="1"/>
      <c r="K39" s="1"/>
    </row>
    <row r="40" spans="1:11" ht="12">
      <c r="A40" s="6"/>
      <c r="B40" s="1"/>
      <c r="C40" s="1"/>
      <c r="D40" s="1"/>
      <c r="E40" s="1"/>
      <c r="F40" s="1"/>
      <c r="G40" s="1"/>
      <c r="H40" s="1"/>
      <c r="I40" s="7"/>
      <c r="J40" s="1"/>
      <c r="K40" s="1"/>
    </row>
    <row r="41" spans="1:11" ht="12">
      <c r="A41" s="6"/>
      <c r="B41" s="1"/>
      <c r="C41" s="1"/>
      <c r="D41" s="1"/>
      <c r="E41" s="1"/>
      <c r="F41" s="1"/>
      <c r="G41" s="1"/>
      <c r="H41" s="1"/>
      <c r="I41" s="7"/>
      <c r="J41" s="1"/>
      <c r="K41" s="1"/>
    </row>
    <row r="42" spans="1:11" ht="12">
      <c r="A42" s="6"/>
      <c r="B42" s="1"/>
      <c r="C42" s="1"/>
      <c r="D42" s="1"/>
      <c r="E42" s="1"/>
      <c r="F42" s="1"/>
      <c r="G42" s="1"/>
      <c r="H42" s="1"/>
      <c r="I42" s="7"/>
      <c r="J42" s="1"/>
      <c r="K42" s="1"/>
    </row>
    <row r="43" spans="1:11" ht="12">
      <c r="A43" s="6"/>
      <c r="B43" s="1"/>
      <c r="C43" s="1"/>
      <c r="D43" s="1"/>
      <c r="E43" s="1"/>
      <c r="F43" s="1"/>
      <c r="G43" s="1"/>
      <c r="H43" s="1"/>
      <c r="I43" s="7"/>
      <c r="J43" s="1"/>
      <c r="K43" s="1"/>
    </row>
    <row r="44" spans="1:11" ht="12">
      <c r="A44" s="6"/>
      <c r="B44" s="1"/>
      <c r="C44" s="1"/>
      <c r="D44" s="1"/>
      <c r="E44" s="1"/>
      <c r="F44" s="1"/>
      <c r="G44" s="1"/>
      <c r="H44" s="1"/>
      <c r="I44" s="7"/>
      <c r="J44" s="1"/>
      <c r="K44" s="1"/>
    </row>
    <row r="45" spans="1:11" ht="12">
      <c r="A45" s="6"/>
      <c r="B45" s="1"/>
      <c r="C45" s="1"/>
      <c r="D45" s="1"/>
      <c r="E45" s="1"/>
      <c r="F45" s="1"/>
      <c r="G45" s="1"/>
      <c r="H45" s="1"/>
      <c r="I45" s="7"/>
      <c r="J45" s="1"/>
      <c r="K45" s="1"/>
    </row>
    <row r="46" spans="1:11" ht="12">
      <c r="A46" s="6"/>
      <c r="B46" s="1"/>
      <c r="C46" s="1"/>
      <c r="D46" s="1"/>
      <c r="E46" s="1"/>
      <c r="F46" s="1"/>
      <c r="G46" s="1"/>
      <c r="H46" s="1"/>
      <c r="I46" s="7"/>
      <c r="J46" s="1"/>
      <c r="K46" s="1"/>
    </row>
    <row r="47" spans="1:11" ht="12">
      <c r="A47" s="6"/>
      <c r="B47" s="1" t="s">
        <v>143</v>
      </c>
      <c r="C47" s="1"/>
      <c r="D47" s="1"/>
      <c r="E47" s="1"/>
      <c r="F47" s="1" t="s">
        <v>144</v>
      </c>
      <c r="G47" s="1"/>
      <c r="H47" s="1"/>
      <c r="I47" s="7"/>
      <c r="J47" s="1"/>
      <c r="K47" s="1"/>
    </row>
    <row r="48" spans="1:11" ht="12">
      <c r="A48" s="6"/>
      <c r="B48" s="1" t="s">
        <v>389</v>
      </c>
      <c r="C48" s="1"/>
      <c r="D48" s="1"/>
      <c r="E48" s="1"/>
      <c r="F48" s="1" t="s">
        <v>145</v>
      </c>
      <c r="G48" s="1"/>
      <c r="H48" s="1"/>
      <c r="I48" s="7"/>
      <c r="J48" s="1"/>
      <c r="K48" s="1"/>
    </row>
    <row r="49" spans="1:11" ht="12">
      <c r="A49" s="6"/>
      <c r="B49" s="1"/>
      <c r="C49" s="1"/>
      <c r="D49" s="1"/>
      <c r="E49" s="1"/>
      <c r="F49" s="1"/>
      <c r="G49" s="1"/>
      <c r="H49" s="1"/>
      <c r="I49" s="7"/>
      <c r="J49" s="1"/>
      <c r="K49" s="1"/>
    </row>
    <row r="50" spans="1:11" ht="12">
      <c r="A50" s="6"/>
      <c r="B50" s="1"/>
      <c r="C50" s="1"/>
      <c r="D50" s="1"/>
      <c r="E50" s="1"/>
      <c r="F50" s="1"/>
      <c r="G50" s="37"/>
      <c r="H50" s="1"/>
      <c r="I50" s="7"/>
      <c r="J50" s="1"/>
      <c r="K50" s="1"/>
    </row>
    <row r="51" spans="1:11" ht="12">
      <c r="A51" s="6"/>
      <c r="B51" s="1"/>
      <c r="C51" s="1"/>
      <c r="D51" s="1"/>
      <c r="E51" s="1"/>
      <c r="F51" s="1"/>
      <c r="G51" s="1"/>
      <c r="H51" s="1"/>
      <c r="I51" s="7"/>
      <c r="J51" s="1"/>
      <c r="K51" s="1"/>
    </row>
    <row r="52" spans="1:11" ht="12">
      <c r="A52" s="6"/>
      <c r="B52" s="1"/>
      <c r="C52" s="1"/>
      <c r="E52" s="1"/>
      <c r="F52" s="1"/>
      <c r="G52" s="1"/>
      <c r="H52" s="1"/>
      <c r="I52" s="7"/>
      <c r="J52" s="1"/>
      <c r="K52" s="1"/>
    </row>
    <row r="53" spans="1:11" ht="12">
      <c r="A53" s="6"/>
      <c r="B53" s="1"/>
      <c r="C53" s="1"/>
      <c r="D53" s="1"/>
      <c r="E53" s="1"/>
      <c r="F53" s="1"/>
      <c r="G53" s="1"/>
      <c r="H53" s="1"/>
      <c r="I53" s="7"/>
      <c r="J53" s="1"/>
      <c r="K53" s="1"/>
    </row>
    <row r="54" spans="1:11" ht="12">
      <c r="A54" s="6"/>
      <c r="B54" s="1"/>
      <c r="C54" s="1"/>
      <c r="D54" s="1"/>
      <c r="E54" s="1"/>
      <c r="F54" s="1"/>
      <c r="G54" s="1"/>
      <c r="H54" s="1"/>
      <c r="I54" s="7"/>
      <c r="J54" s="1"/>
      <c r="K54" s="1"/>
    </row>
    <row r="55" spans="1:11" ht="12">
      <c r="A55" s="6"/>
      <c r="B55" s="1"/>
      <c r="C55" s="1"/>
      <c r="D55" s="1"/>
      <c r="E55" s="1"/>
      <c r="F55" s="1"/>
      <c r="G55" s="1"/>
      <c r="H55" s="1"/>
      <c r="I55" s="7"/>
      <c r="J55" s="1"/>
      <c r="K55" s="1"/>
    </row>
    <row r="56" spans="1:11" ht="12">
      <c r="A56" s="6"/>
      <c r="B56" s="1"/>
      <c r="C56" s="1"/>
      <c r="D56" s="1"/>
      <c r="E56" s="1"/>
      <c r="F56" s="1"/>
      <c r="G56" s="1"/>
      <c r="H56" s="1"/>
      <c r="I56" s="7"/>
      <c r="J56" s="1"/>
      <c r="K56" s="1"/>
    </row>
    <row r="57" spans="1:11" ht="12">
      <c r="A57" s="6"/>
      <c r="B57" s="1"/>
      <c r="C57" s="1"/>
      <c r="D57" s="1"/>
      <c r="E57" s="1"/>
      <c r="F57" s="1"/>
      <c r="G57" s="1"/>
      <c r="H57" s="1"/>
      <c r="I57" s="7"/>
      <c r="J57" s="1"/>
      <c r="K57" s="1"/>
    </row>
    <row r="58" spans="1:11" ht="12">
      <c r="A58" s="6"/>
      <c r="B58" s="1"/>
      <c r="C58" s="1"/>
      <c r="D58" s="1"/>
      <c r="E58" s="1"/>
      <c r="F58" s="1"/>
      <c r="G58" s="1"/>
      <c r="H58" s="1"/>
      <c r="I58" s="7"/>
      <c r="J58" s="1"/>
      <c r="K58" s="1"/>
    </row>
    <row r="59" spans="1:11" ht="12">
      <c r="A59" s="6"/>
      <c r="B59" s="1"/>
      <c r="C59" s="1"/>
      <c r="D59" s="1"/>
      <c r="E59" s="1"/>
      <c r="F59" s="1"/>
      <c r="G59" s="1"/>
      <c r="H59" s="1"/>
      <c r="I59" s="7"/>
      <c r="J59" s="1"/>
      <c r="K59" s="1"/>
    </row>
    <row r="60" spans="1:11" ht="12">
      <c r="A60" s="6"/>
      <c r="B60" s="1"/>
      <c r="C60" s="1"/>
      <c r="D60" s="1"/>
      <c r="E60" s="1"/>
      <c r="F60" s="1"/>
      <c r="G60" s="1"/>
      <c r="H60" s="1"/>
      <c r="I60" s="7"/>
      <c r="J60" s="1"/>
      <c r="K60" s="1"/>
    </row>
    <row r="61" spans="1:11" ht="12">
      <c r="A61" s="8"/>
      <c r="B61" s="9"/>
      <c r="C61" s="9"/>
      <c r="D61" s="9"/>
      <c r="E61" s="9"/>
      <c r="F61" s="9"/>
      <c r="G61" s="9"/>
      <c r="H61" s="9"/>
      <c r="I61" s="10"/>
      <c r="J61" s="9"/>
      <c r="K61" s="1"/>
    </row>
    <row r="62" ht="12">
      <c r="K62" s="1"/>
    </row>
    <row r="63" ht="12">
      <c r="K63" s="1"/>
    </row>
    <row r="64" ht="12">
      <c r="K64" s="1"/>
    </row>
    <row r="65" ht="12">
      <c r="K65" s="1"/>
    </row>
    <row r="66" ht="12">
      <c r="K66" s="1"/>
    </row>
    <row r="67" ht="12">
      <c r="K67" s="1"/>
    </row>
    <row r="68" ht="12">
      <c r="K68" s="1"/>
    </row>
    <row r="69" ht="12">
      <c r="K69" s="1"/>
    </row>
    <row r="70" ht="12">
      <c r="K70" s="1"/>
    </row>
    <row r="71" ht="12">
      <c r="K71" s="1"/>
    </row>
    <row r="72" ht="12">
      <c r="K72" s="1"/>
    </row>
    <row r="73" ht="12">
      <c r="K73" s="1"/>
    </row>
    <row r="74" ht="12">
      <c r="K74" s="1"/>
    </row>
    <row r="75" ht="12">
      <c r="K75" s="1"/>
    </row>
    <row r="76" ht="12">
      <c r="K76" s="1"/>
    </row>
    <row r="77" ht="12">
      <c r="K77" s="1"/>
    </row>
    <row r="78" ht="12">
      <c r="K78" s="1"/>
    </row>
    <row r="79" ht="12">
      <c r="K79" s="1"/>
    </row>
    <row r="80" ht="12">
      <c r="K80" s="1"/>
    </row>
    <row r="81" ht="12">
      <c r="K81" s="1"/>
    </row>
    <row r="82" ht="12">
      <c r="K82" s="1"/>
    </row>
    <row r="83" ht="12">
      <c r="K83" s="1"/>
    </row>
    <row r="84" ht="12">
      <c r="K84" s="1"/>
    </row>
    <row r="85" ht="12">
      <c r="K85" s="1"/>
    </row>
    <row r="86" ht="12">
      <c r="K86" s="1"/>
    </row>
    <row r="87" ht="12">
      <c r="K87" s="1"/>
    </row>
    <row r="88" ht="12">
      <c r="K88" s="1"/>
    </row>
    <row r="89" ht="12">
      <c r="K89" s="1"/>
    </row>
    <row r="90" ht="12">
      <c r="K90" s="1"/>
    </row>
    <row r="91" ht="12">
      <c r="K91" s="1"/>
    </row>
    <row r="92" ht="12">
      <c r="K92" s="1"/>
    </row>
    <row r="93" ht="12">
      <c r="K93" s="1"/>
    </row>
    <row r="94" ht="12">
      <c r="K94" s="1"/>
    </row>
  </sheetData>
  <sheetProtection/>
  <printOptions/>
  <pageMargins left="0.2" right="0.2" top="0.2" bottom="0.2" header="0.5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H23" sqref="H23"/>
    </sheetView>
  </sheetViews>
  <sheetFormatPr defaultColWidth="9.140625" defaultRowHeight="12.75"/>
  <sheetData>
    <row r="1" spans="1:3" ht="14.25">
      <c r="A1" t="s">
        <v>404</v>
      </c>
      <c r="C1" s="130" t="s">
        <v>441</v>
      </c>
    </row>
    <row r="2" spans="1:3" ht="14.25">
      <c r="A2" t="s">
        <v>405</v>
      </c>
      <c r="C2" s="130" t="s">
        <v>408</v>
      </c>
    </row>
    <row r="3" spans="1:3" ht="17.25">
      <c r="A3" t="s">
        <v>406</v>
      </c>
      <c r="C3" s="73" t="s">
        <v>400</v>
      </c>
    </row>
    <row r="4" spans="1:3" ht="17.25">
      <c r="A4" t="s">
        <v>407</v>
      </c>
      <c r="C4" s="73" t="s">
        <v>393</v>
      </c>
    </row>
    <row r="7" ht="14.25">
      <c r="B7" s="172" t="s">
        <v>342</v>
      </c>
    </row>
    <row r="9" ht="14.25">
      <c r="F9" s="61" t="s">
        <v>490</v>
      </c>
    </row>
    <row r="11" spans="2:8" ht="14.25">
      <c r="B11" s="12" t="s">
        <v>125</v>
      </c>
      <c r="C11" s="12" t="s">
        <v>343</v>
      </c>
      <c r="D11" s="12"/>
      <c r="E11" s="12"/>
      <c r="F11" s="12" t="s">
        <v>344</v>
      </c>
      <c r="G11" s="12"/>
      <c r="H11" s="12" t="s">
        <v>337</v>
      </c>
    </row>
    <row r="12" spans="2:8" ht="12">
      <c r="B12" s="13">
        <v>1</v>
      </c>
      <c r="C12" s="13" t="s">
        <v>345</v>
      </c>
      <c r="D12" s="13"/>
      <c r="E12" s="13"/>
      <c r="F12" s="13">
        <v>626</v>
      </c>
      <c r="G12" s="13"/>
      <c r="H12" s="31">
        <v>589989</v>
      </c>
    </row>
    <row r="13" spans="2:8" ht="12">
      <c r="B13" s="13">
        <v>2</v>
      </c>
      <c r="C13" s="14" t="s">
        <v>500</v>
      </c>
      <c r="D13" s="13"/>
      <c r="E13" s="13"/>
      <c r="F13" s="13">
        <v>608</v>
      </c>
      <c r="G13" s="13"/>
      <c r="H13" s="31">
        <v>557013</v>
      </c>
    </row>
    <row r="14" spans="2:8" ht="12">
      <c r="B14" s="13">
        <v>3</v>
      </c>
      <c r="C14" s="13" t="s">
        <v>346</v>
      </c>
      <c r="D14" s="13"/>
      <c r="E14" s="13"/>
      <c r="F14" s="13">
        <v>657</v>
      </c>
      <c r="G14" s="13"/>
      <c r="H14" s="31">
        <v>648695</v>
      </c>
    </row>
    <row r="15" spans="2:8" ht="12">
      <c r="B15" s="13">
        <v>4</v>
      </c>
      <c r="C15" s="13" t="s">
        <v>347</v>
      </c>
      <c r="D15" s="13"/>
      <c r="E15" s="13"/>
      <c r="F15" s="13">
        <v>628</v>
      </c>
      <c r="G15" s="13"/>
      <c r="H15" s="31">
        <v>28549</v>
      </c>
    </row>
    <row r="16" spans="2:8" ht="12">
      <c r="B16" s="13">
        <v>5</v>
      </c>
      <c r="C16" s="13" t="s">
        <v>419</v>
      </c>
      <c r="D16" s="13"/>
      <c r="E16" s="13"/>
      <c r="F16" s="13">
        <v>607</v>
      </c>
      <c r="G16" s="13"/>
      <c r="H16" s="31"/>
    </row>
    <row r="17" spans="2:8" ht="12">
      <c r="B17" s="13">
        <v>6</v>
      </c>
      <c r="C17" s="13" t="s">
        <v>420</v>
      </c>
      <c r="D17" s="13"/>
      <c r="E17" s="13"/>
      <c r="F17" s="13">
        <v>616</v>
      </c>
      <c r="G17" s="13"/>
      <c r="H17" s="31"/>
    </row>
    <row r="18" spans="2:8" ht="12">
      <c r="B18" s="13">
        <v>7</v>
      </c>
      <c r="C18" s="13" t="s">
        <v>421</v>
      </c>
      <c r="D18" s="13"/>
      <c r="E18" s="13"/>
      <c r="F18" s="13">
        <v>638</v>
      </c>
      <c r="G18" s="13"/>
      <c r="H18" s="31">
        <v>128500</v>
      </c>
    </row>
    <row r="19" spans="2:8" ht="12">
      <c r="B19" s="13">
        <v>8</v>
      </c>
      <c r="C19" s="13"/>
      <c r="D19" s="13"/>
      <c r="E19" s="13"/>
      <c r="F19" s="13"/>
      <c r="G19" s="13"/>
      <c r="H19" s="31">
        <v>0</v>
      </c>
    </row>
    <row r="20" spans="2:8" ht="12">
      <c r="B20" s="13">
        <v>9</v>
      </c>
      <c r="C20" s="13"/>
      <c r="D20" s="13"/>
      <c r="E20" s="13"/>
      <c r="F20" s="13"/>
      <c r="G20" s="13"/>
      <c r="H20" s="31"/>
    </row>
    <row r="21" spans="2:8" ht="12">
      <c r="B21" s="13"/>
      <c r="C21" s="13"/>
      <c r="D21" s="13"/>
      <c r="E21" s="13"/>
      <c r="F21" s="13"/>
      <c r="G21" s="13"/>
      <c r="H21" s="31"/>
    </row>
    <row r="22" spans="2:9" ht="14.25">
      <c r="B22" s="13"/>
      <c r="C22" s="12" t="s">
        <v>325</v>
      </c>
      <c r="D22" s="12"/>
      <c r="E22" s="12"/>
      <c r="F22" s="12"/>
      <c r="G22" s="12"/>
      <c r="H22" s="32">
        <f>SUM(H12:H21)</f>
        <v>1952746</v>
      </c>
      <c r="I22" s="61"/>
    </row>
    <row r="23" ht="12">
      <c r="H23" s="30"/>
    </row>
    <row r="25" spans="3:7" ht="12">
      <c r="C25" t="s">
        <v>143</v>
      </c>
      <c r="G25" t="s">
        <v>348</v>
      </c>
    </row>
    <row r="26" spans="3:7" ht="12">
      <c r="C26" t="s">
        <v>389</v>
      </c>
      <c r="G26" t="s">
        <v>145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34">
      <selection activeCell="I63" sqref="I63"/>
    </sheetView>
  </sheetViews>
  <sheetFormatPr defaultColWidth="9.140625" defaultRowHeight="12.75"/>
  <cols>
    <col min="1" max="1" width="11.57421875" style="0" customWidth="1"/>
    <col min="2" max="2" width="34.8515625" style="0" customWidth="1"/>
    <col min="5" max="5" width="13.00390625" style="0" customWidth="1"/>
    <col min="6" max="6" width="12.57421875" style="97" customWidth="1"/>
    <col min="7" max="7" width="10.140625" style="30" bestFit="1" customWidth="1"/>
    <col min="8" max="8" width="9.28125" style="30" bestFit="1" customWidth="1"/>
    <col min="9" max="9" width="10.140625" style="30" bestFit="1" customWidth="1"/>
  </cols>
  <sheetData>
    <row r="1" spans="1:2" ht="14.25">
      <c r="A1" t="s">
        <v>404</v>
      </c>
      <c r="B1" s="130" t="s">
        <v>395</v>
      </c>
    </row>
    <row r="2" spans="1:2" ht="14.25">
      <c r="A2" t="s">
        <v>405</v>
      </c>
      <c r="B2" s="130" t="s">
        <v>384</v>
      </c>
    </row>
    <row r="3" spans="1:2" ht="17.25">
      <c r="A3" t="s">
        <v>406</v>
      </c>
      <c r="B3" s="73" t="s">
        <v>400</v>
      </c>
    </row>
    <row r="4" spans="1:2" ht="17.25">
      <c r="A4" t="s">
        <v>407</v>
      </c>
      <c r="B4" s="73" t="s">
        <v>393</v>
      </c>
    </row>
    <row r="7" ht="14.25">
      <c r="B7" s="164" t="s">
        <v>319</v>
      </c>
    </row>
    <row r="9" ht="14.25">
      <c r="C9" s="164" t="s">
        <v>490</v>
      </c>
    </row>
    <row r="12" spans="1:6" ht="14.25">
      <c r="A12" s="61" t="s">
        <v>210</v>
      </c>
      <c r="B12" s="61" t="s">
        <v>320</v>
      </c>
      <c r="C12" s="61"/>
      <c r="D12" s="61"/>
      <c r="E12" s="165" t="s">
        <v>321</v>
      </c>
      <c r="F12" s="197" t="s">
        <v>322</v>
      </c>
    </row>
    <row r="13" spans="3:5" ht="14.25">
      <c r="C13" s="61" t="s">
        <v>323</v>
      </c>
      <c r="E13" s="15"/>
    </row>
    <row r="14" spans="5:6" ht="14.25">
      <c r="E14" s="15"/>
      <c r="F14" s="197"/>
    </row>
    <row r="15" spans="1:6" ht="14.25">
      <c r="A15" s="13">
        <v>1</v>
      </c>
      <c r="B15" s="13" t="s">
        <v>409</v>
      </c>
      <c r="C15" s="13"/>
      <c r="D15" s="13"/>
      <c r="E15" s="16">
        <v>605</v>
      </c>
      <c r="F15" s="76">
        <f>F54</f>
        <v>86096851</v>
      </c>
    </row>
    <row r="16" spans="1:6" ht="14.25">
      <c r="A16" s="13">
        <v>2</v>
      </c>
      <c r="B16" s="13" t="s">
        <v>352</v>
      </c>
      <c r="C16" s="13"/>
      <c r="D16" s="13"/>
      <c r="E16" s="16">
        <v>6271</v>
      </c>
      <c r="F16" s="76">
        <v>0</v>
      </c>
    </row>
    <row r="17" spans="1:6" ht="14.25">
      <c r="A17" s="13">
        <v>3</v>
      </c>
      <c r="B17" s="13" t="s">
        <v>324</v>
      </c>
      <c r="C17" s="13"/>
      <c r="D17" s="13"/>
      <c r="E17" s="16">
        <v>626</v>
      </c>
      <c r="F17" s="76">
        <v>589989</v>
      </c>
    </row>
    <row r="18" spans="1:6" ht="14.25">
      <c r="A18" s="13">
        <v>4</v>
      </c>
      <c r="B18" s="11" t="s">
        <v>442</v>
      </c>
      <c r="E18" s="167">
        <v>607</v>
      </c>
      <c r="F18" s="168"/>
    </row>
    <row r="19" spans="1:6" ht="14.25">
      <c r="A19" s="13">
        <v>5</v>
      </c>
      <c r="B19" s="11" t="s">
        <v>351</v>
      </c>
      <c r="E19" s="167">
        <v>608</v>
      </c>
      <c r="F19" s="168">
        <v>557013</v>
      </c>
    </row>
    <row r="20" spans="1:6" ht="14.25">
      <c r="A20" s="13">
        <v>6</v>
      </c>
      <c r="B20" s="13" t="s">
        <v>410</v>
      </c>
      <c r="C20" s="13"/>
      <c r="D20" s="13"/>
      <c r="E20" s="16">
        <v>618</v>
      </c>
      <c r="F20" s="76"/>
    </row>
    <row r="21" ht="14.25">
      <c r="F21" s="76"/>
    </row>
    <row r="22" spans="1:6" ht="14.25">
      <c r="A22" s="13">
        <v>4</v>
      </c>
      <c r="B22" s="13" t="s">
        <v>411</v>
      </c>
      <c r="C22" s="13"/>
      <c r="D22" s="13"/>
      <c r="E22" s="16">
        <v>213</v>
      </c>
      <c r="F22" s="76"/>
    </row>
    <row r="23" spans="1:6" ht="14.25">
      <c r="A23" s="13"/>
      <c r="B23" s="13"/>
      <c r="C23" s="13"/>
      <c r="D23" s="13"/>
      <c r="E23" s="16"/>
      <c r="F23" s="64"/>
    </row>
    <row r="24" spans="1:6" ht="14.25">
      <c r="A24" s="13"/>
      <c r="B24" s="13"/>
      <c r="C24" s="13"/>
      <c r="D24" s="13"/>
      <c r="E24" s="16"/>
      <c r="F24" s="64"/>
    </row>
    <row r="25" spans="1:9" ht="14.25">
      <c r="A25" s="13"/>
      <c r="B25" s="13"/>
      <c r="C25" s="12" t="s">
        <v>325</v>
      </c>
      <c r="D25" s="12"/>
      <c r="E25" s="12"/>
      <c r="F25" s="76">
        <f>SUM(F15:F24)</f>
        <v>87243853</v>
      </c>
      <c r="I25" s="166"/>
    </row>
    <row r="26" spans="1:6" ht="14.25">
      <c r="A26" s="13"/>
      <c r="B26" s="13"/>
      <c r="C26" s="13"/>
      <c r="D26" s="13"/>
      <c r="E26" s="12"/>
      <c r="F26" s="64"/>
    </row>
    <row r="27" spans="1:6" ht="14.25">
      <c r="A27" s="13"/>
      <c r="B27" s="13"/>
      <c r="D27" s="13"/>
      <c r="E27" s="12"/>
      <c r="F27" s="76">
        <v>0</v>
      </c>
    </row>
    <row r="28" spans="1:6" ht="14.25">
      <c r="A28" s="13"/>
      <c r="B28" s="13"/>
      <c r="C28" s="12" t="s">
        <v>326</v>
      </c>
      <c r="D28" s="13"/>
      <c r="E28" s="12"/>
      <c r="F28" s="64"/>
    </row>
    <row r="30" spans="1:6" ht="14.25">
      <c r="A30" s="13">
        <v>1</v>
      </c>
      <c r="B30" s="13" t="s">
        <v>353</v>
      </c>
      <c r="C30" s="13"/>
      <c r="D30" s="13"/>
      <c r="E30" s="16">
        <v>631</v>
      </c>
      <c r="F30" s="76">
        <v>0</v>
      </c>
    </row>
    <row r="31" spans="1:6" ht="14.25">
      <c r="A31" s="13">
        <v>2</v>
      </c>
      <c r="B31" s="13" t="s">
        <v>327</v>
      </c>
      <c r="C31" s="13"/>
      <c r="D31" s="13"/>
      <c r="E31" s="16">
        <v>605</v>
      </c>
      <c r="F31" s="76">
        <v>0</v>
      </c>
    </row>
    <row r="32" spans="1:6" ht="14.25">
      <c r="A32" s="13">
        <v>3</v>
      </c>
      <c r="B32" s="13" t="s">
        <v>354</v>
      </c>
      <c r="C32" s="13"/>
      <c r="D32" s="13"/>
      <c r="E32" s="16">
        <v>638</v>
      </c>
      <c r="F32" s="76">
        <v>0</v>
      </c>
    </row>
    <row r="33" spans="1:6" ht="14.25">
      <c r="A33" s="13"/>
      <c r="B33" s="100"/>
      <c r="C33" s="13"/>
      <c r="D33" s="13"/>
      <c r="E33" s="99"/>
      <c r="F33" s="76">
        <v>0</v>
      </c>
    </row>
    <row r="34" spans="1:6" ht="14.25">
      <c r="A34" s="13"/>
      <c r="B34" s="100"/>
      <c r="C34" s="13"/>
      <c r="D34" s="13"/>
      <c r="E34" s="99"/>
      <c r="F34" s="76">
        <v>0</v>
      </c>
    </row>
    <row r="35" spans="3:6" ht="14.25">
      <c r="C35" s="169" t="s">
        <v>328</v>
      </c>
      <c r="F35" s="76">
        <f>SUM(F30:F34)</f>
        <v>0</v>
      </c>
    </row>
    <row r="36" spans="3:6" ht="14.25">
      <c r="C36" s="200"/>
      <c r="F36" s="168"/>
    </row>
    <row r="37" spans="1:6" ht="14.25">
      <c r="A37" s="12" t="s">
        <v>413</v>
      </c>
      <c r="B37" s="61" t="s">
        <v>412</v>
      </c>
      <c r="C37" s="61"/>
      <c r="D37" s="13"/>
      <c r="E37" s="12"/>
      <c r="F37" s="197">
        <f>F35+F25</f>
        <v>87243853</v>
      </c>
    </row>
    <row r="38" ht="14.25">
      <c r="E38" s="61"/>
    </row>
    <row r="39" spans="3:5" ht="14.25">
      <c r="C39" s="61" t="s">
        <v>329</v>
      </c>
      <c r="E39" s="61"/>
    </row>
    <row r="41" spans="1:6" ht="14.25">
      <c r="A41">
        <v>1</v>
      </c>
      <c r="B41" t="s">
        <v>330</v>
      </c>
      <c r="E41" s="61"/>
      <c r="F41" s="97">
        <v>87235903</v>
      </c>
    </row>
    <row r="42" spans="1:6" ht="12">
      <c r="A42">
        <v>2</v>
      </c>
      <c r="B42" t="s">
        <v>331</v>
      </c>
      <c r="F42" s="97">
        <v>7950</v>
      </c>
    </row>
    <row r="43" spans="1:6" ht="12">
      <c r="A43">
        <v>3</v>
      </c>
      <c r="B43" t="s">
        <v>332</v>
      </c>
      <c r="F43" s="97">
        <v>0</v>
      </c>
    </row>
    <row r="44" spans="2:6" ht="14.25">
      <c r="B44" s="61" t="s">
        <v>334</v>
      </c>
      <c r="F44" s="197">
        <f>SUM(F41:F43)</f>
        <v>87243853</v>
      </c>
    </row>
    <row r="46" spans="1:6" ht="14.25">
      <c r="A46">
        <v>4</v>
      </c>
      <c r="B46" t="s">
        <v>333</v>
      </c>
      <c r="F46" s="197">
        <v>0</v>
      </c>
    </row>
    <row r="48" spans="2:6" ht="15">
      <c r="B48" s="61" t="s">
        <v>335</v>
      </c>
      <c r="F48" s="198">
        <f>F37-F44</f>
        <v>0</v>
      </c>
    </row>
    <row r="50" ht="14.25">
      <c r="B50" s="170" t="s">
        <v>336</v>
      </c>
    </row>
    <row r="52" spans="1:6" ht="14.25">
      <c r="A52" s="171" t="s">
        <v>210</v>
      </c>
      <c r="B52" s="171" t="s">
        <v>126</v>
      </c>
      <c r="C52" s="171"/>
      <c r="D52" s="171"/>
      <c r="E52" s="171"/>
      <c r="F52" s="199" t="s">
        <v>337</v>
      </c>
    </row>
    <row r="53" spans="1:6" ht="12">
      <c r="A53" s="13">
        <v>1</v>
      </c>
      <c r="B53" s="13" t="s">
        <v>338</v>
      </c>
      <c r="C53" s="13"/>
      <c r="D53" s="13"/>
      <c r="E53" s="13"/>
      <c r="F53" s="64">
        <f>'aktivet '!E18</f>
        <v>2554822</v>
      </c>
    </row>
    <row r="54" spans="1:6" ht="12">
      <c r="A54" s="13">
        <v>2</v>
      </c>
      <c r="B54" s="14" t="s">
        <v>501</v>
      </c>
      <c r="C54" s="13"/>
      <c r="D54" s="13"/>
      <c r="E54" s="13"/>
      <c r="F54" s="64">
        <v>86096851</v>
      </c>
    </row>
    <row r="55" spans="1:6" ht="12">
      <c r="A55" s="13">
        <v>3</v>
      </c>
      <c r="B55" s="13" t="s">
        <v>339</v>
      </c>
      <c r="C55" s="13"/>
      <c r="D55" s="13"/>
      <c r="E55" s="13"/>
      <c r="F55" s="64">
        <f>'aktivet '!D18</f>
        <v>4696986</v>
      </c>
    </row>
    <row r="56" spans="1:6" ht="14.25">
      <c r="A56" s="13">
        <v>4</v>
      </c>
      <c r="B56" s="13" t="s">
        <v>340</v>
      </c>
      <c r="C56" s="13"/>
      <c r="D56" s="13"/>
      <c r="E56" s="13"/>
      <c r="F56" s="76">
        <f>F53+F54-F55</f>
        <v>83954687</v>
      </c>
    </row>
    <row r="57" ht="14.25">
      <c r="D57" s="61" t="s">
        <v>341</v>
      </c>
    </row>
    <row r="61" spans="2:5" ht="12">
      <c r="B61" s="204" t="s">
        <v>143</v>
      </c>
      <c r="C61" s="204"/>
      <c r="D61" s="204" t="s">
        <v>144</v>
      </c>
      <c r="E61" s="204"/>
    </row>
    <row r="62" spans="2:5" ht="12">
      <c r="B62" s="204" t="s">
        <v>389</v>
      </c>
      <c r="C62" s="204"/>
      <c r="D62" s="204" t="s">
        <v>281</v>
      </c>
      <c r="E62" s="204"/>
    </row>
  </sheetData>
  <sheetProtection/>
  <printOptions/>
  <pageMargins left="0.25" right="0.24" top="0.31" bottom="0.3" header="0.29" footer="0.28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J18" sqref="J18"/>
    </sheetView>
  </sheetViews>
  <sheetFormatPr defaultColWidth="9.140625" defaultRowHeight="12.75"/>
  <cols>
    <col min="3" max="3" width="19.00390625" style="0" customWidth="1"/>
    <col min="4" max="4" width="14.7109375" style="0" customWidth="1"/>
    <col min="5" max="5" width="23.28125" style="0" customWidth="1"/>
    <col min="6" max="6" width="17.28125" style="0" customWidth="1"/>
  </cols>
  <sheetData>
    <row r="1" spans="1:4" ht="14.25">
      <c r="A1" t="s">
        <v>283</v>
      </c>
      <c r="C1" s="130" t="s">
        <v>395</v>
      </c>
      <c r="D1" s="30"/>
    </row>
    <row r="2" spans="1:4" ht="14.25">
      <c r="A2" t="s">
        <v>284</v>
      </c>
      <c r="C2" s="130" t="s">
        <v>384</v>
      </c>
      <c r="D2" s="30"/>
    </row>
    <row r="3" spans="1:4" ht="17.25">
      <c r="A3" t="s">
        <v>285</v>
      </c>
      <c r="C3" s="73" t="s">
        <v>400</v>
      </c>
      <c r="D3" s="30"/>
    </row>
    <row r="4" spans="1:4" ht="17.25">
      <c r="A4" t="s">
        <v>407</v>
      </c>
      <c r="C4" s="73" t="s">
        <v>393</v>
      </c>
      <c r="D4" s="170"/>
    </row>
    <row r="8" ht="12">
      <c r="D8" t="s">
        <v>423</v>
      </c>
    </row>
    <row r="9" ht="12">
      <c r="F9" s="204" t="s">
        <v>444</v>
      </c>
    </row>
    <row r="11" spans="2:6" ht="12">
      <c r="B11" s="18" t="s">
        <v>125</v>
      </c>
      <c r="C11" s="18" t="s">
        <v>424</v>
      </c>
      <c r="D11" s="18" t="s">
        <v>425</v>
      </c>
      <c r="E11" s="18" t="s">
        <v>426</v>
      </c>
      <c r="F11" s="18" t="s">
        <v>427</v>
      </c>
    </row>
    <row r="12" spans="2:6" ht="12">
      <c r="B12" s="17">
        <v>1</v>
      </c>
      <c r="C12" s="17" t="s">
        <v>435</v>
      </c>
      <c r="D12" s="17">
        <v>100990993</v>
      </c>
      <c r="E12" s="17"/>
      <c r="F12" s="202">
        <v>1761684</v>
      </c>
    </row>
    <row r="13" spans="2:6" ht="12">
      <c r="B13" s="17">
        <v>2</v>
      </c>
      <c r="C13" s="17" t="s">
        <v>436</v>
      </c>
      <c r="D13" s="216" t="s">
        <v>437</v>
      </c>
      <c r="E13" s="17"/>
      <c r="F13" s="202">
        <v>1796298</v>
      </c>
    </row>
    <row r="14" spans="2:6" ht="12">
      <c r="B14" s="17">
        <v>3</v>
      </c>
      <c r="C14" s="17" t="s">
        <v>438</v>
      </c>
      <c r="D14" s="17">
        <v>20304735301</v>
      </c>
      <c r="E14" s="17"/>
      <c r="F14" s="202">
        <v>2204231</v>
      </c>
    </row>
    <row r="15" spans="2:6" ht="12">
      <c r="B15" s="17">
        <v>4</v>
      </c>
      <c r="C15" s="18" t="s">
        <v>502</v>
      </c>
      <c r="D15" s="17">
        <v>512400</v>
      </c>
      <c r="E15" s="17"/>
      <c r="F15" s="202">
        <v>62117</v>
      </c>
    </row>
    <row r="16" spans="2:6" ht="12">
      <c r="B16" s="17">
        <v>5</v>
      </c>
      <c r="C16" s="17"/>
      <c r="D16" s="17"/>
      <c r="E16" s="17"/>
      <c r="F16" s="202"/>
    </row>
    <row r="17" spans="2:6" ht="12">
      <c r="B17" s="17">
        <v>6</v>
      </c>
      <c r="C17" s="17"/>
      <c r="D17" s="17"/>
      <c r="E17" s="17"/>
      <c r="F17" s="202"/>
    </row>
    <row r="18" spans="2:6" ht="12">
      <c r="B18" s="17">
        <v>7</v>
      </c>
      <c r="C18" s="17"/>
      <c r="D18" s="17"/>
      <c r="E18" s="17"/>
      <c r="F18" s="202"/>
    </row>
    <row r="19" spans="2:6" ht="12">
      <c r="B19" s="17">
        <v>8</v>
      </c>
      <c r="C19" s="17"/>
      <c r="D19" s="17"/>
      <c r="E19" s="17"/>
      <c r="F19" s="202"/>
    </row>
    <row r="20" spans="2:6" ht="12">
      <c r="B20" s="17">
        <v>9</v>
      </c>
      <c r="C20" s="17"/>
      <c r="D20" s="17"/>
      <c r="E20" s="17"/>
      <c r="F20" s="202"/>
    </row>
    <row r="21" spans="2:6" ht="14.25">
      <c r="B21" s="16"/>
      <c r="C21" s="16" t="s">
        <v>428</v>
      </c>
      <c r="D21" s="16"/>
      <c r="E21" s="16"/>
      <c r="F21" s="203">
        <f>SUM(F12:F20)</f>
        <v>5824330</v>
      </c>
    </row>
    <row r="22" spans="2:6" ht="12">
      <c r="B22" s="17"/>
      <c r="C22" s="17"/>
      <c r="D22" s="17"/>
      <c r="E22" s="17"/>
      <c r="F22" s="17"/>
    </row>
    <row r="23" spans="2:6" ht="12">
      <c r="B23" s="24"/>
      <c r="C23" s="24"/>
      <c r="D23" s="24"/>
      <c r="E23" s="24"/>
      <c r="F23" s="241"/>
    </row>
    <row r="24" spans="2:6" ht="12">
      <c r="B24" s="24"/>
      <c r="C24" s="204" t="s">
        <v>143</v>
      </c>
      <c r="D24" s="204"/>
      <c r="E24" s="204" t="s">
        <v>144</v>
      </c>
      <c r="F24" s="24"/>
    </row>
    <row r="25" spans="3:5" ht="12">
      <c r="C25" s="204" t="s">
        <v>389</v>
      </c>
      <c r="D25" s="204"/>
      <c r="E25" s="204" t="s">
        <v>281</v>
      </c>
    </row>
    <row r="26" spans="2:7" ht="12">
      <c r="B26" s="39"/>
      <c r="D26" s="39"/>
      <c r="E26" s="39"/>
      <c r="F26" s="39"/>
      <c r="G26" s="39"/>
    </row>
    <row r="27" spans="2:7" ht="12">
      <c r="B27" s="39"/>
      <c r="D27" s="39"/>
      <c r="E27" s="39"/>
      <c r="F27" s="39"/>
      <c r="G27" s="39"/>
    </row>
  </sheetData>
  <sheetProtection/>
  <printOptions/>
  <pageMargins left="0.25" right="0.44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D29" sqref="D29:D30"/>
    </sheetView>
  </sheetViews>
  <sheetFormatPr defaultColWidth="9.140625" defaultRowHeight="12.75"/>
  <cols>
    <col min="2" max="2" width="23.00390625" style="0" customWidth="1"/>
    <col min="4" max="4" width="16.140625" style="0" customWidth="1"/>
    <col min="5" max="5" width="23.8515625" style="30" customWidth="1"/>
    <col min="6" max="6" width="5.421875" style="0" customWidth="1"/>
    <col min="7" max="7" width="15.00390625" style="0" customWidth="1"/>
    <col min="10" max="10" width="6.8515625" style="0" customWidth="1"/>
    <col min="11" max="12" width="9.140625" style="0" hidden="1" customWidth="1"/>
  </cols>
  <sheetData>
    <row r="1" spans="1:4" ht="14.25">
      <c r="A1" t="s">
        <v>283</v>
      </c>
      <c r="C1" s="130" t="s">
        <v>395</v>
      </c>
      <c r="D1" s="30"/>
    </row>
    <row r="2" spans="1:4" ht="14.25">
      <c r="A2" t="s">
        <v>284</v>
      </c>
      <c r="C2" s="130" t="s">
        <v>384</v>
      </c>
      <c r="D2" s="30"/>
    </row>
    <row r="3" spans="1:4" ht="17.25">
      <c r="A3" t="s">
        <v>285</v>
      </c>
      <c r="C3" s="73" t="s">
        <v>400</v>
      </c>
      <c r="D3" s="30"/>
    </row>
    <row r="4" spans="1:4" ht="17.25">
      <c r="A4" t="s">
        <v>429</v>
      </c>
      <c r="C4" s="73" t="s">
        <v>393</v>
      </c>
      <c r="D4" s="30"/>
    </row>
    <row r="5" spans="3:4" ht="17.25">
      <c r="C5" s="201"/>
      <c r="D5" s="170"/>
    </row>
    <row r="11" ht="14.25">
      <c r="B11" s="172" t="s">
        <v>503</v>
      </c>
    </row>
    <row r="15" spans="1:5" ht="12">
      <c r="A15" s="205" t="s">
        <v>125</v>
      </c>
      <c r="B15" s="205" t="s">
        <v>430</v>
      </c>
      <c r="C15" s="205" t="s">
        <v>431</v>
      </c>
      <c r="D15" s="205" t="s">
        <v>432</v>
      </c>
      <c r="E15" s="31" t="s">
        <v>433</v>
      </c>
    </row>
    <row r="16" spans="1:13" ht="12">
      <c r="A16" s="206"/>
      <c r="B16" s="205"/>
      <c r="C16" s="205"/>
      <c r="D16" s="205"/>
      <c r="E16" s="31"/>
      <c r="G16" s="207"/>
      <c r="H16" s="208"/>
      <c r="I16" s="209"/>
      <c r="J16" s="210"/>
      <c r="K16" s="210"/>
      <c r="L16" s="210"/>
      <c r="M16" s="211"/>
    </row>
    <row r="17" spans="1:13" ht="12">
      <c r="A17" s="206"/>
      <c r="B17" s="205"/>
      <c r="C17" s="205"/>
      <c r="D17" s="205"/>
      <c r="E17" s="31"/>
      <c r="G17" s="207"/>
      <c r="H17" s="212"/>
      <c r="I17" s="209"/>
      <c r="J17" s="210"/>
      <c r="K17" s="210"/>
      <c r="L17" s="210"/>
      <c r="M17" s="211"/>
    </row>
    <row r="18" spans="1:13" ht="12">
      <c r="A18" s="206"/>
      <c r="B18" s="205"/>
      <c r="C18" s="205"/>
      <c r="D18" s="205"/>
      <c r="E18" s="31"/>
      <c r="G18" s="207"/>
      <c r="H18" s="212"/>
      <c r="I18" s="209"/>
      <c r="J18" s="210"/>
      <c r="K18" s="210"/>
      <c r="L18" s="210"/>
      <c r="M18" s="211"/>
    </row>
    <row r="19" spans="1:13" ht="12">
      <c r="A19" s="206"/>
      <c r="B19" s="205"/>
      <c r="C19" s="205"/>
      <c r="D19" s="205"/>
      <c r="E19" s="31"/>
      <c r="G19" s="207"/>
      <c r="H19" s="212"/>
      <c r="I19" s="209"/>
      <c r="J19" s="210"/>
      <c r="K19" s="210"/>
      <c r="L19" s="210"/>
      <c r="M19" s="211"/>
    </row>
    <row r="20" spans="1:13" ht="12">
      <c r="A20" s="206"/>
      <c r="B20" s="205" t="s">
        <v>434</v>
      </c>
      <c r="C20" s="205"/>
      <c r="D20" s="205"/>
      <c r="E20" s="31"/>
      <c r="G20" s="213"/>
      <c r="H20" s="209"/>
      <c r="I20" s="209"/>
      <c r="J20" s="210"/>
      <c r="K20" s="210"/>
      <c r="L20" s="210"/>
      <c r="M20" s="211"/>
    </row>
    <row r="21" spans="1:13" ht="12">
      <c r="A21" s="206"/>
      <c r="B21" s="205"/>
      <c r="C21" s="205"/>
      <c r="D21" s="205"/>
      <c r="E21" s="31"/>
      <c r="G21" s="213"/>
      <c r="H21" s="209"/>
      <c r="I21" s="209"/>
      <c r="J21" s="210"/>
      <c r="K21" s="210"/>
      <c r="L21" s="210"/>
      <c r="M21" s="211"/>
    </row>
    <row r="22" spans="1:13" ht="12">
      <c r="A22" s="206"/>
      <c r="B22" s="205"/>
      <c r="C22" s="205"/>
      <c r="D22" s="205"/>
      <c r="E22" s="31"/>
      <c r="G22" s="213"/>
      <c r="H22" s="209"/>
      <c r="I22" s="209"/>
      <c r="J22" s="210"/>
      <c r="K22" s="210"/>
      <c r="L22" s="210"/>
      <c r="M22" s="211"/>
    </row>
    <row r="23" spans="1:13" ht="12">
      <c r="A23" s="206"/>
      <c r="B23" s="205"/>
      <c r="C23" s="205"/>
      <c r="D23" s="205"/>
      <c r="E23" s="31"/>
      <c r="G23" s="214"/>
      <c r="H23" s="214"/>
      <c r="I23" s="214"/>
      <c r="J23" s="214"/>
      <c r="K23" s="214"/>
      <c r="L23" s="214"/>
      <c r="M23" s="214"/>
    </row>
    <row r="24" spans="1:13" ht="12">
      <c r="A24" s="206"/>
      <c r="B24" s="205"/>
      <c r="C24" s="205"/>
      <c r="D24" s="205"/>
      <c r="E24" s="31"/>
      <c r="G24" s="214"/>
      <c r="H24" s="214"/>
      <c r="I24" s="214"/>
      <c r="J24" s="214"/>
      <c r="K24" s="214"/>
      <c r="L24" s="214"/>
      <c r="M24" s="214"/>
    </row>
    <row r="25" spans="1:13" ht="12">
      <c r="A25" s="205"/>
      <c r="B25" s="205"/>
      <c r="C25" s="205"/>
      <c r="D25" s="205"/>
      <c r="E25" s="31"/>
      <c r="G25" s="214"/>
      <c r="H25" s="214"/>
      <c r="I25" s="214"/>
      <c r="J25" s="214"/>
      <c r="K25" s="214"/>
      <c r="L25" s="214"/>
      <c r="M25" s="214"/>
    </row>
    <row r="26" spans="1:13" ht="12">
      <c r="A26" s="205"/>
      <c r="B26" s="205" t="s">
        <v>325</v>
      </c>
      <c r="C26" s="205"/>
      <c r="D26" s="205"/>
      <c r="E26" s="31">
        <f>SUM(E16:E25)</f>
        <v>0</v>
      </c>
      <c r="G26" s="214"/>
      <c r="H26" s="214"/>
      <c r="I26" s="214"/>
      <c r="J26" s="214"/>
      <c r="K26" s="214"/>
      <c r="L26" s="214"/>
      <c r="M26" s="214"/>
    </row>
    <row r="27" spans="7:13" ht="12">
      <c r="G27" s="214"/>
      <c r="H27" s="214"/>
      <c r="I27" s="214"/>
      <c r="J27" s="214"/>
      <c r="K27" s="214"/>
      <c r="L27" s="214"/>
      <c r="M27" s="215"/>
    </row>
    <row r="28" spans="7:13" ht="12">
      <c r="G28" s="214"/>
      <c r="H28" s="214"/>
      <c r="I28" s="214"/>
      <c r="J28" s="214"/>
      <c r="K28" s="214"/>
      <c r="L28" s="214"/>
      <c r="M28" s="214"/>
    </row>
    <row r="29" spans="2:13" ht="12">
      <c r="B29" s="173" t="s">
        <v>143</v>
      </c>
      <c r="D29" s="204" t="s">
        <v>144</v>
      </c>
      <c r="G29" s="214"/>
      <c r="H29" s="214"/>
      <c r="I29" s="214"/>
      <c r="J29" s="214"/>
      <c r="K29" s="214"/>
      <c r="L29" s="214"/>
      <c r="M29" s="215"/>
    </row>
    <row r="30" spans="2:13" ht="12">
      <c r="B30" s="204" t="s">
        <v>389</v>
      </c>
      <c r="D30" s="204" t="s">
        <v>281</v>
      </c>
      <c r="G30" s="214"/>
      <c r="H30" s="214"/>
      <c r="I30" s="214"/>
      <c r="J30" s="214"/>
      <c r="K30" s="214"/>
      <c r="L30" s="214"/>
      <c r="M30" s="2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17.28125" style="0" customWidth="1"/>
    <col min="2" max="2" width="13.00390625" style="0" customWidth="1"/>
    <col min="4" max="4" width="9.57421875" style="0" customWidth="1"/>
    <col min="7" max="7" width="8.8515625" style="0" customWidth="1"/>
    <col min="8" max="8" width="26.00390625" style="0" customWidth="1"/>
    <col min="9" max="9" width="13.421875" style="0" customWidth="1"/>
  </cols>
  <sheetData>
    <row r="1" spans="1:3" ht="17.25">
      <c r="A1" s="172" t="s">
        <v>404</v>
      </c>
      <c r="B1" s="242" t="s">
        <v>508</v>
      </c>
      <c r="C1" s="172"/>
    </row>
    <row r="2" spans="1:3" ht="17.25">
      <c r="A2" s="172" t="s">
        <v>284</v>
      </c>
      <c r="B2" s="242" t="s">
        <v>384</v>
      </c>
      <c r="C2" s="172"/>
    </row>
    <row r="3" spans="1:3" ht="14.25">
      <c r="A3" s="172" t="s">
        <v>429</v>
      </c>
      <c r="B3" s="172" t="s">
        <v>509</v>
      </c>
      <c r="C3" s="172"/>
    </row>
    <row r="4" ht="12">
      <c r="G4" s="204" t="s">
        <v>510</v>
      </c>
    </row>
    <row r="8" ht="18.75">
      <c r="C8" s="243" t="s">
        <v>504</v>
      </c>
    </row>
    <row r="11" ht="12">
      <c r="A11" s="204" t="s">
        <v>511</v>
      </c>
    </row>
    <row r="13" ht="12">
      <c r="A13" s="204" t="s">
        <v>512</v>
      </c>
    </row>
    <row r="14" ht="12">
      <c r="A14" s="204" t="s">
        <v>513</v>
      </c>
    </row>
    <row r="15" ht="12">
      <c r="A15" s="204" t="s">
        <v>505</v>
      </c>
    </row>
    <row r="17" ht="12">
      <c r="A17" s="204" t="s">
        <v>506</v>
      </c>
    </row>
    <row r="18" ht="12">
      <c r="A18" s="204" t="s">
        <v>507</v>
      </c>
    </row>
    <row r="21" ht="12">
      <c r="C21" s="204" t="s">
        <v>514</v>
      </c>
    </row>
    <row r="22" spans="1:4" ht="14.25">
      <c r="A22" s="204"/>
      <c r="D22" s="61" t="s">
        <v>389</v>
      </c>
    </row>
  </sheetData>
  <sheetProtection/>
  <printOptions/>
  <pageMargins left="0.2" right="0.2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183"/>
  <sheetViews>
    <sheetView zoomScalePageLayoutView="0" workbookViewId="0" topLeftCell="A1">
      <selection activeCell="H96" sqref="H96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9.57421875" style="0" customWidth="1"/>
    <col min="7" max="7" width="12.57421875" style="0" customWidth="1"/>
    <col min="8" max="8" width="7.8515625" style="0" customWidth="1"/>
    <col min="9" max="9" width="10.8515625" style="0" customWidth="1"/>
    <col min="10" max="10" width="10.00390625" style="0" customWidth="1"/>
    <col min="11" max="11" width="4.7109375" style="0" customWidth="1"/>
    <col min="16" max="16" width="53.421875" style="0" customWidth="1"/>
  </cols>
  <sheetData>
    <row r="1" spans="1:10" ht="14.25">
      <c r="A1" s="204"/>
      <c r="B1" s="244" t="s">
        <v>609</v>
      </c>
      <c r="D1" s="244"/>
      <c r="E1" s="204"/>
      <c r="F1" s="204"/>
      <c r="G1" s="204"/>
      <c r="H1" s="204"/>
      <c r="I1" s="204"/>
      <c r="J1" s="204"/>
    </row>
    <row r="2" spans="1:10" ht="14.25">
      <c r="A2" s="204"/>
      <c r="B2" s="244" t="s">
        <v>610</v>
      </c>
      <c r="D2" s="244"/>
      <c r="E2" s="204"/>
      <c r="F2" s="204"/>
      <c r="G2" s="204"/>
      <c r="H2" s="204"/>
      <c r="I2" s="204"/>
      <c r="J2" s="204"/>
    </row>
    <row r="3" spans="1:10" ht="14.25">
      <c r="A3" s="204"/>
      <c r="B3" s="61"/>
      <c r="C3" s="204"/>
      <c r="D3" s="204"/>
      <c r="E3" s="204"/>
      <c r="F3" s="204"/>
      <c r="G3" s="204"/>
      <c r="H3" s="204"/>
      <c r="I3" s="61" t="s">
        <v>515</v>
      </c>
      <c r="J3" s="204"/>
    </row>
    <row r="4" spans="1:10" ht="14.25">
      <c r="A4" s="204"/>
      <c r="B4" s="61"/>
      <c r="C4" s="204"/>
      <c r="D4" s="204"/>
      <c r="E4" s="204"/>
      <c r="F4" s="204"/>
      <c r="G4" s="204"/>
      <c r="H4" s="204"/>
      <c r="I4" s="204"/>
      <c r="J4" s="204"/>
    </row>
    <row r="5" spans="1:16" ht="14.25">
      <c r="A5" s="245"/>
      <c r="B5" s="245"/>
      <c r="C5" s="245"/>
      <c r="D5" s="245"/>
      <c r="E5" s="245"/>
      <c r="F5" s="245"/>
      <c r="G5" s="245"/>
      <c r="H5" s="245"/>
      <c r="I5" s="131"/>
      <c r="J5" s="246" t="s">
        <v>516</v>
      </c>
      <c r="K5" s="1"/>
      <c r="L5" s="1"/>
      <c r="M5" s="1"/>
      <c r="N5" s="1"/>
      <c r="O5" s="1"/>
      <c r="P5" s="1"/>
    </row>
    <row r="6" spans="1:16" ht="15.75" customHeight="1">
      <c r="A6" s="355" t="s">
        <v>517</v>
      </c>
      <c r="B6" s="356"/>
      <c r="C6" s="356"/>
      <c r="D6" s="356"/>
      <c r="E6" s="356"/>
      <c r="F6" s="356"/>
      <c r="G6" s="356"/>
      <c r="H6" s="356"/>
      <c r="I6" s="356"/>
      <c r="J6" s="357"/>
      <c r="K6" s="247"/>
      <c r="L6" s="247"/>
      <c r="M6" s="247"/>
      <c r="N6" s="247"/>
      <c r="O6" s="247"/>
      <c r="P6" s="247"/>
    </row>
    <row r="7" spans="1:10" ht="26.25" customHeight="1" thickBot="1">
      <c r="A7" s="248"/>
      <c r="B7" s="358" t="s">
        <v>518</v>
      </c>
      <c r="C7" s="358"/>
      <c r="D7" s="358"/>
      <c r="E7" s="358"/>
      <c r="F7" s="359"/>
      <c r="G7" s="249" t="s">
        <v>519</v>
      </c>
      <c r="H7" s="249" t="s">
        <v>520</v>
      </c>
      <c r="I7" s="250" t="s">
        <v>521</v>
      </c>
      <c r="J7" s="250" t="s">
        <v>522</v>
      </c>
    </row>
    <row r="8" spans="1:10" ht="16.5" customHeight="1">
      <c r="A8" s="251">
        <v>1</v>
      </c>
      <c r="B8" s="360" t="s">
        <v>523</v>
      </c>
      <c r="C8" s="361"/>
      <c r="D8" s="361"/>
      <c r="E8" s="361"/>
      <c r="F8" s="361"/>
      <c r="G8" s="252">
        <v>70</v>
      </c>
      <c r="H8" s="252">
        <v>11100</v>
      </c>
      <c r="I8" s="253">
        <f>I9+I10+I11</f>
        <v>84558</v>
      </c>
      <c r="J8" s="253">
        <f>J9+J10+J11</f>
        <v>45566</v>
      </c>
    </row>
    <row r="9" spans="1:10" ht="16.5" customHeight="1">
      <c r="A9" s="254" t="s">
        <v>524</v>
      </c>
      <c r="B9" s="362" t="s">
        <v>525</v>
      </c>
      <c r="C9" s="362"/>
      <c r="D9" s="362"/>
      <c r="E9" s="362"/>
      <c r="F9" s="363"/>
      <c r="G9" s="255" t="s">
        <v>526</v>
      </c>
      <c r="H9" s="255">
        <v>11101</v>
      </c>
      <c r="I9" s="256"/>
      <c r="J9" s="257"/>
    </row>
    <row r="10" spans="1:10" ht="16.5" customHeight="1">
      <c r="A10" s="258" t="s">
        <v>527</v>
      </c>
      <c r="B10" s="362" t="s">
        <v>528</v>
      </c>
      <c r="C10" s="362"/>
      <c r="D10" s="362"/>
      <c r="E10" s="362"/>
      <c r="F10" s="363"/>
      <c r="G10" s="255">
        <v>704</v>
      </c>
      <c r="H10" s="255">
        <v>11102</v>
      </c>
      <c r="I10" s="256"/>
      <c r="J10" s="257"/>
    </row>
    <row r="11" spans="1:10" ht="16.5" customHeight="1">
      <c r="A11" s="258" t="s">
        <v>529</v>
      </c>
      <c r="B11" s="362" t="s">
        <v>530</v>
      </c>
      <c r="C11" s="362"/>
      <c r="D11" s="362"/>
      <c r="E11" s="362"/>
      <c r="F11" s="363"/>
      <c r="G11" s="259">
        <v>705</v>
      </c>
      <c r="H11" s="255">
        <v>11103</v>
      </c>
      <c r="I11" s="256">
        <v>84558</v>
      </c>
      <c r="J11" s="257">
        <v>45566</v>
      </c>
    </row>
    <row r="12" spans="1:10" ht="16.5" customHeight="1">
      <c r="A12" s="260">
        <v>2</v>
      </c>
      <c r="B12" s="364" t="s">
        <v>531</v>
      </c>
      <c r="C12" s="364"/>
      <c r="D12" s="364"/>
      <c r="E12" s="364"/>
      <c r="F12" s="365"/>
      <c r="G12" s="261">
        <v>708</v>
      </c>
      <c r="H12" s="262">
        <v>11104</v>
      </c>
      <c r="I12" s="256">
        <f>I13+I14+I15</f>
        <v>9769</v>
      </c>
      <c r="J12" s="256">
        <f>J13+J14+J15</f>
        <v>5600</v>
      </c>
    </row>
    <row r="13" spans="1:10" ht="16.5" customHeight="1">
      <c r="A13" s="263" t="s">
        <v>524</v>
      </c>
      <c r="B13" s="362" t="s">
        <v>532</v>
      </c>
      <c r="C13" s="362"/>
      <c r="D13" s="362"/>
      <c r="E13" s="362"/>
      <c r="F13" s="363"/>
      <c r="G13" s="255">
        <v>7081</v>
      </c>
      <c r="H13" s="264">
        <v>111041</v>
      </c>
      <c r="I13" s="256"/>
      <c r="J13" s="257"/>
    </row>
    <row r="14" spans="1:10" ht="16.5" customHeight="1">
      <c r="A14" s="263" t="s">
        <v>533</v>
      </c>
      <c r="B14" s="362" t="s">
        <v>534</v>
      </c>
      <c r="C14" s="362"/>
      <c r="D14" s="362"/>
      <c r="E14" s="362"/>
      <c r="F14" s="363"/>
      <c r="G14" s="255">
        <v>7082</v>
      </c>
      <c r="H14" s="264">
        <v>111042</v>
      </c>
      <c r="I14" s="256">
        <v>9769</v>
      </c>
      <c r="J14" s="257">
        <v>5600</v>
      </c>
    </row>
    <row r="15" spans="1:10" ht="16.5" customHeight="1">
      <c r="A15" s="263" t="s">
        <v>535</v>
      </c>
      <c r="B15" s="362" t="s">
        <v>536</v>
      </c>
      <c r="C15" s="362"/>
      <c r="D15" s="362"/>
      <c r="E15" s="362"/>
      <c r="F15" s="363"/>
      <c r="G15" s="255">
        <v>7083</v>
      </c>
      <c r="H15" s="264">
        <v>111043</v>
      </c>
      <c r="I15" s="256"/>
      <c r="J15" s="257"/>
    </row>
    <row r="16" spans="1:10" ht="29.25" customHeight="1">
      <c r="A16" s="265">
        <v>3</v>
      </c>
      <c r="B16" s="364" t="s">
        <v>537</v>
      </c>
      <c r="C16" s="364"/>
      <c r="D16" s="364"/>
      <c r="E16" s="364"/>
      <c r="F16" s="365"/>
      <c r="G16" s="261">
        <v>71</v>
      </c>
      <c r="H16" s="262">
        <v>11201</v>
      </c>
      <c r="I16" s="256"/>
      <c r="J16" s="257"/>
    </row>
    <row r="17" spans="1:10" ht="16.5" customHeight="1">
      <c r="A17" s="266"/>
      <c r="B17" s="366" t="s">
        <v>538</v>
      </c>
      <c r="C17" s="366"/>
      <c r="D17" s="366"/>
      <c r="E17" s="366"/>
      <c r="F17" s="367"/>
      <c r="G17" s="267"/>
      <c r="H17" s="255">
        <v>112011</v>
      </c>
      <c r="I17" s="256"/>
      <c r="J17" s="257"/>
    </row>
    <row r="18" spans="1:10" ht="16.5" customHeight="1">
      <c r="A18" s="266"/>
      <c r="B18" s="366" t="s">
        <v>539</v>
      </c>
      <c r="C18" s="366"/>
      <c r="D18" s="366"/>
      <c r="E18" s="366"/>
      <c r="F18" s="367"/>
      <c r="G18" s="267"/>
      <c r="H18" s="255">
        <v>112012</v>
      </c>
      <c r="I18" s="256"/>
      <c r="J18" s="257"/>
    </row>
    <row r="19" spans="1:10" ht="16.5" customHeight="1">
      <c r="A19" s="268">
        <v>4</v>
      </c>
      <c r="B19" s="364" t="s">
        <v>540</v>
      </c>
      <c r="C19" s="364"/>
      <c r="D19" s="364"/>
      <c r="E19" s="364"/>
      <c r="F19" s="365"/>
      <c r="G19" s="269">
        <v>72</v>
      </c>
      <c r="H19" s="270">
        <v>11300</v>
      </c>
      <c r="I19" s="256"/>
      <c r="J19" s="257"/>
    </row>
    <row r="20" spans="1:10" ht="16.5" customHeight="1">
      <c r="A20" s="258"/>
      <c r="B20" s="368" t="s">
        <v>541</v>
      </c>
      <c r="C20" s="369"/>
      <c r="D20" s="369"/>
      <c r="E20" s="369"/>
      <c r="F20" s="369"/>
      <c r="G20" s="271"/>
      <c r="H20" s="272">
        <v>11301</v>
      </c>
      <c r="I20" s="256"/>
      <c r="J20" s="257"/>
    </row>
    <row r="21" spans="1:10" ht="16.5" customHeight="1">
      <c r="A21" s="273">
        <v>5</v>
      </c>
      <c r="B21" s="365" t="s">
        <v>542</v>
      </c>
      <c r="C21" s="370"/>
      <c r="D21" s="370"/>
      <c r="E21" s="370"/>
      <c r="F21" s="370"/>
      <c r="G21" s="274">
        <v>73</v>
      </c>
      <c r="H21" s="274">
        <v>11400</v>
      </c>
      <c r="I21" s="256"/>
      <c r="J21" s="257"/>
    </row>
    <row r="22" spans="1:10" ht="16.5" customHeight="1">
      <c r="A22" s="275">
        <v>6</v>
      </c>
      <c r="B22" s="365" t="s">
        <v>543</v>
      </c>
      <c r="C22" s="370"/>
      <c r="D22" s="370"/>
      <c r="E22" s="370"/>
      <c r="F22" s="370"/>
      <c r="G22" s="274">
        <v>75</v>
      </c>
      <c r="H22" s="276">
        <v>11500</v>
      </c>
      <c r="I22" s="256">
        <v>4</v>
      </c>
      <c r="J22" s="257"/>
    </row>
    <row r="23" spans="1:10" ht="16.5" customHeight="1">
      <c r="A23" s="273">
        <v>7</v>
      </c>
      <c r="B23" s="364" t="s">
        <v>544</v>
      </c>
      <c r="C23" s="364"/>
      <c r="D23" s="364"/>
      <c r="E23" s="364"/>
      <c r="F23" s="365"/>
      <c r="G23" s="261">
        <v>77</v>
      </c>
      <c r="H23" s="261">
        <v>11600</v>
      </c>
      <c r="I23" s="256"/>
      <c r="J23" s="257"/>
    </row>
    <row r="24" spans="1:10" ht="16.5" customHeight="1" thickBot="1">
      <c r="A24" s="277" t="s">
        <v>545</v>
      </c>
      <c r="B24" s="371" t="s">
        <v>546</v>
      </c>
      <c r="C24" s="371"/>
      <c r="D24" s="371"/>
      <c r="E24" s="371"/>
      <c r="F24" s="371"/>
      <c r="G24" s="278"/>
      <c r="H24" s="278">
        <v>11800</v>
      </c>
      <c r="I24" s="279">
        <f>I8+I12+I16+I19+I21+I22+I23</f>
        <v>94331</v>
      </c>
      <c r="J24" s="279">
        <f>J8+J12+J16+J19+J21+J22+J23</f>
        <v>51166</v>
      </c>
    </row>
    <row r="25" spans="1:10" ht="16.5" customHeight="1">
      <c r="A25" s="280"/>
      <c r="B25" s="281"/>
      <c r="C25" s="281"/>
      <c r="D25" s="281"/>
      <c r="E25" s="281"/>
      <c r="F25" s="281"/>
      <c r="G25" s="281"/>
      <c r="H25" s="281"/>
      <c r="I25" s="282"/>
      <c r="J25" s="282"/>
    </row>
    <row r="26" spans="1:10" ht="16.5" customHeight="1">
      <c r="A26" s="280"/>
      <c r="B26" s="281"/>
      <c r="C26" s="281"/>
      <c r="D26" s="281"/>
      <c r="E26" s="281"/>
      <c r="F26" s="281"/>
      <c r="G26" s="281"/>
      <c r="H26" s="281"/>
      <c r="I26" s="282"/>
      <c r="J26" s="282"/>
    </row>
    <row r="27" spans="1:10" ht="16.5" customHeight="1">
      <c r="A27" s="280"/>
      <c r="B27" s="281"/>
      <c r="C27" s="281"/>
      <c r="D27" s="281"/>
      <c r="E27" s="281"/>
      <c r="F27" s="281"/>
      <c r="G27" s="281"/>
      <c r="H27" s="281"/>
      <c r="I27" s="282"/>
      <c r="J27" s="282"/>
    </row>
    <row r="28" spans="1:10" ht="16.5" customHeight="1">
      <c r="A28" s="280"/>
      <c r="B28" s="281"/>
      <c r="C28" s="281"/>
      <c r="D28" s="281"/>
      <c r="E28" s="281"/>
      <c r="F28" s="282" t="s">
        <v>282</v>
      </c>
      <c r="G28" s="281"/>
      <c r="H28" s="281"/>
      <c r="J28" s="282"/>
    </row>
    <row r="29" spans="1:10" ht="16.5" customHeight="1">
      <c r="A29" s="280"/>
      <c r="B29" s="281"/>
      <c r="C29" s="281"/>
      <c r="D29" s="281"/>
      <c r="E29" s="281"/>
      <c r="F29" s="283" t="s">
        <v>611</v>
      </c>
      <c r="G29" s="281"/>
      <c r="H29" s="281"/>
      <c r="J29" s="282"/>
    </row>
    <row r="30" spans="1:10" ht="16.5" customHeight="1">
      <c r="A30" s="280"/>
      <c r="B30" s="281"/>
      <c r="C30" s="281"/>
      <c r="D30" s="281"/>
      <c r="E30" s="281"/>
      <c r="F30" s="281"/>
      <c r="G30" s="281"/>
      <c r="H30" s="281"/>
      <c r="I30" s="282"/>
      <c r="J30" s="282"/>
    </row>
    <row r="31" spans="1:10" ht="16.5" customHeight="1">
      <c r="A31" s="280"/>
      <c r="B31" s="281"/>
      <c r="C31" s="281"/>
      <c r="D31" s="281"/>
      <c r="E31" s="281"/>
      <c r="F31" s="281"/>
      <c r="G31" s="281"/>
      <c r="H31" s="281"/>
      <c r="I31" s="282"/>
      <c r="J31" s="282"/>
    </row>
    <row r="32" spans="1:10" ht="16.5" customHeight="1">
      <c r="A32" s="280"/>
      <c r="B32" s="281"/>
      <c r="C32" s="281"/>
      <c r="D32" s="281"/>
      <c r="E32" s="281"/>
      <c r="F32" s="281"/>
      <c r="G32" s="281"/>
      <c r="H32" s="281"/>
      <c r="I32" s="282"/>
      <c r="J32" s="282"/>
    </row>
    <row r="33" spans="1:10" ht="16.5" customHeight="1">
      <c r="A33" s="280"/>
      <c r="B33" s="281"/>
      <c r="C33" s="281"/>
      <c r="D33" s="281"/>
      <c r="E33" s="281"/>
      <c r="F33" s="281"/>
      <c r="G33" s="281"/>
      <c r="H33" s="281"/>
      <c r="I33" s="282"/>
      <c r="J33" s="282"/>
    </row>
    <row r="34" spans="1:10" ht="16.5" customHeight="1">
      <c r="A34" s="280"/>
      <c r="B34" s="281"/>
      <c r="C34" s="281"/>
      <c r="D34" s="281"/>
      <c r="E34" s="281"/>
      <c r="F34" s="281"/>
      <c r="G34" s="281"/>
      <c r="H34" s="281"/>
      <c r="I34" s="282"/>
      <c r="J34" s="282"/>
    </row>
    <row r="35" spans="1:10" ht="16.5" customHeight="1">
      <c r="A35" s="280"/>
      <c r="B35" s="281"/>
      <c r="C35" s="281"/>
      <c r="D35" s="281"/>
      <c r="E35" s="281"/>
      <c r="F35" s="281"/>
      <c r="G35" s="281"/>
      <c r="H35" s="281"/>
      <c r="I35" s="282"/>
      <c r="J35" s="282"/>
    </row>
    <row r="36" spans="1:10" ht="16.5" customHeight="1">
      <c r="A36" s="280"/>
      <c r="B36" s="281"/>
      <c r="C36" s="281"/>
      <c r="D36" s="281"/>
      <c r="E36" s="281"/>
      <c r="F36" s="281"/>
      <c r="G36" s="281"/>
      <c r="H36" s="281"/>
      <c r="I36" s="282"/>
      <c r="J36" s="282"/>
    </row>
    <row r="37" spans="1:10" ht="16.5" customHeight="1">
      <c r="A37" s="280"/>
      <c r="B37" s="281"/>
      <c r="C37" s="281"/>
      <c r="D37" s="281"/>
      <c r="E37" s="281"/>
      <c r="F37" s="281"/>
      <c r="G37" s="281"/>
      <c r="H37" s="281"/>
      <c r="I37" s="282"/>
      <c r="J37" s="282"/>
    </row>
    <row r="38" spans="1:10" ht="16.5" customHeight="1">
      <c r="A38" s="280"/>
      <c r="B38" s="281"/>
      <c r="C38" s="281"/>
      <c r="D38" s="281"/>
      <c r="E38" s="281"/>
      <c r="F38" s="281"/>
      <c r="G38" s="281"/>
      <c r="H38" s="281"/>
      <c r="I38" s="282"/>
      <c r="J38" s="282"/>
    </row>
    <row r="39" spans="1:10" ht="16.5" customHeight="1">
      <c r="A39" s="280"/>
      <c r="B39" s="281"/>
      <c r="C39" s="281"/>
      <c r="D39" s="281"/>
      <c r="E39" s="281"/>
      <c r="F39" s="281"/>
      <c r="G39" s="281"/>
      <c r="H39" s="281"/>
      <c r="I39" s="282"/>
      <c r="J39" s="282"/>
    </row>
    <row r="40" spans="1:10" ht="16.5" customHeight="1">
      <c r="A40" s="280"/>
      <c r="B40" s="281"/>
      <c r="C40" s="281"/>
      <c r="D40" s="281"/>
      <c r="E40" s="281"/>
      <c r="F40" s="281"/>
      <c r="G40" s="281"/>
      <c r="H40" s="281"/>
      <c r="I40" s="282"/>
      <c r="J40" s="282"/>
    </row>
    <row r="41" spans="1:10" ht="16.5" customHeight="1">
      <c r="A41" s="280"/>
      <c r="B41" s="281"/>
      <c r="C41" s="281"/>
      <c r="D41" s="281"/>
      <c r="E41" s="281"/>
      <c r="F41" s="281"/>
      <c r="G41" s="281"/>
      <c r="H41" s="281"/>
      <c r="I41" s="282"/>
      <c r="J41" s="282"/>
    </row>
    <row r="42" spans="1:10" ht="16.5" customHeight="1">
      <c r="A42" s="280"/>
      <c r="B42" s="281"/>
      <c r="C42" s="281"/>
      <c r="D42" s="281"/>
      <c r="E42" s="281"/>
      <c r="F42" s="281"/>
      <c r="G42" s="281"/>
      <c r="H42" s="281"/>
      <c r="I42" s="282"/>
      <c r="J42" s="282"/>
    </row>
    <row r="43" spans="1:10" ht="16.5" customHeight="1">
      <c r="A43" s="280"/>
      <c r="B43" s="281"/>
      <c r="C43" s="281"/>
      <c r="D43" s="281"/>
      <c r="E43" s="281"/>
      <c r="F43" s="281"/>
      <c r="G43" s="281"/>
      <c r="H43" s="281"/>
      <c r="I43" s="282"/>
      <c r="J43" s="282"/>
    </row>
    <row r="44" spans="1:10" ht="16.5" customHeight="1">
      <c r="A44" s="280"/>
      <c r="B44" s="281"/>
      <c r="C44" s="281"/>
      <c r="D44" s="281"/>
      <c r="E44" s="281"/>
      <c r="F44" s="281"/>
      <c r="G44" s="281"/>
      <c r="H44" s="281"/>
      <c r="I44" s="282"/>
      <c r="J44" s="282"/>
    </row>
    <row r="45" spans="1:10" ht="16.5" customHeight="1">
      <c r="A45" s="280"/>
      <c r="B45" s="281"/>
      <c r="C45" s="281"/>
      <c r="D45" s="281"/>
      <c r="E45" s="281"/>
      <c r="F45" s="281"/>
      <c r="G45" s="281"/>
      <c r="H45" s="281"/>
      <c r="I45" s="282"/>
      <c r="J45" s="282"/>
    </row>
    <row r="46" spans="1:10" ht="14.25">
      <c r="A46" s="204"/>
      <c r="B46" s="244" t="str">
        <f>B1</f>
        <v> SHOQERIA :"Pacific Petroleum Albania "shpk</v>
      </c>
      <c r="D46" s="244"/>
      <c r="E46" s="204"/>
      <c r="F46" s="204"/>
      <c r="G46" s="204"/>
      <c r="H46" s="204"/>
      <c r="I46" s="204"/>
      <c r="J46" s="204"/>
    </row>
    <row r="47" spans="1:10" ht="14.25">
      <c r="A47" s="204"/>
      <c r="B47" s="244" t="str">
        <f>B2</f>
        <v>NIPT : K31328044R</v>
      </c>
      <c r="D47" s="244"/>
      <c r="E47" s="204"/>
      <c r="F47" s="204"/>
      <c r="G47" s="204"/>
      <c r="H47" s="204"/>
      <c r="I47" s="204"/>
      <c r="J47" s="204"/>
    </row>
    <row r="48" spans="1:10" ht="14.25">
      <c r="A48" s="204"/>
      <c r="B48" s="61"/>
      <c r="C48" s="204"/>
      <c r="D48" s="204"/>
      <c r="E48" s="204"/>
      <c r="F48" s="204"/>
      <c r="G48" s="204"/>
      <c r="H48" s="204"/>
      <c r="I48" s="61" t="s">
        <v>547</v>
      </c>
      <c r="J48" s="204"/>
    </row>
    <row r="49" spans="1:16" ht="12.75" customHeight="1">
      <c r="A49" s="245"/>
      <c r="B49" s="245"/>
      <c r="C49" s="245"/>
      <c r="D49" s="245"/>
      <c r="E49" s="245"/>
      <c r="F49" s="245"/>
      <c r="G49" s="245"/>
      <c r="H49" s="245"/>
      <c r="I49" s="131"/>
      <c r="J49" s="246" t="s">
        <v>516</v>
      </c>
      <c r="K49" s="1"/>
      <c r="L49" s="1"/>
      <c r="M49" s="1"/>
      <c r="N49" s="1"/>
      <c r="O49" s="1"/>
      <c r="P49" s="1"/>
    </row>
    <row r="50" spans="1:10" ht="14.25">
      <c r="A50" s="355" t="s">
        <v>517</v>
      </c>
      <c r="B50" s="356"/>
      <c r="C50" s="356"/>
      <c r="D50" s="356"/>
      <c r="E50" s="356"/>
      <c r="F50" s="356"/>
      <c r="G50" s="356"/>
      <c r="H50" s="356"/>
      <c r="I50" s="356"/>
      <c r="J50" s="357"/>
    </row>
    <row r="51" spans="1:10" ht="24.75" customHeight="1" thickBot="1">
      <c r="A51" s="284"/>
      <c r="B51" s="372" t="s">
        <v>548</v>
      </c>
      <c r="C51" s="373"/>
      <c r="D51" s="373"/>
      <c r="E51" s="373"/>
      <c r="F51" s="374"/>
      <c r="G51" s="285" t="s">
        <v>519</v>
      </c>
      <c r="H51" s="285" t="s">
        <v>520</v>
      </c>
      <c r="I51" s="286" t="s">
        <v>521</v>
      </c>
      <c r="J51" s="286" t="s">
        <v>522</v>
      </c>
    </row>
    <row r="52" spans="1:10" ht="16.5" customHeight="1">
      <c r="A52" s="287">
        <v>1</v>
      </c>
      <c r="B52" s="375" t="s">
        <v>549</v>
      </c>
      <c r="C52" s="376"/>
      <c r="D52" s="376"/>
      <c r="E52" s="376"/>
      <c r="F52" s="376"/>
      <c r="G52" s="288">
        <v>60</v>
      </c>
      <c r="H52" s="288">
        <v>12100</v>
      </c>
      <c r="I52" s="289">
        <f>I53+I54+I55+I56+I57</f>
        <v>83955</v>
      </c>
      <c r="J52" s="289">
        <f>J53+J54+J55+J56+J57</f>
        <v>60496</v>
      </c>
    </row>
    <row r="53" spans="1:10" ht="16.5" customHeight="1">
      <c r="A53" s="290" t="s">
        <v>550</v>
      </c>
      <c r="B53" s="377" t="s">
        <v>551</v>
      </c>
      <c r="C53" s="377" t="s">
        <v>552</v>
      </c>
      <c r="D53" s="377"/>
      <c r="E53" s="377"/>
      <c r="F53" s="377"/>
      <c r="G53" s="291" t="s">
        <v>553</v>
      </c>
      <c r="H53" s="291">
        <v>12101</v>
      </c>
      <c r="I53" s="292"/>
      <c r="J53" s="293"/>
    </row>
    <row r="54" spans="1:10" ht="12" customHeight="1">
      <c r="A54" s="290" t="s">
        <v>527</v>
      </c>
      <c r="B54" s="377" t="s">
        <v>554</v>
      </c>
      <c r="C54" s="377" t="s">
        <v>552</v>
      </c>
      <c r="D54" s="377"/>
      <c r="E54" s="377"/>
      <c r="F54" s="377"/>
      <c r="G54" s="291"/>
      <c r="H54" s="294">
        <v>12102</v>
      </c>
      <c r="I54" s="292"/>
      <c r="J54" s="293"/>
    </row>
    <row r="55" spans="1:10" ht="16.5" customHeight="1">
      <c r="A55" s="290" t="s">
        <v>529</v>
      </c>
      <c r="B55" s="377" t="s">
        <v>555</v>
      </c>
      <c r="C55" s="377" t="s">
        <v>552</v>
      </c>
      <c r="D55" s="377"/>
      <c r="E55" s="377"/>
      <c r="F55" s="377"/>
      <c r="G55" s="291" t="s">
        <v>556</v>
      </c>
      <c r="H55" s="291">
        <v>12103</v>
      </c>
      <c r="I55" s="292">
        <v>86097</v>
      </c>
      <c r="J55" s="293">
        <v>62139</v>
      </c>
    </row>
    <row r="56" spans="1:10" ht="16.5" customHeight="1">
      <c r="A56" s="290" t="s">
        <v>557</v>
      </c>
      <c r="B56" s="378" t="s">
        <v>558</v>
      </c>
      <c r="C56" s="377" t="s">
        <v>552</v>
      </c>
      <c r="D56" s="377"/>
      <c r="E56" s="377"/>
      <c r="F56" s="377"/>
      <c r="G56" s="291"/>
      <c r="H56" s="294">
        <v>12104</v>
      </c>
      <c r="I56" s="292">
        <v>-2142</v>
      </c>
      <c r="J56" s="293">
        <v>-1643</v>
      </c>
    </row>
    <row r="57" spans="1:10" ht="16.5" customHeight="1">
      <c r="A57" s="290" t="s">
        <v>559</v>
      </c>
      <c r="B57" s="377" t="s">
        <v>560</v>
      </c>
      <c r="C57" s="377" t="s">
        <v>552</v>
      </c>
      <c r="D57" s="377"/>
      <c r="E57" s="377"/>
      <c r="F57" s="377"/>
      <c r="G57" s="291" t="s">
        <v>561</v>
      </c>
      <c r="H57" s="294">
        <v>12105</v>
      </c>
      <c r="I57" s="295"/>
      <c r="J57" s="293"/>
    </row>
    <row r="58" spans="1:10" ht="16.5" customHeight="1">
      <c r="A58" s="296">
        <v>2</v>
      </c>
      <c r="B58" s="379" t="s">
        <v>562</v>
      </c>
      <c r="C58" s="379"/>
      <c r="D58" s="379"/>
      <c r="E58" s="379"/>
      <c r="F58" s="379"/>
      <c r="G58" s="297">
        <v>64</v>
      </c>
      <c r="H58" s="297">
        <v>12200</v>
      </c>
      <c r="I58" s="295">
        <f>I59+I60</f>
        <v>2827</v>
      </c>
      <c r="J58" s="295">
        <f>J59+J60</f>
        <v>2450</v>
      </c>
    </row>
    <row r="59" spans="1:10" ht="16.5" customHeight="1">
      <c r="A59" s="298" t="s">
        <v>563</v>
      </c>
      <c r="B59" s="379" t="s">
        <v>564</v>
      </c>
      <c r="C59" s="380"/>
      <c r="D59" s="380"/>
      <c r="E59" s="380"/>
      <c r="F59" s="380"/>
      <c r="G59" s="294">
        <v>641</v>
      </c>
      <c r="H59" s="294">
        <v>12201</v>
      </c>
      <c r="I59" s="295">
        <v>2423</v>
      </c>
      <c r="J59" s="293">
        <v>2097</v>
      </c>
    </row>
    <row r="60" spans="1:10" ht="16.5" customHeight="1">
      <c r="A60" s="298" t="s">
        <v>565</v>
      </c>
      <c r="B60" s="380" t="s">
        <v>566</v>
      </c>
      <c r="C60" s="380"/>
      <c r="D60" s="380"/>
      <c r="E60" s="380"/>
      <c r="F60" s="380"/>
      <c r="G60" s="294">
        <v>644</v>
      </c>
      <c r="H60" s="294">
        <v>12202</v>
      </c>
      <c r="I60" s="295">
        <v>404</v>
      </c>
      <c r="J60" s="293">
        <v>353</v>
      </c>
    </row>
    <row r="61" spans="1:10" ht="16.5" customHeight="1">
      <c r="A61" s="296">
        <v>3</v>
      </c>
      <c r="B61" s="379" t="s">
        <v>567</v>
      </c>
      <c r="C61" s="379"/>
      <c r="D61" s="379"/>
      <c r="E61" s="379"/>
      <c r="F61" s="379"/>
      <c r="G61" s="297">
        <v>68</v>
      </c>
      <c r="H61" s="297">
        <v>12300</v>
      </c>
      <c r="I61" s="295">
        <v>2245</v>
      </c>
      <c r="J61" s="293">
        <v>1320</v>
      </c>
    </row>
    <row r="62" spans="1:10" ht="16.5" customHeight="1">
      <c r="A62" s="296">
        <v>4</v>
      </c>
      <c r="B62" s="379" t="s">
        <v>568</v>
      </c>
      <c r="C62" s="379"/>
      <c r="D62" s="379"/>
      <c r="E62" s="379"/>
      <c r="F62" s="379"/>
      <c r="G62" s="297">
        <v>61</v>
      </c>
      <c r="H62" s="297">
        <v>12400</v>
      </c>
      <c r="I62" s="295">
        <f>I63+I64+I65+I66+I67+I68+I69+I70+I71+I72+I73+I74+I77</f>
        <v>1953</v>
      </c>
      <c r="J62" s="295">
        <f>J63+J64+J65+J66+J67+J68+J69+J70+J71+J72+J73+J74+J77</f>
        <v>775</v>
      </c>
    </row>
    <row r="63" spans="1:10" ht="16.5" customHeight="1">
      <c r="A63" s="298" t="s">
        <v>524</v>
      </c>
      <c r="B63" s="381" t="s">
        <v>569</v>
      </c>
      <c r="C63" s="381"/>
      <c r="D63" s="381"/>
      <c r="E63" s="381"/>
      <c r="F63" s="381"/>
      <c r="G63" s="291"/>
      <c r="H63" s="291">
        <v>12401</v>
      </c>
      <c r="I63" s="295"/>
      <c r="J63" s="293"/>
    </row>
    <row r="64" spans="1:10" ht="16.5" customHeight="1">
      <c r="A64" s="298" t="s">
        <v>533</v>
      </c>
      <c r="B64" s="381" t="s">
        <v>570</v>
      </c>
      <c r="C64" s="381"/>
      <c r="D64" s="381"/>
      <c r="E64" s="381"/>
      <c r="F64" s="381"/>
      <c r="G64" s="299">
        <v>611</v>
      </c>
      <c r="H64" s="291">
        <v>12402</v>
      </c>
      <c r="I64" s="295"/>
      <c r="J64" s="293"/>
    </row>
    <row r="65" spans="1:10" ht="16.5" customHeight="1">
      <c r="A65" s="298" t="s">
        <v>535</v>
      </c>
      <c r="B65" s="381" t="s">
        <v>571</v>
      </c>
      <c r="C65" s="381"/>
      <c r="D65" s="381"/>
      <c r="E65" s="381"/>
      <c r="F65" s="381"/>
      <c r="G65" s="291">
        <v>613</v>
      </c>
      <c r="H65" s="291">
        <v>12403</v>
      </c>
      <c r="I65" s="295"/>
      <c r="J65" s="293"/>
    </row>
    <row r="66" spans="1:10" ht="16.5" customHeight="1">
      <c r="A66" s="298" t="s">
        <v>572</v>
      </c>
      <c r="B66" s="381" t="s">
        <v>573</v>
      </c>
      <c r="C66" s="381"/>
      <c r="D66" s="381"/>
      <c r="E66" s="381"/>
      <c r="F66" s="381"/>
      <c r="G66" s="299">
        <v>615</v>
      </c>
      <c r="H66" s="291">
        <v>12404</v>
      </c>
      <c r="I66" s="300"/>
      <c r="J66" s="301"/>
    </row>
    <row r="67" spans="1:10" ht="16.5" customHeight="1">
      <c r="A67" s="298" t="s">
        <v>574</v>
      </c>
      <c r="B67" s="381" t="s">
        <v>575</v>
      </c>
      <c r="C67" s="381"/>
      <c r="D67" s="381"/>
      <c r="E67" s="381"/>
      <c r="F67" s="381"/>
      <c r="G67" s="299">
        <v>616</v>
      </c>
      <c r="H67" s="291">
        <v>12405</v>
      </c>
      <c r="I67" s="295"/>
      <c r="J67" s="293"/>
    </row>
    <row r="68" spans="1:10" ht="16.5" customHeight="1">
      <c r="A68" s="298" t="s">
        <v>576</v>
      </c>
      <c r="B68" s="381" t="s">
        <v>577</v>
      </c>
      <c r="C68" s="381"/>
      <c r="D68" s="381"/>
      <c r="E68" s="381"/>
      <c r="F68" s="381"/>
      <c r="G68" s="299">
        <v>617</v>
      </c>
      <c r="H68" s="291">
        <v>12406</v>
      </c>
      <c r="I68" s="295"/>
      <c r="J68" s="293"/>
    </row>
    <row r="69" spans="1:10" ht="16.5" customHeight="1">
      <c r="A69" s="298" t="s">
        <v>578</v>
      </c>
      <c r="B69" s="377" t="s">
        <v>579</v>
      </c>
      <c r="C69" s="377" t="s">
        <v>552</v>
      </c>
      <c r="D69" s="377"/>
      <c r="E69" s="377"/>
      <c r="F69" s="377"/>
      <c r="G69" s="299">
        <v>618</v>
      </c>
      <c r="H69" s="291">
        <v>12407</v>
      </c>
      <c r="I69" s="295">
        <v>1334</v>
      </c>
      <c r="J69" s="293">
        <v>478</v>
      </c>
    </row>
    <row r="70" spans="1:10" ht="16.5" customHeight="1">
      <c r="A70" s="298" t="s">
        <v>580</v>
      </c>
      <c r="B70" s="377" t="s">
        <v>581</v>
      </c>
      <c r="C70" s="377"/>
      <c r="D70" s="377"/>
      <c r="E70" s="377"/>
      <c r="F70" s="377"/>
      <c r="G70" s="299">
        <v>623</v>
      </c>
      <c r="H70" s="291">
        <v>12408</v>
      </c>
      <c r="I70" s="295"/>
      <c r="J70" s="293"/>
    </row>
    <row r="71" spans="1:10" ht="16.5" customHeight="1">
      <c r="A71" s="298" t="s">
        <v>582</v>
      </c>
      <c r="B71" s="377" t="s">
        <v>583</v>
      </c>
      <c r="C71" s="377"/>
      <c r="D71" s="377"/>
      <c r="E71" s="377"/>
      <c r="F71" s="377"/>
      <c r="G71" s="299">
        <v>624</v>
      </c>
      <c r="H71" s="291">
        <v>12409</v>
      </c>
      <c r="I71" s="295"/>
      <c r="J71" s="293"/>
    </row>
    <row r="72" spans="1:10" ht="16.5" customHeight="1">
      <c r="A72" s="298" t="s">
        <v>584</v>
      </c>
      <c r="B72" s="377" t="s">
        <v>585</v>
      </c>
      <c r="C72" s="377"/>
      <c r="D72" s="377"/>
      <c r="E72" s="377"/>
      <c r="F72" s="377"/>
      <c r="G72" s="299">
        <v>625</v>
      </c>
      <c r="H72" s="291">
        <v>12410</v>
      </c>
      <c r="I72" s="295"/>
      <c r="J72" s="293"/>
    </row>
    <row r="73" spans="1:10" ht="16.5" customHeight="1">
      <c r="A73" s="298" t="s">
        <v>586</v>
      </c>
      <c r="B73" s="377" t="s">
        <v>587</v>
      </c>
      <c r="C73" s="377"/>
      <c r="D73" s="377"/>
      <c r="E73" s="377"/>
      <c r="F73" s="377"/>
      <c r="G73" s="299">
        <v>626</v>
      </c>
      <c r="H73" s="291">
        <v>12411</v>
      </c>
      <c r="I73" s="295">
        <v>590</v>
      </c>
      <c r="J73" s="293">
        <v>263</v>
      </c>
    </row>
    <row r="74" spans="1:10" ht="16.5" customHeight="1">
      <c r="A74" s="302" t="s">
        <v>588</v>
      </c>
      <c r="B74" s="377" t="s">
        <v>589</v>
      </c>
      <c r="C74" s="377"/>
      <c r="D74" s="377"/>
      <c r="E74" s="377"/>
      <c r="F74" s="377"/>
      <c r="G74" s="299">
        <v>627</v>
      </c>
      <c r="H74" s="291">
        <v>12412</v>
      </c>
      <c r="I74" s="295"/>
      <c r="J74" s="293"/>
    </row>
    <row r="75" spans="1:10" ht="16.5" customHeight="1">
      <c r="A75" s="298"/>
      <c r="B75" s="383" t="s">
        <v>590</v>
      </c>
      <c r="C75" s="383"/>
      <c r="D75" s="383"/>
      <c r="E75" s="383"/>
      <c r="F75" s="383"/>
      <c r="G75" s="299">
        <v>6271</v>
      </c>
      <c r="H75" s="299">
        <v>124121</v>
      </c>
      <c r="I75" s="295"/>
      <c r="J75" s="293"/>
    </row>
    <row r="76" spans="1:10" ht="16.5" customHeight="1">
      <c r="A76" s="298"/>
      <c r="B76" s="383" t="s">
        <v>591</v>
      </c>
      <c r="C76" s="383"/>
      <c r="D76" s="383"/>
      <c r="E76" s="383"/>
      <c r="F76" s="383"/>
      <c r="G76" s="299">
        <v>6272</v>
      </c>
      <c r="H76" s="299">
        <v>124122</v>
      </c>
      <c r="I76" s="295"/>
      <c r="J76" s="293"/>
    </row>
    <row r="77" spans="1:10" ht="16.5" customHeight="1">
      <c r="A77" s="298" t="s">
        <v>592</v>
      </c>
      <c r="B77" s="377" t="s">
        <v>593</v>
      </c>
      <c r="C77" s="377"/>
      <c r="D77" s="377"/>
      <c r="E77" s="377"/>
      <c r="F77" s="377"/>
      <c r="G77" s="299">
        <v>628</v>
      </c>
      <c r="H77" s="299">
        <v>12413</v>
      </c>
      <c r="I77" s="295">
        <v>29</v>
      </c>
      <c r="J77" s="293">
        <v>34</v>
      </c>
    </row>
    <row r="78" spans="1:10" ht="16.5" customHeight="1">
      <c r="A78" s="296">
        <v>5</v>
      </c>
      <c r="B78" s="378" t="s">
        <v>594</v>
      </c>
      <c r="C78" s="377"/>
      <c r="D78" s="377"/>
      <c r="E78" s="377"/>
      <c r="F78" s="377"/>
      <c r="G78" s="303">
        <v>63</v>
      </c>
      <c r="H78" s="303">
        <v>12500</v>
      </c>
      <c r="I78" s="295"/>
      <c r="J78" s="293"/>
    </row>
    <row r="79" spans="1:10" ht="16.5" customHeight="1">
      <c r="A79" s="298" t="s">
        <v>524</v>
      </c>
      <c r="B79" s="377" t="s">
        <v>595</v>
      </c>
      <c r="C79" s="377"/>
      <c r="D79" s="377"/>
      <c r="E79" s="377"/>
      <c r="F79" s="377"/>
      <c r="G79" s="299">
        <v>632</v>
      </c>
      <c r="H79" s="299">
        <v>12501</v>
      </c>
      <c r="I79" s="295"/>
      <c r="J79" s="293"/>
    </row>
    <row r="80" spans="1:10" ht="16.5" customHeight="1">
      <c r="A80" s="298" t="s">
        <v>533</v>
      </c>
      <c r="B80" s="377" t="s">
        <v>596</v>
      </c>
      <c r="C80" s="377"/>
      <c r="D80" s="377"/>
      <c r="E80" s="377"/>
      <c r="F80" s="377"/>
      <c r="G80" s="299">
        <v>633</v>
      </c>
      <c r="H80" s="299">
        <v>12502</v>
      </c>
      <c r="I80" s="295"/>
      <c r="J80" s="293"/>
    </row>
    <row r="81" spans="1:10" ht="16.5" customHeight="1">
      <c r="A81" s="298" t="s">
        <v>535</v>
      </c>
      <c r="B81" s="377" t="s">
        <v>597</v>
      </c>
      <c r="C81" s="377"/>
      <c r="D81" s="377"/>
      <c r="E81" s="377"/>
      <c r="F81" s="377"/>
      <c r="G81" s="299">
        <v>634</v>
      </c>
      <c r="H81" s="299">
        <v>12503</v>
      </c>
      <c r="I81" s="295"/>
      <c r="J81" s="293"/>
    </row>
    <row r="82" spans="1:10" ht="16.5" customHeight="1">
      <c r="A82" s="298" t="s">
        <v>572</v>
      </c>
      <c r="B82" s="377" t="s">
        <v>598</v>
      </c>
      <c r="C82" s="377"/>
      <c r="D82" s="377"/>
      <c r="E82" s="377"/>
      <c r="F82" s="377"/>
      <c r="G82" s="299" t="s">
        <v>599</v>
      </c>
      <c r="H82" s="299">
        <v>12504</v>
      </c>
      <c r="I82" s="295"/>
      <c r="J82" s="293"/>
    </row>
    <row r="83" spans="1:10" ht="12.75" customHeight="1">
      <c r="A83" s="296" t="s">
        <v>600</v>
      </c>
      <c r="B83" s="379" t="s">
        <v>601</v>
      </c>
      <c r="C83" s="379"/>
      <c r="D83" s="379"/>
      <c r="E83" s="379"/>
      <c r="F83" s="379"/>
      <c r="G83" s="299"/>
      <c r="H83" s="299">
        <v>12600</v>
      </c>
      <c r="I83" s="295">
        <f>I52+I58+I61+I62+I78</f>
        <v>90980</v>
      </c>
      <c r="J83" s="295">
        <f>J52+J58+J61+J62+J78</f>
        <v>65041</v>
      </c>
    </row>
    <row r="84" spans="1:12" ht="16.5" customHeight="1">
      <c r="A84" s="304"/>
      <c r="B84" s="305" t="s">
        <v>602</v>
      </c>
      <c r="C84" s="306"/>
      <c r="D84" s="306"/>
      <c r="E84" s="306"/>
      <c r="F84" s="306"/>
      <c r="G84" s="306"/>
      <c r="H84" s="306"/>
      <c r="I84" s="307" t="s">
        <v>521</v>
      </c>
      <c r="J84" s="308" t="s">
        <v>522</v>
      </c>
      <c r="L84" s="30"/>
    </row>
    <row r="85" spans="1:10" ht="16.5" customHeight="1">
      <c r="A85" s="309">
        <v>1</v>
      </c>
      <c r="B85" s="382" t="s">
        <v>603</v>
      </c>
      <c r="C85" s="382"/>
      <c r="D85" s="382"/>
      <c r="E85" s="382"/>
      <c r="F85" s="382"/>
      <c r="G85" s="303"/>
      <c r="H85" s="303">
        <v>14000</v>
      </c>
      <c r="I85" s="295">
        <v>7</v>
      </c>
      <c r="J85" s="293">
        <v>6</v>
      </c>
    </row>
    <row r="86" spans="1:10" ht="16.5" customHeight="1">
      <c r="A86" s="309">
        <v>2</v>
      </c>
      <c r="B86" s="382" t="s">
        <v>604</v>
      </c>
      <c r="C86" s="382"/>
      <c r="D86" s="382"/>
      <c r="E86" s="382"/>
      <c r="F86" s="382"/>
      <c r="G86" s="303"/>
      <c r="H86" s="303">
        <v>15000</v>
      </c>
      <c r="I86" s="295">
        <v>0</v>
      </c>
      <c r="J86" s="293"/>
    </row>
    <row r="87" spans="1:10" ht="16.5" customHeight="1">
      <c r="A87" s="310" t="s">
        <v>524</v>
      </c>
      <c r="B87" s="381" t="s">
        <v>605</v>
      </c>
      <c r="C87" s="381"/>
      <c r="D87" s="381"/>
      <c r="E87" s="381"/>
      <c r="F87" s="381"/>
      <c r="G87" s="303"/>
      <c r="H87" s="299">
        <v>15001</v>
      </c>
      <c r="I87" s="295">
        <v>0</v>
      </c>
      <c r="J87" s="293">
        <v>92</v>
      </c>
    </row>
    <row r="88" spans="1:10" ht="16.5" customHeight="1">
      <c r="A88" s="310"/>
      <c r="B88" s="384" t="s">
        <v>606</v>
      </c>
      <c r="C88" s="384"/>
      <c r="D88" s="384"/>
      <c r="E88" s="384"/>
      <c r="F88" s="384"/>
      <c r="G88" s="303"/>
      <c r="H88" s="299">
        <v>150011</v>
      </c>
      <c r="I88" s="295">
        <v>0</v>
      </c>
      <c r="J88" s="293">
        <v>92</v>
      </c>
    </row>
    <row r="89" spans="1:10" ht="16.5" customHeight="1">
      <c r="A89" s="311" t="s">
        <v>533</v>
      </c>
      <c r="B89" s="381" t="s">
        <v>607</v>
      </c>
      <c r="C89" s="381"/>
      <c r="D89" s="381"/>
      <c r="E89" s="381"/>
      <c r="F89" s="381"/>
      <c r="G89" s="303"/>
      <c r="H89" s="299">
        <v>15002</v>
      </c>
      <c r="I89" s="295">
        <v>0</v>
      </c>
      <c r="J89" s="293">
        <v>0</v>
      </c>
    </row>
    <row r="90" spans="1:10" ht="14.25" thickBot="1">
      <c r="A90" s="312"/>
      <c r="B90" s="385" t="s">
        <v>608</v>
      </c>
      <c r="C90" s="385"/>
      <c r="D90" s="385"/>
      <c r="E90" s="385"/>
      <c r="F90" s="385"/>
      <c r="G90" s="313"/>
      <c r="H90" s="314">
        <v>150021</v>
      </c>
      <c r="I90" s="315">
        <v>0</v>
      </c>
      <c r="J90" s="316">
        <v>0</v>
      </c>
    </row>
    <row r="91" spans="1:10" ht="12.75">
      <c r="A91" s="222"/>
      <c r="B91" s="222"/>
      <c r="C91" s="222"/>
      <c r="D91" s="222"/>
      <c r="E91" s="222"/>
      <c r="F91" s="222"/>
      <c r="G91" s="222"/>
      <c r="H91" s="222"/>
      <c r="I91" s="317" t="s">
        <v>282</v>
      </c>
      <c r="J91" s="317"/>
    </row>
    <row r="92" spans="1:10" ht="15.75">
      <c r="A92" s="204"/>
      <c r="B92" s="204"/>
      <c r="C92" s="204"/>
      <c r="D92" s="204"/>
      <c r="E92" s="204"/>
      <c r="F92" s="204"/>
      <c r="G92" s="204"/>
      <c r="H92" s="204"/>
      <c r="I92" s="283" t="str">
        <f>F29</f>
        <v>Arjan Tartari </v>
      </c>
      <c r="J92" s="318"/>
    </row>
    <row r="93" spans="1:10" ht="15.75">
      <c r="A93" s="204"/>
      <c r="B93" s="204"/>
      <c r="C93" s="204"/>
      <c r="D93" s="204"/>
      <c r="E93" s="204"/>
      <c r="F93" s="204"/>
      <c r="G93" s="204"/>
      <c r="H93" s="204"/>
      <c r="I93" s="204"/>
      <c r="J93" s="318"/>
    </row>
    <row r="94" spans="1:10" ht="15.75">
      <c r="A94" s="204"/>
      <c r="B94" s="204"/>
      <c r="C94" s="204"/>
      <c r="D94" s="204"/>
      <c r="E94" s="204"/>
      <c r="F94" s="204"/>
      <c r="G94" s="204"/>
      <c r="H94" s="204"/>
      <c r="I94" s="204"/>
      <c r="J94" s="318"/>
    </row>
    <row r="95" spans="1:10" ht="15.75">
      <c r="A95" s="204"/>
      <c r="B95" s="204"/>
      <c r="C95" s="204"/>
      <c r="D95" s="204"/>
      <c r="E95" s="204"/>
      <c r="F95" s="204"/>
      <c r="G95" s="204"/>
      <c r="H95" s="204"/>
      <c r="I95" s="204"/>
      <c r="J95" s="318"/>
    </row>
    <row r="96" spans="1:10" ht="15.75">
      <c r="A96" s="204"/>
      <c r="B96" s="319"/>
      <c r="C96" s="204"/>
      <c r="D96" s="204"/>
      <c r="E96" s="204"/>
      <c r="F96" s="204"/>
      <c r="G96" s="204"/>
      <c r="H96" s="204"/>
      <c r="I96" s="204"/>
      <c r="J96" s="318"/>
    </row>
    <row r="97" spans="1:10" ht="12">
      <c r="A97" s="204"/>
      <c r="B97" s="319"/>
      <c r="C97" s="204"/>
      <c r="D97" s="204"/>
      <c r="E97" s="204"/>
      <c r="F97" s="204"/>
      <c r="G97" s="204"/>
      <c r="H97" s="204"/>
      <c r="I97" s="204"/>
      <c r="J97" s="204"/>
    </row>
    <row r="98" spans="1:10" ht="12">
      <c r="A98" s="204"/>
      <c r="B98" s="319"/>
      <c r="C98" s="204"/>
      <c r="D98" s="204"/>
      <c r="E98" s="204"/>
      <c r="F98" s="204"/>
      <c r="G98" s="204"/>
      <c r="H98" s="204"/>
      <c r="I98" s="204"/>
      <c r="J98" s="204"/>
    </row>
    <row r="99" spans="1:10" ht="12">
      <c r="A99" s="204"/>
      <c r="B99" s="319"/>
      <c r="C99" s="204"/>
      <c r="D99" s="204"/>
      <c r="E99" s="204"/>
      <c r="F99" s="204"/>
      <c r="G99" s="204"/>
      <c r="H99" s="204"/>
      <c r="I99" s="204"/>
      <c r="J99" s="204"/>
    </row>
    <row r="100" spans="1:10" ht="12">
      <c r="A100" s="204"/>
      <c r="B100" s="204"/>
      <c r="C100" s="204"/>
      <c r="D100" s="204"/>
      <c r="E100" s="204"/>
      <c r="F100" s="204"/>
      <c r="G100" s="204"/>
      <c r="H100" s="204"/>
      <c r="I100" s="204"/>
      <c r="J100" s="204"/>
    </row>
    <row r="101" spans="1:10" ht="12">
      <c r="A101" s="204"/>
      <c r="B101" s="204"/>
      <c r="C101" s="204"/>
      <c r="D101" s="204"/>
      <c r="E101" s="204"/>
      <c r="F101" s="204"/>
      <c r="G101" s="204"/>
      <c r="H101" s="204"/>
      <c r="I101" s="204"/>
      <c r="J101" s="204"/>
    </row>
    <row r="102" spans="1:10" ht="12">
      <c r="A102" s="204"/>
      <c r="B102" s="204"/>
      <c r="C102" s="204"/>
      <c r="D102" s="204"/>
      <c r="E102" s="204"/>
      <c r="F102" s="204"/>
      <c r="G102" s="204"/>
      <c r="H102" s="204"/>
      <c r="I102" s="204"/>
      <c r="J102" s="204"/>
    </row>
    <row r="103" spans="1:10" ht="12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</row>
    <row r="104" spans="1:10" ht="12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</row>
    <row r="105" spans="1:10" ht="12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</row>
    <row r="106" spans="1:10" ht="12">
      <c r="A106" s="204"/>
      <c r="B106" s="204"/>
      <c r="C106" s="204"/>
      <c r="D106" s="204"/>
      <c r="E106" s="204"/>
      <c r="F106" s="204"/>
      <c r="G106" s="204"/>
      <c r="H106" s="204"/>
      <c r="I106" s="204"/>
      <c r="J106" s="204"/>
    </row>
    <row r="107" spans="1:10" ht="12">
      <c r="A107" s="204"/>
      <c r="B107" s="204"/>
      <c r="C107" s="204"/>
      <c r="D107" s="204"/>
      <c r="E107" s="204"/>
      <c r="F107" s="204"/>
      <c r="G107" s="204"/>
      <c r="H107" s="204"/>
      <c r="I107" s="204"/>
      <c r="J107" s="204"/>
    </row>
    <row r="108" spans="1:10" ht="12">
      <c r="A108" s="204"/>
      <c r="B108" s="204"/>
      <c r="C108" s="204"/>
      <c r="D108" s="204"/>
      <c r="E108" s="204"/>
      <c r="F108" s="204"/>
      <c r="G108" s="204"/>
      <c r="H108" s="204"/>
      <c r="I108" s="204"/>
      <c r="J108" s="204"/>
    </row>
    <row r="109" spans="1:10" ht="12">
      <c r="A109" s="204"/>
      <c r="B109" s="204"/>
      <c r="C109" s="204"/>
      <c r="D109" s="204"/>
      <c r="E109" s="204"/>
      <c r="F109" s="204"/>
      <c r="G109" s="204"/>
      <c r="H109" s="204"/>
      <c r="I109" s="204"/>
      <c r="J109" s="204"/>
    </row>
    <row r="110" spans="1:10" ht="12">
      <c r="A110" s="204"/>
      <c r="B110" s="204"/>
      <c r="C110" s="204"/>
      <c r="D110" s="204"/>
      <c r="E110" s="204"/>
      <c r="F110" s="204"/>
      <c r="G110" s="204"/>
      <c r="H110" s="204"/>
      <c r="I110" s="204"/>
      <c r="J110" s="204"/>
    </row>
    <row r="111" spans="1:10" ht="12">
      <c r="A111" s="204"/>
      <c r="B111" s="204"/>
      <c r="C111" s="204"/>
      <c r="D111" s="204"/>
      <c r="E111" s="204"/>
      <c r="F111" s="204"/>
      <c r="G111" s="204"/>
      <c r="H111" s="204"/>
      <c r="I111" s="204"/>
      <c r="J111" s="204"/>
    </row>
    <row r="112" spans="1:10" ht="12">
      <c r="A112" s="204"/>
      <c r="B112" s="204"/>
      <c r="C112" s="204"/>
      <c r="D112" s="204"/>
      <c r="E112" s="204"/>
      <c r="F112" s="204"/>
      <c r="G112" s="204"/>
      <c r="H112" s="204"/>
      <c r="I112" s="204"/>
      <c r="J112" s="204"/>
    </row>
    <row r="113" spans="1:10" ht="12">
      <c r="A113" s="204"/>
      <c r="B113" s="204"/>
      <c r="C113" s="204"/>
      <c r="D113" s="204"/>
      <c r="E113" s="204"/>
      <c r="F113" s="204"/>
      <c r="G113" s="204"/>
      <c r="H113" s="204"/>
      <c r="I113" s="204"/>
      <c r="J113" s="204"/>
    </row>
    <row r="114" spans="1:10" ht="12">
      <c r="A114" s="204"/>
      <c r="B114" s="204"/>
      <c r="C114" s="204"/>
      <c r="D114" s="204"/>
      <c r="E114" s="204"/>
      <c r="F114" s="204"/>
      <c r="G114" s="204"/>
      <c r="H114" s="204"/>
      <c r="I114" s="204"/>
      <c r="J114" s="204"/>
    </row>
    <row r="115" spans="1:10" ht="12">
      <c r="A115" s="204"/>
      <c r="B115" s="204"/>
      <c r="C115" s="204"/>
      <c r="D115" s="204"/>
      <c r="E115" s="204"/>
      <c r="F115" s="204"/>
      <c r="G115" s="204"/>
      <c r="H115" s="204"/>
      <c r="I115" s="204"/>
      <c r="J115" s="204"/>
    </row>
    <row r="116" spans="1:10" ht="12">
      <c r="A116" s="204"/>
      <c r="B116" s="204"/>
      <c r="C116" s="204"/>
      <c r="D116" s="204"/>
      <c r="E116" s="204"/>
      <c r="F116" s="204"/>
      <c r="G116" s="204"/>
      <c r="H116" s="204"/>
      <c r="I116" s="204"/>
      <c r="J116" s="204"/>
    </row>
    <row r="117" spans="1:10" ht="12">
      <c r="A117" s="204"/>
      <c r="B117" s="204"/>
      <c r="C117" s="204"/>
      <c r="D117" s="204"/>
      <c r="E117" s="204"/>
      <c r="F117" s="204"/>
      <c r="G117" s="204"/>
      <c r="H117" s="204"/>
      <c r="I117" s="204"/>
      <c r="J117" s="204"/>
    </row>
    <row r="118" spans="1:10" ht="12">
      <c r="A118" s="204"/>
      <c r="B118" s="204"/>
      <c r="C118" s="204"/>
      <c r="D118" s="204"/>
      <c r="E118" s="204"/>
      <c r="F118" s="204"/>
      <c r="G118" s="204"/>
      <c r="H118" s="204"/>
      <c r="I118" s="204"/>
      <c r="J118" s="204"/>
    </row>
    <row r="119" spans="1:10" ht="12">
      <c r="A119" s="204"/>
      <c r="B119" s="204"/>
      <c r="C119" s="204"/>
      <c r="D119" s="204"/>
      <c r="E119" s="204"/>
      <c r="F119" s="204"/>
      <c r="G119" s="204"/>
      <c r="H119" s="204"/>
      <c r="I119" s="204"/>
      <c r="J119" s="204"/>
    </row>
    <row r="120" spans="1:10" ht="12">
      <c r="A120" s="204"/>
      <c r="B120" s="204"/>
      <c r="C120" s="204"/>
      <c r="D120" s="204"/>
      <c r="E120" s="204"/>
      <c r="F120" s="204"/>
      <c r="G120" s="204"/>
      <c r="H120" s="204"/>
      <c r="I120" s="204"/>
      <c r="J120" s="204"/>
    </row>
    <row r="121" spans="1:10" ht="12">
      <c r="A121" s="204"/>
      <c r="B121" s="204"/>
      <c r="C121" s="204"/>
      <c r="D121" s="204"/>
      <c r="E121" s="204"/>
      <c r="F121" s="204"/>
      <c r="G121" s="204"/>
      <c r="H121" s="204"/>
      <c r="I121" s="204"/>
      <c r="J121" s="204"/>
    </row>
    <row r="122" spans="1:10" ht="12">
      <c r="A122" s="204"/>
      <c r="B122" s="204"/>
      <c r="C122" s="204"/>
      <c r="D122" s="204"/>
      <c r="E122" s="204"/>
      <c r="F122" s="204"/>
      <c r="G122" s="204"/>
      <c r="H122" s="204"/>
      <c r="I122" s="204"/>
      <c r="J122" s="204"/>
    </row>
    <row r="123" spans="1:10" ht="12">
      <c r="A123" s="204"/>
      <c r="B123" s="204"/>
      <c r="C123" s="204"/>
      <c r="D123" s="204"/>
      <c r="E123" s="204"/>
      <c r="F123" s="204"/>
      <c r="G123" s="204"/>
      <c r="H123" s="204"/>
      <c r="I123" s="204"/>
      <c r="J123" s="204"/>
    </row>
    <row r="124" spans="1:10" ht="12">
      <c r="A124" s="204"/>
      <c r="B124" s="204"/>
      <c r="C124" s="204"/>
      <c r="D124" s="204"/>
      <c r="E124" s="204"/>
      <c r="F124" s="204"/>
      <c r="G124" s="204"/>
      <c r="H124" s="204"/>
      <c r="I124" s="204"/>
      <c r="J124" s="204"/>
    </row>
    <row r="125" spans="1:10" ht="12">
      <c r="A125" s="204"/>
      <c r="B125" s="204"/>
      <c r="C125" s="204"/>
      <c r="D125" s="204"/>
      <c r="E125" s="204"/>
      <c r="F125" s="204"/>
      <c r="G125" s="204"/>
      <c r="H125" s="204"/>
      <c r="I125" s="204"/>
      <c r="J125" s="204"/>
    </row>
    <row r="126" spans="1:10" ht="12">
      <c r="A126" s="204"/>
      <c r="B126" s="204"/>
      <c r="C126" s="204"/>
      <c r="D126" s="204"/>
      <c r="E126" s="204"/>
      <c r="F126" s="204"/>
      <c r="G126" s="204"/>
      <c r="H126" s="204"/>
      <c r="I126" s="204"/>
      <c r="J126" s="204"/>
    </row>
    <row r="127" spans="1:10" ht="12">
      <c r="A127" s="204"/>
      <c r="B127" s="204"/>
      <c r="C127" s="204"/>
      <c r="D127" s="204"/>
      <c r="E127" s="204"/>
      <c r="F127" s="204"/>
      <c r="G127" s="204"/>
      <c r="H127" s="204"/>
      <c r="I127" s="204"/>
      <c r="J127" s="204"/>
    </row>
    <row r="128" spans="1:10" ht="12">
      <c r="A128" s="204"/>
      <c r="B128" s="204"/>
      <c r="C128" s="204"/>
      <c r="D128" s="204"/>
      <c r="E128" s="204"/>
      <c r="F128" s="204"/>
      <c r="G128" s="204"/>
      <c r="H128" s="204"/>
      <c r="I128" s="204"/>
      <c r="J128" s="204"/>
    </row>
    <row r="129" spans="1:10" ht="12">
      <c r="A129" s="204"/>
      <c r="B129" s="204"/>
      <c r="C129" s="204"/>
      <c r="D129" s="204"/>
      <c r="E129" s="204"/>
      <c r="F129" s="204"/>
      <c r="G129" s="204"/>
      <c r="H129" s="204"/>
      <c r="I129" s="204"/>
      <c r="J129" s="204"/>
    </row>
    <row r="130" spans="1:10" ht="12">
      <c r="A130" s="204"/>
      <c r="B130" s="204"/>
      <c r="C130" s="204"/>
      <c r="D130" s="204"/>
      <c r="E130" s="204"/>
      <c r="F130" s="204"/>
      <c r="G130" s="204"/>
      <c r="H130" s="204"/>
      <c r="I130" s="204"/>
      <c r="J130" s="204"/>
    </row>
    <row r="131" spans="1:10" ht="12">
      <c r="A131" s="204"/>
      <c r="B131" s="204"/>
      <c r="C131" s="204"/>
      <c r="D131" s="204"/>
      <c r="E131" s="204"/>
      <c r="F131" s="204"/>
      <c r="G131" s="204"/>
      <c r="H131" s="204"/>
      <c r="I131" s="204"/>
      <c r="J131" s="204"/>
    </row>
    <row r="132" spans="1:10" ht="12">
      <c r="A132" s="204"/>
      <c r="B132" s="204"/>
      <c r="C132" s="204"/>
      <c r="D132" s="204"/>
      <c r="E132" s="204"/>
      <c r="F132" s="204"/>
      <c r="G132" s="204"/>
      <c r="H132" s="204"/>
      <c r="I132" s="204"/>
      <c r="J132" s="204"/>
    </row>
    <row r="133" spans="1:10" ht="12">
      <c r="A133" s="204"/>
      <c r="B133" s="204"/>
      <c r="C133" s="204"/>
      <c r="D133" s="204"/>
      <c r="E133" s="204"/>
      <c r="F133" s="204"/>
      <c r="G133" s="204"/>
      <c r="H133" s="204"/>
      <c r="I133" s="204"/>
      <c r="J133" s="204"/>
    </row>
    <row r="134" spans="1:10" ht="12">
      <c r="A134" s="204"/>
      <c r="B134" s="204"/>
      <c r="C134" s="204"/>
      <c r="D134" s="204"/>
      <c r="E134" s="204"/>
      <c r="F134" s="204"/>
      <c r="G134" s="204"/>
      <c r="H134" s="204"/>
      <c r="I134" s="204"/>
      <c r="J134" s="204"/>
    </row>
    <row r="135" spans="1:10" ht="12">
      <c r="A135" s="204"/>
      <c r="B135" s="204"/>
      <c r="C135" s="204"/>
      <c r="D135" s="204"/>
      <c r="E135" s="204"/>
      <c r="F135" s="204"/>
      <c r="G135" s="204"/>
      <c r="H135" s="204"/>
      <c r="I135" s="204"/>
      <c r="J135" s="204"/>
    </row>
    <row r="136" spans="1:10" ht="12">
      <c r="A136" s="204"/>
      <c r="B136" s="204"/>
      <c r="C136" s="204"/>
      <c r="D136" s="204"/>
      <c r="E136" s="204"/>
      <c r="F136" s="204"/>
      <c r="G136" s="204"/>
      <c r="H136" s="204"/>
      <c r="I136" s="204"/>
      <c r="J136" s="204"/>
    </row>
    <row r="137" spans="1:10" ht="12">
      <c r="A137" s="204"/>
      <c r="B137" s="204"/>
      <c r="C137" s="204"/>
      <c r="D137" s="204"/>
      <c r="E137" s="204"/>
      <c r="F137" s="204"/>
      <c r="G137" s="204"/>
      <c r="H137" s="204"/>
      <c r="I137" s="204"/>
      <c r="J137" s="204"/>
    </row>
    <row r="138" spans="1:10" ht="12">
      <c r="A138" s="204"/>
      <c r="B138" s="204"/>
      <c r="C138" s="204"/>
      <c r="D138" s="204"/>
      <c r="E138" s="204"/>
      <c r="F138" s="204"/>
      <c r="G138" s="204"/>
      <c r="H138" s="204"/>
      <c r="I138" s="204"/>
      <c r="J138" s="204"/>
    </row>
    <row r="139" spans="1:10" ht="12">
      <c r="A139" s="204"/>
      <c r="B139" s="204"/>
      <c r="C139" s="204"/>
      <c r="D139" s="204"/>
      <c r="E139" s="204"/>
      <c r="F139" s="204"/>
      <c r="G139" s="204"/>
      <c r="H139" s="204"/>
      <c r="I139" s="204"/>
      <c r="J139" s="204"/>
    </row>
    <row r="140" spans="1:10" ht="12">
      <c r="A140" s="204"/>
      <c r="B140" s="204"/>
      <c r="C140" s="204"/>
      <c r="D140" s="204"/>
      <c r="E140" s="204"/>
      <c r="F140" s="204"/>
      <c r="G140" s="204"/>
      <c r="H140" s="204"/>
      <c r="I140" s="204"/>
      <c r="J140" s="204"/>
    </row>
    <row r="141" spans="1:10" ht="12">
      <c r="A141" s="204"/>
      <c r="B141" s="204"/>
      <c r="C141" s="204"/>
      <c r="D141" s="204"/>
      <c r="E141" s="204"/>
      <c r="F141" s="204"/>
      <c r="G141" s="204"/>
      <c r="H141" s="204"/>
      <c r="I141" s="204"/>
      <c r="J141" s="204"/>
    </row>
    <row r="142" spans="1:10" ht="12">
      <c r="A142" s="204"/>
      <c r="B142" s="204"/>
      <c r="C142" s="204"/>
      <c r="D142" s="204"/>
      <c r="E142" s="204"/>
      <c r="F142" s="204"/>
      <c r="G142" s="204"/>
      <c r="H142" s="204"/>
      <c r="I142" s="204"/>
      <c r="J142" s="204"/>
    </row>
    <row r="143" spans="1:10" ht="12">
      <c r="A143" s="204"/>
      <c r="B143" s="204"/>
      <c r="C143" s="204"/>
      <c r="D143" s="204"/>
      <c r="E143" s="204"/>
      <c r="F143" s="204"/>
      <c r="G143" s="204"/>
      <c r="H143" s="204"/>
      <c r="I143" s="204"/>
      <c r="J143" s="204"/>
    </row>
    <row r="144" spans="1:10" ht="12">
      <c r="A144" s="204"/>
      <c r="B144" s="204"/>
      <c r="C144" s="204"/>
      <c r="D144" s="204"/>
      <c r="E144" s="204"/>
      <c r="F144" s="204"/>
      <c r="G144" s="204"/>
      <c r="H144" s="204"/>
      <c r="I144" s="204"/>
      <c r="J144" s="204"/>
    </row>
    <row r="145" spans="1:10" ht="12">
      <c r="A145" s="204"/>
      <c r="B145" s="204"/>
      <c r="C145" s="204"/>
      <c r="D145" s="204"/>
      <c r="E145" s="204"/>
      <c r="F145" s="204"/>
      <c r="G145" s="204"/>
      <c r="H145" s="204"/>
      <c r="I145" s="204"/>
      <c r="J145" s="204"/>
    </row>
    <row r="146" spans="1:10" ht="12">
      <c r="A146" s="204"/>
      <c r="B146" s="204"/>
      <c r="C146" s="204"/>
      <c r="D146" s="204"/>
      <c r="E146" s="204"/>
      <c r="F146" s="204"/>
      <c r="G146" s="204"/>
      <c r="H146" s="204"/>
      <c r="I146" s="204"/>
      <c r="J146" s="204"/>
    </row>
    <row r="147" spans="1:10" ht="12">
      <c r="A147" s="204"/>
      <c r="B147" s="204"/>
      <c r="C147" s="204"/>
      <c r="D147" s="204"/>
      <c r="E147" s="204"/>
      <c r="F147" s="204"/>
      <c r="G147" s="204"/>
      <c r="H147" s="204"/>
      <c r="I147" s="204"/>
      <c r="J147" s="204"/>
    </row>
    <row r="148" spans="1:10" ht="12">
      <c r="A148" s="204"/>
      <c r="B148" s="204"/>
      <c r="C148" s="204"/>
      <c r="D148" s="204"/>
      <c r="E148" s="204"/>
      <c r="F148" s="204"/>
      <c r="G148" s="204"/>
      <c r="H148" s="204"/>
      <c r="I148" s="204"/>
      <c r="J148" s="204"/>
    </row>
    <row r="149" spans="1:10" ht="12">
      <c r="A149" s="204"/>
      <c r="B149" s="204"/>
      <c r="C149" s="204"/>
      <c r="D149" s="204"/>
      <c r="E149" s="204"/>
      <c r="F149" s="204"/>
      <c r="G149" s="204"/>
      <c r="H149" s="204"/>
      <c r="I149" s="204"/>
      <c r="J149" s="204"/>
    </row>
    <row r="150" spans="1:10" ht="12">
      <c r="A150" s="204"/>
      <c r="B150" s="204"/>
      <c r="C150" s="204"/>
      <c r="D150" s="204"/>
      <c r="E150" s="204"/>
      <c r="F150" s="204"/>
      <c r="G150" s="204"/>
      <c r="H150" s="204"/>
      <c r="I150" s="204"/>
      <c r="J150" s="204"/>
    </row>
    <row r="151" spans="1:10" ht="12">
      <c r="A151" s="204"/>
      <c r="B151" s="204"/>
      <c r="C151" s="204"/>
      <c r="D151" s="204"/>
      <c r="E151" s="204"/>
      <c r="F151" s="204"/>
      <c r="G151" s="204"/>
      <c r="H151" s="204"/>
      <c r="I151" s="204"/>
      <c r="J151" s="204"/>
    </row>
    <row r="152" spans="1:10" ht="12">
      <c r="A152" s="204"/>
      <c r="B152" s="204"/>
      <c r="C152" s="204"/>
      <c r="D152" s="204"/>
      <c r="E152" s="204"/>
      <c r="F152" s="204"/>
      <c r="G152" s="204"/>
      <c r="H152" s="204"/>
      <c r="I152" s="204"/>
      <c r="J152" s="204"/>
    </row>
    <row r="153" spans="1:10" ht="12">
      <c r="A153" s="204"/>
      <c r="B153" s="204"/>
      <c r="C153" s="204"/>
      <c r="D153" s="204"/>
      <c r="E153" s="204"/>
      <c r="F153" s="204"/>
      <c r="G153" s="204"/>
      <c r="H153" s="204"/>
      <c r="I153" s="204"/>
      <c r="J153" s="204"/>
    </row>
    <row r="154" spans="1:10" ht="12">
      <c r="A154" s="204"/>
      <c r="B154" s="204"/>
      <c r="C154" s="204"/>
      <c r="D154" s="204"/>
      <c r="E154" s="204"/>
      <c r="F154" s="204"/>
      <c r="G154" s="204"/>
      <c r="H154" s="204"/>
      <c r="I154" s="204"/>
      <c r="J154" s="204"/>
    </row>
    <row r="155" spans="1:10" ht="12">
      <c r="A155" s="204"/>
      <c r="B155" s="204"/>
      <c r="C155" s="204"/>
      <c r="D155" s="204"/>
      <c r="E155" s="204"/>
      <c r="F155" s="204"/>
      <c r="G155" s="204"/>
      <c r="H155" s="204"/>
      <c r="I155" s="204"/>
      <c r="J155" s="204"/>
    </row>
    <row r="156" spans="1:10" ht="12">
      <c r="A156" s="204"/>
      <c r="B156" s="204"/>
      <c r="C156" s="204"/>
      <c r="D156" s="204"/>
      <c r="E156" s="204"/>
      <c r="F156" s="204"/>
      <c r="G156" s="204"/>
      <c r="H156" s="204"/>
      <c r="I156" s="204"/>
      <c r="J156" s="204"/>
    </row>
    <row r="157" spans="1:10" ht="12">
      <c r="A157" s="204"/>
      <c r="B157" s="204"/>
      <c r="C157" s="204"/>
      <c r="D157" s="204"/>
      <c r="E157" s="204"/>
      <c r="F157" s="204"/>
      <c r="G157" s="204"/>
      <c r="H157" s="204"/>
      <c r="I157" s="204"/>
      <c r="J157" s="204"/>
    </row>
    <row r="158" spans="1:10" ht="12">
      <c r="A158" s="204"/>
      <c r="B158" s="204"/>
      <c r="C158" s="204"/>
      <c r="D158" s="204"/>
      <c r="E158" s="204"/>
      <c r="F158" s="204"/>
      <c r="G158" s="204"/>
      <c r="H158" s="204"/>
      <c r="I158" s="204"/>
      <c r="J158" s="204"/>
    </row>
    <row r="159" spans="1:10" ht="12">
      <c r="A159" s="204"/>
      <c r="B159" s="204"/>
      <c r="C159" s="204"/>
      <c r="D159" s="204"/>
      <c r="E159" s="204"/>
      <c r="F159" s="204"/>
      <c r="G159" s="204"/>
      <c r="H159" s="204"/>
      <c r="I159" s="204"/>
      <c r="J159" s="204"/>
    </row>
    <row r="160" spans="1:10" ht="12">
      <c r="A160" s="204"/>
      <c r="B160" s="204"/>
      <c r="C160" s="204"/>
      <c r="D160" s="204"/>
      <c r="E160" s="204"/>
      <c r="F160" s="204"/>
      <c r="G160" s="204"/>
      <c r="H160" s="204"/>
      <c r="I160" s="204"/>
      <c r="J160" s="204"/>
    </row>
    <row r="161" spans="1:10" ht="12">
      <c r="A161" s="204"/>
      <c r="B161" s="204"/>
      <c r="C161" s="204"/>
      <c r="D161" s="204"/>
      <c r="E161" s="204"/>
      <c r="F161" s="204"/>
      <c r="G161" s="204"/>
      <c r="H161" s="204"/>
      <c r="I161" s="204"/>
      <c r="J161" s="204"/>
    </row>
    <row r="162" spans="1:10" ht="12">
      <c r="A162" s="204"/>
      <c r="B162" s="204"/>
      <c r="C162" s="204"/>
      <c r="D162" s="204"/>
      <c r="E162" s="204"/>
      <c r="F162" s="204"/>
      <c r="G162" s="204"/>
      <c r="H162" s="204"/>
      <c r="I162" s="204"/>
      <c r="J162" s="204"/>
    </row>
    <row r="163" spans="1:10" ht="12">
      <c r="A163" s="204"/>
      <c r="B163" s="204"/>
      <c r="C163" s="204"/>
      <c r="D163" s="204"/>
      <c r="E163" s="204"/>
      <c r="F163" s="204"/>
      <c r="G163" s="204"/>
      <c r="H163" s="204"/>
      <c r="I163" s="204"/>
      <c r="J163" s="204"/>
    </row>
    <row r="164" spans="1:10" ht="12">
      <c r="A164" s="204"/>
      <c r="B164" s="204"/>
      <c r="C164" s="204"/>
      <c r="D164" s="204"/>
      <c r="E164" s="204"/>
      <c r="F164" s="204"/>
      <c r="G164" s="204"/>
      <c r="H164" s="204"/>
      <c r="I164" s="204"/>
      <c r="J164" s="204"/>
    </row>
    <row r="165" spans="1:10" ht="12">
      <c r="A165" s="204"/>
      <c r="B165" s="204"/>
      <c r="C165" s="204"/>
      <c r="D165" s="204"/>
      <c r="E165" s="204"/>
      <c r="F165" s="204"/>
      <c r="G165" s="204"/>
      <c r="H165" s="204"/>
      <c r="I165" s="204"/>
      <c r="J165" s="204"/>
    </row>
    <row r="166" spans="1:10" ht="12">
      <c r="A166" s="204"/>
      <c r="B166" s="204"/>
      <c r="C166" s="204"/>
      <c r="D166" s="204"/>
      <c r="E166" s="204"/>
      <c r="F166" s="204"/>
      <c r="G166" s="204"/>
      <c r="H166" s="204"/>
      <c r="I166" s="204"/>
      <c r="J166" s="204"/>
    </row>
    <row r="167" spans="1:10" ht="12">
      <c r="A167" s="204"/>
      <c r="B167" s="204"/>
      <c r="C167" s="204"/>
      <c r="D167" s="204"/>
      <c r="E167" s="204"/>
      <c r="F167" s="204"/>
      <c r="G167" s="204"/>
      <c r="H167" s="204"/>
      <c r="I167" s="204"/>
      <c r="J167" s="204"/>
    </row>
    <row r="168" spans="1:10" ht="12">
      <c r="A168" s="204"/>
      <c r="B168" s="204"/>
      <c r="C168" s="204"/>
      <c r="D168" s="204"/>
      <c r="E168" s="204"/>
      <c r="F168" s="204"/>
      <c r="G168" s="204"/>
      <c r="H168" s="204"/>
      <c r="I168" s="204"/>
      <c r="J168" s="204"/>
    </row>
    <row r="169" spans="1:10" ht="12">
      <c r="A169" s="204"/>
      <c r="B169" s="204"/>
      <c r="C169" s="204"/>
      <c r="D169" s="204"/>
      <c r="E169" s="204"/>
      <c r="F169" s="204"/>
      <c r="G169" s="204"/>
      <c r="H169" s="204"/>
      <c r="I169" s="204"/>
      <c r="J169" s="204"/>
    </row>
    <row r="170" spans="1:10" ht="12">
      <c r="A170" s="204"/>
      <c r="B170" s="204"/>
      <c r="C170" s="204"/>
      <c r="D170" s="204"/>
      <c r="E170" s="204"/>
      <c r="F170" s="204"/>
      <c r="G170" s="204"/>
      <c r="H170" s="204"/>
      <c r="I170" s="204"/>
      <c r="J170" s="204"/>
    </row>
    <row r="171" spans="1:10" ht="12">
      <c r="A171" s="204"/>
      <c r="B171" s="204"/>
      <c r="C171" s="204"/>
      <c r="D171" s="204"/>
      <c r="E171" s="204"/>
      <c r="F171" s="204"/>
      <c r="G171" s="204"/>
      <c r="H171" s="204"/>
      <c r="I171" s="204"/>
      <c r="J171" s="204"/>
    </row>
    <row r="172" spans="1:10" ht="12">
      <c r="A172" s="204"/>
      <c r="B172" s="204"/>
      <c r="C172" s="204"/>
      <c r="D172" s="204"/>
      <c r="E172" s="204"/>
      <c r="F172" s="204"/>
      <c r="G172" s="204"/>
      <c r="H172" s="204"/>
      <c r="I172" s="204"/>
      <c r="J172" s="204"/>
    </row>
    <row r="173" spans="1:10" ht="12">
      <c r="A173" s="204"/>
      <c r="B173" s="204"/>
      <c r="C173" s="204"/>
      <c r="D173" s="204"/>
      <c r="E173" s="204"/>
      <c r="F173" s="204"/>
      <c r="G173" s="204"/>
      <c r="H173" s="204"/>
      <c r="I173" s="204"/>
      <c r="J173" s="204"/>
    </row>
    <row r="174" spans="1:10" ht="12">
      <c r="A174" s="204"/>
      <c r="B174" s="204"/>
      <c r="C174" s="204"/>
      <c r="D174" s="204"/>
      <c r="E174" s="204"/>
      <c r="F174" s="204"/>
      <c r="G174" s="204"/>
      <c r="H174" s="204"/>
      <c r="I174" s="204"/>
      <c r="J174" s="204"/>
    </row>
    <row r="175" spans="1:10" ht="12">
      <c r="A175" s="204"/>
      <c r="B175" s="204"/>
      <c r="C175" s="204"/>
      <c r="D175" s="204"/>
      <c r="E175" s="204"/>
      <c r="F175" s="204"/>
      <c r="G175" s="204"/>
      <c r="H175" s="204"/>
      <c r="I175" s="204"/>
      <c r="J175" s="204"/>
    </row>
    <row r="176" spans="1:10" ht="12">
      <c r="A176" s="204"/>
      <c r="B176" s="204"/>
      <c r="C176" s="204"/>
      <c r="D176" s="204"/>
      <c r="E176" s="204"/>
      <c r="F176" s="204"/>
      <c r="G176" s="204"/>
      <c r="H176" s="204"/>
      <c r="I176" s="204"/>
      <c r="J176" s="204"/>
    </row>
    <row r="177" spans="1:10" ht="12">
      <c r="A177" s="204"/>
      <c r="B177" s="204"/>
      <c r="C177" s="204"/>
      <c r="D177" s="204"/>
      <c r="E177" s="204"/>
      <c r="F177" s="204"/>
      <c r="G177" s="204"/>
      <c r="H177" s="204"/>
      <c r="I177" s="204"/>
      <c r="J177" s="204"/>
    </row>
    <row r="178" spans="1:10" ht="12">
      <c r="A178" s="204"/>
      <c r="B178" s="204"/>
      <c r="C178" s="204"/>
      <c r="D178" s="204"/>
      <c r="E178" s="204"/>
      <c r="F178" s="204"/>
      <c r="G178" s="204"/>
      <c r="H178" s="204"/>
      <c r="I178" s="204"/>
      <c r="J178" s="204"/>
    </row>
    <row r="179" spans="1:10" ht="12">
      <c r="A179" s="204"/>
      <c r="B179" s="204"/>
      <c r="C179" s="204"/>
      <c r="D179" s="204"/>
      <c r="E179" s="204"/>
      <c r="F179" s="204"/>
      <c r="G179" s="204"/>
      <c r="H179" s="204"/>
      <c r="I179" s="204"/>
      <c r="J179" s="204"/>
    </row>
    <row r="180" spans="1:10" ht="12">
      <c r="A180" s="204"/>
      <c r="B180" s="204"/>
      <c r="C180" s="204"/>
      <c r="D180" s="204"/>
      <c r="E180" s="204"/>
      <c r="F180" s="204"/>
      <c r="G180" s="204"/>
      <c r="H180" s="204"/>
      <c r="I180" s="204"/>
      <c r="J180" s="204"/>
    </row>
    <row r="181" spans="1:10" ht="12">
      <c r="A181" s="204"/>
      <c r="B181" s="204"/>
      <c r="C181" s="204"/>
      <c r="D181" s="204"/>
      <c r="E181" s="204"/>
      <c r="F181" s="204"/>
      <c r="G181" s="204"/>
      <c r="H181" s="204"/>
      <c r="I181" s="204"/>
      <c r="J181" s="204"/>
    </row>
    <row r="182" spans="1:10" ht="12">
      <c r="A182" s="204"/>
      <c r="B182" s="204"/>
      <c r="C182" s="204"/>
      <c r="D182" s="204"/>
      <c r="E182" s="204"/>
      <c r="F182" s="204"/>
      <c r="G182" s="204"/>
      <c r="H182" s="204"/>
      <c r="I182" s="204"/>
      <c r="J182" s="204"/>
    </row>
    <row r="183" spans="1:10" ht="12">
      <c r="A183" s="204"/>
      <c r="B183" s="204"/>
      <c r="C183" s="204"/>
      <c r="D183" s="204"/>
      <c r="E183" s="204"/>
      <c r="F183" s="204"/>
      <c r="G183" s="204"/>
      <c r="H183" s="204"/>
      <c r="I183" s="204"/>
      <c r="J183" s="204"/>
    </row>
  </sheetData>
  <sheetProtection/>
  <mergeCells count="59">
    <mergeCell ref="B86:F86"/>
    <mergeCell ref="B87:F87"/>
    <mergeCell ref="B88:F88"/>
    <mergeCell ref="B89:F89"/>
    <mergeCell ref="B90:F90"/>
    <mergeCell ref="B79:F79"/>
    <mergeCell ref="B80:F80"/>
    <mergeCell ref="B81:F81"/>
    <mergeCell ref="B82:F82"/>
    <mergeCell ref="B83:F83"/>
    <mergeCell ref="B85:F85"/>
    <mergeCell ref="B73:F73"/>
    <mergeCell ref="B74:F74"/>
    <mergeCell ref="B75:F75"/>
    <mergeCell ref="B76:F76"/>
    <mergeCell ref="B77:F77"/>
    <mergeCell ref="B78:F78"/>
    <mergeCell ref="B67:F67"/>
    <mergeCell ref="B68:F68"/>
    <mergeCell ref="B69:F69"/>
    <mergeCell ref="B70:F70"/>
    <mergeCell ref="B71:F71"/>
    <mergeCell ref="B72:F72"/>
    <mergeCell ref="B61:F61"/>
    <mergeCell ref="B62:F62"/>
    <mergeCell ref="B63:F63"/>
    <mergeCell ref="B64:F64"/>
    <mergeCell ref="B65:F65"/>
    <mergeCell ref="B66:F66"/>
    <mergeCell ref="B55:F55"/>
    <mergeCell ref="B56:F56"/>
    <mergeCell ref="B57:F57"/>
    <mergeCell ref="B58:F58"/>
    <mergeCell ref="B59:F59"/>
    <mergeCell ref="B60:F60"/>
    <mergeCell ref="B24:F24"/>
    <mergeCell ref="A50:J50"/>
    <mergeCell ref="B51:F51"/>
    <mergeCell ref="B52:F52"/>
    <mergeCell ref="B53:F53"/>
    <mergeCell ref="B54:F54"/>
    <mergeCell ref="B18:F18"/>
    <mergeCell ref="B19:F19"/>
    <mergeCell ref="B20:F20"/>
    <mergeCell ref="B21:F21"/>
    <mergeCell ref="B22:F22"/>
    <mergeCell ref="B23:F23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rintOptions/>
  <pageMargins left="0.26" right="0.2" top="0.63" bottom="0.93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H1">
      <selection activeCell="K34" sqref="K34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9" ht="15">
      <c r="A1" s="61" t="s">
        <v>612</v>
      </c>
      <c r="B1" s="61" t="s">
        <v>613</v>
      </c>
      <c r="C1" s="61" t="s">
        <v>614</v>
      </c>
      <c r="I1" s="244" t="str">
        <f>'pasqyra 1 dhe 2'!B1</f>
        <v> SHOQERIA :"Pacific Petroleum Albania "shpk</v>
      </c>
    </row>
    <row r="2" spans="2:9" ht="15">
      <c r="B2" s="61" t="s">
        <v>615</v>
      </c>
      <c r="C2" s="61" t="s">
        <v>615</v>
      </c>
      <c r="I2" s="244" t="str">
        <f>'pasqyra 1 dhe 2'!B2</f>
        <v>NIPT : K31328044R</v>
      </c>
    </row>
    <row r="3" spans="2:11" ht="15">
      <c r="B3" s="61"/>
      <c r="C3" s="61"/>
      <c r="I3" s="130"/>
      <c r="K3" s="61" t="s">
        <v>616</v>
      </c>
    </row>
    <row r="4" spans="2:3" ht="14.25">
      <c r="B4" s="61"/>
      <c r="C4" s="61"/>
    </row>
    <row r="5" spans="2:11" ht="14.25">
      <c r="B5" s="204" t="s">
        <v>617</v>
      </c>
      <c r="C5" s="204" t="s">
        <v>617</v>
      </c>
      <c r="H5" s="320"/>
      <c r="I5" s="320"/>
      <c r="J5" s="271" t="s">
        <v>618</v>
      </c>
      <c r="K5" s="271" t="s">
        <v>619</v>
      </c>
    </row>
    <row r="6" spans="2:11" ht="14.25">
      <c r="B6" s="204" t="s">
        <v>620</v>
      </c>
      <c r="C6" s="204" t="s">
        <v>620</v>
      </c>
      <c r="H6" s="320">
        <v>1</v>
      </c>
      <c r="I6" s="271" t="s">
        <v>615</v>
      </c>
      <c r="J6" s="321" t="s">
        <v>617</v>
      </c>
      <c r="K6" s="322">
        <v>84557505</v>
      </c>
    </row>
    <row r="7" spans="2:11" ht="14.25">
      <c r="B7" s="204" t="s">
        <v>621</v>
      </c>
      <c r="C7" s="204" t="s">
        <v>621</v>
      </c>
      <c r="H7" s="320">
        <v>2</v>
      </c>
      <c r="I7" s="271" t="s">
        <v>615</v>
      </c>
      <c r="J7" s="321" t="s">
        <v>622</v>
      </c>
      <c r="K7" s="323"/>
    </row>
    <row r="8" spans="2:11" ht="14.25">
      <c r="B8" s="204" t="s">
        <v>623</v>
      </c>
      <c r="C8" s="204" t="s">
        <v>623</v>
      </c>
      <c r="H8" s="320">
        <v>3</v>
      </c>
      <c r="I8" s="271" t="s">
        <v>615</v>
      </c>
      <c r="J8" s="321" t="s">
        <v>624</v>
      </c>
      <c r="K8" s="323"/>
    </row>
    <row r="9" spans="2:11" ht="14.25">
      <c r="B9" s="204" t="s">
        <v>625</v>
      </c>
      <c r="C9" s="204" t="s">
        <v>625</v>
      </c>
      <c r="H9" s="320">
        <v>4</v>
      </c>
      <c r="I9" s="271" t="s">
        <v>615</v>
      </c>
      <c r="J9" s="321" t="s">
        <v>623</v>
      </c>
      <c r="K9" s="323"/>
    </row>
    <row r="10" spans="2:11" ht="14.25">
      <c r="B10" s="204" t="s">
        <v>626</v>
      </c>
      <c r="C10" s="204" t="s">
        <v>626</v>
      </c>
      <c r="H10" s="320">
        <v>5</v>
      </c>
      <c r="I10" s="271" t="s">
        <v>615</v>
      </c>
      <c r="J10" s="321" t="s">
        <v>625</v>
      </c>
      <c r="K10" s="323"/>
    </row>
    <row r="11" spans="2:11" ht="14.25">
      <c r="B11" s="204" t="s">
        <v>627</v>
      </c>
      <c r="C11" s="204" t="s">
        <v>627</v>
      </c>
      <c r="H11" s="320">
        <v>6</v>
      </c>
      <c r="I11" s="271" t="s">
        <v>615</v>
      </c>
      <c r="J11" s="321" t="s">
        <v>626</v>
      </c>
      <c r="K11" s="323"/>
    </row>
    <row r="12" spans="2:11" ht="14.25">
      <c r="B12" s="204" t="s">
        <v>628</v>
      </c>
      <c r="C12" s="204" t="s">
        <v>628</v>
      </c>
      <c r="H12" s="320">
        <v>7</v>
      </c>
      <c r="I12" s="271" t="s">
        <v>615</v>
      </c>
      <c r="J12" s="321" t="s">
        <v>629</v>
      </c>
      <c r="K12" s="323"/>
    </row>
    <row r="13" spans="2:11" ht="14.25">
      <c r="B13" s="61" t="s">
        <v>630</v>
      </c>
      <c r="C13" s="61" t="s">
        <v>630</v>
      </c>
      <c r="H13" s="320">
        <v>8</v>
      </c>
      <c r="I13" s="271" t="s">
        <v>615</v>
      </c>
      <c r="J13" s="321" t="s">
        <v>628</v>
      </c>
      <c r="K13" s="323"/>
    </row>
    <row r="14" spans="2:11" ht="14.25">
      <c r="B14" s="61"/>
      <c r="C14" s="61"/>
      <c r="H14" s="271" t="s">
        <v>7</v>
      </c>
      <c r="I14" s="271"/>
      <c r="J14" s="271" t="s">
        <v>631</v>
      </c>
      <c r="K14" s="324">
        <f>K6+K7+K8+K9+K10+K11+K12+K13</f>
        <v>84557505</v>
      </c>
    </row>
    <row r="15" spans="2:11" ht="14.25">
      <c r="B15" s="204" t="s">
        <v>632</v>
      </c>
      <c r="C15" s="204" t="s">
        <v>632</v>
      </c>
      <c r="H15" s="320">
        <v>9</v>
      </c>
      <c r="I15" s="271" t="s">
        <v>630</v>
      </c>
      <c r="J15" s="321" t="s">
        <v>633</v>
      </c>
      <c r="K15" s="323"/>
    </row>
    <row r="16" spans="2:11" ht="14.25">
      <c r="B16" s="204" t="s">
        <v>634</v>
      </c>
      <c r="C16" s="204" t="s">
        <v>634</v>
      </c>
      <c r="H16" s="320">
        <v>10</v>
      </c>
      <c r="I16" s="271" t="s">
        <v>630</v>
      </c>
      <c r="J16" s="321" t="s">
        <v>634</v>
      </c>
      <c r="K16" s="322"/>
    </row>
    <row r="17" spans="2:11" ht="14.25">
      <c r="B17" s="204" t="s">
        <v>635</v>
      </c>
      <c r="C17" s="204" t="s">
        <v>635</v>
      </c>
      <c r="H17" s="320">
        <v>11</v>
      </c>
      <c r="I17" s="271" t="s">
        <v>630</v>
      </c>
      <c r="J17" s="321" t="s">
        <v>635</v>
      </c>
      <c r="K17" s="323"/>
    </row>
    <row r="18" spans="2:11" ht="14.25">
      <c r="B18" s="204"/>
      <c r="C18" s="204"/>
      <c r="H18" s="271" t="s">
        <v>22</v>
      </c>
      <c r="I18" s="271"/>
      <c r="J18" s="271" t="s">
        <v>636</v>
      </c>
      <c r="K18" s="324">
        <f>K15+K16+K17</f>
        <v>0</v>
      </c>
    </row>
    <row r="19" spans="2:11" ht="14.25">
      <c r="B19" s="61" t="s">
        <v>637</v>
      </c>
      <c r="C19" s="61" t="s">
        <v>637</v>
      </c>
      <c r="H19" s="320">
        <v>12</v>
      </c>
      <c r="I19" s="271" t="s">
        <v>637</v>
      </c>
      <c r="J19" s="321" t="s">
        <v>638</v>
      </c>
      <c r="K19" s="323"/>
    </row>
    <row r="20" spans="2:11" ht="14.25">
      <c r="B20" s="204" t="s">
        <v>627</v>
      </c>
      <c r="C20" s="204" t="s">
        <v>627</v>
      </c>
      <c r="H20" s="320">
        <v>13</v>
      </c>
      <c r="I20" s="271" t="s">
        <v>637</v>
      </c>
      <c r="J20" s="271" t="s">
        <v>639</v>
      </c>
      <c r="K20" s="323"/>
    </row>
    <row r="21" spans="2:11" ht="14.25">
      <c r="B21" s="204" t="s">
        <v>640</v>
      </c>
      <c r="C21" s="204" t="s">
        <v>640</v>
      </c>
      <c r="H21" s="320">
        <v>14</v>
      </c>
      <c r="I21" s="271" t="s">
        <v>637</v>
      </c>
      <c r="J21" s="321" t="s">
        <v>641</v>
      </c>
      <c r="K21" s="323"/>
    </row>
    <row r="22" spans="2:11" ht="14.25">
      <c r="B22" s="204" t="s">
        <v>641</v>
      </c>
      <c r="C22" s="204" t="s">
        <v>641</v>
      </c>
      <c r="H22" s="320">
        <v>15</v>
      </c>
      <c r="I22" s="271" t="s">
        <v>637</v>
      </c>
      <c r="J22" s="321" t="s">
        <v>642</v>
      </c>
      <c r="K22" s="323"/>
    </row>
    <row r="23" spans="2:11" ht="14.25">
      <c r="B23" s="204" t="s">
        <v>642</v>
      </c>
      <c r="C23" s="204" t="s">
        <v>642</v>
      </c>
      <c r="H23" s="320">
        <v>16</v>
      </c>
      <c r="I23" s="271" t="s">
        <v>637</v>
      </c>
      <c r="J23" s="321" t="s">
        <v>643</v>
      </c>
      <c r="K23" s="323"/>
    </row>
    <row r="24" spans="2:11" ht="14.25">
      <c r="B24" s="204" t="s">
        <v>644</v>
      </c>
      <c r="C24" s="204" t="s">
        <v>644</v>
      </c>
      <c r="H24" s="320">
        <v>17</v>
      </c>
      <c r="I24" s="271" t="s">
        <v>637</v>
      </c>
      <c r="J24" s="321" t="s">
        <v>645</v>
      </c>
      <c r="K24" s="323"/>
    </row>
    <row r="25" spans="2:11" ht="14.25">
      <c r="B25" s="204" t="s">
        <v>645</v>
      </c>
      <c r="C25" s="204" t="s">
        <v>645</v>
      </c>
      <c r="H25" s="320">
        <v>18</v>
      </c>
      <c r="I25" s="271" t="s">
        <v>637</v>
      </c>
      <c r="J25" s="321" t="s">
        <v>646</v>
      </c>
      <c r="K25" s="323"/>
    </row>
    <row r="26" spans="2:11" ht="14.25">
      <c r="B26" s="204" t="s">
        <v>647</v>
      </c>
      <c r="C26" s="204" t="s">
        <v>647</v>
      </c>
      <c r="H26" s="320">
        <v>19</v>
      </c>
      <c r="I26" s="271" t="s">
        <v>637</v>
      </c>
      <c r="J26" s="321" t="s">
        <v>648</v>
      </c>
      <c r="K26" s="323"/>
    </row>
    <row r="27" spans="2:11" ht="14.25">
      <c r="B27" s="204"/>
      <c r="C27" s="204"/>
      <c r="H27" s="271" t="s">
        <v>64</v>
      </c>
      <c r="I27" s="271"/>
      <c r="J27" s="271" t="s">
        <v>649</v>
      </c>
      <c r="K27" s="323">
        <f>K19+K20+K21++K22+K23+K24+K25+K26</f>
        <v>0</v>
      </c>
    </row>
    <row r="28" spans="2:11" ht="14.25">
      <c r="B28" s="204" t="s">
        <v>648</v>
      </c>
      <c r="C28" s="204" t="s">
        <v>648</v>
      </c>
      <c r="H28" s="320">
        <v>20</v>
      </c>
      <c r="I28" s="271" t="s">
        <v>650</v>
      </c>
      <c r="J28" s="321" t="s">
        <v>651</v>
      </c>
      <c r="K28" s="323"/>
    </row>
    <row r="29" spans="2:11" ht="14.25">
      <c r="B29" s="61" t="s">
        <v>650</v>
      </c>
      <c r="C29" s="61" t="s">
        <v>650</v>
      </c>
      <c r="H29" s="320">
        <v>21</v>
      </c>
      <c r="I29" s="271" t="s">
        <v>650</v>
      </c>
      <c r="J29" s="321" t="s">
        <v>652</v>
      </c>
      <c r="K29" s="322"/>
    </row>
    <row r="30" spans="2:11" ht="14.25">
      <c r="B30" s="204" t="s">
        <v>653</v>
      </c>
      <c r="C30" s="204" t="s">
        <v>653</v>
      </c>
      <c r="H30" s="320">
        <v>22</v>
      </c>
      <c r="I30" s="271" t="s">
        <v>650</v>
      </c>
      <c r="J30" s="321" t="s">
        <v>654</v>
      </c>
      <c r="K30" s="322"/>
    </row>
    <row r="31" spans="2:11" ht="14.25">
      <c r="B31" s="204" t="s">
        <v>652</v>
      </c>
      <c r="C31" s="204" t="s">
        <v>652</v>
      </c>
      <c r="H31" s="320">
        <v>23</v>
      </c>
      <c r="I31" s="271" t="s">
        <v>650</v>
      </c>
      <c r="J31" s="321" t="s">
        <v>655</v>
      </c>
      <c r="K31" s="323"/>
    </row>
    <row r="32" spans="2:11" ht="14.25">
      <c r="B32" s="204"/>
      <c r="C32" s="204"/>
      <c r="H32" s="271" t="s">
        <v>656</v>
      </c>
      <c r="I32" s="271"/>
      <c r="J32" s="271" t="s">
        <v>657</v>
      </c>
      <c r="K32" s="323">
        <f>K28+K29+K30+K31</f>
        <v>0</v>
      </c>
    </row>
    <row r="33" spans="2:11" ht="14.25">
      <c r="B33" s="204" t="s">
        <v>654</v>
      </c>
      <c r="C33" s="204" t="s">
        <v>654</v>
      </c>
      <c r="H33" s="320">
        <v>24</v>
      </c>
      <c r="I33" s="271" t="s">
        <v>658</v>
      </c>
      <c r="J33" s="321" t="s">
        <v>659</v>
      </c>
      <c r="K33" s="323">
        <v>4363</v>
      </c>
    </row>
    <row r="34" spans="2:11" ht="14.25">
      <c r="B34" s="204" t="s">
        <v>655</v>
      </c>
      <c r="C34" s="204" t="s">
        <v>655</v>
      </c>
      <c r="H34" s="320">
        <v>25</v>
      </c>
      <c r="I34" s="271" t="s">
        <v>658</v>
      </c>
      <c r="J34" s="321" t="s">
        <v>660</v>
      </c>
      <c r="K34" s="323"/>
    </row>
    <row r="35" spans="8:11" ht="14.25">
      <c r="H35" s="320">
        <v>26</v>
      </c>
      <c r="I35" s="271" t="s">
        <v>658</v>
      </c>
      <c r="J35" s="321" t="s">
        <v>661</v>
      </c>
      <c r="K35" s="323"/>
    </row>
    <row r="36" spans="2:11" ht="14.25">
      <c r="B36" s="61" t="s">
        <v>658</v>
      </c>
      <c r="C36" s="61" t="s">
        <v>658</v>
      </c>
      <c r="H36" s="320">
        <v>27</v>
      </c>
      <c r="I36" s="271" t="s">
        <v>658</v>
      </c>
      <c r="J36" s="321" t="s">
        <v>662</v>
      </c>
      <c r="K36" s="323"/>
    </row>
    <row r="37" spans="2:11" ht="14.25">
      <c r="B37" s="204" t="s">
        <v>659</v>
      </c>
      <c r="C37" s="204" t="s">
        <v>659</v>
      </c>
      <c r="H37" s="320">
        <v>28</v>
      </c>
      <c r="I37" s="271" t="s">
        <v>658</v>
      </c>
      <c r="J37" s="321" t="s">
        <v>663</v>
      </c>
      <c r="K37" s="322"/>
    </row>
    <row r="38" spans="2:11" ht="14.25">
      <c r="B38" s="204" t="s">
        <v>660</v>
      </c>
      <c r="C38" s="204" t="s">
        <v>660</v>
      </c>
      <c r="H38" s="320">
        <v>29</v>
      </c>
      <c r="I38" s="271" t="s">
        <v>658</v>
      </c>
      <c r="J38" s="325" t="s">
        <v>664</v>
      </c>
      <c r="K38" s="323"/>
    </row>
    <row r="39" spans="2:11" ht="14.25">
      <c r="B39" s="204" t="s">
        <v>661</v>
      </c>
      <c r="C39" s="204" t="s">
        <v>661</v>
      </c>
      <c r="H39" s="320">
        <v>30</v>
      </c>
      <c r="I39" s="271" t="s">
        <v>658</v>
      </c>
      <c r="J39" s="321" t="s">
        <v>665</v>
      </c>
      <c r="K39" s="323"/>
    </row>
    <row r="40" spans="2:11" ht="14.25">
      <c r="B40" s="204" t="s">
        <v>662</v>
      </c>
      <c r="C40" s="204" t="s">
        <v>662</v>
      </c>
      <c r="H40" s="320">
        <v>31</v>
      </c>
      <c r="I40" s="271" t="s">
        <v>658</v>
      </c>
      <c r="J40" s="321" t="s">
        <v>666</v>
      </c>
      <c r="K40" s="323"/>
    </row>
    <row r="41" spans="2:11" ht="14.25">
      <c r="B41" s="204"/>
      <c r="C41" s="204"/>
      <c r="H41" s="320">
        <v>32</v>
      </c>
      <c r="I41" s="271" t="s">
        <v>658</v>
      </c>
      <c r="J41" s="321" t="s">
        <v>667</v>
      </c>
      <c r="K41" s="323"/>
    </row>
    <row r="42" spans="2:11" ht="14.25">
      <c r="B42" s="204" t="s">
        <v>663</v>
      </c>
      <c r="C42" s="204" t="s">
        <v>663</v>
      </c>
      <c r="H42" s="320">
        <v>33</v>
      </c>
      <c r="I42" s="271" t="s">
        <v>658</v>
      </c>
      <c r="J42" s="321" t="s">
        <v>668</v>
      </c>
      <c r="K42" s="323"/>
    </row>
    <row r="43" spans="2:11" ht="14.25">
      <c r="B43" s="204" t="s">
        <v>664</v>
      </c>
      <c r="C43" s="204" t="s">
        <v>664</v>
      </c>
      <c r="H43" s="326">
        <v>34</v>
      </c>
      <c r="I43" s="271" t="s">
        <v>658</v>
      </c>
      <c r="J43" s="321" t="s">
        <v>669</v>
      </c>
      <c r="K43" s="323">
        <v>9769199</v>
      </c>
    </row>
    <row r="44" spans="2:11" ht="14.25">
      <c r="B44" s="204" t="s">
        <v>665</v>
      </c>
      <c r="C44" s="204" t="s">
        <v>665</v>
      </c>
      <c r="H44" s="271" t="s">
        <v>670</v>
      </c>
      <c r="I44" s="320"/>
      <c r="J44" s="271" t="s">
        <v>671</v>
      </c>
      <c r="K44" s="324">
        <f>K33++K34+K35+K36+K37+K38+K39+K40+K41+K42+K43</f>
        <v>9773562</v>
      </c>
    </row>
    <row r="45" spans="2:11" ht="14.25">
      <c r="B45" s="204" t="s">
        <v>666</v>
      </c>
      <c r="C45" s="204" t="s">
        <v>666</v>
      </c>
      <c r="H45" s="320"/>
      <c r="I45" s="320"/>
      <c r="J45" s="271" t="s">
        <v>672</v>
      </c>
      <c r="K45" s="324">
        <f>K14+K18+K27+K32+K44</f>
        <v>94331067</v>
      </c>
    </row>
    <row r="46" spans="2:3" ht="12">
      <c r="B46" s="204" t="s">
        <v>669</v>
      </c>
      <c r="C46" s="204" t="s">
        <v>669</v>
      </c>
    </row>
    <row r="48" spans="9:11" ht="14.25">
      <c r="I48" s="327" t="s">
        <v>673</v>
      </c>
      <c r="J48" s="328"/>
      <c r="K48" s="271" t="s">
        <v>674</v>
      </c>
    </row>
    <row r="49" spans="9:11" ht="12">
      <c r="I49" s="329"/>
      <c r="J49" s="330"/>
      <c r="K49" s="330"/>
    </row>
    <row r="50" spans="9:11" ht="12">
      <c r="I50" s="179" t="s">
        <v>675</v>
      </c>
      <c r="J50" s="179"/>
      <c r="K50" s="320"/>
    </row>
    <row r="51" spans="9:11" ht="12">
      <c r="I51" s="320" t="s">
        <v>676</v>
      </c>
      <c r="J51" s="320"/>
      <c r="K51" s="320">
        <v>6</v>
      </c>
    </row>
    <row r="52" spans="9:11" ht="12">
      <c r="I52" s="320" t="s">
        <v>677</v>
      </c>
      <c r="J52" s="320"/>
      <c r="K52" s="320"/>
    </row>
    <row r="53" spans="9:11" ht="12">
      <c r="I53" s="320" t="s">
        <v>678</v>
      </c>
      <c r="J53" s="320"/>
      <c r="K53" s="320">
        <v>1</v>
      </c>
    </row>
    <row r="54" spans="9:11" ht="12">
      <c r="I54" s="331" t="s">
        <v>679</v>
      </c>
      <c r="J54" s="328"/>
      <c r="K54" s="320"/>
    </row>
    <row r="55" spans="9:11" ht="14.25">
      <c r="I55" s="332"/>
      <c r="J55" s="333" t="s">
        <v>131</v>
      </c>
      <c r="K55" s="333">
        <f>SUM(K50:K54)</f>
        <v>7</v>
      </c>
    </row>
    <row r="57" ht="14.25">
      <c r="K57" s="282" t="s">
        <v>282</v>
      </c>
    </row>
    <row r="58" ht="15.75">
      <c r="K58" s="318" t="str">
        <f>'pasqyra 1 dhe 2'!F29</f>
        <v>Arjan Tartari </v>
      </c>
    </row>
    <row r="59" ht="14.25">
      <c r="I59" s="61" t="s">
        <v>680</v>
      </c>
    </row>
    <row r="61" ht="14.25">
      <c r="I61" s="61"/>
    </row>
    <row r="62" spans="8:15" ht="14.25">
      <c r="H62" s="61"/>
      <c r="I62" s="61"/>
      <c r="J62" s="61"/>
      <c r="K62" s="61"/>
      <c r="L62" s="61"/>
      <c r="M62" s="61"/>
      <c r="N62" s="61"/>
      <c r="O62" s="61"/>
    </row>
    <row r="63" spans="8:15" ht="14.25">
      <c r="H63" s="61"/>
      <c r="I63" s="61"/>
      <c r="J63" s="61"/>
      <c r="K63" s="61"/>
      <c r="L63" s="61"/>
      <c r="M63" s="61"/>
      <c r="N63" s="61"/>
      <c r="O63" s="61"/>
    </row>
    <row r="64" spans="9:15" ht="14.25">
      <c r="I64" s="61"/>
      <c r="J64" s="61"/>
      <c r="K64" s="61"/>
      <c r="L64" s="61"/>
      <c r="M64" s="61"/>
      <c r="N64" s="61"/>
      <c r="O64" s="61"/>
    </row>
    <row r="65" spans="9:15" ht="14.25">
      <c r="I65" s="61"/>
      <c r="J65" s="61"/>
      <c r="K65" s="61"/>
      <c r="L65" s="61"/>
      <c r="M65" s="61"/>
      <c r="N65" s="61"/>
      <c r="O65" s="61"/>
    </row>
    <row r="66" spans="8:9" ht="14.25">
      <c r="H66" s="61"/>
      <c r="I66" s="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ht="14.25">
      <c r="B1" s="244" t="str">
        <f>'pasqyra 3 e ndarjes aktivite'!I1</f>
        <v> SHOQERIA :"Pacific Petroleum Albania "shpk</v>
      </c>
    </row>
    <row r="2" ht="14.25">
      <c r="B2" s="244" t="str">
        <f>'pasqyra 3 e ndarjes aktivite'!I2</f>
        <v>NIPT : K31328044R</v>
      </c>
    </row>
    <row r="3" ht="14.25">
      <c r="B3" s="130"/>
    </row>
    <row r="4" spans="2:7" ht="15.75">
      <c r="B4" s="386" t="s">
        <v>681</v>
      </c>
      <c r="C4" s="386"/>
      <c r="D4" s="386"/>
      <c r="E4" s="386"/>
      <c r="F4" s="386"/>
      <c r="G4" s="386"/>
    </row>
    <row r="6" spans="1:7" ht="12">
      <c r="A6" s="387" t="s">
        <v>125</v>
      </c>
      <c r="B6" s="389" t="s">
        <v>126</v>
      </c>
      <c r="C6" s="387" t="s">
        <v>682</v>
      </c>
      <c r="D6" s="334" t="s">
        <v>683</v>
      </c>
      <c r="E6" s="387" t="s">
        <v>684</v>
      </c>
      <c r="F6" s="387" t="s">
        <v>685</v>
      </c>
      <c r="G6" s="334" t="s">
        <v>683</v>
      </c>
    </row>
    <row r="7" spans="1:9" ht="12">
      <c r="A7" s="388"/>
      <c r="B7" s="390"/>
      <c r="C7" s="388"/>
      <c r="D7" s="335">
        <v>40179</v>
      </c>
      <c r="E7" s="388"/>
      <c r="F7" s="388"/>
      <c r="G7" s="335">
        <v>40543</v>
      </c>
      <c r="H7" s="1"/>
      <c r="I7" s="1"/>
    </row>
    <row r="8" spans="1:9" ht="12">
      <c r="A8" s="336">
        <v>1</v>
      </c>
      <c r="B8" s="222" t="s">
        <v>28</v>
      </c>
      <c r="C8" s="336"/>
      <c r="D8" s="337"/>
      <c r="E8" s="337"/>
      <c r="F8" s="337"/>
      <c r="G8" s="337">
        <f aca="true" t="shared" si="0" ref="G8:G16">D8+E8-F8</f>
        <v>0</v>
      </c>
      <c r="H8" s="1"/>
      <c r="I8" s="1"/>
    </row>
    <row r="9" spans="1:9" ht="12">
      <c r="A9" s="336">
        <v>2</v>
      </c>
      <c r="B9" s="222" t="s">
        <v>686</v>
      </c>
      <c r="C9" s="336">
        <v>1</v>
      </c>
      <c r="D9" s="337">
        <v>270581033</v>
      </c>
      <c r="E9" s="337">
        <v>0</v>
      </c>
      <c r="F9" s="337">
        <v>0</v>
      </c>
      <c r="G9" s="337">
        <f>D9+E9-F9</f>
        <v>270581033</v>
      </c>
      <c r="H9" s="338"/>
      <c r="I9" s="36"/>
    </row>
    <row r="10" spans="1:9" ht="12">
      <c r="A10" s="336">
        <v>3</v>
      </c>
      <c r="B10" s="339" t="s">
        <v>687</v>
      </c>
      <c r="C10" s="336">
        <v>1</v>
      </c>
      <c r="D10" s="337">
        <v>62967</v>
      </c>
      <c r="E10" s="337"/>
      <c r="F10" s="337"/>
      <c r="G10" s="337">
        <f>D10+E10-F10</f>
        <v>62967</v>
      </c>
      <c r="H10" s="338"/>
      <c r="I10" s="36"/>
    </row>
    <row r="11" spans="1:9" ht="12">
      <c r="A11" s="336">
        <v>4</v>
      </c>
      <c r="B11" s="339" t="s">
        <v>264</v>
      </c>
      <c r="C11" s="336"/>
      <c r="D11" s="337"/>
      <c r="E11" s="337"/>
      <c r="F11" s="337">
        <v>0</v>
      </c>
      <c r="G11" s="337">
        <f t="shared" si="0"/>
        <v>0</v>
      </c>
      <c r="H11" s="338"/>
      <c r="I11" s="36"/>
    </row>
    <row r="12" spans="1:9" ht="14.25">
      <c r="A12" s="336">
        <v>5</v>
      </c>
      <c r="B12" s="339" t="s">
        <v>688</v>
      </c>
      <c r="C12" s="336">
        <v>1</v>
      </c>
      <c r="D12" s="337">
        <v>28917</v>
      </c>
      <c r="E12" s="271"/>
      <c r="F12" s="337"/>
      <c r="G12" s="337">
        <f t="shared" si="0"/>
        <v>28917</v>
      </c>
      <c r="H12" s="338"/>
      <c r="I12" s="36"/>
    </row>
    <row r="13" spans="1:9" ht="12">
      <c r="A13" s="336">
        <v>1</v>
      </c>
      <c r="B13" s="339" t="s">
        <v>689</v>
      </c>
      <c r="C13" s="336"/>
      <c r="D13" s="337"/>
      <c r="E13" s="337"/>
      <c r="F13" s="337"/>
      <c r="G13" s="337">
        <f t="shared" si="0"/>
        <v>0</v>
      </c>
      <c r="H13" s="338"/>
      <c r="I13" s="36"/>
    </row>
    <row r="14" spans="1:9" ht="12">
      <c r="A14" s="336">
        <v>2</v>
      </c>
      <c r="B14" s="320"/>
      <c r="C14" s="336"/>
      <c r="D14" s="337"/>
      <c r="E14" s="337"/>
      <c r="F14" s="337"/>
      <c r="G14" s="337">
        <f t="shared" si="0"/>
        <v>0</v>
      </c>
      <c r="H14" s="1"/>
      <c r="I14" s="1"/>
    </row>
    <row r="15" spans="1:9" ht="12">
      <c r="A15" s="336">
        <v>3</v>
      </c>
      <c r="B15" s="320"/>
      <c r="C15" s="336"/>
      <c r="D15" s="337"/>
      <c r="E15" s="337"/>
      <c r="F15" s="337"/>
      <c r="G15" s="337">
        <f t="shared" si="0"/>
        <v>0</v>
      </c>
      <c r="H15" s="1"/>
      <c r="I15" s="1"/>
    </row>
    <row r="16" spans="1:9" ht="12.75" thickBot="1">
      <c r="A16" s="340">
        <v>4</v>
      </c>
      <c r="B16" s="328"/>
      <c r="C16" s="340"/>
      <c r="D16" s="341"/>
      <c r="E16" s="341"/>
      <c r="F16" s="341"/>
      <c r="G16" s="341">
        <f t="shared" si="0"/>
        <v>0</v>
      </c>
      <c r="H16" s="1"/>
      <c r="I16" s="1"/>
    </row>
    <row r="17" spans="1:9" ht="15" thickBot="1">
      <c r="A17" s="342"/>
      <c r="B17" s="343" t="s">
        <v>690</v>
      </c>
      <c r="C17" s="344"/>
      <c r="D17" s="345">
        <f>SUM(D8:D16)</f>
        <v>270672917</v>
      </c>
      <c r="E17" s="345">
        <f>SUM(E8:E16)</f>
        <v>0</v>
      </c>
      <c r="F17" s="345">
        <f>SUM(F8:F16)</f>
        <v>0</v>
      </c>
      <c r="G17" s="346">
        <f>SUM(G8:G16)</f>
        <v>270672917</v>
      </c>
      <c r="I17" s="30"/>
    </row>
    <row r="20" spans="2:9" ht="15.75">
      <c r="B20" s="386" t="s">
        <v>691</v>
      </c>
      <c r="C20" s="386"/>
      <c r="D20" s="386"/>
      <c r="E20" s="386"/>
      <c r="F20" s="386"/>
      <c r="G20" s="386"/>
      <c r="I20" s="30"/>
    </row>
    <row r="22" spans="1:7" ht="12">
      <c r="A22" s="387" t="s">
        <v>125</v>
      </c>
      <c r="B22" s="389" t="s">
        <v>126</v>
      </c>
      <c r="C22" s="387" t="s">
        <v>682</v>
      </c>
      <c r="D22" s="334" t="s">
        <v>683</v>
      </c>
      <c r="E22" s="387" t="s">
        <v>684</v>
      </c>
      <c r="F22" s="387" t="s">
        <v>685</v>
      </c>
      <c r="G22" s="334" t="s">
        <v>683</v>
      </c>
    </row>
    <row r="23" spans="1:7" ht="12">
      <c r="A23" s="388"/>
      <c r="B23" s="390"/>
      <c r="C23" s="388"/>
      <c r="D23" s="335">
        <v>40179</v>
      </c>
      <c r="E23" s="388"/>
      <c r="F23" s="388"/>
      <c r="G23" s="335">
        <v>40543</v>
      </c>
    </row>
    <row r="24" spans="1:7" ht="12">
      <c r="A24" s="336">
        <v>1</v>
      </c>
      <c r="B24" s="222" t="s">
        <v>28</v>
      </c>
      <c r="C24" s="336"/>
      <c r="D24" s="337">
        <v>0</v>
      </c>
      <c r="E24" s="337">
        <v>0</v>
      </c>
      <c r="F24" s="337"/>
      <c r="G24" s="337">
        <f>D24+E24</f>
        <v>0</v>
      </c>
    </row>
    <row r="25" spans="1:7" ht="12">
      <c r="A25" s="336">
        <v>2</v>
      </c>
      <c r="B25" s="222" t="s">
        <v>686</v>
      </c>
      <c r="C25" s="336">
        <v>1</v>
      </c>
      <c r="D25" s="337">
        <v>1848000</v>
      </c>
      <c r="E25" s="337">
        <v>2244905</v>
      </c>
      <c r="F25" s="337"/>
      <c r="G25" s="337">
        <f>D25+E25</f>
        <v>4092905</v>
      </c>
    </row>
    <row r="26" spans="1:7" ht="12">
      <c r="A26" s="336">
        <v>3</v>
      </c>
      <c r="B26" s="339" t="s">
        <v>692</v>
      </c>
      <c r="C26" s="336"/>
      <c r="D26" s="337"/>
      <c r="E26" s="347"/>
      <c r="F26" s="337"/>
      <c r="G26" s="337">
        <f>D26+E26</f>
        <v>0</v>
      </c>
    </row>
    <row r="27" spans="1:7" ht="12">
      <c r="A27" s="336">
        <v>4</v>
      </c>
      <c r="B27" s="339" t="s">
        <v>264</v>
      </c>
      <c r="C27" s="336"/>
      <c r="D27" s="337"/>
      <c r="E27" s="337"/>
      <c r="F27" s="337"/>
      <c r="G27" s="337">
        <f>D27+E27</f>
        <v>0</v>
      </c>
    </row>
    <row r="28" spans="1:7" ht="12">
      <c r="A28" s="336">
        <v>5</v>
      </c>
      <c r="B28" s="339" t="s">
        <v>688</v>
      </c>
      <c r="C28" s="336"/>
      <c r="D28" s="337"/>
      <c r="E28" s="347"/>
      <c r="F28" s="337"/>
      <c r="G28" s="337">
        <f>D28+E28</f>
        <v>0</v>
      </c>
    </row>
    <row r="29" spans="1:7" ht="12">
      <c r="A29" s="336">
        <v>1</v>
      </c>
      <c r="B29" s="339" t="s">
        <v>689</v>
      </c>
      <c r="C29" s="336"/>
      <c r="D29" s="337"/>
      <c r="E29" s="337"/>
      <c r="F29" s="337"/>
      <c r="G29" s="337"/>
    </row>
    <row r="30" spans="1:7" ht="12">
      <c r="A30" s="336">
        <v>2</v>
      </c>
      <c r="B30" s="320"/>
      <c r="C30" s="336"/>
      <c r="D30" s="337"/>
      <c r="E30" s="337"/>
      <c r="F30" s="337"/>
      <c r="G30" s="337">
        <f>D30+E30-F30</f>
        <v>0</v>
      </c>
    </row>
    <row r="31" spans="1:7" ht="12">
      <c r="A31" s="336">
        <v>3</v>
      </c>
      <c r="B31" s="320"/>
      <c r="C31" s="336"/>
      <c r="D31" s="337"/>
      <c r="E31" s="337"/>
      <c r="F31" s="337"/>
      <c r="G31" s="337">
        <f>D31+E31-F31</f>
        <v>0</v>
      </c>
    </row>
    <row r="32" spans="1:7" ht="12.75" thickBot="1">
      <c r="A32" s="340">
        <v>4</v>
      </c>
      <c r="B32" s="328"/>
      <c r="C32" s="340"/>
      <c r="D32" s="341"/>
      <c r="E32" s="341"/>
      <c r="F32" s="341"/>
      <c r="G32" s="341">
        <f>D32+E32-F32</f>
        <v>0</v>
      </c>
    </row>
    <row r="33" spans="1:10" ht="15" thickBot="1">
      <c r="A33" s="342"/>
      <c r="B33" s="343" t="s">
        <v>690</v>
      </c>
      <c r="C33" s="344"/>
      <c r="D33" s="345">
        <f>SUM(D24:D32)</f>
        <v>1848000</v>
      </c>
      <c r="E33" s="345">
        <f>SUM(E24:E32)</f>
        <v>2244905</v>
      </c>
      <c r="F33" s="345">
        <f>SUM(F24:F32)</f>
        <v>0</v>
      </c>
      <c r="G33" s="346">
        <f>SUM(G24:G32)</f>
        <v>4092905</v>
      </c>
      <c r="H33" s="348"/>
      <c r="I33" s="30"/>
      <c r="J33" s="30"/>
    </row>
    <row r="34" ht="12">
      <c r="G34" s="348"/>
    </row>
    <row r="36" spans="2:7" ht="15.75">
      <c r="B36" s="386" t="s">
        <v>693</v>
      </c>
      <c r="C36" s="386"/>
      <c r="D36" s="386"/>
      <c r="E36" s="386"/>
      <c r="F36" s="386"/>
      <c r="G36" s="386"/>
    </row>
    <row r="38" spans="1:7" ht="12">
      <c r="A38" s="387" t="s">
        <v>125</v>
      </c>
      <c r="B38" s="389" t="s">
        <v>126</v>
      </c>
      <c r="C38" s="387" t="s">
        <v>682</v>
      </c>
      <c r="D38" s="334" t="s">
        <v>683</v>
      </c>
      <c r="E38" s="387" t="s">
        <v>684</v>
      </c>
      <c r="F38" s="387" t="s">
        <v>685</v>
      </c>
      <c r="G38" s="334" t="s">
        <v>683</v>
      </c>
    </row>
    <row r="39" spans="1:7" ht="12">
      <c r="A39" s="388"/>
      <c r="B39" s="390"/>
      <c r="C39" s="388"/>
      <c r="D39" s="335">
        <v>40179</v>
      </c>
      <c r="E39" s="388"/>
      <c r="F39" s="388"/>
      <c r="G39" s="335">
        <v>40543</v>
      </c>
    </row>
    <row r="40" spans="1:7" ht="12">
      <c r="A40" s="336">
        <v>1</v>
      </c>
      <c r="B40" s="222" t="s">
        <v>28</v>
      </c>
      <c r="C40" s="336"/>
      <c r="D40" s="337">
        <v>0</v>
      </c>
      <c r="E40" s="337"/>
      <c r="F40" s="337">
        <v>0</v>
      </c>
      <c r="G40" s="337">
        <f aca="true" t="shared" si="1" ref="G40:G48">D40+E40-F40</f>
        <v>0</v>
      </c>
    </row>
    <row r="41" spans="1:14" ht="12">
      <c r="A41" s="336">
        <v>2</v>
      </c>
      <c r="B41" s="339" t="s">
        <v>686</v>
      </c>
      <c r="C41" s="336">
        <v>1</v>
      </c>
      <c r="D41" s="337">
        <f>G9-G25</f>
        <v>266488128</v>
      </c>
      <c r="E41" s="337"/>
      <c r="F41" s="337"/>
      <c r="G41" s="337">
        <f t="shared" si="1"/>
        <v>266488128</v>
      </c>
      <c r="M41" s="1"/>
      <c r="N41" s="1"/>
    </row>
    <row r="42" spans="1:14" ht="12">
      <c r="A42" s="336">
        <v>3</v>
      </c>
      <c r="B42" s="339" t="s">
        <v>692</v>
      </c>
      <c r="C42" s="336">
        <v>1</v>
      </c>
      <c r="D42" s="337">
        <f>G10-G26</f>
        <v>62967</v>
      </c>
      <c r="E42" s="348">
        <f>E10</f>
        <v>0</v>
      </c>
      <c r="F42" s="337">
        <f>F10</f>
        <v>0</v>
      </c>
      <c r="G42" s="337">
        <f t="shared" si="1"/>
        <v>62967</v>
      </c>
      <c r="M42" s="1"/>
      <c r="N42" s="1"/>
    </row>
    <row r="43" spans="1:14" ht="12">
      <c r="A43" s="336">
        <v>4</v>
      </c>
      <c r="B43" s="339" t="s">
        <v>264</v>
      </c>
      <c r="C43" s="336"/>
      <c r="D43" s="337">
        <f>G11-G27</f>
        <v>0</v>
      </c>
      <c r="E43" s="337">
        <f>E11</f>
        <v>0</v>
      </c>
      <c r="F43" s="337"/>
      <c r="G43" s="337">
        <f t="shared" si="1"/>
        <v>0</v>
      </c>
      <c r="M43" s="1"/>
      <c r="N43" s="1"/>
    </row>
    <row r="44" spans="1:14" ht="12">
      <c r="A44" s="336">
        <v>5</v>
      </c>
      <c r="B44" s="339" t="s">
        <v>688</v>
      </c>
      <c r="C44" s="336">
        <v>1</v>
      </c>
      <c r="D44" s="337">
        <f>G12-G28</f>
        <v>28917</v>
      </c>
      <c r="E44" s="337"/>
      <c r="F44" s="337"/>
      <c r="G44" s="337">
        <f t="shared" si="1"/>
        <v>28917</v>
      </c>
      <c r="M44" s="1"/>
      <c r="N44" s="1"/>
    </row>
    <row r="45" spans="1:14" ht="12">
      <c r="A45" s="336">
        <v>1</v>
      </c>
      <c r="B45" s="339" t="s">
        <v>689</v>
      </c>
      <c r="C45" s="336"/>
      <c r="D45" s="337"/>
      <c r="E45" s="337"/>
      <c r="F45" s="337"/>
      <c r="G45" s="337">
        <f t="shared" si="1"/>
        <v>0</v>
      </c>
      <c r="M45" s="1"/>
      <c r="N45" s="1"/>
    </row>
    <row r="46" spans="1:14" ht="12">
      <c r="A46" s="336">
        <v>2</v>
      </c>
      <c r="B46" s="339"/>
      <c r="C46" s="336"/>
      <c r="D46" s="337"/>
      <c r="E46" s="337"/>
      <c r="F46" s="337"/>
      <c r="G46" s="337">
        <f t="shared" si="1"/>
        <v>0</v>
      </c>
      <c r="M46" s="1"/>
      <c r="N46" s="1"/>
    </row>
    <row r="47" spans="1:14" ht="12">
      <c r="A47" s="336">
        <v>3</v>
      </c>
      <c r="B47" s="320"/>
      <c r="C47" s="336"/>
      <c r="D47" s="337"/>
      <c r="E47" s="337"/>
      <c r="F47" s="337"/>
      <c r="G47" s="337">
        <f t="shared" si="1"/>
        <v>0</v>
      </c>
      <c r="M47" s="1"/>
      <c r="N47" s="1"/>
    </row>
    <row r="48" spans="1:14" ht="12.75" thickBot="1">
      <c r="A48" s="340">
        <v>4</v>
      </c>
      <c r="B48" s="328"/>
      <c r="C48" s="340"/>
      <c r="D48" s="341"/>
      <c r="E48" s="341"/>
      <c r="F48" s="341"/>
      <c r="G48" s="341">
        <f t="shared" si="1"/>
        <v>0</v>
      </c>
      <c r="M48" s="1"/>
      <c r="N48" s="1"/>
    </row>
    <row r="49" spans="1:14" ht="15" thickBot="1">
      <c r="A49" s="342"/>
      <c r="B49" s="343" t="s">
        <v>690</v>
      </c>
      <c r="C49" s="344"/>
      <c r="D49" s="345">
        <f>SUM(D40:D48)</f>
        <v>266580012</v>
      </c>
      <c r="E49" s="345">
        <f>SUM(E40:E48)</f>
        <v>0</v>
      </c>
      <c r="F49" s="345">
        <f>SUM(F40:F48)</f>
        <v>0</v>
      </c>
      <c r="G49" s="346">
        <f>SUM(G40:G48)</f>
        <v>266580012</v>
      </c>
      <c r="I49" s="348"/>
      <c r="J49" s="30"/>
      <c r="M49" s="22"/>
      <c r="N49" s="1"/>
    </row>
    <row r="50" spans="6:10" s="1" customFormat="1" ht="12">
      <c r="F50" s="36"/>
      <c r="G50" s="349"/>
      <c r="J50" s="36"/>
    </row>
    <row r="51" spans="4:14" ht="12">
      <c r="D51" s="30"/>
      <c r="G51" s="30"/>
      <c r="I51" s="348"/>
      <c r="M51" s="1"/>
      <c r="N51" s="1"/>
    </row>
    <row r="52" spans="4:14" ht="12">
      <c r="D52" s="30"/>
      <c r="G52" s="30"/>
      <c r="I52" s="30"/>
      <c r="M52" s="1"/>
      <c r="N52" s="1"/>
    </row>
    <row r="53" spans="5:14" ht="15.75">
      <c r="E53" s="391" t="s">
        <v>282</v>
      </c>
      <c r="F53" s="391"/>
      <c r="G53" s="391"/>
      <c r="M53" s="1"/>
      <c r="N53" s="1"/>
    </row>
    <row r="54" spans="5:7" ht="12">
      <c r="E54" s="392" t="str">
        <f>'pasqyra 3 e ndarjes aktivite'!K58</f>
        <v>Arjan Tartari </v>
      </c>
      <c r="F54" s="393"/>
      <c r="G54" s="393"/>
    </row>
  </sheetData>
  <sheetProtection/>
  <mergeCells count="20">
    <mergeCell ref="E53:G53"/>
    <mergeCell ref="E54:G54"/>
    <mergeCell ref="B36:G36"/>
    <mergeCell ref="A38:A39"/>
    <mergeCell ref="B38:B39"/>
    <mergeCell ref="C38:C39"/>
    <mergeCell ref="E38:E39"/>
    <mergeCell ref="F38:F39"/>
    <mergeCell ref="B20:G20"/>
    <mergeCell ref="A22:A23"/>
    <mergeCell ref="B22:B23"/>
    <mergeCell ref="C22:C23"/>
    <mergeCell ref="E22:E23"/>
    <mergeCell ref="F22:F23"/>
    <mergeCell ref="B4:G4"/>
    <mergeCell ref="A6:A7"/>
    <mergeCell ref="B6:B7"/>
    <mergeCell ref="C6:C7"/>
    <mergeCell ref="E6:E7"/>
    <mergeCell ref="F6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31">
      <selection activeCell="E54" sqref="E54"/>
    </sheetView>
  </sheetViews>
  <sheetFormatPr defaultColWidth="9.140625" defaultRowHeight="12.75"/>
  <cols>
    <col min="1" max="1" width="3.421875" style="33" customWidth="1"/>
    <col min="2" max="2" width="42.140625" style="95" customWidth="1"/>
    <col min="3" max="3" width="7.8515625" style="33" customWidth="1"/>
    <col min="4" max="4" width="20.421875" style="96" customWidth="1"/>
    <col min="5" max="5" width="22.28125" style="97" customWidth="1"/>
    <col min="6" max="6" width="10.140625" style="33" bestFit="1" customWidth="1"/>
    <col min="7" max="11" width="9.140625" style="33" customWidth="1"/>
    <col min="12" max="12" width="10.140625" style="97" bestFit="1" customWidth="1"/>
    <col min="13" max="16384" width="9.140625" style="33" customWidth="1"/>
  </cols>
  <sheetData>
    <row r="1" ht="12">
      <c r="C1" s="33" t="s">
        <v>445</v>
      </c>
    </row>
    <row r="3" spans="1:5" ht="18" customHeight="1">
      <c r="A3" s="98" t="s">
        <v>6</v>
      </c>
      <c r="B3" s="99" t="s">
        <v>1</v>
      </c>
      <c r="C3" s="100" t="s">
        <v>2</v>
      </c>
      <c r="D3" s="101" t="s">
        <v>3</v>
      </c>
      <c r="E3" s="64" t="s">
        <v>3</v>
      </c>
    </row>
    <row r="4" spans="1:13" ht="18" customHeight="1">
      <c r="A4" s="98"/>
      <c r="B4" s="99"/>
      <c r="C4" s="100"/>
      <c r="D4" s="101" t="s">
        <v>4</v>
      </c>
      <c r="E4" s="64" t="s">
        <v>5</v>
      </c>
      <c r="H4" s="11"/>
      <c r="I4" s="11"/>
      <c r="J4" s="11"/>
      <c r="K4" s="11"/>
      <c r="L4" s="75"/>
      <c r="M4" s="11"/>
    </row>
    <row r="5" spans="1:13" ht="18" customHeight="1">
      <c r="A5" s="98" t="s">
        <v>7</v>
      </c>
      <c r="B5" s="99" t="s">
        <v>11</v>
      </c>
      <c r="C5" s="100"/>
      <c r="D5" s="76">
        <f>D6+D9+D10+D18+D26+D27+D28</f>
        <v>43408753</v>
      </c>
      <c r="E5" s="76">
        <f>E6+E9+E10+E18+E26+E27+E28</f>
        <v>18907966</v>
      </c>
      <c r="H5" s="11"/>
      <c r="I5" s="11"/>
      <c r="J5" s="11"/>
      <c r="K5" s="11"/>
      <c r="L5" s="75"/>
      <c r="M5" s="11"/>
    </row>
    <row r="6" spans="1:13" ht="18" customHeight="1">
      <c r="A6" s="98">
        <v>1</v>
      </c>
      <c r="B6" s="99" t="s">
        <v>8</v>
      </c>
      <c r="C6" s="100"/>
      <c r="D6" s="76">
        <f>D8+D7</f>
        <v>19536462</v>
      </c>
      <c r="E6" s="76">
        <f>E8+E7</f>
        <v>307272</v>
      </c>
      <c r="H6" s="11"/>
      <c r="I6" s="11"/>
      <c r="J6" s="11"/>
      <c r="K6" s="11"/>
      <c r="L6" s="75"/>
      <c r="M6" s="11"/>
    </row>
    <row r="7" spans="1:13" ht="18" customHeight="1">
      <c r="A7" s="100" t="s">
        <v>13</v>
      </c>
      <c r="B7" s="102" t="s">
        <v>9</v>
      </c>
      <c r="C7" s="100"/>
      <c r="D7" s="101">
        <v>5824330</v>
      </c>
      <c r="E7" s="101">
        <v>250526</v>
      </c>
      <c r="H7" s="11"/>
      <c r="I7" s="11"/>
      <c r="J7" s="11"/>
      <c r="K7" s="11"/>
      <c r="L7" s="75"/>
      <c r="M7" s="11"/>
    </row>
    <row r="8" spans="1:13" ht="18" customHeight="1">
      <c r="A8" s="100" t="s">
        <v>13</v>
      </c>
      <c r="B8" s="102" t="s">
        <v>10</v>
      </c>
      <c r="C8" s="100"/>
      <c r="D8" s="64">
        <v>13712132</v>
      </c>
      <c r="E8" s="64">
        <v>56746</v>
      </c>
      <c r="H8" s="11"/>
      <c r="I8" s="11"/>
      <c r="J8" s="11"/>
      <c r="K8" s="11"/>
      <c r="L8" s="75"/>
      <c r="M8" s="11"/>
    </row>
    <row r="9" spans="1:13" ht="18" customHeight="1">
      <c r="A9" s="98">
        <v>2</v>
      </c>
      <c r="B9" s="99" t="s">
        <v>14</v>
      </c>
      <c r="C9" s="100"/>
      <c r="D9" s="101">
        <v>0</v>
      </c>
      <c r="E9" s="64">
        <v>0</v>
      </c>
      <c r="H9" s="11"/>
      <c r="I9" s="11"/>
      <c r="J9" s="11"/>
      <c r="K9" s="11"/>
      <c r="L9" s="75"/>
      <c r="M9" s="11"/>
    </row>
    <row r="10" spans="1:13" ht="18" customHeight="1">
      <c r="A10" s="98">
        <v>3</v>
      </c>
      <c r="B10" s="99" t="s">
        <v>34</v>
      </c>
      <c r="C10" s="100"/>
      <c r="D10" s="76">
        <f>D11+D12+D13+D14+D15+D16</f>
        <v>19175305</v>
      </c>
      <c r="E10" s="76">
        <f>E11+E12+E13+E14+E15+E16</f>
        <v>16045872</v>
      </c>
      <c r="H10" s="11"/>
      <c r="I10" s="11"/>
      <c r="J10" s="11"/>
      <c r="K10" s="11"/>
      <c r="L10" s="75"/>
      <c r="M10" s="11"/>
    </row>
    <row r="11" spans="1:13" ht="18" customHeight="1">
      <c r="A11" s="100" t="s">
        <v>13</v>
      </c>
      <c r="B11" s="103" t="s">
        <v>35</v>
      </c>
      <c r="C11" s="100"/>
      <c r="D11" s="101">
        <v>16630825</v>
      </c>
      <c r="E11" s="101">
        <v>13501392</v>
      </c>
      <c r="H11" s="11"/>
      <c r="I11" s="11"/>
      <c r="J11" s="11"/>
      <c r="K11" s="11"/>
      <c r="L11" s="75"/>
      <c r="M11" s="11"/>
    </row>
    <row r="12" spans="1:13" ht="18" customHeight="1">
      <c r="A12" s="100" t="s">
        <v>13</v>
      </c>
      <c r="B12" s="103" t="s">
        <v>305</v>
      </c>
      <c r="C12" s="100"/>
      <c r="D12" s="101"/>
      <c r="E12" s="101"/>
      <c r="H12" s="11"/>
      <c r="I12" s="11"/>
      <c r="J12" s="11"/>
      <c r="K12" s="11"/>
      <c r="L12" s="75"/>
      <c r="M12" s="11"/>
    </row>
    <row r="13" spans="1:13" ht="18" customHeight="1">
      <c r="A13" s="100" t="s">
        <v>13</v>
      </c>
      <c r="B13" s="104" t="s">
        <v>390</v>
      </c>
      <c r="C13" s="100"/>
      <c r="D13" s="101">
        <v>269480</v>
      </c>
      <c r="E13" s="101">
        <v>269480</v>
      </c>
      <c r="H13" s="11"/>
      <c r="I13" s="11"/>
      <c r="J13" s="11"/>
      <c r="K13" s="11"/>
      <c r="L13" s="75"/>
      <c r="M13" s="11"/>
    </row>
    <row r="14" spans="1:13" ht="18" customHeight="1">
      <c r="A14" s="100" t="s">
        <v>13</v>
      </c>
      <c r="B14" s="103" t="s">
        <v>36</v>
      </c>
      <c r="C14" s="100"/>
      <c r="D14" s="101"/>
      <c r="E14" s="101"/>
      <c r="H14" s="11"/>
      <c r="I14" s="11"/>
      <c r="J14" s="11"/>
      <c r="K14" s="11"/>
      <c r="L14" s="75"/>
      <c r="M14" s="11"/>
    </row>
    <row r="15" spans="1:13" ht="18" customHeight="1">
      <c r="A15" s="100" t="s">
        <v>13</v>
      </c>
      <c r="B15" s="102" t="s">
        <v>414</v>
      </c>
      <c r="C15" s="100"/>
      <c r="D15" s="101">
        <v>2275000</v>
      </c>
      <c r="E15" s="101">
        <v>2275000</v>
      </c>
      <c r="H15" s="11"/>
      <c r="I15" s="11"/>
      <c r="J15" s="11"/>
      <c r="K15" s="11"/>
      <c r="L15" s="75"/>
      <c r="M15" s="11"/>
    </row>
    <row r="16" spans="1:13" ht="18" customHeight="1">
      <c r="A16" s="100" t="s">
        <v>13</v>
      </c>
      <c r="B16" s="102"/>
      <c r="C16" s="100"/>
      <c r="D16" s="101"/>
      <c r="E16" s="64"/>
      <c r="H16" s="11"/>
      <c r="I16" s="11"/>
      <c r="J16" s="11"/>
      <c r="K16" s="11"/>
      <c r="L16" s="75"/>
      <c r="M16" s="11"/>
    </row>
    <row r="17" spans="1:13" ht="18" customHeight="1">
      <c r="A17" s="100" t="s">
        <v>13</v>
      </c>
      <c r="B17" s="102"/>
      <c r="C17" s="100"/>
      <c r="D17" s="101"/>
      <c r="E17" s="64"/>
      <c r="H17" s="11"/>
      <c r="I17" s="11"/>
      <c r="J17" s="11"/>
      <c r="K17" s="11"/>
      <c r="L17" s="75"/>
      <c r="M17" s="11"/>
    </row>
    <row r="18" spans="1:13" ht="18" customHeight="1">
      <c r="A18" s="98">
        <v>4</v>
      </c>
      <c r="B18" s="99" t="s">
        <v>15</v>
      </c>
      <c r="C18" s="100"/>
      <c r="D18" s="76">
        <f>D19+D20+D21+D22+D23+D24</f>
        <v>4696986</v>
      </c>
      <c r="E18" s="76">
        <f>E19+E20+E21+E22+E23+E24</f>
        <v>2554822</v>
      </c>
      <c r="H18" s="11"/>
      <c r="I18" s="11"/>
      <c r="J18" s="11"/>
      <c r="K18" s="11"/>
      <c r="L18" s="75"/>
      <c r="M18" s="11"/>
    </row>
    <row r="19" spans="1:13" ht="18" customHeight="1">
      <c r="A19" s="100" t="s">
        <v>13</v>
      </c>
      <c r="B19" s="103" t="s">
        <v>263</v>
      </c>
      <c r="C19" s="100"/>
      <c r="D19" s="101">
        <v>0</v>
      </c>
      <c r="E19" s="64"/>
      <c r="H19" s="11"/>
      <c r="I19" s="11"/>
      <c r="J19" s="11"/>
      <c r="K19" s="11"/>
      <c r="L19" s="75"/>
      <c r="M19" s="11"/>
    </row>
    <row r="20" spans="1:13" ht="18" customHeight="1">
      <c r="A20" s="100" t="s">
        <v>13</v>
      </c>
      <c r="B20" s="103" t="s">
        <v>16</v>
      </c>
      <c r="C20" s="100"/>
      <c r="D20" s="101">
        <v>0</v>
      </c>
      <c r="E20" s="64">
        <v>0</v>
      </c>
      <c r="H20" s="11"/>
      <c r="I20" s="11"/>
      <c r="J20" s="11"/>
      <c r="K20" s="11"/>
      <c r="L20" s="75"/>
      <c r="M20" s="11"/>
    </row>
    <row r="21" spans="1:13" ht="18" customHeight="1">
      <c r="A21" s="100" t="s">
        <v>13</v>
      </c>
      <c r="B21" s="103" t="s">
        <v>17</v>
      </c>
      <c r="C21" s="100"/>
      <c r="D21" s="101">
        <v>0</v>
      </c>
      <c r="E21" s="64">
        <v>0</v>
      </c>
      <c r="H21" s="11"/>
      <c r="I21" s="11"/>
      <c r="J21" s="11"/>
      <c r="K21" s="11"/>
      <c r="L21" s="75"/>
      <c r="M21" s="11"/>
    </row>
    <row r="22" spans="1:13" ht="18" customHeight="1">
      <c r="A22" s="100" t="s">
        <v>13</v>
      </c>
      <c r="B22" s="103" t="s">
        <v>18</v>
      </c>
      <c r="C22" s="100"/>
      <c r="D22" s="101">
        <v>0</v>
      </c>
      <c r="E22" s="64">
        <v>0</v>
      </c>
      <c r="H22" s="11"/>
      <c r="I22" s="11"/>
      <c r="J22" s="11"/>
      <c r="K22" s="11"/>
      <c r="L22" s="75"/>
      <c r="M22" s="11"/>
    </row>
    <row r="23" spans="1:13" ht="18" customHeight="1">
      <c r="A23" s="100" t="s">
        <v>13</v>
      </c>
      <c r="B23" s="103" t="s">
        <v>19</v>
      </c>
      <c r="C23" s="100"/>
      <c r="D23" s="101">
        <v>4696986</v>
      </c>
      <c r="E23" s="101">
        <v>2554822</v>
      </c>
      <c r="H23" s="11"/>
      <c r="I23" s="11"/>
      <c r="J23" s="11"/>
      <c r="K23" s="11"/>
      <c r="L23" s="75"/>
      <c r="M23" s="11"/>
    </row>
    <row r="24" spans="1:13" ht="18" customHeight="1">
      <c r="A24" s="100" t="s">
        <v>13</v>
      </c>
      <c r="B24" s="103" t="s">
        <v>20</v>
      </c>
      <c r="C24" s="100"/>
      <c r="D24" s="101">
        <v>0</v>
      </c>
      <c r="E24" s="64">
        <v>0</v>
      </c>
      <c r="H24" s="11"/>
      <c r="I24" s="11"/>
      <c r="J24" s="11"/>
      <c r="K24" s="11"/>
      <c r="L24" s="75"/>
      <c r="M24" s="11"/>
    </row>
    <row r="25" spans="1:13" ht="18" customHeight="1">
      <c r="A25" s="100" t="s">
        <v>13</v>
      </c>
      <c r="B25" s="102"/>
      <c r="C25" s="100"/>
      <c r="D25" s="101"/>
      <c r="E25" s="64"/>
      <c r="H25" s="351"/>
      <c r="I25" s="11"/>
      <c r="J25" s="11"/>
      <c r="K25" s="11"/>
      <c r="L25" s="75"/>
      <c r="M25" s="11"/>
    </row>
    <row r="26" spans="1:13" ht="18" customHeight="1">
      <c r="A26" s="98">
        <v>5</v>
      </c>
      <c r="B26" s="99" t="s">
        <v>21</v>
      </c>
      <c r="C26" s="100"/>
      <c r="D26" s="101">
        <v>0</v>
      </c>
      <c r="E26" s="76">
        <v>0</v>
      </c>
      <c r="H26" s="11"/>
      <c r="I26" s="11"/>
      <c r="J26" s="11"/>
      <c r="K26" s="11"/>
      <c r="L26" s="75"/>
      <c r="M26" s="11"/>
    </row>
    <row r="27" spans="1:13" ht="18" customHeight="1">
      <c r="A27" s="98">
        <v>6</v>
      </c>
      <c r="B27" s="99" t="s">
        <v>77</v>
      </c>
      <c r="C27" s="100"/>
      <c r="D27" s="101">
        <v>0</v>
      </c>
      <c r="E27" s="76">
        <v>0</v>
      </c>
      <c r="H27" s="11"/>
      <c r="I27" s="11"/>
      <c r="J27" s="11"/>
      <c r="K27" s="11"/>
      <c r="L27" s="75"/>
      <c r="M27" s="11"/>
    </row>
    <row r="28" spans="1:13" ht="18" customHeight="1">
      <c r="A28" s="98">
        <v>7</v>
      </c>
      <c r="B28" s="99" t="s">
        <v>23</v>
      </c>
      <c r="C28" s="100"/>
      <c r="D28" s="76">
        <f>D29+D30</f>
        <v>0</v>
      </c>
      <c r="E28" s="76">
        <f>E29+E30</f>
        <v>0</v>
      </c>
      <c r="H28" s="11"/>
      <c r="I28" s="11"/>
      <c r="J28" s="11"/>
      <c r="K28" s="11"/>
      <c r="L28" s="75"/>
      <c r="M28" s="11"/>
    </row>
    <row r="29" spans="1:5" ht="18" customHeight="1">
      <c r="A29" s="100" t="s">
        <v>13</v>
      </c>
      <c r="B29" s="102" t="s">
        <v>24</v>
      </c>
      <c r="C29" s="100"/>
      <c r="D29" s="101"/>
      <c r="E29" s="64"/>
    </row>
    <row r="30" spans="1:5" ht="18" customHeight="1">
      <c r="A30" s="100" t="s">
        <v>13</v>
      </c>
      <c r="B30" s="102"/>
      <c r="C30" s="100"/>
      <c r="D30" s="101">
        <v>0</v>
      </c>
      <c r="E30" s="64">
        <v>0</v>
      </c>
    </row>
    <row r="31" spans="1:5" ht="18" customHeight="1">
      <c r="A31" s="98" t="s">
        <v>22</v>
      </c>
      <c r="B31" s="99" t="s">
        <v>25</v>
      </c>
      <c r="C31" s="100"/>
      <c r="D31" s="76">
        <f>D32+D33+D39+D40+D41+D42</f>
        <v>266580012</v>
      </c>
      <c r="E31" s="76">
        <f>E32+E33+E39+E40+E41+E42</f>
        <v>268824917</v>
      </c>
    </row>
    <row r="32" spans="1:5" ht="18" customHeight="1">
      <c r="A32" s="100">
        <v>1</v>
      </c>
      <c r="B32" s="99" t="s">
        <v>26</v>
      </c>
      <c r="C32" s="100"/>
      <c r="D32" s="101">
        <v>0</v>
      </c>
      <c r="E32" s="76">
        <v>0</v>
      </c>
    </row>
    <row r="33" spans="1:5" ht="18" customHeight="1">
      <c r="A33" s="100">
        <v>2</v>
      </c>
      <c r="B33" s="99" t="s">
        <v>27</v>
      </c>
      <c r="C33" s="100"/>
      <c r="D33" s="76">
        <f>+D34+D35+D36+D38+D37</f>
        <v>266580012</v>
      </c>
      <c r="E33" s="76">
        <f>E34+E35+E36+E37+E38</f>
        <v>268824917</v>
      </c>
    </row>
    <row r="34" spans="1:5" ht="18" customHeight="1">
      <c r="A34" s="100" t="s">
        <v>13</v>
      </c>
      <c r="B34" s="103" t="s">
        <v>28</v>
      </c>
      <c r="C34" s="100"/>
      <c r="D34" s="101">
        <v>0</v>
      </c>
      <c r="E34" s="64">
        <v>0</v>
      </c>
    </row>
    <row r="35" spans="1:8" ht="18" customHeight="1">
      <c r="A35" s="100" t="s">
        <v>13</v>
      </c>
      <c r="B35" s="103" t="s">
        <v>29</v>
      </c>
      <c r="C35" s="100"/>
      <c r="D35" s="101">
        <v>266488128</v>
      </c>
      <c r="E35" s="101">
        <v>268733033</v>
      </c>
      <c r="F35" s="97"/>
      <c r="G35" s="75"/>
      <c r="H35" s="97"/>
    </row>
    <row r="36" spans="1:8" ht="18" customHeight="1">
      <c r="A36" s="100" t="s">
        <v>13</v>
      </c>
      <c r="B36" s="103" t="s">
        <v>30</v>
      </c>
      <c r="C36" s="100"/>
      <c r="D36" s="101">
        <v>62967</v>
      </c>
      <c r="E36" s="101">
        <v>62967</v>
      </c>
      <c r="F36" s="97"/>
      <c r="H36" s="97"/>
    </row>
    <row r="37" spans="1:8" ht="18" customHeight="1">
      <c r="A37" s="100"/>
      <c r="B37" s="103" t="s">
        <v>243</v>
      </c>
      <c r="C37" s="100"/>
      <c r="D37" s="101">
        <v>28917</v>
      </c>
      <c r="E37" s="101">
        <v>28917</v>
      </c>
      <c r="F37" s="97"/>
      <c r="G37" s="75"/>
      <c r="H37" s="97"/>
    </row>
    <row r="38" spans="1:8" ht="18" customHeight="1">
      <c r="A38" s="100" t="s">
        <v>13</v>
      </c>
      <c r="B38" s="103" t="s">
        <v>264</v>
      </c>
      <c r="C38" s="100"/>
      <c r="D38" s="101"/>
      <c r="E38" s="101">
        <v>0</v>
      </c>
      <c r="F38" s="97"/>
      <c r="G38" s="75"/>
      <c r="H38" s="97"/>
    </row>
    <row r="39" spans="1:6" ht="18" customHeight="1">
      <c r="A39" s="98">
        <v>3</v>
      </c>
      <c r="B39" s="99" t="s">
        <v>31</v>
      </c>
      <c r="C39" s="100"/>
      <c r="D39" s="76">
        <v>0</v>
      </c>
      <c r="E39" s="76">
        <v>0</v>
      </c>
      <c r="F39" s="97"/>
    </row>
    <row r="40" spans="1:6" ht="18" customHeight="1">
      <c r="A40" s="98">
        <v>4</v>
      </c>
      <c r="B40" s="99" t="s">
        <v>38</v>
      </c>
      <c r="C40" s="100"/>
      <c r="D40" s="76">
        <v>0</v>
      </c>
      <c r="E40" s="76">
        <v>0</v>
      </c>
      <c r="F40" s="97"/>
    </row>
    <row r="41" spans="1:8" ht="18" customHeight="1">
      <c r="A41" s="98">
        <v>5</v>
      </c>
      <c r="B41" s="99" t="s">
        <v>32</v>
      </c>
      <c r="C41" s="100"/>
      <c r="D41" s="76">
        <v>0</v>
      </c>
      <c r="E41" s="76">
        <v>0</v>
      </c>
      <c r="F41" s="97"/>
      <c r="G41" s="97"/>
      <c r="H41" s="97"/>
    </row>
    <row r="42" spans="1:8" ht="18" customHeight="1">
      <c r="A42" s="98">
        <v>6</v>
      </c>
      <c r="B42" s="99" t="s">
        <v>241</v>
      </c>
      <c r="C42" s="100"/>
      <c r="D42" s="76">
        <f>D43</f>
        <v>0</v>
      </c>
      <c r="E42" s="76">
        <f>E43</f>
        <v>0</v>
      </c>
      <c r="H42" s="97"/>
    </row>
    <row r="43" spans="1:5" ht="18" customHeight="1">
      <c r="A43" s="100"/>
      <c r="B43" s="103" t="s">
        <v>240</v>
      </c>
      <c r="C43" s="100"/>
      <c r="D43" s="101"/>
      <c r="E43" s="64"/>
    </row>
    <row r="44" spans="1:5" ht="18" customHeight="1">
      <c r="A44" s="100"/>
      <c r="B44" s="99" t="s">
        <v>33</v>
      </c>
      <c r="C44" s="100"/>
      <c r="D44" s="76">
        <f>D5+D31</f>
        <v>309988765</v>
      </c>
      <c r="E44" s="76">
        <f>E5+E31</f>
        <v>287732883</v>
      </c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sheetProtection/>
  <printOptions gridLines="1" headings="1"/>
  <pageMargins left="0.2" right="0.2" top="0.29" bottom="0.22" header="0.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B25">
      <selection activeCell="I17" sqref="I17"/>
    </sheetView>
  </sheetViews>
  <sheetFormatPr defaultColWidth="9.140625" defaultRowHeight="12.75"/>
  <cols>
    <col min="1" max="1" width="4.28125" style="0" customWidth="1"/>
    <col min="2" max="2" width="45.57421875" style="15" customWidth="1"/>
    <col min="3" max="3" width="10.8515625" style="0" customWidth="1"/>
    <col min="4" max="4" width="15.00390625" style="30" customWidth="1"/>
    <col min="5" max="5" width="22.28125" style="30" customWidth="1"/>
  </cols>
  <sheetData>
    <row r="1" ht="12">
      <c r="C1" t="s">
        <v>445</v>
      </c>
    </row>
    <row r="3" spans="1:5" ht="18" customHeight="1">
      <c r="A3" s="12" t="s">
        <v>6</v>
      </c>
      <c r="B3" s="16" t="s">
        <v>39</v>
      </c>
      <c r="C3" s="13" t="s">
        <v>2</v>
      </c>
      <c r="D3" s="31" t="s">
        <v>3</v>
      </c>
      <c r="E3" s="31" t="s">
        <v>3</v>
      </c>
    </row>
    <row r="4" spans="1:5" ht="18" customHeight="1">
      <c r="A4" s="12"/>
      <c r="B4" s="16"/>
      <c r="C4" s="13"/>
      <c r="D4" s="31" t="s">
        <v>4</v>
      </c>
      <c r="E4" s="31" t="s">
        <v>5</v>
      </c>
    </row>
    <row r="5" spans="1:5" ht="18" customHeight="1">
      <c r="A5" s="12" t="s">
        <v>7</v>
      </c>
      <c r="B5" s="16" t="s">
        <v>40</v>
      </c>
      <c r="C5" s="13"/>
      <c r="D5" s="32">
        <f>D6+D7+D10+D22+D23</f>
        <v>25907939</v>
      </c>
      <c r="E5" s="32">
        <f>E6+E7+E10+E22+E23</f>
        <v>6603362</v>
      </c>
    </row>
    <row r="6" spans="1:5" ht="18" customHeight="1">
      <c r="A6" s="12">
        <v>1</v>
      </c>
      <c r="B6" s="16" t="s">
        <v>41</v>
      </c>
      <c r="C6" s="13"/>
      <c r="D6" s="31">
        <v>0</v>
      </c>
      <c r="E6" s="32">
        <v>0</v>
      </c>
    </row>
    <row r="7" spans="1:5" ht="18" customHeight="1">
      <c r="A7" s="12">
        <v>2</v>
      </c>
      <c r="B7" s="16" t="s">
        <v>42</v>
      </c>
      <c r="C7" s="13"/>
      <c r="D7" s="32">
        <f>D8+D9</f>
        <v>0</v>
      </c>
      <c r="E7" s="32">
        <f>E8+E9</f>
        <v>0</v>
      </c>
    </row>
    <row r="8" spans="1:5" ht="18" customHeight="1">
      <c r="A8" s="13" t="s">
        <v>13</v>
      </c>
      <c r="B8" s="25" t="s">
        <v>43</v>
      </c>
      <c r="C8" s="13"/>
      <c r="D8" s="31"/>
      <c r="E8" s="31"/>
    </row>
    <row r="9" spans="1:5" ht="18" customHeight="1">
      <c r="A9" s="14" t="s">
        <v>13</v>
      </c>
      <c r="B9" s="25" t="s">
        <v>44</v>
      </c>
      <c r="C9" s="13"/>
      <c r="D9" s="31">
        <v>0</v>
      </c>
      <c r="E9" s="31"/>
    </row>
    <row r="10" spans="1:5" ht="18" customHeight="1">
      <c r="A10" s="12">
        <v>3</v>
      </c>
      <c r="B10" s="16" t="s">
        <v>45</v>
      </c>
      <c r="C10" s="13"/>
      <c r="D10" s="32">
        <f>D11+D12+D13+D14+D15+D16+D17+D18+D19+D20+D21</f>
        <v>25907939</v>
      </c>
      <c r="E10" s="32">
        <f>E11+E12+E13+E14+E15+E16+E17+E18+E19+E20+E21</f>
        <v>6603362</v>
      </c>
    </row>
    <row r="11" spans="1:5" ht="18" customHeight="1">
      <c r="A11" s="13" t="s">
        <v>13</v>
      </c>
      <c r="B11" s="25" t="s">
        <v>46</v>
      </c>
      <c r="C11" s="13"/>
      <c r="D11" s="31">
        <v>25566748</v>
      </c>
      <c r="E11" s="31">
        <v>569818</v>
      </c>
    </row>
    <row r="12" spans="1:5" ht="18" customHeight="1">
      <c r="A12" s="13" t="s">
        <v>13</v>
      </c>
      <c r="B12" s="25" t="s">
        <v>47</v>
      </c>
      <c r="C12" s="13"/>
      <c r="D12" s="31"/>
      <c r="E12" s="31">
        <v>475801</v>
      </c>
    </row>
    <row r="13" spans="1:5" ht="18" customHeight="1">
      <c r="A13" s="13" t="s">
        <v>13</v>
      </c>
      <c r="B13" s="25" t="s">
        <v>48</v>
      </c>
      <c r="C13" s="13"/>
      <c r="D13" s="31">
        <v>56944</v>
      </c>
      <c r="E13" s="31">
        <v>50267</v>
      </c>
    </row>
    <row r="14" spans="1:5" ht="18" customHeight="1">
      <c r="A14" s="13" t="s">
        <v>13</v>
      </c>
      <c r="B14" s="25" t="s">
        <v>49</v>
      </c>
      <c r="C14" s="13"/>
      <c r="D14" s="31">
        <v>14410</v>
      </c>
      <c r="E14" s="31">
        <v>14060</v>
      </c>
    </row>
    <row r="15" spans="1:5" ht="18" customHeight="1">
      <c r="A15" s="13" t="s">
        <v>13</v>
      </c>
      <c r="B15" s="25" t="s">
        <v>50</v>
      </c>
      <c r="C15" s="13"/>
      <c r="D15" s="31">
        <v>58036</v>
      </c>
      <c r="E15" s="31">
        <v>0</v>
      </c>
    </row>
    <row r="16" spans="1:5" ht="18" customHeight="1">
      <c r="A16" s="13" t="s">
        <v>13</v>
      </c>
      <c r="B16" s="25" t="s">
        <v>51</v>
      </c>
      <c r="C16" s="13"/>
      <c r="D16" s="31">
        <v>211801</v>
      </c>
      <c r="E16" s="31">
        <v>48378</v>
      </c>
    </row>
    <row r="17" spans="1:5" ht="18" customHeight="1">
      <c r="A17" s="13" t="s">
        <v>13</v>
      </c>
      <c r="B17" s="25" t="s">
        <v>52</v>
      </c>
      <c r="C17" s="13"/>
      <c r="D17" s="31"/>
      <c r="E17" s="31">
        <v>0</v>
      </c>
    </row>
    <row r="18" spans="1:5" ht="18" customHeight="1">
      <c r="A18" s="14" t="s">
        <v>13</v>
      </c>
      <c r="B18" s="25" t="s">
        <v>37</v>
      </c>
      <c r="C18" s="13"/>
      <c r="D18" s="31"/>
      <c r="E18" s="31">
        <v>0</v>
      </c>
    </row>
    <row r="19" spans="1:5" ht="18" customHeight="1">
      <c r="A19" s="13" t="s">
        <v>13</v>
      </c>
      <c r="B19" s="25" t="s">
        <v>53</v>
      </c>
      <c r="C19" s="13"/>
      <c r="D19" s="31"/>
      <c r="E19" s="31">
        <v>0</v>
      </c>
    </row>
    <row r="20" spans="1:5" ht="18" customHeight="1">
      <c r="A20" s="13" t="s">
        <v>13</v>
      </c>
      <c r="B20" s="25" t="s">
        <v>54</v>
      </c>
      <c r="C20" s="13"/>
      <c r="D20" s="31"/>
      <c r="E20" s="31">
        <v>5445038</v>
      </c>
    </row>
    <row r="21" spans="1:5" ht="18" customHeight="1">
      <c r="A21" s="13" t="s">
        <v>13</v>
      </c>
      <c r="B21" s="25" t="s">
        <v>265</v>
      </c>
      <c r="C21" s="13"/>
      <c r="D21" s="31"/>
      <c r="E21" s="31">
        <v>0</v>
      </c>
    </row>
    <row r="22" spans="1:5" ht="18" customHeight="1">
      <c r="A22" s="12">
        <v>4</v>
      </c>
      <c r="B22" s="16" t="s">
        <v>55</v>
      </c>
      <c r="C22" s="13"/>
      <c r="D22" s="31">
        <v>0</v>
      </c>
      <c r="E22" s="32">
        <v>0</v>
      </c>
    </row>
    <row r="23" spans="1:5" ht="18" customHeight="1">
      <c r="A23" s="12">
        <v>5</v>
      </c>
      <c r="B23" s="16" t="s">
        <v>56</v>
      </c>
      <c r="C23" s="13"/>
      <c r="D23" s="31">
        <v>0</v>
      </c>
      <c r="E23" s="32">
        <v>0</v>
      </c>
    </row>
    <row r="24" spans="1:5" ht="18" customHeight="1">
      <c r="A24" s="12" t="s">
        <v>22</v>
      </c>
      <c r="B24" s="16" t="s">
        <v>57</v>
      </c>
      <c r="C24" s="13"/>
      <c r="D24" s="32">
        <f>D25+D28+D29+D30</f>
        <v>0</v>
      </c>
      <c r="E24" s="32">
        <f>E25+E28+E29+E30</f>
        <v>0</v>
      </c>
    </row>
    <row r="25" spans="1:5" ht="18" customHeight="1">
      <c r="A25" s="12">
        <v>1</v>
      </c>
      <c r="B25" s="16" t="s">
        <v>58</v>
      </c>
      <c r="C25" s="13"/>
      <c r="D25" s="32">
        <f>D26+D27</f>
        <v>0</v>
      </c>
      <c r="E25" s="32">
        <f>E26+E27</f>
        <v>0</v>
      </c>
    </row>
    <row r="26" spans="1:5" ht="18" customHeight="1">
      <c r="A26" s="13" t="s">
        <v>13</v>
      </c>
      <c r="B26" s="25" t="s">
        <v>59</v>
      </c>
      <c r="C26" s="13"/>
      <c r="D26" s="31">
        <v>0</v>
      </c>
      <c r="E26" s="31">
        <v>0</v>
      </c>
    </row>
    <row r="27" spans="1:5" ht="18" customHeight="1">
      <c r="A27" s="14" t="s">
        <v>13</v>
      </c>
      <c r="B27" s="25" t="s">
        <v>60</v>
      </c>
      <c r="C27" s="13"/>
      <c r="D27" s="31">
        <v>0</v>
      </c>
      <c r="E27" s="31">
        <v>0</v>
      </c>
    </row>
    <row r="28" spans="1:5" ht="18" customHeight="1">
      <c r="A28" s="12">
        <v>2</v>
      </c>
      <c r="B28" s="16" t="s">
        <v>61</v>
      </c>
      <c r="C28" s="13"/>
      <c r="D28" s="32">
        <v>0</v>
      </c>
      <c r="E28" s="32">
        <v>0</v>
      </c>
    </row>
    <row r="29" spans="1:5" ht="18" customHeight="1">
      <c r="A29" s="12">
        <v>3</v>
      </c>
      <c r="B29" s="16" t="s">
        <v>55</v>
      </c>
      <c r="C29" s="13"/>
      <c r="D29" s="32">
        <v>0</v>
      </c>
      <c r="E29" s="32">
        <v>0</v>
      </c>
    </row>
    <row r="30" spans="1:5" ht="18" customHeight="1">
      <c r="A30" s="12">
        <v>4</v>
      </c>
      <c r="B30" s="16" t="s">
        <v>62</v>
      </c>
      <c r="C30" s="13"/>
      <c r="D30" s="32">
        <v>0</v>
      </c>
      <c r="E30" s="32">
        <v>0</v>
      </c>
    </row>
    <row r="31" spans="1:5" ht="18" customHeight="1">
      <c r="A31" s="12"/>
      <c r="B31" s="16" t="s">
        <v>63</v>
      </c>
      <c r="C31" s="13"/>
      <c r="D31" s="32">
        <f>D5+D24</f>
        <v>25907939</v>
      </c>
      <c r="E31" s="32">
        <f>E5+E24</f>
        <v>6603362</v>
      </c>
    </row>
    <row r="32" spans="1:5" ht="18" customHeight="1">
      <c r="A32" s="12" t="s">
        <v>64</v>
      </c>
      <c r="B32" s="16" t="s">
        <v>65</v>
      </c>
      <c r="C32" s="13"/>
      <c r="D32" s="32">
        <f>D33+D34+D35+D36+D37+D38+D39+D40+D41+D42</f>
        <v>284080826</v>
      </c>
      <c r="E32" s="32">
        <f>E33+E34+E35+E36+E37+E38+E39+E40+E41+E42</f>
        <v>281129521</v>
      </c>
    </row>
    <row r="33" spans="1:5" ht="18" customHeight="1">
      <c r="A33" s="12">
        <v>1</v>
      </c>
      <c r="B33" s="16" t="s">
        <v>66</v>
      </c>
      <c r="C33" s="13"/>
      <c r="D33" s="32">
        <v>0</v>
      </c>
      <c r="E33" s="32">
        <v>0</v>
      </c>
    </row>
    <row r="34" spans="1:5" ht="18" customHeight="1">
      <c r="A34" s="12">
        <v>2</v>
      </c>
      <c r="B34" s="16" t="s">
        <v>67</v>
      </c>
      <c r="C34" s="13"/>
      <c r="D34" s="32">
        <v>0</v>
      </c>
      <c r="E34" s="32">
        <v>0</v>
      </c>
    </row>
    <row r="35" spans="1:5" ht="18" customHeight="1">
      <c r="A35" s="12">
        <v>3</v>
      </c>
      <c r="B35" s="16" t="s">
        <v>68</v>
      </c>
      <c r="C35" s="13"/>
      <c r="D35" s="32">
        <f>E35</f>
        <v>274900000</v>
      </c>
      <c r="E35" s="32">
        <v>274900000</v>
      </c>
    </row>
    <row r="36" spans="1:5" ht="18" customHeight="1">
      <c r="A36" s="12">
        <v>4</v>
      </c>
      <c r="B36" s="16" t="s">
        <v>69</v>
      </c>
      <c r="C36" s="13"/>
      <c r="D36" s="32">
        <v>0</v>
      </c>
      <c r="E36" s="32"/>
    </row>
    <row r="37" spans="1:5" ht="18" customHeight="1">
      <c r="A37" s="12">
        <v>5</v>
      </c>
      <c r="B37" s="16" t="s">
        <v>70</v>
      </c>
      <c r="C37" s="13"/>
      <c r="D37" s="32">
        <v>0</v>
      </c>
      <c r="E37" s="32"/>
    </row>
    <row r="38" spans="1:5" ht="18" customHeight="1">
      <c r="A38" s="12">
        <v>6</v>
      </c>
      <c r="B38" s="16" t="s">
        <v>71</v>
      </c>
      <c r="C38" s="13"/>
      <c r="D38" s="32">
        <v>0</v>
      </c>
      <c r="E38" s="32"/>
    </row>
    <row r="39" spans="1:5" ht="18" customHeight="1">
      <c r="A39" s="12">
        <v>7</v>
      </c>
      <c r="B39" s="16" t="s">
        <v>72</v>
      </c>
      <c r="C39" s="13"/>
      <c r="D39" s="32">
        <v>0</v>
      </c>
      <c r="E39" s="32">
        <v>0</v>
      </c>
    </row>
    <row r="40" spans="1:5" ht="18" customHeight="1">
      <c r="A40" s="12">
        <v>8</v>
      </c>
      <c r="B40" s="16" t="s">
        <v>73</v>
      </c>
      <c r="C40" s="13"/>
      <c r="D40" s="32">
        <v>0</v>
      </c>
      <c r="E40" s="32">
        <v>0</v>
      </c>
    </row>
    <row r="41" spans="1:5" ht="18" customHeight="1">
      <c r="A41" s="12">
        <v>9</v>
      </c>
      <c r="B41" s="16" t="s">
        <v>74</v>
      </c>
      <c r="C41" s="13"/>
      <c r="D41" s="32">
        <v>6229521</v>
      </c>
      <c r="E41" s="32">
        <v>3208113</v>
      </c>
    </row>
    <row r="42" spans="1:5" ht="18" customHeight="1">
      <c r="A42" s="12">
        <v>10</v>
      </c>
      <c r="B42" s="16" t="s">
        <v>75</v>
      </c>
      <c r="C42" s="13"/>
      <c r="D42" s="32">
        <v>2951305</v>
      </c>
      <c r="E42" s="32">
        <v>3021408</v>
      </c>
    </row>
    <row r="43" spans="1:5" ht="18" customHeight="1">
      <c r="A43" s="13"/>
      <c r="B43" s="17"/>
      <c r="C43" s="13"/>
      <c r="D43" s="31"/>
      <c r="E43" s="31"/>
    </row>
    <row r="44" spans="1:5" ht="18" customHeight="1">
      <c r="A44" s="13"/>
      <c r="B44" s="16" t="s">
        <v>76</v>
      </c>
      <c r="C44" s="13"/>
      <c r="D44" s="32">
        <f>D31+D32</f>
        <v>309988765</v>
      </c>
      <c r="E44" s="32">
        <f>E31+E32</f>
        <v>287732883</v>
      </c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</sheetData>
  <sheetProtection/>
  <printOptions/>
  <pageMargins left="0.2" right="0.2" top="0.2" bottom="0.31" header="0.2" footer="0.2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0">
      <selection activeCell="G20" sqref="G20"/>
    </sheetView>
  </sheetViews>
  <sheetFormatPr defaultColWidth="9.140625" defaultRowHeight="21.75" customHeight="1"/>
  <cols>
    <col min="1" max="1" width="4.28125" style="0" customWidth="1"/>
    <col min="2" max="2" width="52.8515625" style="15" customWidth="1"/>
    <col min="3" max="3" width="19.00390625" style="30" customWidth="1"/>
    <col min="4" max="4" width="21.421875" style="30" customWidth="1"/>
    <col min="6" max="6" width="10.140625" style="0" bestFit="1" customWidth="1"/>
  </cols>
  <sheetData>
    <row r="1" ht="21.75" customHeight="1">
      <c r="C1" s="34" t="s">
        <v>446</v>
      </c>
    </row>
    <row r="2" ht="21.75" customHeight="1">
      <c r="C2" s="35" t="s">
        <v>100</v>
      </c>
    </row>
    <row r="3" spans="1:6" ht="21.75" customHeight="1">
      <c r="A3" s="12" t="s">
        <v>6</v>
      </c>
      <c r="B3" s="16" t="s">
        <v>78</v>
      </c>
      <c r="C3" s="31" t="s">
        <v>3</v>
      </c>
      <c r="D3" s="31" t="s">
        <v>3</v>
      </c>
      <c r="F3" s="19"/>
    </row>
    <row r="4" spans="1:6" ht="21.75" customHeight="1">
      <c r="A4" s="12"/>
      <c r="B4" s="16"/>
      <c r="C4" s="31" t="s">
        <v>4</v>
      </c>
      <c r="D4" s="31" t="s">
        <v>5</v>
      </c>
      <c r="F4" s="15"/>
    </row>
    <row r="5" spans="1:4" ht="21.75" customHeight="1">
      <c r="A5" s="14">
        <v>1</v>
      </c>
      <c r="B5" s="18" t="s">
        <v>79</v>
      </c>
      <c r="C5" s="32">
        <v>94326705</v>
      </c>
      <c r="D5" s="32">
        <v>68396312</v>
      </c>
    </row>
    <row r="6" spans="1:4" ht="21.75" customHeight="1">
      <c r="A6" s="14">
        <v>2</v>
      </c>
      <c r="B6" s="18" t="s">
        <v>80</v>
      </c>
      <c r="C6" s="31"/>
      <c r="D6" s="32">
        <v>0</v>
      </c>
    </row>
    <row r="7" spans="1:4" ht="21.75" customHeight="1">
      <c r="A7" s="14">
        <v>3</v>
      </c>
      <c r="B7" s="18" t="s">
        <v>81</v>
      </c>
      <c r="C7" s="31"/>
      <c r="D7" s="32">
        <v>0</v>
      </c>
    </row>
    <row r="8" spans="1:4" ht="21.75" customHeight="1">
      <c r="A8" s="14">
        <v>4</v>
      </c>
      <c r="B8" s="18" t="s">
        <v>82</v>
      </c>
      <c r="C8" s="32">
        <v>83954687</v>
      </c>
      <c r="D8" s="32">
        <v>60496690</v>
      </c>
    </row>
    <row r="9" spans="1:4" ht="21.75" customHeight="1">
      <c r="A9" s="14">
        <v>5</v>
      </c>
      <c r="B9" s="18" t="s">
        <v>83</v>
      </c>
      <c r="C9" s="32">
        <f>C10+C11</f>
        <v>2827424</v>
      </c>
      <c r="D9" s="32">
        <f>D10+D11</f>
        <v>2450014</v>
      </c>
    </row>
    <row r="10" spans="1:4" ht="21.75" customHeight="1">
      <c r="A10" s="14"/>
      <c r="B10" s="18" t="s">
        <v>84</v>
      </c>
      <c r="C10" s="31">
        <v>2422816</v>
      </c>
      <c r="D10" s="31">
        <v>2096508</v>
      </c>
    </row>
    <row r="11" spans="1:4" ht="21.75" customHeight="1">
      <c r="A11" s="14"/>
      <c r="B11" s="18" t="s">
        <v>85</v>
      </c>
      <c r="C11" s="31">
        <v>404608</v>
      </c>
      <c r="D11" s="31">
        <v>353506</v>
      </c>
    </row>
    <row r="12" spans="1:4" ht="21.75" customHeight="1">
      <c r="A12" s="13">
        <v>6</v>
      </c>
      <c r="B12" s="17" t="s">
        <v>86</v>
      </c>
      <c r="C12" s="31">
        <v>2244905</v>
      </c>
      <c r="D12" s="31">
        <v>1320000</v>
      </c>
    </row>
    <row r="13" spans="1:4" ht="21.75" customHeight="1">
      <c r="A13" s="13">
        <v>7</v>
      </c>
      <c r="B13" s="17" t="s">
        <v>87</v>
      </c>
      <c r="C13" s="152">
        <v>1952746</v>
      </c>
      <c r="D13" s="152">
        <v>773946</v>
      </c>
    </row>
    <row r="14" spans="1:6" ht="21.75" customHeight="1">
      <c r="A14" s="12">
        <v>8</v>
      </c>
      <c r="B14" s="16" t="s">
        <v>88</v>
      </c>
      <c r="C14" s="32">
        <f>(C8+C9+C12+C13)</f>
        <v>90979762</v>
      </c>
      <c r="D14" s="32">
        <f>(D8+D9+D12+D13)</f>
        <v>65040650</v>
      </c>
      <c r="F14" s="30"/>
    </row>
    <row r="15" spans="1:6" ht="21.75" customHeight="1">
      <c r="A15" s="12">
        <v>9</v>
      </c>
      <c r="B15" s="16" t="s">
        <v>89</v>
      </c>
      <c r="C15" s="32">
        <f>(C5+C6+C7)-C14</f>
        <v>3346943</v>
      </c>
      <c r="D15" s="32">
        <f>(D5+D6+D7)-D14</f>
        <v>3355662</v>
      </c>
      <c r="F15" s="30"/>
    </row>
    <row r="16" spans="1:4" ht="21.75" customHeight="1">
      <c r="A16" s="13">
        <v>10</v>
      </c>
      <c r="B16" s="17" t="s">
        <v>91</v>
      </c>
      <c r="C16" s="31"/>
      <c r="D16" s="32">
        <v>0</v>
      </c>
    </row>
    <row r="17" spans="1:4" ht="21.75" customHeight="1">
      <c r="A17" s="13">
        <v>11</v>
      </c>
      <c r="B17" s="17" t="s">
        <v>90</v>
      </c>
      <c r="C17" s="31"/>
      <c r="D17" s="32">
        <v>0</v>
      </c>
    </row>
    <row r="18" spans="1:4" ht="21.75" customHeight="1">
      <c r="A18" s="14">
        <v>12</v>
      </c>
      <c r="B18" s="17" t="s">
        <v>92</v>
      </c>
      <c r="C18" s="152">
        <f>C19+C20+C21+C22</f>
        <v>4362</v>
      </c>
      <c r="D18" s="152">
        <f>D19+D20+D21+D22</f>
        <v>1458</v>
      </c>
    </row>
    <row r="19" spans="1:4" ht="21.75" customHeight="1">
      <c r="A19" s="13"/>
      <c r="B19" s="17" t="s">
        <v>93</v>
      </c>
      <c r="C19" s="31"/>
      <c r="D19" s="31"/>
    </row>
    <row r="20" spans="1:4" ht="21.75" customHeight="1">
      <c r="A20" s="13"/>
      <c r="B20" s="20" t="s">
        <v>94</v>
      </c>
      <c r="C20" s="31">
        <v>4362</v>
      </c>
      <c r="D20" s="31">
        <v>1458</v>
      </c>
    </row>
    <row r="21" spans="1:4" ht="21.75" customHeight="1">
      <c r="A21" s="12"/>
      <c r="B21" s="21" t="s">
        <v>95</v>
      </c>
      <c r="C21" s="31"/>
      <c r="D21" s="31"/>
    </row>
    <row r="22" spans="1:4" ht="21.75" customHeight="1">
      <c r="A22" s="12"/>
      <c r="B22" s="20" t="s">
        <v>96</v>
      </c>
      <c r="C22" s="31"/>
      <c r="D22" s="31"/>
    </row>
    <row r="23" spans="1:7" ht="21.75" customHeight="1">
      <c r="A23" s="12">
        <v>13</v>
      </c>
      <c r="B23" s="16" t="s">
        <v>97</v>
      </c>
      <c r="C23" s="32">
        <f>C16+C17+C18</f>
        <v>4362</v>
      </c>
      <c r="D23" s="32">
        <f>D16+D17+D18</f>
        <v>1458</v>
      </c>
      <c r="E23" s="352">
        <v>648695</v>
      </c>
      <c r="F23" s="353">
        <v>654</v>
      </c>
      <c r="G23" s="353">
        <v>2010</v>
      </c>
    </row>
    <row r="24" spans="1:7" ht="21.75" customHeight="1">
      <c r="A24" s="12">
        <v>14</v>
      </c>
      <c r="B24" s="21" t="s">
        <v>101</v>
      </c>
      <c r="C24" s="32">
        <f>C15+C23+E23</f>
        <v>4000000</v>
      </c>
      <c r="D24" s="32">
        <f>D15+D23+E24</f>
        <v>3357120</v>
      </c>
      <c r="E24" s="354"/>
      <c r="F24" s="353">
        <v>654</v>
      </c>
      <c r="G24" s="353">
        <v>2009</v>
      </c>
    </row>
    <row r="25" spans="1:7" ht="21.75" customHeight="1">
      <c r="A25" s="12">
        <v>15</v>
      </c>
      <c r="B25" s="17" t="s">
        <v>98</v>
      </c>
      <c r="C25" s="32">
        <f>C24*0.1</f>
        <v>400000</v>
      </c>
      <c r="D25" s="32">
        <f>D24*0.1</f>
        <v>335712</v>
      </c>
      <c r="E25" s="353"/>
      <c r="F25" s="353"/>
      <c r="G25" s="353"/>
    </row>
    <row r="26" spans="1:4" ht="21.75" customHeight="1">
      <c r="A26" s="12">
        <v>16</v>
      </c>
      <c r="B26" s="21" t="s">
        <v>102</v>
      </c>
      <c r="C26" s="32">
        <f>C24-C25-E23</f>
        <v>2951305</v>
      </c>
      <c r="D26" s="32">
        <f>D24-D25-E24</f>
        <v>3021408</v>
      </c>
    </row>
    <row r="27" spans="1:4" ht="21.75" customHeight="1">
      <c r="A27" s="12">
        <v>17</v>
      </c>
      <c r="B27" s="18" t="s">
        <v>99</v>
      </c>
      <c r="C27" s="31"/>
      <c r="D27" s="31"/>
    </row>
    <row r="28" spans="1:4" ht="21.75" customHeight="1">
      <c r="A28" s="12"/>
      <c r="B28" s="16"/>
      <c r="C28" s="31"/>
      <c r="D28" s="31"/>
    </row>
    <row r="29" spans="1:4" ht="21.75" customHeight="1">
      <c r="A29" s="22"/>
      <c r="B29" s="23"/>
      <c r="C29" s="36"/>
      <c r="D29" s="36"/>
    </row>
    <row r="30" spans="1:4" ht="21.75" customHeight="1">
      <c r="A30" s="22"/>
      <c r="B30" s="23"/>
      <c r="C30" s="36"/>
      <c r="D30" s="36"/>
    </row>
    <row r="31" spans="1:4" ht="21.75" customHeight="1">
      <c r="A31" s="22"/>
      <c r="B31" s="23"/>
      <c r="C31" s="36"/>
      <c r="D31" s="36"/>
    </row>
    <row r="32" spans="1:4" ht="21.75" customHeight="1">
      <c r="A32" s="1"/>
      <c r="B32" s="23"/>
      <c r="C32" s="36"/>
      <c r="D32" s="36"/>
    </row>
    <row r="33" spans="1:4" ht="21.75" customHeight="1">
      <c r="A33" s="1"/>
      <c r="B33" s="23"/>
      <c r="C33" s="36"/>
      <c r="D33" s="36"/>
    </row>
    <row r="34" spans="1:4" ht="21.75" customHeight="1">
      <c r="A34" s="1"/>
      <c r="B34" s="23"/>
      <c r="C34" s="36"/>
      <c r="D34" s="36"/>
    </row>
    <row r="35" spans="1:4" ht="21.75" customHeight="1">
      <c r="A35" s="1"/>
      <c r="B35" s="23"/>
      <c r="C35" s="36"/>
      <c r="D35" s="36"/>
    </row>
    <row r="36" spans="1:4" ht="21.75" customHeight="1">
      <c r="A36" s="1"/>
      <c r="B36" s="23"/>
      <c r="C36" s="36"/>
      <c r="D36" s="36"/>
    </row>
    <row r="37" spans="1:4" ht="21.75" customHeight="1">
      <c r="A37" s="1"/>
      <c r="B37" s="23"/>
      <c r="C37" s="36"/>
      <c r="D37" s="36"/>
    </row>
    <row r="38" spans="1:4" ht="21.75" customHeight="1">
      <c r="A38" s="1"/>
      <c r="B38" s="23"/>
      <c r="C38" s="36"/>
      <c r="D38" s="36"/>
    </row>
    <row r="39" spans="1:4" ht="21.75" customHeight="1">
      <c r="A39" s="1"/>
      <c r="B39" s="23"/>
      <c r="C39" s="36"/>
      <c r="D39" s="36"/>
    </row>
    <row r="40" spans="1:4" ht="21.75" customHeight="1">
      <c r="A40" s="1"/>
      <c r="B40" s="23"/>
      <c r="C40" s="36"/>
      <c r="D40" s="36"/>
    </row>
    <row r="41" spans="1:4" ht="21.75" customHeight="1">
      <c r="A41" s="1"/>
      <c r="B41" s="23"/>
      <c r="C41" s="36"/>
      <c r="D41" s="36"/>
    </row>
    <row r="42" spans="1:4" ht="21.75" customHeight="1">
      <c r="A42" s="1"/>
      <c r="B42" s="24"/>
      <c r="C42" s="36"/>
      <c r="D42" s="36"/>
    </row>
    <row r="43" spans="1:4" ht="21.75" customHeight="1">
      <c r="A43" s="1"/>
      <c r="B43" s="23"/>
      <c r="C43" s="36"/>
      <c r="D43" s="36"/>
    </row>
    <row r="44" spans="1:4" ht="21.75" customHeight="1">
      <c r="A44" s="1"/>
      <c r="B44" s="24"/>
      <c r="C44" s="36"/>
      <c r="D44" s="36"/>
    </row>
    <row r="45" spans="1:4" ht="21.75" customHeight="1">
      <c r="A45" s="1"/>
      <c r="B45" s="24"/>
      <c r="C45" s="36"/>
      <c r="D45" s="36"/>
    </row>
    <row r="46" spans="1:4" ht="21.75" customHeight="1">
      <c r="A46" s="1"/>
      <c r="B46" s="24"/>
      <c r="C46" s="36"/>
      <c r="D46" s="36"/>
    </row>
  </sheetData>
  <sheetProtection/>
  <printOptions/>
  <pageMargins left="0.21" right="0.2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C32" sqref="C32"/>
    </sheetView>
  </sheetViews>
  <sheetFormatPr defaultColWidth="9.140625" defaultRowHeight="21.75" customHeight="1"/>
  <cols>
    <col min="1" max="1" width="4.28125" style="0" customWidth="1"/>
    <col min="2" max="2" width="58.57421875" style="15" customWidth="1"/>
    <col min="3" max="3" width="19.00390625" style="30" customWidth="1"/>
    <col min="4" max="4" width="16.28125" style="30" customWidth="1"/>
  </cols>
  <sheetData>
    <row r="1" ht="21.75" customHeight="1">
      <c r="C1" s="34" t="s">
        <v>318</v>
      </c>
    </row>
    <row r="2" ht="21.75" customHeight="1">
      <c r="C2" s="35"/>
    </row>
    <row r="3" spans="1:6" ht="21.75" customHeight="1">
      <c r="A3" s="12" t="s">
        <v>6</v>
      </c>
      <c r="B3" s="16" t="s">
        <v>122</v>
      </c>
      <c r="C3" s="31" t="s">
        <v>3</v>
      </c>
      <c r="D3" s="31" t="s">
        <v>3</v>
      </c>
      <c r="F3" s="19"/>
    </row>
    <row r="4" spans="1:6" ht="21.75" customHeight="1">
      <c r="A4" s="12"/>
      <c r="B4" s="16"/>
      <c r="C4" s="31" t="s">
        <v>4</v>
      </c>
      <c r="D4" s="31" t="s">
        <v>5</v>
      </c>
      <c r="F4" s="15"/>
    </row>
    <row r="5" spans="1:4" ht="21.75" customHeight="1">
      <c r="A5" s="14"/>
      <c r="B5" s="16" t="s">
        <v>103</v>
      </c>
      <c r="C5" s="31"/>
      <c r="D5" s="31"/>
    </row>
    <row r="6" spans="1:4" ht="21.75" customHeight="1">
      <c r="A6" s="14"/>
      <c r="B6" s="18" t="s">
        <v>104</v>
      </c>
      <c r="C6" s="64">
        <v>110062612</v>
      </c>
      <c r="D6" s="64">
        <v>71103762</v>
      </c>
    </row>
    <row r="7" spans="1:4" ht="21.75" customHeight="1">
      <c r="A7" s="14"/>
      <c r="B7" s="18" t="s">
        <v>266</v>
      </c>
      <c r="C7" s="64">
        <v>79694104</v>
      </c>
      <c r="D7" s="64">
        <v>78498144</v>
      </c>
    </row>
    <row r="8" spans="1:4" ht="21.75" customHeight="1">
      <c r="A8" s="14"/>
      <c r="B8" s="159" t="s">
        <v>391</v>
      </c>
      <c r="C8" s="64">
        <v>4362</v>
      </c>
      <c r="D8" s="64">
        <v>17522890</v>
      </c>
    </row>
    <row r="9" spans="1:4" ht="21.75" customHeight="1">
      <c r="A9" s="14"/>
      <c r="B9" s="18" t="s">
        <v>392</v>
      </c>
      <c r="C9" s="64"/>
      <c r="D9" s="64"/>
    </row>
    <row r="10" spans="1:4" ht="21.75" customHeight="1">
      <c r="A10" s="14"/>
      <c r="B10" s="18" t="s">
        <v>146</v>
      </c>
      <c r="C10" s="64">
        <v>10801716</v>
      </c>
      <c r="D10" s="64">
        <v>15606434</v>
      </c>
    </row>
    <row r="11" spans="1:4" ht="21.75" customHeight="1">
      <c r="A11" s="14"/>
      <c r="B11" s="18" t="s">
        <v>105</v>
      </c>
      <c r="C11" s="64">
        <v>341964</v>
      </c>
      <c r="D11" s="64">
        <v>345799</v>
      </c>
    </row>
    <row r="12" spans="1:4" ht="21.75" customHeight="1">
      <c r="A12" s="14"/>
      <c r="B12" s="25" t="s">
        <v>106</v>
      </c>
      <c r="C12" s="76">
        <f>C6-C7+C8-C10-C11-C9</f>
        <v>19229190</v>
      </c>
      <c r="D12" s="32">
        <v>-5823725</v>
      </c>
    </row>
    <row r="13" spans="1:4" ht="21.75" customHeight="1">
      <c r="A13" s="13"/>
      <c r="B13" s="17"/>
      <c r="C13" s="64"/>
      <c r="D13" s="31"/>
    </row>
    <row r="14" spans="1:4" ht="21.75" customHeight="1">
      <c r="A14" s="13"/>
      <c r="B14" s="16" t="s">
        <v>107</v>
      </c>
      <c r="C14" s="64"/>
      <c r="D14" s="31"/>
    </row>
    <row r="15" spans="1:4" ht="21.75" customHeight="1">
      <c r="A15" s="12"/>
      <c r="B15" s="18" t="s">
        <v>123</v>
      </c>
      <c r="C15" s="64"/>
      <c r="D15" s="31"/>
    </row>
    <row r="16" spans="1:4" ht="21.75" customHeight="1">
      <c r="A16" s="12"/>
      <c r="B16" s="18" t="s">
        <v>108</v>
      </c>
      <c r="C16" s="64"/>
      <c r="D16" s="31"/>
    </row>
    <row r="17" spans="1:4" ht="21.75" customHeight="1">
      <c r="A17" s="13"/>
      <c r="B17" s="18" t="s">
        <v>109</v>
      </c>
      <c r="C17" s="64"/>
      <c r="D17" s="31"/>
    </row>
    <row r="18" spans="1:4" ht="21.75" customHeight="1">
      <c r="A18" s="13"/>
      <c r="B18" s="18" t="s">
        <v>110</v>
      </c>
      <c r="C18" s="64"/>
      <c r="D18" s="31">
        <v>1458</v>
      </c>
    </row>
    <row r="19" spans="1:4" ht="21.75" customHeight="1">
      <c r="A19" s="14"/>
      <c r="B19" s="18" t="s">
        <v>112</v>
      </c>
      <c r="C19" s="64"/>
      <c r="D19" s="31"/>
    </row>
    <row r="20" spans="1:4" ht="21.75" customHeight="1">
      <c r="A20" s="13"/>
      <c r="B20" s="25" t="s">
        <v>111</v>
      </c>
      <c r="C20" s="76">
        <f>C17-C16-C15+C18+C19</f>
        <v>0</v>
      </c>
      <c r="D20" s="32">
        <v>1458</v>
      </c>
    </row>
    <row r="21" spans="1:4" ht="21.75" customHeight="1">
      <c r="A21" s="13"/>
      <c r="B21" s="20"/>
      <c r="C21" s="64"/>
      <c r="D21" s="31"/>
    </row>
    <row r="22" spans="1:4" ht="21.75" customHeight="1">
      <c r="A22" s="12"/>
      <c r="B22" s="16" t="s">
        <v>113</v>
      </c>
      <c r="C22" s="64"/>
      <c r="D22" s="31"/>
    </row>
    <row r="23" spans="1:4" ht="21.75" customHeight="1">
      <c r="A23" s="12"/>
      <c r="B23" s="18" t="s">
        <v>114</v>
      </c>
      <c r="C23" s="64"/>
      <c r="D23" s="31"/>
    </row>
    <row r="24" spans="1:4" ht="21.75" customHeight="1">
      <c r="A24" s="12"/>
      <c r="B24" s="18" t="s">
        <v>115</v>
      </c>
      <c r="C24" s="64"/>
      <c r="D24" s="31"/>
    </row>
    <row r="25" spans="1:4" ht="21.75" customHeight="1">
      <c r="A25" s="14"/>
      <c r="B25" s="17" t="s">
        <v>116</v>
      </c>
      <c r="C25" s="64"/>
      <c r="D25" s="31"/>
    </row>
    <row r="26" spans="1:4" ht="21.75" customHeight="1">
      <c r="A26" s="14"/>
      <c r="B26" s="18" t="s">
        <v>117</v>
      </c>
      <c r="C26" s="64"/>
      <c r="D26" s="31"/>
    </row>
    <row r="27" spans="1:4" ht="21.75" customHeight="1">
      <c r="A27" s="14"/>
      <c r="B27" s="25" t="s">
        <v>118</v>
      </c>
      <c r="C27" s="76">
        <f>C23+C24-C25-C26</f>
        <v>0</v>
      </c>
      <c r="D27" s="32">
        <v>0</v>
      </c>
    </row>
    <row r="28" spans="1:4" ht="21.75" customHeight="1">
      <c r="A28" s="26"/>
      <c r="B28" s="16"/>
      <c r="C28" s="64"/>
      <c r="D28" s="31"/>
    </row>
    <row r="29" spans="1:4" ht="21.75" customHeight="1">
      <c r="A29" s="27"/>
      <c r="B29" s="16" t="s">
        <v>119</v>
      </c>
      <c r="C29" s="76">
        <f>C12+C20+C27</f>
        <v>19229190</v>
      </c>
      <c r="D29" s="76">
        <v>-5822267</v>
      </c>
    </row>
    <row r="30" spans="1:4" ht="21.75" customHeight="1">
      <c r="A30" s="22"/>
      <c r="B30" s="16" t="s">
        <v>120</v>
      </c>
      <c r="C30" s="76">
        <f>D31</f>
        <v>307272</v>
      </c>
      <c r="D30" s="31">
        <v>6129539</v>
      </c>
    </row>
    <row r="31" spans="1:4" ht="21.75" customHeight="1">
      <c r="A31" s="22"/>
      <c r="B31" s="16" t="s">
        <v>121</v>
      </c>
      <c r="C31" s="76">
        <f>C12+C20+C27+C30</f>
        <v>19536462</v>
      </c>
      <c r="D31" s="76">
        <v>307272</v>
      </c>
    </row>
    <row r="32" spans="1:4" ht="21.75" customHeight="1">
      <c r="A32" s="22"/>
      <c r="B32" s="23"/>
      <c r="C32" s="75"/>
      <c r="D32" s="36"/>
    </row>
    <row r="33" spans="1:4" ht="21.75" customHeight="1">
      <c r="A33" s="1"/>
      <c r="B33" s="23"/>
      <c r="C33" s="36"/>
      <c r="D33" s="36"/>
    </row>
    <row r="34" spans="1:4" ht="21.75" customHeight="1">
      <c r="A34" s="1"/>
      <c r="B34" s="23"/>
      <c r="C34" s="36"/>
      <c r="D34" s="36"/>
    </row>
    <row r="35" spans="1:4" ht="21.75" customHeight="1">
      <c r="A35" s="1"/>
      <c r="B35" s="23"/>
      <c r="C35" s="36"/>
      <c r="D35" s="36"/>
    </row>
    <row r="36" spans="1:4" ht="21.75" customHeight="1">
      <c r="A36" s="1"/>
      <c r="B36" s="23"/>
      <c r="C36" s="36"/>
      <c r="D36" s="36"/>
    </row>
    <row r="37" spans="1:4" ht="21.75" customHeight="1">
      <c r="A37" s="1"/>
      <c r="B37" s="23"/>
      <c r="C37" s="36"/>
      <c r="D37" s="36"/>
    </row>
    <row r="38" spans="1:4" ht="21.75" customHeight="1">
      <c r="A38" s="1"/>
      <c r="B38" s="23"/>
      <c r="C38" s="36"/>
      <c r="D38" s="36"/>
    </row>
    <row r="39" spans="1:4" ht="21.75" customHeight="1">
      <c r="A39" s="1"/>
      <c r="B39" s="23"/>
      <c r="C39" s="36"/>
      <c r="D39" s="36"/>
    </row>
    <row r="40" spans="1:4" ht="21.75" customHeight="1">
      <c r="A40" s="1"/>
      <c r="B40" s="23"/>
      <c r="C40" s="36"/>
      <c r="D40" s="36"/>
    </row>
    <row r="41" spans="1:4" ht="21.75" customHeight="1">
      <c r="A41" s="1"/>
      <c r="B41" s="23"/>
      <c r="C41" s="36"/>
      <c r="D41" s="36"/>
    </row>
    <row r="42" spans="1:4" ht="21.75" customHeight="1">
      <c r="A42" s="1"/>
      <c r="B42" s="23"/>
      <c r="C42" s="36"/>
      <c r="D42" s="36"/>
    </row>
    <row r="43" spans="1:4" ht="21.75" customHeight="1">
      <c r="A43" s="1"/>
      <c r="B43" s="24"/>
      <c r="C43" s="36"/>
      <c r="D43" s="36"/>
    </row>
    <row r="44" spans="1:4" ht="21.75" customHeight="1">
      <c r="A44" s="1"/>
      <c r="B44" s="23"/>
      <c r="C44" s="36"/>
      <c r="D44" s="36"/>
    </row>
    <row r="45" spans="1:4" ht="21.75" customHeight="1">
      <c r="A45" s="1"/>
      <c r="B45" s="24"/>
      <c r="C45" s="36"/>
      <c r="D45" s="36"/>
    </row>
    <row r="46" spans="1:4" ht="21.75" customHeight="1">
      <c r="A46" s="1"/>
      <c r="B46" s="24"/>
      <c r="C46" s="36"/>
      <c r="D46" s="36"/>
    </row>
    <row r="47" spans="1:4" ht="21.75" customHeight="1">
      <c r="A47" s="1"/>
      <c r="B47" s="24"/>
      <c r="C47" s="36"/>
      <c r="D47" s="36"/>
    </row>
  </sheetData>
  <sheetProtection/>
  <printOptions/>
  <pageMargins left="0.2" right="0.2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4">
      <selection activeCell="G19" sqref="G19"/>
    </sheetView>
  </sheetViews>
  <sheetFormatPr defaultColWidth="9.140625" defaultRowHeight="30" customHeight="1"/>
  <cols>
    <col min="1" max="1" width="2.8515625" style="0" customWidth="1"/>
    <col min="2" max="2" width="34.8515625" style="0" customWidth="1"/>
    <col min="3" max="3" width="16.7109375" style="0" customWidth="1"/>
    <col min="4" max="4" width="16.140625" style="0" customWidth="1"/>
    <col min="5" max="5" width="17.140625" style="0" customWidth="1"/>
    <col min="6" max="6" width="18.421875" style="0" customWidth="1"/>
    <col min="7" max="7" width="23.00390625" style="30" customWidth="1"/>
    <col min="8" max="8" width="17.8515625" style="0" customWidth="1"/>
  </cols>
  <sheetData>
    <row r="1" ht="30" customHeight="1">
      <c r="A1" t="s">
        <v>124</v>
      </c>
    </row>
    <row r="2" ht="30" customHeight="1">
      <c r="D2" s="28" t="s">
        <v>447</v>
      </c>
    </row>
    <row r="4" spans="1:9" ht="30" customHeight="1">
      <c r="A4" s="12"/>
      <c r="B4" s="12" t="s">
        <v>126</v>
      </c>
      <c r="C4" s="12" t="s">
        <v>127</v>
      </c>
      <c r="D4" s="12" t="s">
        <v>69</v>
      </c>
      <c r="E4" s="12" t="s">
        <v>128</v>
      </c>
      <c r="F4" s="12" t="s">
        <v>129</v>
      </c>
      <c r="G4" s="32" t="s">
        <v>130</v>
      </c>
      <c r="H4" s="12" t="s">
        <v>131</v>
      </c>
      <c r="I4" s="13"/>
    </row>
    <row r="5" spans="1:9" ht="30" customHeight="1">
      <c r="A5" s="12" t="s">
        <v>125</v>
      </c>
      <c r="B5" s="12"/>
      <c r="C5" s="12"/>
      <c r="D5" s="12"/>
      <c r="E5" s="12"/>
      <c r="F5" s="12"/>
      <c r="G5" s="32"/>
      <c r="H5" s="13"/>
      <c r="I5" s="13"/>
    </row>
    <row r="6" spans="1:9" s="61" customFormat="1" ht="30" customHeight="1">
      <c r="A6" s="12" t="s">
        <v>7</v>
      </c>
      <c r="B6" s="12" t="s">
        <v>142</v>
      </c>
      <c r="C6" s="32">
        <v>274900000</v>
      </c>
      <c r="D6" s="32">
        <v>0</v>
      </c>
      <c r="E6" s="32">
        <v>0</v>
      </c>
      <c r="F6" s="32"/>
      <c r="G6" s="32">
        <v>3208113</v>
      </c>
      <c r="H6" s="32">
        <f>C6+D6+E6+F6+G6</f>
        <v>278108113</v>
      </c>
      <c r="I6" s="12"/>
    </row>
    <row r="7" spans="1:9" ht="30" customHeight="1">
      <c r="A7" s="13" t="s">
        <v>12</v>
      </c>
      <c r="B7" s="13" t="s">
        <v>132</v>
      </c>
      <c r="C7" s="31"/>
      <c r="D7" s="31">
        <v>0</v>
      </c>
      <c r="E7" s="31">
        <v>0</v>
      </c>
      <c r="F7" s="31">
        <v>0</v>
      </c>
      <c r="G7" s="31"/>
      <c r="H7" s="31">
        <f aca="true" t="shared" si="0" ref="H7:H17">C7+D7+E7+F7+G7</f>
        <v>0</v>
      </c>
      <c r="I7" s="13"/>
    </row>
    <row r="8" spans="1:9" ht="30" customHeight="1">
      <c r="A8" s="13" t="s">
        <v>133</v>
      </c>
      <c r="B8" s="13" t="s">
        <v>134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f t="shared" si="0"/>
        <v>0</v>
      </c>
      <c r="I8" s="13"/>
    </row>
    <row r="9" spans="1:9" ht="30" customHeight="1">
      <c r="A9" s="13">
        <v>1</v>
      </c>
      <c r="B9" s="13" t="s">
        <v>135</v>
      </c>
      <c r="C9" s="31">
        <v>0</v>
      </c>
      <c r="D9" s="31">
        <v>0</v>
      </c>
      <c r="E9" s="31">
        <v>0</v>
      </c>
      <c r="F9" s="31"/>
      <c r="G9" s="31">
        <v>3021408</v>
      </c>
      <c r="H9" s="31">
        <f t="shared" si="0"/>
        <v>3021408</v>
      </c>
      <c r="I9" s="13"/>
    </row>
    <row r="10" spans="1:9" ht="30" customHeight="1">
      <c r="A10" s="13">
        <v>2</v>
      </c>
      <c r="B10" s="13" t="s">
        <v>136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f t="shared" si="0"/>
        <v>0</v>
      </c>
      <c r="I10" s="13"/>
    </row>
    <row r="11" spans="1:9" ht="30" customHeight="1">
      <c r="A11" s="13">
        <v>3</v>
      </c>
      <c r="B11" s="13" t="s">
        <v>137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f t="shared" si="0"/>
        <v>0</v>
      </c>
      <c r="I11" s="13"/>
    </row>
    <row r="12" spans="1:9" ht="30" customHeight="1">
      <c r="A12" s="13">
        <v>4</v>
      </c>
      <c r="B12" s="13" t="s">
        <v>138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f t="shared" si="0"/>
        <v>0</v>
      </c>
      <c r="I12" s="13"/>
    </row>
    <row r="13" spans="1:9" ht="30" customHeight="1">
      <c r="A13" s="12" t="s">
        <v>22</v>
      </c>
      <c r="B13" s="12" t="s">
        <v>316</v>
      </c>
      <c r="C13" s="32">
        <f>SUM(C6:C12)</f>
        <v>274900000</v>
      </c>
      <c r="D13" s="32">
        <f>SUM(D6:D12)</f>
        <v>0</v>
      </c>
      <c r="E13" s="32">
        <f>SUM(E6:E12)</f>
        <v>0</v>
      </c>
      <c r="F13" s="32">
        <f>SUM(F6:F12)</f>
        <v>0</v>
      </c>
      <c r="G13" s="32">
        <f>G6+G7+G8+G9-G10+G11+G12+G5</f>
        <v>6229521</v>
      </c>
      <c r="H13" s="32">
        <f>SUM(C13:G13)</f>
        <v>281129521</v>
      </c>
      <c r="I13" s="13"/>
    </row>
    <row r="14" spans="1:9" ht="30" customHeight="1">
      <c r="A14" s="13">
        <v>1</v>
      </c>
      <c r="B14" s="13" t="s">
        <v>135</v>
      </c>
      <c r="C14" s="31">
        <v>0</v>
      </c>
      <c r="D14" s="31">
        <v>0</v>
      </c>
      <c r="E14" s="31">
        <v>0</v>
      </c>
      <c r="F14" s="31">
        <v>0</v>
      </c>
      <c r="G14" s="32">
        <v>2951305</v>
      </c>
      <c r="H14" s="31">
        <f>G14+F14+E14+D14+C14+C14</f>
        <v>2951305</v>
      </c>
      <c r="I14" s="13"/>
    </row>
    <row r="15" spans="1:9" ht="30" customHeight="1">
      <c r="A15" s="13">
        <v>2</v>
      </c>
      <c r="B15" s="13" t="s">
        <v>136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f t="shared" si="0"/>
        <v>0</v>
      </c>
      <c r="I15" s="13"/>
    </row>
    <row r="16" spans="1:9" ht="30" customHeight="1">
      <c r="A16" s="13">
        <v>3</v>
      </c>
      <c r="B16" s="13" t="s">
        <v>139</v>
      </c>
      <c r="C16" s="31">
        <v>0</v>
      </c>
      <c r="D16" s="31">
        <v>0</v>
      </c>
      <c r="E16" s="31">
        <v>0</v>
      </c>
      <c r="F16" s="31">
        <v>0</v>
      </c>
      <c r="G16" s="31"/>
      <c r="H16" s="31">
        <f t="shared" si="0"/>
        <v>0</v>
      </c>
      <c r="I16" s="13"/>
    </row>
    <row r="17" spans="1:9" ht="30" customHeight="1">
      <c r="A17" s="13">
        <v>4</v>
      </c>
      <c r="B17" s="13" t="s">
        <v>140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f t="shared" si="0"/>
        <v>0</v>
      </c>
      <c r="I17" s="13"/>
    </row>
    <row r="18" spans="1:9" ht="30" customHeight="1">
      <c r="A18" s="12" t="s">
        <v>64</v>
      </c>
      <c r="B18" s="12" t="s">
        <v>449</v>
      </c>
      <c r="C18" s="32">
        <f aca="true" t="shared" si="1" ref="C18:H18">SUM(C13:C17)</f>
        <v>274900000</v>
      </c>
      <c r="D18" s="32">
        <f t="shared" si="1"/>
        <v>0</v>
      </c>
      <c r="E18" s="32">
        <f t="shared" si="1"/>
        <v>0</v>
      </c>
      <c r="F18" s="32">
        <f t="shared" si="1"/>
        <v>0</v>
      </c>
      <c r="G18" s="32">
        <f>G13+G14+G15+G16+G17</f>
        <v>9180826</v>
      </c>
      <c r="H18" s="32">
        <f t="shared" si="1"/>
        <v>284080826</v>
      </c>
      <c r="I18" s="13"/>
    </row>
  </sheetData>
  <sheetProtection/>
  <printOptions/>
  <pageMargins left="0.2" right="0.19" top="0.2" bottom="0.2" header="0.2" footer="0.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236"/>
  <sheetViews>
    <sheetView zoomScalePageLayoutView="0" workbookViewId="0" topLeftCell="A220">
      <selection activeCell="J247" sqref="J247"/>
    </sheetView>
  </sheetViews>
  <sheetFormatPr defaultColWidth="9.140625" defaultRowHeight="12.75"/>
  <cols>
    <col min="1" max="1" width="7.57421875" style="39" customWidth="1"/>
    <col min="2" max="2" width="18.140625" style="39" customWidth="1"/>
    <col min="3" max="3" width="15.8515625" style="39" customWidth="1"/>
    <col min="4" max="4" width="11.00390625" style="39" customWidth="1"/>
    <col min="5" max="5" width="10.8515625" style="39" bestFit="1" customWidth="1"/>
    <col min="6" max="6" width="8.57421875" style="39" customWidth="1"/>
    <col min="7" max="7" width="11.421875" style="39" customWidth="1"/>
    <col min="8" max="8" width="9.28125" style="39" customWidth="1"/>
    <col min="9" max="9" width="8.8515625" style="39" customWidth="1"/>
    <col min="10" max="10" width="12.00390625" style="0" customWidth="1"/>
    <col min="11" max="11" width="10.00390625" style="0" customWidth="1"/>
  </cols>
  <sheetData>
    <row r="2" ht="18.75">
      <c r="C2" s="158" t="s">
        <v>147</v>
      </c>
    </row>
    <row r="4" ht="12">
      <c r="A4" s="39" t="s">
        <v>148</v>
      </c>
    </row>
    <row r="5" ht="12">
      <c r="B5" s="39" t="s">
        <v>309</v>
      </c>
    </row>
    <row r="6" ht="12">
      <c r="A6" s="39" t="s">
        <v>149</v>
      </c>
    </row>
    <row r="7" ht="12">
      <c r="A7" s="39" t="s">
        <v>150</v>
      </c>
    </row>
    <row r="8" ht="12">
      <c r="A8" s="39" t="s">
        <v>151</v>
      </c>
    </row>
    <row r="10" ht="12">
      <c r="B10" s="39" t="s">
        <v>152</v>
      </c>
    </row>
    <row r="11" ht="12">
      <c r="B11" s="39" t="s">
        <v>153</v>
      </c>
    </row>
    <row r="12" ht="12">
      <c r="B12" s="39" t="s">
        <v>154</v>
      </c>
    </row>
    <row r="15" ht="12">
      <c r="B15" s="52" t="s">
        <v>155</v>
      </c>
    </row>
    <row r="17" ht="12">
      <c r="A17" s="39" t="s">
        <v>450</v>
      </c>
    </row>
    <row r="18" ht="12">
      <c r="A18" s="39" t="s">
        <v>156</v>
      </c>
    </row>
    <row r="19" ht="12.75">
      <c r="A19" s="40"/>
    </row>
    <row r="20" ht="12.75">
      <c r="A20" s="53" t="s">
        <v>451</v>
      </c>
    </row>
    <row r="21" ht="12.75">
      <c r="A21" s="40"/>
    </row>
    <row r="22" ht="12.75">
      <c r="A22" s="40"/>
    </row>
    <row r="23" spans="1:15" ht="12.75">
      <c r="A23" s="38" t="s">
        <v>157</v>
      </c>
      <c r="J23" s="39"/>
      <c r="K23" s="39"/>
      <c r="L23" s="39"/>
      <c r="M23" s="39"/>
      <c r="N23" s="39"/>
      <c r="O23" s="39"/>
    </row>
    <row r="24" spans="1:15" ht="12.75">
      <c r="A24" s="40"/>
      <c r="J24" s="39"/>
      <c r="K24" s="39"/>
      <c r="L24" s="39"/>
      <c r="M24" s="39"/>
      <c r="N24" s="39"/>
      <c r="O24" s="39"/>
    </row>
    <row r="25" spans="1:15" ht="12.75">
      <c r="A25" s="41" t="s">
        <v>158</v>
      </c>
      <c r="J25" s="39"/>
      <c r="K25" s="39"/>
      <c r="L25" s="39"/>
      <c r="M25" s="39"/>
      <c r="N25" s="39"/>
      <c r="O25" s="39"/>
    </row>
    <row r="26" spans="1:15" ht="12">
      <c r="A26" s="39" t="s">
        <v>268</v>
      </c>
      <c r="J26" s="39"/>
      <c r="K26" s="39"/>
      <c r="L26" s="39"/>
      <c r="M26" s="39"/>
      <c r="N26" s="39"/>
      <c r="O26" s="39"/>
    </row>
    <row r="27" spans="1:15" ht="12.75">
      <c r="A27" s="41" t="s">
        <v>159</v>
      </c>
      <c r="J27" s="39"/>
      <c r="K27" s="39"/>
      <c r="L27" s="39"/>
      <c r="M27" s="39"/>
      <c r="N27" s="39"/>
      <c r="O27" s="39"/>
    </row>
    <row r="28" spans="1:15" ht="12.75">
      <c r="A28" s="41"/>
      <c r="J28" s="39"/>
      <c r="K28" s="39"/>
      <c r="L28" s="39"/>
      <c r="M28" s="39"/>
      <c r="N28" s="39"/>
      <c r="O28" s="39"/>
    </row>
    <row r="29" spans="1:15" ht="12.75">
      <c r="A29" s="41"/>
      <c r="B29" s="38" t="s">
        <v>267</v>
      </c>
      <c r="J29" s="39"/>
      <c r="K29" s="39"/>
      <c r="L29" s="39"/>
      <c r="M29" s="39"/>
      <c r="N29" s="39"/>
      <c r="O29" s="39"/>
    </row>
    <row r="30" spans="10:15" ht="12">
      <c r="J30" s="39"/>
      <c r="K30" s="39"/>
      <c r="L30" s="39"/>
      <c r="M30" s="39"/>
      <c r="N30" s="39"/>
      <c r="O30" s="39"/>
    </row>
    <row r="31" spans="1:15" ht="12.75">
      <c r="A31" s="77" t="s">
        <v>269</v>
      </c>
      <c r="B31" s="78"/>
      <c r="C31" s="79"/>
      <c r="D31" s="79"/>
      <c r="E31" s="80" t="s">
        <v>270</v>
      </c>
      <c r="F31" s="80"/>
      <c r="G31" s="79" t="s">
        <v>271</v>
      </c>
      <c r="H31" s="217"/>
      <c r="I31" s="218" t="s">
        <v>163</v>
      </c>
      <c r="J31" s="39"/>
      <c r="K31" s="39"/>
      <c r="L31" s="39"/>
      <c r="M31" s="39"/>
      <c r="N31" s="39"/>
      <c r="O31" s="39"/>
    </row>
    <row r="32" spans="1:15" ht="12.75">
      <c r="A32" s="81" t="s">
        <v>272</v>
      </c>
      <c r="B32" s="82"/>
      <c r="C32" s="80" t="s">
        <v>273</v>
      </c>
      <c r="D32" s="80" t="s">
        <v>273</v>
      </c>
      <c r="E32" s="174" t="s">
        <v>355</v>
      </c>
      <c r="F32" s="79"/>
      <c r="G32" s="79"/>
      <c r="H32" s="217"/>
      <c r="I32" s="217"/>
      <c r="J32" s="39"/>
      <c r="K32" s="39"/>
      <c r="L32" s="39"/>
      <c r="M32" s="39"/>
      <c r="N32" s="39"/>
      <c r="O32" s="39"/>
    </row>
    <row r="33" spans="1:15" ht="12.75">
      <c r="A33" s="83" t="s">
        <v>160</v>
      </c>
      <c r="B33" s="83" t="s">
        <v>161</v>
      </c>
      <c r="C33" s="84">
        <v>2009</v>
      </c>
      <c r="D33" s="84">
        <v>2010</v>
      </c>
      <c r="E33" s="84">
        <v>2009</v>
      </c>
      <c r="F33" s="85" t="s">
        <v>452</v>
      </c>
      <c r="G33" s="82">
        <v>2009</v>
      </c>
      <c r="H33" s="219">
        <v>2010</v>
      </c>
      <c r="I33" s="219"/>
      <c r="J33" s="39"/>
      <c r="K33" s="39"/>
      <c r="L33" s="39"/>
      <c r="M33" s="39"/>
      <c r="N33" s="39"/>
      <c r="O33" s="39"/>
    </row>
    <row r="34" spans="1:15" ht="12">
      <c r="A34" s="82" t="s">
        <v>274</v>
      </c>
      <c r="B34" s="82"/>
      <c r="C34" s="86">
        <v>270581033</v>
      </c>
      <c r="D34" s="86">
        <v>270581033</v>
      </c>
      <c r="E34" s="86">
        <v>1848000</v>
      </c>
      <c r="F34" s="86">
        <v>4092905</v>
      </c>
      <c r="G34" s="87">
        <f>C34-E34</f>
        <v>268733033</v>
      </c>
      <c r="H34" s="220">
        <f>D34-F34</f>
        <v>266488128</v>
      </c>
      <c r="I34" s="220">
        <f>H34-G34</f>
        <v>-2244905</v>
      </c>
      <c r="J34" s="39"/>
      <c r="K34" s="39"/>
      <c r="L34" s="39"/>
      <c r="M34" s="39"/>
      <c r="N34" s="39"/>
      <c r="O34" s="39"/>
    </row>
    <row r="35" spans="1:15" ht="12.75">
      <c r="A35" s="88" t="s">
        <v>164</v>
      </c>
      <c r="B35" s="82"/>
      <c r="C35" s="89">
        <v>62967</v>
      </c>
      <c r="D35" s="89">
        <v>62967</v>
      </c>
      <c r="E35" s="86">
        <v>0</v>
      </c>
      <c r="F35" s="86"/>
      <c r="G35" s="87">
        <f aca="true" t="shared" si="0" ref="G35:H37">C35-E35</f>
        <v>62967</v>
      </c>
      <c r="H35" s="220">
        <f>D35-F35-E35</f>
        <v>62967</v>
      </c>
      <c r="I35" s="220">
        <f>H35-G35</f>
        <v>0</v>
      </c>
      <c r="J35" s="39"/>
      <c r="K35" s="39"/>
      <c r="L35" s="39"/>
      <c r="M35" s="39"/>
      <c r="N35" s="39"/>
      <c r="O35" s="39"/>
    </row>
    <row r="36" spans="1:15" ht="12.75">
      <c r="A36" s="88" t="s">
        <v>165</v>
      </c>
      <c r="B36" s="82"/>
      <c r="C36" s="89"/>
      <c r="D36" s="89"/>
      <c r="E36" s="89">
        <v>0</v>
      </c>
      <c r="F36" s="86"/>
      <c r="G36" s="87">
        <f t="shared" si="0"/>
        <v>0</v>
      </c>
      <c r="H36" s="220">
        <f>D36-F36-E36</f>
        <v>0</v>
      </c>
      <c r="I36" s="220">
        <f>H36-G36</f>
        <v>0</v>
      </c>
      <c r="J36" s="39"/>
      <c r="K36" s="39"/>
      <c r="L36" s="39"/>
      <c r="M36" s="39"/>
      <c r="N36" s="39"/>
      <c r="O36" s="39"/>
    </row>
    <row r="37" spans="1:15" ht="12.75">
      <c r="A37" s="82" t="s">
        <v>275</v>
      </c>
      <c r="B37" s="82"/>
      <c r="C37" s="89">
        <v>28917</v>
      </c>
      <c r="D37" s="89">
        <v>28917</v>
      </c>
      <c r="E37" s="86"/>
      <c r="F37" s="86">
        <f>E37</f>
        <v>0</v>
      </c>
      <c r="G37" s="87">
        <f t="shared" si="0"/>
        <v>28917</v>
      </c>
      <c r="H37" s="220">
        <f t="shared" si="0"/>
        <v>28917</v>
      </c>
      <c r="I37" s="220">
        <f>H37-G37</f>
        <v>0</v>
      </c>
      <c r="J37" s="39"/>
      <c r="K37" s="39"/>
      <c r="L37" s="39"/>
      <c r="M37" s="39"/>
      <c r="N37" s="39"/>
      <c r="O37" s="39"/>
    </row>
    <row r="38" spans="1:15" ht="12.75">
      <c r="A38" s="90" t="s">
        <v>166</v>
      </c>
      <c r="B38" s="82"/>
      <c r="C38" s="91">
        <f>SUM(C34:C37)</f>
        <v>270672917</v>
      </c>
      <c r="D38" s="91">
        <f aca="true" t="shared" si="1" ref="D38:I38">SUM(D34:D37)</f>
        <v>270672917</v>
      </c>
      <c r="E38" s="92">
        <f t="shared" si="1"/>
        <v>1848000</v>
      </c>
      <c r="F38" s="93">
        <f t="shared" si="1"/>
        <v>4092905</v>
      </c>
      <c r="G38" s="94">
        <f t="shared" si="1"/>
        <v>268824917</v>
      </c>
      <c r="H38" s="221">
        <f t="shared" si="1"/>
        <v>266580012</v>
      </c>
      <c r="I38" s="221">
        <f t="shared" si="1"/>
        <v>-2244905</v>
      </c>
      <c r="J38" s="39"/>
      <c r="K38" s="39"/>
      <c r="L38" s="39"/>
      <c r="M38" s="39"/>
      <c r="N38" s="39"/>
      <c r="O38" s="39"/>
    </row>
    <row r="39" spans="1:15" ht="12.75">
      <c r="A39" s="41" t="s">
        <v>167</v>
      </c>
      <c r="J39" s="39"/>
      <c r="K39" s="39"/>
      <c r="L39" s="39"/>
      <c r="M39" s="39"/>
      <c r="N39" s="39"/>
      <c r="O39" s="39"/>
    </row>
    <row r="40" spans="1:15" ht="12.75">
      <c r="A40" s="41" t="s">
        <v>453</v>
      </c>
      <c r="J40" s="39"/>
      <c r="K40" s="39"/>
      <c r="L40" s="39"/>
      <c r="M40" s="39"/>
      <c r="N40" s="39"/>
      <c r="O40" s="39"/>
    </row>
    <row r="41" spans="1:15" ht="12">
      <c r="A41" s="39" t="s">
        <v>356</v>
      </c>
      <c r="J41" s="39"/>
      <c r="K41" s="39"/>
      <c r="L41" s="39"/>
      <c r="M41" s="39"/>
      <c r="N41" s="39"/>
      <c r="O41" s="39"/>
    </row>
    <row r="42" spans="1:15" ht="12.75">
      <c r="A42" s="41"/>
      <c r="J42" s="39"/>
      <c r="K42" s="39"/>
      <c r="L42" s="39"/>
      <c r="M42" s="39"/>
      <c r="N42" s="39"/>
      <c r="O42" s="39"/>
    </row>
    <row r="43" spans="1:15" ht="12.75">
      <c r="A43" s="41"/>
      <c r="J43" s="39"/>
      <c r="K43" s="39"/>
      <c r="L43" s="39"/>
      <c r="M43" s="39"/>
      <c r="N43" s="39"/>
      <c r="O43" s="39"/>
    </row>
    <row r="44" spans="1:15" ht="12.75">
      <c r="A44" s="38" t="s">
        <v>168</v>
      </c>
      <c r="B44" s="77" t="s">
        <v>169</v>
      </c>
      <c r="C44" s="82"/>
      <c r="D44" s="82"/>
      <c r="E44" s="82"/>
      <c r="F44" s="82"/>
      <c r="G44" s="82"/>
      <c r="J44" s="39"/>
      <c r="K44" s="39"/>
      <c r="L44" s="39"/>
      <c r="M44" s="39"/>
      <c r="N44" s="39"/>
      <c r="O44" s="39"/>
    </row>
    <row r="45" spans="1:15" ht="12.75">
      <c r="A45" s="40" t="s">
        <v>170</v>
      </c>
      <c r="B45" s="82"/>
      <c r="C45" s="82"/>
      <c r="D45" s="82">
        <v>2009</v>
      </c>
      <c r="E45" s="82">
        <v>2009</v>
      </c>
      <c r="F45" s="82"/>
      <c r="G45" s="151" t="s">
        <v>163</v>
      </c>
      <c r="J45" s="39"/>
      <c r="K45" s="39"/>
      <c r="L45" s="39"/>
      <c r="M45" s="39"/>
      <c r="N45" s="39"/>
      <c r="O45" s="39"/>
    </row>
    <row r="46" spans="1:15" ht="12.75">
      <c r="A46" s="42" t="s">
        <v>171</v>
      </c>
      <c r="B46" s="88" t="s">
        <v>313</v>
      </c>
      <c r="C46" s="83" t="s">
        <v>172</v>
      </c>
      <c r="D46" s="45">
        <v>2554822</v>
      </c>
      <c r="E46" s="45">
        <f>'aktivet '!D23</f>
        <v>4696986</v>
      </c>
      <c r="F46" s="87"/>
      <c r="G46" s="147">
        <f>E46-D46</f>
        <v>2142164</v>
      </c>
      <c r="J46" s="39"/>
      <c r="K46" s="39"/>
      <c r="L46" s="39"/>
      <c r="M46" s="39"/>
      <c r="N46" s="39"/>
      <c r="O46" s="39"/>
    </row>
    <row r="47" spans="2:15" ht="12">
      <c r="B47" s="82"/>
      <c r="C47" s="82"/>
      <c r="D47" s="82"/>
      <c r="E47" s="82"/>
      <c r="F47" s="82"/>
      <c r="G47" s="82"/>
      <c r="J47" s="39"/>
      <c r="K47" s="39"/>
      <c r="L47" s="39"/>
      <c r="M47" s="39"/>
      <c r="N47" s="39"/>
      <c r="O47" s="39"/>
    </row>
    <row r="48" spans="1:15" ht="12.75">
      <c r="A48" s="41" t="s">
        <v>173</v>
      </c>
      <c r="B48" s="39" t="s">
        <v>357</v>
      </c>
      <c r="J48" s="39"/>
      <c r="K48" s="39"/>
      <c r="L48" s="39"/>
      <c r="M48" s="39"/>
      <c r="N48" s="39"/>
      <c r="O48" s="39"/>
    </row>
    <row r="49" spans="1:15" ht="12.75">
      <c r="A49" s="41"/>
      <c r="B49" s="39" t="s">
        <v>454</v>
      </c>
      <c r="J49" s="39"/>
      <c r="K49" s="39"/>
      <c r="L49" s="39"/>
      <c r="M49" s="39"/>
      <c r="N49" s="39"/>
      <c r="O49" s="39"/>
    </row>
    <row r="50" spans="1:15" ht="12.75">
      <c r="A50" s="41"/>
      <c r="J50" s="39"/>
      <c r="K50" s="39"/>
      <c r="L50" s="39"/>
      <c r="M50" s="39"/>
      <c r="N50" s="39"/>
      <c r="O50" s="39"/>
    </row>
    <row r="51" spans="1:15" ht="12.75">
      <c r="A51" s="41"/>
      <c r="J51" s="39"/>
      <c r="K51" s="39"/>
      <c r="L51" s="39"/>
      <c r="M51" s="39"/>
      <c r="N51" s="39"/>
      <c r="O51" s="39"/>
    </row>
    <row r="52" spans="1:15" ht="12.75">
      <c r="A52" s="41"/>
      <c r="J52" s="39"/>
      <c r="K52" s="39"/>
      <c r="L52" s="39"/>
      <c r="M52" s="39"/>
      <c r="N52" s="39"/>
      <c r="O52" s="39"/>
    </row>
    <row r="53" spans="1:15" ht="18.75">
      <c r="A53"/>
      <c r="B53" s="150" t="s">
        <v>302</v>
      </c>
      <c r="D53"/>
      <c r="J53" s="39"/>
      <c r="K53" s="39"/>
      <c r="L53" s="39"/>
      <c r="M53" s="39"/>
      <c r="N53" s="39"/>
      <c r="O53" s="39"/>
    </row>
    <row r="54" spans="1:15" ht="12">
      <c r="A54"/>
      <c r="B54"/>
      <c r="C54"/>
      <c r="D54"/>
      <c r="E54"/>
      <c r="F54"/>
      <c r="J54" s="39"/>
      <c r="K54" s="39"/>
      <c r="L54" s="39"/>
      <c r="M54" s="39"/>
      <c r="N54" s="39"/>
      <c r="O54" s="39"/>
    </row>
    <row r="55" spans="1:15" ht="12">
      <c r="A55"/>
      <c r="B55"/>
      <c r="C55"/>
      <c r="D55"/>
      <c r="E55"/>
      <c r="F55"/>
      <c r="J55" s="39"/>
      <c r="K55" s="39"/>
      <c r="L55" s="39"/>
      <c r="M55" s="39"/>
      <c r="N55" s="39"/>
      <c r="O55" s="39"/>
    </row>
    <row r="56" spans="1:15" ht="12.75">
      <c r="A56" s="80" t="s">
        <v>303</v>
      </c>
      <c r="B56" s="82"/>
      <c r="C56" s="82"/>
      <c r="D56" s="88">
        <v>2009</v>
      </c>
      <c r="E56" s="88">
        <v>2010</v>
      </c>
      <c r="F56" s="151" t="s">
        <v>163</v>
      </c>
      <c r="J56" s="39"/>
      <c r="K56" s="39"/>
      <c r="L56" s="39"/>
      <c r="M56" s="39"/>
      <c r="N56" s="39"/>
      <c r="O56" s="39"/>
    </row>
    <row r="57" spans="1:15" ht="12.75">
      <c r="A57" s="88" t="s">
        <v>174</v>
      </c>
      <c r="B57" s="82"/>
      <c r="C57" s="82"/>
      <c r="D57" s="45">
        <v>13501392</v>
      </c>
      <c r="E57" s="225">
        <v>16630825</v>
      </c>
      <c r="F57" s="87">
        <f>E57-D57</f>
        <v>3129433</v>
      </c>
      <c r="G57" s="41"/>
      <c r="H57" s="41"/>
      <c r="I57" s="43"/>
      <c r="J57" s="39"/>
      <c r="K57" s="39"/>
      <c r="L57" s="39"/>
      <c r="M57" s="39"/>
      <c r="N57" s="39"/>
      <c r="O57" s="39"/>
    </row>
    <row r="58" spans="1:15" ht="12.75">
      <c r="A58" s="88" t="s">
        <v>308</v>
      </c>
      <c r="B58" s="82"/>
      <c r="C58" s="82"/>
      <c r="D58" s="45">
        <v>269480</v>
      </c>
      <c r="E58" s="45">
        <v>269480</v>
      </c>
      <c r="F58" s="87">
        <f>E58-D58</f>
        <v>0</v>
      </c>
      <c r="G58" s="44"/>
      <c r="H58" s="45"/>
      <c r="I58" s="46"/>
      <c r="J58" s="39"/>
      <c r="K58" s="39"/>
      <c r="L58" s="39"/>
      <c r="M58" s="39"/>
      <c r="N58" s="39"/>
      <c r="O58" s="39"/>
    </row>
    <row r="59" spans="1:15" ht="12.75">
      <c r="A59" s="88" t="s">
        <v>422</v>
      </c>
      <c r="B59" s="82"/>
      <c r="C59" s="82"/>
      <c r="D59" s="45">
        <v>2275000</v>
      </c>
      <c r="E59" s="45">
        <v>2275000</v>
      </c>
      <c r="F59" s="87">
        <f>E59-D59</f>
        <v>0</v>
      </c>
      <c r="G59" s="44"/>
      <c r="H59" s="45"/>
      <c r="I59" s="46"/>
      <c r="J59" s="39"/>
      <c r="K59" s="39"/>
      <c r="L59" s="39"/>
      <c r="M59" s="39"/>
      <c r="N59" s="39"/>
      <c r="O59" s="39"/>
    </row>
    <row r="60" spans="1:15" ht="12.75">
      <c r="A60" s="90" t="s">
        <v>175</v>
      </c>
      <c r="B60" s="82"/>
      <c r="C60" s="82"/>
      <c r="D60" s="94">
        <f>SUM(D57:D59)</f>
        <v>16045872</v>
      </c>
      <c r="E60" s="94">
        <f>SUM(E57:E59)</f>
        <v>19175305</v>
      </c>
      <c r="F60" s="94">
        <f>SUM(F57:F59)</f>
        <v>3129433</v>
      </c>
      <c r="G60" s="54"/>
      <c r="H60" s="54"/>
      <c r="I60" s="54"/>
      <c r="J60" s="39"/>
      <c r="K60" s="39"/>
      <c r="L60" s="39"/>
      <c r="M60" s="39"/>
      <c r="N60" s="39"/>
      <c r="O60" s="39"/>
    </row>
    <row r="61" spans="1:15" ht="12.75">
      <c r="A61" s="41" t="s">
        <v>176</v>
      </c>
      <c r="J61" s="39"/>
      <c r="K61" s="39"/>
      <c r="L61" s="39"/>
      <c r="M61" s="39"/>
      <c r="N61" s="39"/>
      <c r="O61" s="39"/>
    </row>
    <row r="62" spans="1:15" ht="12.75">
      <c r="A62" s="41" t="s">
        <v>455</v>
      </c>
      <c r="J62" s="39"/>
      <c r="K62" s="39"/>
      <c r="L62" s="39"/>
      <c r="M62" s="39"/>
      <c r="N62" s="39"/>
      <c r="O62" s="39"/>
    </row>
    <row r="63" spans="1:15" ht="12.75">
      <c r="A63" s="41"/>
      <c r="J63" s="39"/>
      <c r="K63" s="39"/>
      <c r="L63" s="39"/>
      <c r="M63" s="39"/>
      <c r="N63" s="39"/>
      <c r="O63" s="39"/>
    </row>
    <row r="64" spans="1:15" ht="12.75">
      <c r="A64"/>
      <c r="B64"/>
      <c r="C64" t="s">
        <v>456</v>
      </c>
      <c r="D64"/>
      <c r="E64" s="222"/>
      <c r="F64" s="223"/>
      <c r="G64" s="222"/>
      <c r="H64" s="222"/>
      <c r="J64" s="39"/>
      <c r="K64" s="39"/>
      <c r="L64" s="39"/>
      <c r="M64" s="39"/>
      <c r="N64" s="39"/>
      <c r="O64" s="39"/>
    </row>
    <row r="65" spans="1:15" ht="14.25">
      <c r="A65" s="13" t="s">
        <v>457</v>
      </c>
      <c r="B65" s="13"/>
      <c r="C65" s="13"/>
      <c r="D65" s="32">
        <f>D57</f>
        <v>13501392</v>
      </c>
      <c r="E65" s="222"/>
      <c r="F65" s="223"/>
      <c r="G65" s="222"/>
      <c r="H65" s="222"/>
      <c r="J65" s="39"/>
      <c r="K65" s="39"/>
      <c r="L65" s="39"/>
      <c r="M65" s="39"/>
      <c r="N65" s="39"/>
      <c r="O65" s="39"/>
    </row>
    <row r="66" spans="1:15" ht="12.75">
      <c r="A66" s="14" t="s">
        <v>463</v>
      </c>
      <c r="B66" s="13"/>
      <c r="C66" s="13"/>
      <c r="D66" s="31">
        <v>113192046</v>
      </c>
      <c r="E66" s="222"/>
      <c r="F66" s="223"/>
      <c r="G66" s="222"/>
      <c r="H66" s="222"/>
      <c r="J66" s="39"/>
      <c r="K66" s="39"/>
      <c r="L66" s="39"/>
      <c r="M66" s="39"/>
      <c r="N66" s="39"/>
      <c r="O66" s="39"/>
    </row>
    <row r="67" spans="1:15" ht="12.75">
      <c r="A67" s="14" t="s">
        <v>458</v>
      </c>
      <c r="B67" s="13"/>
      <c r="C67" s="13"/>
      <c r="D67" s="31">
        <v>0</v>
      </c>
      <c r="E67" s="222"/>
      <c r="F67" s="223"/>
      <c r="G67" s="222"/>
      <c r="H67" s="222"/>
      <c r="J67" s="39"/>
      <c r="K67" s="39"/>
      <c r="L67" s="39"/>
      <c r="M67" s="39"/>
      <c r="N67" s="39"/>
      <c r="O67" s="39"/>
    </row>
    <row r="68" spans="1:15" ht="14.25">
      <c r="A68" s="14" t="s">
        <v>464</v>
      </c>
      <c r="B68" s="13"/>
      <c r="C68" s="13"/>
      <c r="D68" s="32">
        <f>SUM(D66:D67)</f>
        <v>113192046</v>
      </c>
      <c r="E68" s="222"/>
      <c r="F68" s="223"/>
      <c r="G68" s="222"/>
      <c r="H68" s="222"/>
      <c r="J68" s="39"/>
      <c r="K68" s="39"/>
      <c r="L68" s="39"/>
      <c r="M68" s="39"/>
      <c r="N68" s="39"/>
      <c r="O68" s="39"/>
    </row>
    <row r="69" spans="1:15" ht="14.25">
      <c r="A69" s="13" t="s">
        <v>459</v>
      </c>
      <c r="B69" s="13"/>
      <c r="C69" s="13"/>
      <c r="D69" s="32">
        <f>C155</f>
        <v>110062612</v>
      </c>
      <c r="E69" s="222"/>
      <c r="F69" s="223"/>
      <c r="G69" s="222"/>
      <c r="H69" s="222"/>
      <c r="J69" s="39"/>
      <c r="K69" s="39"/>
      <c r="L69" s="39"/>
      <c r="M69" s="39"/>
      <c r="N69" s="39"/>
      <c r="O69" s="39"/>
    </row>
    <row r="70" spans="1:15" ht="14.25">
      <c r="A70" s="13" t="s">
        <v>460</v>
      </c>
      <c r="B70" s="13"/>
      <c r="C70" s="13"/>
      <c r="D70" s="350">
        <f>D65+D68-D69</f>
        <v>16630826</v>
      </c>
      <c r="F70" s="223"/>
      <c r="G70" s="222"/>
      <c r="H70" s="222"/>
      <c r="J70" s="39"/>
      <c r="K70" s="39"/>
      <c r="L70" s="39"/>
      <c r="M70" s="39"/>
      <c r="N70" s="39"/>
      <c r="O70" s="39"/>
    </row>
    <row r="71" spans="1:15" ht="12.75">
      <c r="A71" s="88" t="s">
        <v>462</v>
      </c>
      <c r="B71" s="174"/>
      <c r="C71" s="174"/>
      <c r="D71" s="224">
        <f>D70-E57</f>
        <v>1</v>
      </c>
      <c r="E71" s="222" t="s">
        <v>461</v>
      </c>
      <c r="F71" s="223"/>
      <c r="G71" s="222"/>
      <c r="H71" s="222"/>
      <c r="J71" s="39"/>
      <c r="K71" s="39"/>
      <c r="L71" s="39"/>
      <c r="M71" s="39"/>
      <c r="N71" s="39"/>
      <c r="O71" s="39"/>
    </row>
    <row r="72" spans="13:15" ht="12">
      <c r="M72" s="39"/>
      <c r="N72" s="39"/>
      <c r="O72" s="39"/>
    </row>
    <row r="73" spans="13:15" ht="12">
      <c r="M73" s="39"/>
      <c r="N73" s="39"/>
      <c r="O73" s="39"/>
    </row>
    <row r="74" spans="1:15" ht="18.75">
      <c r="A74"/>
      <c r="B74" s="149" t="s">
        <v>301</v>
      </c>
      <c r="C74"/>
      <c r="D74"/>
      <c r="E74"/>
      <c r="F74"/>
      <c r="M74" s="39"/>
      <c r="N74" s="39"/>
      <c r="O74" s="39"/>
    </row>
    <row r="75" spans="1:15" ht="12">
      <c r="A75"/>
      <c r="B75"/>
      <c r="C75"/>
      <c r="D75"/>
      <c r="E75"/>
      <c r="F75"/>
      <c r="M75" s="39"/>
      <c r="N75" s="39"/>
      <c r="O75" s="39"/>
    </row>
    <row r="76" spans="1:15" ht="12">
      <c r="A76"/>
      <c r="D76"/>
      <c r="M76" s="39"/>
      <c r="N76" s="39"/>
      <c r="O76" s="39"/>
    </row>
    <row r="77" spans="1:15" ht="12.75">
      <c r="A77" s="80" t="s">
        <v>126</v>
      </c>
      <c r="B77" s="83"/>
      <c r="C77" s="82"/>
      <c r="D77" s="145">
        <v>2009</v>
      </c>
      <c r="E77" s="145">
        <v>2010</v>
      </c>
      <c r="F77" s="145" t="s">
        <v>277</v>
      </c>
      <c r="J77" s="39"/>
      <c r="K77" s="39"/>
      <c r="L77" s="39"/>
      <c r="M77" s="39"/>
      <c r="N77" s="39"/>
      <c r="O77" s="39"/>
    </row>
    <row r="78" spans="1:15" ht="12.75">
      <c r="A78" s="88" t="s">
        <v>177</v>
      </c>
      <c r="B78" s="82"/>
      <c r="C78" s="82"/>
      <c r="D78" s="146">
        <v>569818</v>
      </c>
      <c r="E78" s="146">
        <v>25566748</v>
      </c>
      <c r="F78" s="146">
        <f>E78-D78</f>
        <v>24996930</v>
      </c>
      <c r="J78" s="39"/>
      <c r="K78" s="39"/>
      <c r="L78" s="39"/>
      <c r="M78" s="39"/>
      <c r="N78" s="39"/>
      <c r="O78" s="39"/>
    </row>
    <row r="79" spans="1:15" ht="12.75">
      <c r="A79" s="88" t="s">
        <v>178</v>
      </c>
      <c r="B79" s="82"/>
      <c r="C79" s="82"/>
      <c r="D79" s="146">
        <v>50267</v>
      </c>
      <c r="E79" s="146">
        <v>56944</v>
      </c>
      <c r="F79" s="146">
        <f>E79-D79</f>
        <v>6677</v>
      </c>
      <c r="J79" s="39"/>
      <c r="K79" s="39"/>
      <c r="L79" s="39"/>
      <c r="M79" s="39"/>
      <c r="N79" s="39"/>
      <c r="O79" s="39"/>
    </row>
    <row r="80" spans="1:15" ht="12.75">
      <c r="A80" s="88" t="s">
        <v>276</v>
      </c>
      <c r="B80" s="82"/>
      <c r="C80" s="82"/>
      <c r="D80" s="146">
        <v>62438</v>
      </c>
      <c r="E80" s="146">
        <v>284247</v>
      </c>
      <c r="F80" s="146">
        <f>E80-D80</f>
        <v>221809</v>
      </c>
      <c r="J80" s="39"/>
      <c r="K80" s="39"/>
      <c r="L80" s="39"/>
      <c r="M80" s="39"/>
      <c r="N80" s="39"/>
      <c r="O80" s="39"/>
    </row>
    <row r="81" spans="1:15" ht="12.75">
      <c r="A81" s="88" t="s">
        <v>179</v>
      </c>
      <c r="B81" s="82"/>
      <c r="C81" s="82"/>
      <c r="D81" s="87"/>
      <c r="E81" s="87"/>
      <c r="F81" s="146">
        <f>E81-D81</f>
        <v>0</v>
      </c>
      <c r="G81" s="41" t="s">
        <v>170</v>
      </c>
      <c r="H81" s="41" t="s">
        <v>162</v>
      </c>
      <c r="J81" s="39"/>
      <c r="K81" s="39"/>
      <c r="L81" s="39"/>
      <c r="M81" s="39"/>
      <c r="N81" s="39"/>
      <c r="O81" s="39"/>
    </row>
    <row r="82" spans="1:15" ht="12.75">
      <c r="A82" s="82" t="s">
        <v>312</v>
      </c>
      <c r="B82" s="82"/>
      <c r="C82" s="82"/>
      <c r="D82" s="87">
        <v>475801</v>
      </c>
      <c r="E82" s="87">
        <v>0</v>
      </c>
      <c r="F82" s="87">
        <f>E82-D82</f>
        <v>-475801</v>
      </c>
      <c r="G82" s="41"/>
      <c r="J82" s="39"/>
      <c r="K82" s="39"/>
      <c r="L82" s="39"/>
      <c r="M82" s="39"/>
      <c r="N82" s="39"/>
      <c r="O82" s="39"/>
    </row>
    <row r="83" spans="1:15" ht="12.75">
      <c r="A83" s="82" t="s">
        <v>265</v>
      </c>
      <c r="B83" s="82"/>
      <c r="C83" s="82"/>
      <c r="D83" s="87">
        <v>5445038</v>
      </c>
      <c r="E83" s="87">
        <v>0</v>
      </c>
      <c r="F83" s="87">
        <v>0</v>
      </c>
      <c r="G83" s="41" t="s">
        <v>181</v>
      </c>
      <c r="J83" s="39"/>
      <c r="K83" s="39"/>
      <c r="L83" s="39"/>
      <c r="M83" s="39"/>
      <c r="N83" s="39"/>
      <c r="O83" s="39"/>
    </row>
    <row r="84" spans="1:15" ht="12.75">
      <c r="A84" s="90" t="s">
        <v>180</v>
      </c>
      <c r="B84" s="82"/>
      <c r="C84" s="82"/>
      <c r="D84" s="147">
        <f>SUM(D78:D83)</f>
        <v>6603362</v>
      </c>
      <c r="E84" s="147">
        <f>SUM(E78:E83)</f>
        <v>25907939</v>
      </c>
      <c r="F84" s="148">
        <f>SUM(F78:F83)</f>
        <v>24749615</v>
      </c>
      <c r="G84" s="41"/>
      <c r="J84" s="39"/>
      <c r="K84" s="39"/>
      <c r="L84" s="39"/>
      <c r="M84" s="39"/>
      <c r="N84" s="39"/>
      <c r="O84" s="39"/>
    </row>
    <row r="85" spans="1:15" ht="12.75">
      <c r="A85" s="90"/>
      <c r="B85" s="82"/>
      <c r="C85" s="82"/>
      <c r="D85" s="147"/>
      <c r="E85" s="147"/>
      <c r="F85" s="148"/>
      <c r="J85" s="39"/>
      <c r="K85" s="39"/>
      <c r="L85" s="39"/>
      <c r="M85" s="39"/>
      <c r="N85" s="39"/>
      <c r="O85" s="39"/>
    </row>
    <row r="86" spans="2:15" ht="12">
      <c r="B86" s="222" t="s">
        <v>465</v>
      </c>
      <c r="J86" s="39"/>
      <c r="K86" s="39"/>
      <c r="L86" s="39"/>
      <c r="M86" s="39"/>
      <c r="N86" s="39"/>
      <c r="O86" s="39"/>
    </row>
    <row r="87" spans="2:15" ht="12">
      <c r="B87" s="222" t="s">
        <v>466</v>
      </c>
      <c r="J87" s="39"/>
      <c r="K87" s="39"/>
      <c r="L87" s="39"/>
      <c r="M87" s="39"/>
      <c r="N87" s="39"/>
      <c r="O87" s="39"/>
    </row>
    <row r="88" spans="2:15" ht="12">
      <c r="B88" s="222"/>
      <c r="J88" s="39"/>
      <c r="K88" s="39"/>
      <c r="L88" s="39"/>
      <c r="M88" s="39"/>
      <c r="N88" s="39"/>
      <c r="O88" s="39"/>
    </row>
    <row r="89" spans="1:15" ht="12">
      <c r="A89"/>
      <c r="B89"/>
      <c r="C89" s="204" t="s">
        <v>467</v>
      </c>
      <c r="D89"/>
      <c r="E89" s="222"/>
      <c r="J89" s="39"/>
      <c r="K89" s="39"/>
      <c r="L89" s="39"/>
      <c r="M89" s="39"/>
      <c r="N89" s="39"/>
      <c r="O89" s="39"/>
    </row>
    <row r="90" spans="1:15" ht="12">
      <c r="A90" s="14" t="s">
        <v>472</v>
      </c>
      <c r="B90" s="13"/>
      <c r="C90" s="13"/>
      <c r="D90" s="31">
        <f>D78</f>
        <v>569818</v>
      </c>
      <c r="E90" s="222"/>
      <c r="J90" s="39"/>
      <c r="K90" s="39"/>
      <c r="L90" s="39"/>
      <c r="M90" s="39"/>
      <c r="N90" s="39"/>
      <c r="O90" s="39"/>
    </row>
    <row r="91" spans="1:15" ht="12">
      <c r="A91" s="14" t="s">
        <v>475</v>
      </c>
      <c r="B91" s="13"/>
      <c r="C91" s="13"/>
      <c r="D91" s="31">
        <v>103316221</v>
      </c>
      <c r="E91" s="222"/>
      <c r="J91" s="39"/>
      <c r="K91" s="39"/>
      <c r="L91" s="39"/>
      <c r="M91" s="39"/>
      <c r="N91" s="39"/>
      <c r="O91" s="39"/>
    </row>
    <row r="92" spans="1:15" ht="12">
      <c r="A92" s="14" t="s">
        <v>468</v>
      </c>
      <c r="B92" s="13"/>
      <c r="C92" s="13"/>
      <c r="D92" s="64">
        <v>0</v>
      </c>
      <c r="E92" s="222"/>
      <c r="J92" s="39"/>
      <c r="K92" s="39"/>
      <c r="L92" s="39"/>
      <c r="M92" s="39"/>
      <c r="N92" s="39"/>
      <c r="O92" s="39"/>
    </row>
    <row r="93" spans="1:15" ht="12">
      <c r="A93" s="14" t="s">
        <v>476</v>
      </c>
      <c r="B93" s="13"/>
      <c r="C93" s="13"/>
      <c r="D93" s="64"/>
      <c r="E93" s="222"/>
      <c r="J93" s="39"/>
      <c r="K93" s="39"/>
      <c r="L93" s="39"/>
      <c r="M93" s="39"/>
      <c r="N93" s="39"/>
      <c r="O93" s="39"/>
    </row>
    <row r="94" spans="1:15" ht="12">
      <c r="A94" s="14" t="s">
        <v>478</v>
      </c>
      <c r="B94" s="13"/>
      <c r="C94" s="13"/>
      <c r="D94" s="64">
        <v>707987</v>
      </c>
      <c r="E94" s="222"/>
      <c r="J94" s="39"/>
      <c r="K94" s="39"/>
      <c r="L94" s="39"/>
      <c r="M94" s="39"/>
      <c r="N94" s="39"/>
      <c r="O94" s="39"/>
    </row>
    <row r="95" spans="1:15" ht="12">
      <c r="A95" s="14" t="s">
        <v>479</v>
      </c>
      <c r="B95" s="13"/>
      <c r="C95" s="14" t="s">
        <v>469</v>
      </c>
      <c r="D95" s="64">
        <v>658875</v>
      </c>
      <c r="E95" s="222"/>
      <c r="J95" s="39"/>
      <c r="K95" s="39"/>
      <c r="L95" s="39"/>
      <c r="M95" s="39"/>
      <c r="N95" s="39"/>
      <c r="O95" s="39"/>
    </row>
    <row r="96" spans="1:15" ht="12">
      <c r="A96" s="14" t="s">
        <v>477</v>
      </c>
      <c r="B96" s="13"/>
      <c r="C96" s="13"/>
      <c r="D96" s="64">
        <v>7950</v>
      </c>
      <c r="E96" s="222"/>
      <c r="J96" s="39"/>
      <c r="K96" s="39"/>
      <c r="L96" s="39"/>
      <c r="M96" s="39"/>
      <c r="N96" s="39"/>
      <c r="O96" s="39"/>
    </row>
    <row r="97" spans="1:15" ht="12">
      <c r="A97" s="226" t="s">
        <v>470</v>
      </c>
      <c r="B97" s="13"/>
      <c r="C97" s="13"/>
      <c r="D97" s="64"/>
      <c r="E97" s="222"/>
      <c r="J97" s="39"/>
      <c r="K97" s="39"/>
      <c r="L97" s="39"/>
      <c r="M97" s="39"/>
      <c r="N97" s="39"/>
      <c r="O97" s="39"/>
    </row>
    <row r="98" spans="1:15" ht="12">
      <c r="A98" s="226" t="s">
        <v>471</v>
      </c>
      <c r="B98" s="13"/>
      <c r="C98" s="13"/>
      <c r="D98" s="64">
        <f>SUM(D91:D97)</f>
        <v>104691033</v>
      </c>
      <c r="E98" s="222"/>
      <c r="J98" s="39"/>
      <c r="K98" s="39"/>
      <c r="L98" s="39"/>
      <c r="M98" s="39"/>
      <c r="N98" s="39"/>
      <c r="O98" s="39"/>
    </row>
    <row r="99" spans="1:15" ht="12">
      <c r="A99" s="226" t="s">
        <v>473</v>
      </c>
      <c r="B99" s="13"/>
      <c r="C99" s="13"/>
      <c r="D99" s="64">
        <f>C174</f>
        <v>79694104</v>
      </c>
      <c r="E99" s="222"/>
      <c r="J99" s="39"/>
      <c r="K99" s="39"/>
      <c r="L99" s="39"/>
      <c r="M99" s="39"/>
      <c r="N99" s="39"/>
      <c r="O99" s="39"/>
    </row>
    <row r="100" spans="1:15" ht="12">
      <c r="A100" s="14" t="s">
        <v>474</v>
      </c>
      <c r="B100" s="13"/>
      <c r="C100" s="13"/>
      <c r="D100" s="64">
        <f>D90+D98-D99</f>
        <v>25566747</v>
      </c>
      <c r="E100" s="222"/>
      <c r="J100" s="39"/>
      <c r="K100" s="39"/>
      <c r="L100" s="39"/>
      <c r="M100" s="39"/>
      <c r="N100" s="39"/>
      <c r="O100" s="39"/>
    </row>
    <row r="101" spans="1:15" ht="12.75">
      <c r="A101" s="227" t="s">
        <v>480</v>
      </c>
      <c r="B101" s="174"/>
      <c r="C101" s="174"/>
      <c r="D101" s="224">
        <f>D100-E78</f>
        <v>-1</v>
      </c>
      <c r="E101" s="222"/>
      <c r="J101" s="39"/>
      <c r="K101" s="39"/>
      <c r="L101" s="39"/>
      <c r="M101" s="39"/>
      <c r="N101" s="39"/>
      <c r="O101" s="39"/>
    </row>
    <row r="102" spans="1:15" ht="12.75">
      <c r="A102" s="41"/>
      <c r="J102" s="39"/>
      <c r="K102" s="39"/>
      <c r="L102" s="39"/>
      <c r="M102" s="39"/>
      <c r="N102" s="39"/>
      <c r="O102" s="39"/>
    </row>
    <row r="103" spans="1:15" ht="12.75">
      <c r="A103" s="40" t="s">
        <v>182</v>
      </c>
      <c r="J103" s="39"/>
      <c r="K103" s="39"/>
      <c r="L103" s="39"/>
      <c r="M103" s="39"/>
      <c r="N103" s="39"/>
      <c r="O103" s="39"/>
    </row>
    <row r="104" spans="1:15" ht="12.75">
      <c r="A104" s="41" t="s">
        <v>481</v>
      </c>
      <c r="J104" s="39"/>
      <c r="K104" s="39"/>
      <c r="L104" s="39"/>
      <c r="M104" s="39"/>
      <c r="N104" s="39"/>
      <c r="O104" s="39"/>
    </row>
    <row r="105" spans="1:15" ht="12.75">
      <c r="A105" s="41" t="s">
        <v>482</v>
      </c>
      <c r="J105" s="39"/>
      <c r="K105" s="39"/>
      <c r="L105" s="39"/>
      <c r="M105" s="39"/>
      <c r="N105" s="39"/>
      <c r="O105" s="39"/>
    </row>
    <row r="106" spans="1:15" ht="12.75">
      <c r="A106" s="41" t="s">
        <v>12</v>
      </c>
      <c r="J106" s="39"/>
      <c r="K106" s="39"/>
      <c r="L106" s="39"/>
      <c r="M106" s="39"/>
      <c r="N106" s="39"/>
      <c r="O106" s="39"/>
    </row>
    <row r="107" spans="10:15" ht="12">
      <c r="J107" s="39"/>
      <c r="K107" s="39"/>
      <c r="L107" s="39"/>
      <c r="M107" s="39"/>
      <c r="N107" s="39"/>
      <c r="O107" s="39"/>
    </row>
    <row r="108" spans="1:15" ht="12.75">
      <c r="A108" s="40" t="s">
        <v>183</v>
      </c>
      <c r="J108" s="39"/>
      <c r="K108" s="39"/>
      <c r="L108" s="39"/>
      <c r="M108" s="39"/>
      <c r="N108" s="39"/>
      <c r="O108" s="39"/>
    </row>
    <row r="109" spans="1:15" ht="12.75">
      <c r="A109" s="40" t="s">
        <v>161</v>
      </c>
      <c r="J109" s="39"/>
      <c r="K109" s="39"/>
      <c r="L109" s="39"/>
      <c r="M109" s="39"/>
      <c r="N109" s="39"/>
      <c r="O109" s="39"/>
    </row>
    <row r="110" spans="1:15" ht="12">
      <c r="A110" s="55" t="s">
        <v>483</v>
      </c>
      <c r="J110" s="39"/>
      <c r="K110" s="39"/>
      <c r="L110" s="39"/>
      <c r="M110" s="39"/>
      <c r="N110" s="39"/>
      <c r="O110" s="39"/>
    </row>
    <row r="111" spans="1:15" ht="12.75">
      <c r="A111" s="41" t="s">
        <v>439</v>
      </c>
      <c r="J111" s="39"/>
      <c r="K111" s="39"/>
      <c r="L111" s="39"/>
      <c r="M111" s="39"/>
      <c r="N111" s="39"/>
      <c r="O111" s="39"/>
    </row>
    <row r="112" spans="1:15" ht="12.75">
      <c r="A112" s="40" t="s">
        <v>184</v>
      </c>
      <c r="J112" s="39"/>
      <c r="K112" s="39"/>
      <c r="L112" s="39"/>
      <c r="M112" s="39"/>
      <c r="N112" s="39"/>
      <c r="O112" s="39"/>
    </row>
    <row r="113" spans="1:15" ht="12.75">
      <c r="A113" s="40" t="s">
        <v>170</v>
      </c>
      <c r="J113" s="39"/>
      <c r="K113" s="39"/>
      <c r="L113" s="39"/>
      <c r="M113" s="39"/>
      <c r="N113" s="39"/>
      <c r="O113" s="39"/>
    </row>
    <row r="114" spans="1:15" ht="12.75">
      <c r="A114" s="41" t="s">
        <v>185</v>
      </c>
      <c r="J114" s="39"/>
      <c r="K114" s="39"/>
      <c r="L114" s="39"/>
      <c r="M114" s="39"/>
      <c r="N114" s="39"/>
      <c r="O114" s="39"/>
    </row>
    <row r="115" spans="1:15" ht="12">
      <c r="A115" s="55" t="s">
        <v>484</v>
      </c>
      <c r="J115" s="39"/>
      <c r="K115" s="39"/>
      <c r="L115" s="39"/>
      <c r="M115" s="39"/>
      <c r="N115" s="39"/>
      <c r="O115" s="39"/>
    </row>
    <row r="116" spans="1:15" ht="12.75">
      <c r="A116" s="41" t="s">
        <v>485</v>
      </c>
      <c r="J116" s="39"/>
      <c r="K116" s="39"/>
      <c r="L116" s="39"/>
      <c r="M116" s="39"/>
      <c r="N116" s="39"/>
      <c r="O116" s="39"/>
    </row>
    <row r="117" spans="1:15" ht="12.75">
      <c r="A117" s="40"/>
      <c r="J117" s="39"/>
      <c r="K117" s="39"/>
      <c r="L117" s="39"/>
      <c r="M117" s="39"/>
      <c r="N117" s="39"/>
      <c r="O117" s="39"/>
    </row>
    <row r="118" spans="1:15" ht="12.75">
      <c r="A118" s="40"/>
      <c r="J118" s="39"/>
      <c r="K118" s="39"/>
      <c r="L118" s="39"/>
      <c r="M118" s="39"/>
      <c r="N118" s="39"/>
      <c r="O118" s="39"/>
    </row>
    <row r="119" spans="1:15" ht="12.75">
      <c r="A119" s="40" t="s">
        <v>186</v>
      </c>
      <c r="J119" s="39"/>
      <c r="K119" s="39"/>
      <c r="L119" s="39"/>
      <c r="M119" s="39"/>
      <c r="N119" s="39"/>
      <c r="O119" s="39"/>
    </row>
    <row r="120" spans="1:15" ht="12.75">
      <c r="A120" s="40"/>
      <c r="J120" s="39"/>
      <c r="K120" s="39"/>
      <c r="L120" s="39"/>
      <c r="M120" s="39"/>
      <c r="N120" s="39"/>
      <c r="O120" s="39"/>
    </row>
    <row r="121" spans="1:15" ht="12">
      <c r="A121" s="55" t="s">
        <v>187</v>
      </c>
      <c r="J121" s="39"/>
      <c r="K121" s="39"/>
      <c r="L121" s="39"/>
      <c r="M121" s="39"/>
      <c r="N121" s="39"/>
      <c r="O121" s="39"/>
    </row>
    <row r="122" spans="1:15" ht="12">
      <c r="A122" s="56" t="s">
        <v>188</v>
      </c>
      <c r="J122" s="39"/>
      <c r="K122" s="39"/>
      <c r="L122" s="39"/>
      <c r="M122" s="39"/>
      <c r="N122" s="39"/>
      <c r="O122" s="39"/>
    </row>
    <row r="123" ht="12">
      <c r="A123" s="56" t="s">
        <v>278</v>
      </c>
    </row>
    <row r="124" ht="12">
      <c r="A124" s="228" t="s">
        <v>486</v>
      </c>
    </row>
    <row r="129" ht="12.75">
      <c r="A129" s="40" t="s">
        <v>189</v>
      </c>
    </row>
    <row r="131" ht="12.75">
      <c r="A131" s="41" t="s">
        <v>190</v>
      </c>
    </row>
    <row r="132" ht="12.75">
      <c r="A132" s="41" t="s">
        <v>191</v>
      </c>
    </row>
    <row r="133" spans="1:15" ht="12.75">
      <c r="A133" s="40"/>
      <c r="J133" s="39"/>
      <c r="K133" s="39"/>
      <c r="L133" s="39"/>
      <c r="M133" s="39"/>
      <c r="N133" s="39"/>
      <c r="O133" s="39"/>
    </row>
    <row r="134" spans="1:15" ht="12.75">
      <c r="A134" s="40" t="s">
        <v>192</v>
      </c>
      <c r="J134" s="39"/>
      <c r="K134" s="39"/>
      <c r="L134" s="39"/>
      <c r="M134" s="39"/>
      <c r="N134" s="39"/>
      <c r="O134" s="39"/>
    </row>
    <row r="135" spans="5:15" ht="12.75">
      <c r="E135" s="47" t="s">
        <v>358</v>
      </c>
      <c r="F135" s="47" t="s">
        <v>487</v>
      </c>
      <c r="G135" s="48" t="s">
        <v>163</v>
      </c>
      <c r="J135" s="39"/>
      <c r="K135" s="39"/>
      <c r="L135" s="39"/>
      <c r="M135" s="39"/>
      <c r="N135" s="39"/>
      <c r="O135" s="39"/>
    </row>
    <row r="136" spans="1:15" ht="12.75">
      <c r="A136" s="40" t="s">
        <v>193</v>
      </c>
      <c r="E136" s="50">
        <v>68397770</v>
      </c>
      <c r="F136" s="50">
        <v>94331067</v>
      </c>
      <c r="G136" s="50">
        <f aca="true" t="shared" si="2" ref="G136:G141">F136-E136</f>
        <v>25933297</v>
      </c>
      <c r="J136" s="39"/>
      <c r="K136" s="39"/>
      <c r="L136" s="39"/>
      <c r="M136" s="39"/>
      <c r="N136" s="39"/>
      <c r="O136" s="39"/>
    </row>
    <row r="137" spans="1:15" ht="12.75">
      <c r="A137" s="40" t="s">
        <v>195</v>
      </c>
      <c r="E137" s="50">
        <v>65040650</v>
      </c>
      <c r="F137" s="50">
        <v>90979762</v>
      </c>
      <c r="G137" s="50">
        <f t="shared" si="2"/>
        <v>25939112</v>
      </c>
      <c r="J137" s="39"/>
      <c r="K137" s="39"/>
      <c r="L137" s="39"/>
      <c r="M137" s="39"/>
      <c r="N137" s="39"/>
      <c r="O137" s="39"/>
    </row>
    <row r="138" spans="1:15" ht="12.75">
      <c r="A138" s="40" t="s">
        <v>242</v>
      </c>
      <c r="E138" s="50"/>
      <c r="F138" s="50">
        <v>648695</v>
      </c>
      <c r="G138" s="50">
        <f t="shared" si="2"/>
        <v>648695</v>
      </c>
      <c r="J138" s="39"/>
      <c r="K138" s="39"/>
      <c r="L138" s="39"/>
      <c r="M138" s="39"/>
      <c r="N138" s="39"/>
      <c r="O138" s="39"/>
    </row>
    <row r="139" spans="1:15" ht="12.75">
      <c r="A139" s="40" t="s">
        <v>196</v>
      </c>
      <c r="E139" s="50">
        <f>E136-E137+E138</f>
        <v>3357120</v>
      </c>
      <c r="F139" s="50">
        <f>F136-F137+F138</f>
        <v>4000000</v>
      </c>
      <c r="G139" s="50">
        <f t="shared" si="2"/>
        <v>642880</v>
      </c>
      <c r="H139" s="40" t="s">
        <v>194</v>
      </c>
      <c r="J139" s="39"/>
      <c r="K139" s="39"/>
      <c r="L139" s="39"/>
      <c r="M139" s="39"/>
      <c r="N139" s="39"/>
      <c r="O139" s="39"/>
    </row>
    <row r="140" spans="1:15" ht="12.75">
      <c r="A140" s="40" t="s">
        <v>197</v>
      </c>
      <c r="E140" s="50">
        <f>E139*0.1</f>
        <v>335712</v>
      </c>
      <c r="F140" s="50">
        <f>F139*0.1</f>
        <v>400000</v>
      </c>
      <c r="G140" s="50">
        <f t="shared" si="2"/>
        <v>64288</v>
      </c>
      <c r="J140" s="39"/>
      <c r="K140" s="39"/>
      <c r="L140" s="39"/>
      <c r="M140" s="39"/>
      <c r="N140" s="39"/>
      <c r="O140" s="39"/>
    </row>
    <row r="141" spans="1:15" ht="12.75">
      <c r="A141" s="40" t="s">
        <v>279</v>
      </c>
      <c r="E141" s="49">
        <f>E139-E140-E138</f>
        <v>3021408</v>
      </c>
      <c r="F141" s="49">
        <f>F139-F140-F138</f>
        <v>2951305</v>
      </c>
      <c r="G141" s="50">
        <f t="shared" si="2"/>
        <v>-70103</v>
      </c>
      <c r="J141" s="39"/>
      <c r="K141" s="39"/>
      <c r="L141" s="39"/>
      <c r="M141" s="39"/>
      <c r="N141" s="39"/>
      <c r="O141" s="39"/>
    </row>
    <row r="142" spans="1:15" ht="12.75">
      <c r="A142" s="40" t="s">
        <v>198</v>
      </c>
      <c r="E142" s="51">
        <f>E139/E136</f>
        <v>0.04908230195224201</v>
      </c>
      <c r="F142" s="51">
        <f>F139/F136</f>
        <v>0.04240384559627636</v>
      </c>
      <c r="G142" s="157">
        <f>(F142-E142)*100</f>
        <v>-0.6678456355965652</v>
      </c>
      <c r="J142" s="39"/>
      <c r="K142" s="39"/>
      <c r="L142" s="39"/>
      <c r="M142" s="39"/>
      <c r="N142" s="39"/>
      <c r="O142" s="39"/>
    </row>
    <row r="143" spans="1:15" ht="12.75">
      <c r="A143" s="40" t="s">
        <v>199</v>
      </c>
      <c r="E143" s="51">
        <f>E139/E137</f>
        <v>0.05161572032259825</v>
      </c>
      <c r="F143" s="51">
        <f>F139/F137</f>
        <v>0.04396582176154736</v>
      </c>
      <c r="G143" s="157">
        <f>(F143-E143)*100</f>
        <v>-0.7649898561050889</v>
      </c>
      <c r="J143" s="39"/>
      <c r="K143" s="39"/>
      <c r="L143" s="39"/>
      <c r="M143" s="39"/>
      <c r="N143" s="39"/>
      <c r="O143" s="39"/>
    </row>
    <row r="144" spans="1:15" ht="12.75">
      <c r="A144" s="41" t="s">
        <v>200</v>
      </c>
      <c r="J144" s="39"/>
      <c r="K144" s="39"/>
      <c r="L144" s="39"/>
      <c r="M144" s="39"/>
      <c r="N144" s="39"/>
      <c r="O144" s="39"/>
    </row>
    <row r="145" spans="1:15" ht="12.75">
      <c r="A145" s="41" t="s">
        <v>244</v>
      </c>
      <c r="J145" s="39"/>
      <c r="K145" s="39"/>
      <c r="L145" s="39"/>
      <c r="M145" s="39"/>
      <c r="N145" s="39"/>
      <c r="O145" s="39"/>
    </row>
    <row r="146" spans="3:15" ht="12">
      <c r="C146" s="229" t="s">
        <v>488</v>
      </c>
      <c r="J146" s="39"/>
      <c r="K146" s="39"/>
      <c r="L146" s="39"/>
      <c r="M146" s="39"/>
      <c r="N146" s="39"/>
      <c r="O146" s="39"/>
    </row>
    <row r="147" spans="10:15" ht="12">
      <c r="J147" s="39"/>
      <c r="K147" s="39"/>
      <c r="L147" s="39"/>
      <c r="M147" s="39"/>
      <c r="N147" s="39"/>
      <c r="O147" s="39"/>
    </row>
    <row r="148" spans="10:15" ht="12">
      <c r="J148" s="39"/>
      <c r="K148" s="39"/>
      <c r="L148" s="39"/>
      <c r="M148" s="39"/>
      <c r="N148" s="39"/>
      <c r="O148" s="39"/>
    </row>
    <row r="150" spans="1:3" ht="12">
      <c r="A150" s="57"/>
      <c r="B150" s="57"/>
      <c r="C150" s="58"/>
    </row>
    <row r="151" spans="1:3" ht="12">
      <c r="A151" s="57"/>
      <c r="B151" s="57"/>
      <c r="C151" s="57" t="s">
        <v>209</v>
      </c>
    </row>
    <row r="152" spans="1:3" ht="12">
      <c r="A152" s="57"/>
      <c r="B152" s="57"/>
      <c r="C152" s="58"/>
    </row>
    <row r="153" spans="1:3" ht="12.75">
      <c r="A153" s="57" t="s">
        <v>210</v>
      </c>
      <c r="B153" s="57"/>
      <c r="C153" s="59" t="s">
        <v>211</v>
      </c>
    </row>
    <row r="154" spans="1:3" ht="12">
      <c r="A154" s="57"/>
      <c r="B154" s="57"/>
      <c r="C154" s="58"/>
    </row>
    <row r="155" spans="1:3" ht="12">
      <c r="A155" s="57">
        <v>1</v>
      </c>
      <c r="B155" s="57" t="s">
        <v>212</v>
      </c>
      <c r="C155" s="58">
        <v>110062612</v>
      </c>
    </row>
    <row r="156" spans="1:3" ht="12">
      <c r="A156" s="57">
        <v>2</v>
      </c>
      <c r="B156" s="57" t="s">
        <v>213</v>
      </c>
      <c r="C156" s="58">
        <v>4362</v>
      </c>
    </row>
    <row r="157" spans="1:3" ht="12">
      <c r="A157" s="57">
        <v>3</v>
      </c>
      <c r="B157" s="57" t="s">
        <v>214</v>
      </c>
      <c r="C157" s="58"/>
    </row>
    <row r="158" spans="1:3" ht="12">
      <c r="A158" s="57">
        <v>4</v>
      </c>
      <c r="B158" s="57" t="s">
        <v>215</v>
      </c>
      <c r="C158" s="58"/>
    </row>
    <row r="159" spans="1:3" ht="12">
      <c r="A159" s="57">
        <v>5</v>
      </c>
      <c r="B159" s="57" t="s">
        <v>306</v>
      </c>
      <c r="C159" s="58"/>
    </row>
    <row r="160" spans="1:3" ht="12">
      <c r="A160" s="57">
        <v>6</v>
      </c>
      <c r="B160" s="57" t="s">
        <v>307</v>
      </c>
      <c r="C160" s="58"/>
    </row>
    <row r="161" spans="1:3" ht="12">
      <c r="A161" s="57"/>
      <c r="B161" s="57"/>
      <c r="C161" s="58"/>
    </row>
    <row r="162" spans="1:3" ht="12">
      <c r="A162" s="57"/>
      <c r="B162" s="57"/>
      <c r="C162" s="58"/>
    </row>
    <row r="163" spans="1:3" ht="12">
      <c r="A163" s="57"/>
      <c r="B163" s="57"/>
      <c r="C163" s="58"/>
    </row>
    <row r="164" spans="1:3" ht="12.75">
      <c r="A164" s="57"/>
      <c r="B164" s="60" t="s">
        <v>216</v>
      </c>
      <c r="C164" s="59">
        <f>SUM(C155:C163)</f>
        <v>110066974</v>
      </c>
    </row>
    <row r="165" spans="1:3" ht="12">
      <c r="A165" s="57"/>
      <c r="B165" s="57"/>
      <c r="C165" s="58"/>
    </row>
    <row r="166" spans="1:3" ht="12">
      <c r="A166" s="57"/>
      <c r="B166" s="57"/>
      <c r="C166" s="58"/>
    </row>
    <row r="167" spans="1:3" ht="12.75">
      <c r="A167" s="57"/>
      <c r="B167" s="57"/>
      <c r="C167" s="59" t="s">
        <v>217</v>
      </c>
    </row>
    <row r="168" spans="1:3" ht="12">
      <c r="A168" s="57">
        <v>1</v>
      </c>
      <c r="B168" s="57" t="s">
        <v>218</v>
      </c>
      <c r="C168" s="58">
        <v>2457442</v>
      </c>
    </row>
    <row r="169" spans="1:3" ht="12">
      <c r="A169" s="57">
        <v>2</v>
      </c>
      <c r="B169" s="57" t="s">
        <v>219</v>
      </c>
      <c r="C169" s="58">
        <v>669286</v>
      </c>
    </row>
    <row r="170" spans="1:3" ht="12">
      <c r="A170" s="57">
        <v>3</v>
      </c>
      <c r="B170" s="57" t="s">
        <v>220</v>
      </c>
      <c r="C170" s="58"/>
    </row>
    <row r="171" spans="1:3" ht="12">
      <c r="A171" s="57">
        <v>4</v>
      </c>
      <c r="B171" s="57" t="s">
        <v>221</v>
      </c>
      <c r="C171" s="58"/>
    </row>
    <row r="172" spans="1:3" ht="12">
      <c r="A172" s="57">
        <v>5</v>
      </c>
      <c r="B172" s="57" t="s">
        <v>417</v>
      </c>
      <c r="C172" s="58"/>
    </row>
    <row r="173" spans="1:3" ht="12">
      <c r="A173" s="57">
        <v>6</v>
      </c>
      <c r="B173" s="57" t="s">
        <v>418</v>
      </c>
      <c r="C173" s="58"/>
    </row>
    <row r="174" spans="1:3" ht="12">
      <c r="A174" s="57">
        <v>7</v>
      </c>
      <c r="B174" s="57" t="s">
        <v>222</v>
      </c>
      <c r="C174" s="58">
        <v>79694104</v>
      </c>
    </row>
    <row r="175" spans="1:3" ht="12">
      <c r="A175" s="57">
        <v>8</v>
      </c>
      <c r="B175" s="57" t="s">
        <v>223</v>
      </c>
      <c r="C175" s="58">
        <v>648695</v>
      </c>
    </row>
    <row r="176" spans="1:3" ht="12">
      <c r="A176" s="57">
        <v>10</v>
      </c>
      <c r="B176" s="57" t="s">
        <v>314</v>
      </c>
      <c r="C176" s="58"/>
    </row>
    <row r="177" spans="1:3" ht="12">
      <c r="A177" s="57"/>
      <c r="B177" s="57" t="s">
        <v>448</v>
      </c>
      <c r="C177" s="58">
        <v>128500</v>
      </c>
    </row>
    <row r="178" spans="1:3" ht="12">
      <c r="A178" s="57"/>
      <c r="B178" s="57" t="s">
        <v>224</v>
      </c>
      <c r="C178" s="58">
        <v>169470</v>
      </c>
    </row>
    <row r="179" spans="1:3" ht="12">
      <c r="A179" s="57"/>
      <c r="B179" s="57" t="s">
        <v>225</v>
      </c>
      <c r="C179" s="58"/>
    </row>
    <row r="180" spans="1:3" ht="12">
      <c r="A180" s="57"/>
      <c r="B180" s="57" t="s">
        <v>226</v>
      </c>
      <c r="C180" s="58">
        <v>341964</v>
      </c>
    </row>
    <row r="181" spans="1:3" ht="12">
      <c r="A181" s="57"/>
      <c r="B181" s="57" t="s">
        <v>227</v>
      </c>
      <c r="C181" s="58"/>
    </row>
    <row r="182" spans="1:3" ht="12">
      <c r="A182" s="57"/>
      <c r="B182" s="57" t="s">
        <v>228</v>
      </c>
      <c r="C182" s="58"/>
    </row>
    <row r="183" spans="1:3" ht="12">
      <c r="A183" s="57"/>
      <c r="B183" s="57" t="s">
        <v>229</v>
      </c>
      <c r="C183" s="58"/>
    </row>
    <row r="184" spans="1:3" ht="12">
      <c r="A184" s="57"/>
      <c r="B184" s="57" t="s">
        <v>230</v>
      </c>
      <c r="C184" s="58">
        <v>1254737</v>
      </c>
    </row>
    <row r="185" spans="1:3" ht="12">
      <c r="A185" s="57"/>
      <c r="B185" s="57" t="s">
        <v>317</v>
      </c>
      <c r="C185" s="58"/>
    </row>
    <row r="186" spans="1:3" ht="12">
      <c r="A186" s="57"/>
      <c r="B186" s="57" t="s">
        <v>231</v>
      </c>
      <c r="C186" s="58"/>
    </row>
    <row r="187" spans="1:3" ht="12">
      <c r="A187" s="57">
        <v>11</v>
      </c>
      <c r="B187" s="57" t="s">
        <v>232</v>
      </c>
      <c r="C187" s="58">
        <v>5445036</v>
      </c>
    </row>
    <row r="188" spans="1:3" ht="12">
      <c r="A188" s="57">
        <v>12</v>
      </c>
      <c r="B188" s="57" t="s">
        <v>310</v>
      </c>
      <c r="C188" s="58"/>
    </row>
    <row r="189" spans="1:3" ht="12">
      <c r="A189" s="57"/>
      <c r="B189" s="57"/>
      <c r="C189" s="58"/>
    </row>
    <row r="190" spans="1:3" ht="12">
      <c r="A190" s="57"/>
      <c r="B190" s="57"/>
      <c r="C190" s="58"/>
    </row>
    <row r="191" spans="1:3" ht="12">
      <c r="A191" s="57"/>
      <c r="B191" s="57"/>
      <c r="C191" s="58"/>
    </row>
    <row r="192" spans="1:3" ht="12">
      <c r="A192" s="57">
        <v>13</v>
      </c>
      <c r="B192" s="57" t="s">
        <v>233</v>
      </c>
      <c r="C192" s="58">
        <v>28550</v>
      </c>
    </row>
    <row r="193" spans="1:3" ht="12">
      <c r="A193" s="57">
        <v>14</v>
      </c>
      <c r="B193" s="57" t="s">
        <v>234</v>
      </c>
      <c r="C193" s="58"/>
    </row>
    <row r="194" spans="1:3" ht="12">
      <c r="A194" s="57">
        <v>15</v>
      </c>
      <c r="B194" s="57" t="s">
        <v>311</v>
      </c>
      <c r="C194" s="58"/>
    </row>
    <row r="195" spans="1:3" ht="12">
      <c r="A195" s="57"/>
      <c r="B195" s="57"/>
      <c r="C195" s="58"/>
    </row>
    <row r="196" spans="1:3" ht="12">
      <c r="A196" s="57"/>
      <c r="B196" s="57"/>
      <c r="C196" s="58"/>
    </row>
    <row r="197" spans="1:3" ht="12.75">
      <c r="A197" s="57"/>
      <c r="B197" s="60" t="s">
        <v>235</v>
      </c>
      <c r="C197" s="59">
        <f>SUM(C168:C196)</f>
        <v>90837784</v>
      </c>
    </row>
    <row r="198" spans="1:3" ht="12">
      <c r="A198" s="57"/>
      <c r="B198" s="57"/>
      <c r="C198" s="58"/>
    </row>
    <row r="199" spans="1:3" ht="13.5">
      <c r="A199" s="57"/>
      <c r="B199" s="57" t="s">
        <v>236</v>
      </c>
      <c r="C199" s="63">
        <f>'aktivet '!E6</f>
        <v>307272</v>
      </c>
    </row>
    <row r="200" spans="1:3" ht="12">
      <c r="A200" s="57"/>
      <c r="B200" s="57" t="s">
        <v>237</v>
      </c>
      <c r="C200" s="58">
        <f>C164</f>
        <v>110066974</v>
      </c>
    </row>
    <row r="201" spans="1:3" ht="12">
      <c r="A201" s="57"/>
      <c r="B201" s="57" t="s">
        <v>238</v>
      </c>
      <c r="C201" s="58">
        <f>C197</f>
        <v>90837784</v>
      </c>
    </row>
    <row r="202" spans="1:3" ht="12.75">
      <c r="A202" s="57"/>
      <c r="B202" s="57" t="s">
        <v>239</v>
      </c>
      <c r="C202" s="62">
        <f>C199+C200-C201</f>
        <v>19536462</v>
      </c>
    </row>
    <row r="203" spans="3:5" ht="12">
      <c r="C203" s="46"/>
      <c r="E203" s="46"/>
    </row>
    <row r="204" ht="12">
      <c r="E204" s="46"/>
    </row>
    <row r="206" ht="12">
      <c r="E206" s="46"/>
    </row>
    <row r="214" spans="1:10" ht="12.75">
      <c r="A214" s="40" t="s">
        <v>201</v>
      </c>
      <c r="J214" s="39"/>
    </row>
    <row r="215" spans="1:10" ht="12.75">
      <c r="A215" s="40"/>
      <c r="J215" s="39"/>
    </row>
    <row r="216" spans="1:10" ht="12">
      <c r="A216" s="55" t="s">
        <v>202</v>
      </c>
      <c r="J216" s="39"/>
    </row>
    <row r="217" spans="1:10" ht="12.75">
      <c r="A217" s="41" t="s">
        <v>416</v>
      </c>
      <c r="J217" s="39"/>
    </row>
    <row r="218" spans="1:10" ht="12.75">
      <c r="A218" s="41" t="s">
        <v>203</v>
      </c>
      <c r="J218" s="39"/>
    </row>
    <row r="219" spans="1:10" ht="12.75">
      <c r="A219" s="41"/>
      <c r="J219" s="39"/>
    </row>
    <row r="220" spans="2:10" ht="12.75">
      <c r="B220" s="41" t="s">
        <v>204</v>
      </c>
      <c r="J220" s="39"/>
    </row>
    <row r="221" spans="1:10" ht="12.75">
      <c r="A221" s="41"/>
      <c r="J221" s="39"/>
    </row>
    <row r="222" spans="1:10" ht="12">
      <c r="A222" s="55" t="s">
        <v>440</v>
      </c>
      <c r="J222" s="39"/>
    </row>
    <row r="223" ht="12">
      <c r="A223" s="222" t="s">
        <v>489</v>
      </c>
    </row>
    <row r="224" ht="12">
      <c r="A224" s="39" t="s">
        <v>205</v>
      </c>
    </row>
    <row r="225" ht="12">
      <c r="B225" s="39" t="s">
        <v>206</v>
      </c>
    </row>
    <row r="226" ht="12">
      <c r="B226" s="39" t="s">
        <v>207</v>
      </c>
    </row>
    <row r="232" spans="2:7" ht="12">
      <c r="B232" s="67"/>
      <c r="C232" s="67" t="s">
        <v>208</v>
      </c>
      <c r="D232" s="67"/>
      <c r="E232" s="67"/>
      <c r="F232" s="67"/>
      <c r="G232" s="67"/>
    </row>
    <row r="233" spans="2:7" ht="12">
      <c r="B233" s="67"/>
      <c r="C233" s="67"/>
      <c r="D233" s="67"/>
      <c r="E233" s="67"/>
      <c r="F233" s="67"/>
      <c r="G233" s="67"/>
    </row>
    <row r="234" spans="2:7" ht="12">
      <c r="B234" s="67" t="s">
        <v>143</v>
      </c>
      <c r="C234" s="67"/>
      <c r="D234" s="67"/>
      <c r="E234" s="67"/>
      <c r="F234" s="67" t="s">
        <v>144</v>
      </c>
      <c r="G234" s="67"/>
    </row>
    <row r="235" spans="2:7" ht="12">
      <c r="B235" s="67"/>
      <c r="C235" s="67"/>
      <c r="D235" s="67"/>
      <c r="E235" s="67"/>
      <c r="F235" s="67"/>
      <c r="G235" s="67"/>
    </row>
    <row r="236" spans="2:7" ht="12">
      <c r="B236" s="67" t="s">
        <v>389</v>
      </c>
      <c r="C236" s="67"/>
      <c r="D236" s="67"/>
      <c r="E236" s="67"/>
      <c r="F236" s="67" t="s">
        <v>145</v>
      </c>
      <c r="G236" s="67"/>
    </row>
  </sheetData>
  <sheetProtection/>
  <printOptions/>
  <pageMargins left="0.24" right="0.2" top="0.2" bottom="0.2" header="0.27" footer="0.2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3.57421875" style="0" customWidth="1"/>
    <col min="2" max="2" width="13.8515625" style="0" customWidth="1"/>
    <col min="3" max="3" width="5.7109375" style="30" customWidth="1"/>
    <col min="4" max="4" width="5.8515625" style="30" customWidth="1"/>
    <col min="5" max="5" width="10.421875" style="30" customWidth="1"/>
    <col min="6" max="6" width="12.28125" style="30" customWidth="1"/>
    <col min="7" max="7" width="16.57421875" style="30" customWidth="1"/>
    <col min="8" max="8" width="9.140625" style="30" customWidth="1"/>
    <col min="9" max="9" width="10.57421875" style="30" customWidth="1"/>
    <col min="10" max="10" width="9.140625" style="30" customWidth="1"/>
    <col min="11" max="11" width="11.57421875" style="30" customWidth="1"/>
  </cols>
  <sheetData>
    <row r="1" ht="12">
      <c r="A1" t="s">
        <v>395</v>
      </c>
    </row>
    <row r="2" ht="12">
      <c r="A2" t="s">
        <v>393</v>
      </c>
    </row>
    <row r="3" ht="12">
      <c r="A3" t="s">
        <v>394</v>
      </c>
    </row>
    <row r="4" ht="12">
      <c r="D4" s="30" t="s">
        <v>359</v>
      </c>
    </row>
    <row r="5" ht="12">
      <c r="D5" s="30" t="s">
        <v>360</v>
      </c>
    </row>
    <row r="6" ht="14.25">
      <c r="G6" s="166" t="s">
        <v>490</v>
      </c>
    </row>
    <row r="7" spans="1:11" ht="12">
      <c r="A7" s="39"/>
      <c r="B7" s="39"/>
      <c r="C7" s="46"/>
      <c r="D7" s="46"/>
      <c r="E7" s="46"/>
      <c r="F7" s="46"/>
      <c r="G7" s="46"/>
      <c r="H7" s="46"/>
      <c r="I7" s="46"/>
      <c r="J7" s="46"/>
      <c r="K7" s="46"/>
    </row>
    <row r="8" spans="1:11" ht="12">
      <c r="A8" s="175"/>
      <c r="B8" s="175" t="s">
        <v>361</v>
      </c>
      <c r="C8" s="176" t="s">
        <v>362</v>
      </c>
      <c r="D8" s="176" t="s">
        <v>363</v>
      </c>
      <c r="E8" s="176" t="s">
        <v>364</v>
      </c>
      <c r="F8" s="176" t="s">
        <v>365</v>
      </c>
      <c r="G8" s="176" t="s">
        <v>366</v>
      </c>
      <c r="H8" s="176" t="s">
        <v>367</v>
      </c>
      <c r="I8" s="177" t="s">
        <v>367</v>
      </c>
      <c r="J8" s="176" t="s">
        <v>368</v>
      </c>
      <c r="K8" s="176" t="s">
        <v>369</v>
      </c>
    </row>
    <row r="9" spans="1:11" ht="12">
      <c r="A9" s="178" t="s">
        <v>370</v>
      </c>
      <c r="B9" s="179"/>
      <c r="C9" s="180"/>
      <c r="D9" s="180"/>
      <c r="E9" s="180"/>
      <c r="F9" s="180" t="s">
        <v>273</v>
      </c>
      <c r="G9" s="180"/>
      <c r="H9" s="230" t="s">
        <v>491</v>
      </c>
      <c r="I9" s="182" t="s">
        <v>371</v>
      </c>
      <c r="J9" s="181" t="s">
        <v>367</v>
      </c>
      <c r="K9" s="181" t="s">
        <v>372</v>
      </c>
    </row>
    <row r="10" spans="1:11" ht="12">
      <c r="A10" s="183">
        <v>1</v>
      </c>
      <c r="B10" s="184" t="s">
        <v>274</v>
      </c>
      <c r="C10" s="185" t="s">
        <v>315</v>
      </c>
      <c r="D10" s="185">
        <v>1</v>
      </c>
      <c r="E10" s="185">
        <v>270581033</v>
      </c>
      <c r="F10" s="185">
        <f>E10*D10</f>
        <v>270581033</v>
      </c>
      <c r="G10" s="185" t="s">
        <v>396</v>
      </c>
      <c r="H10" s="186">
        <v>1848000</v>
      </c>
      <c r="I10" s="186">
        <v>2244905</v>
      </c>
      <c r="J10" s="186">
        <f>H10+I10</f>
        <v>4092905</v>
      </c>
      <c r="K10" s="187">
        <f>F10-J10</f>
        <v>266488128</v>
      </c>
    </row>
    <row r="11" spans="1:11" ht="12">
      <c r="A11" s="183"/>
      <c r="B11" s="82"/>
      <c r="C11" s="87"/>
      <c r="D11" s="87"/>
      <c r="E11" s="87"/>
      <c r="F11" s="87"/>
      <c r="G11" s="87"/>
      <c r="H11" s="87">
        <v>0</v>
      </c>
      <c r="I11" s="31"/>
      <c r="J11" s="31">
        <f>H11+I11</f>
        <v>0</v>
      </c>
      <c r="K11" s="155">
        <f aca="true" t="shared" si="0" ref="K11:K27">F11-J11</f>
        <v>0</v>
      </c>
    </row>
    <row r="12" spans="1:13" ht="12">
      <c r="A12" s="183"/>
      <c r="B12" s="82"/>
      <c r="C12" s="87"/>
      <c r="D12" s="87"/>
      <c r="E12" s="87"/>
      <c r="F12" s="87"/>
      <c r="G12" s="87" t="s">
        <v>373</v>
      </c>
      <c r="H12" s="87">
        <v>0</v>
      </c>
      <c r="I12" s="87"/>
      <c r="J12" s="31">
        <f>H12+I12</f>
        <v>0</v>
      </c>
      <c r="K12" s="155">
        <f>F12-J12</f>
        <v>0</v>
      </c>
      <c r="M12" s="30"/>
    </row>
    <row r="13" spans="1:13" ht="14.25">
      <c r="A13" s="183"/>
      <c r="B13" s="79" t="s">
        <v>374</v>
      </c>
      <c r="C13" s="94"/>
      <c r="D13" s="94"/>
      <c r="E13" s="94"/>
      <c r="F13" s="94">
        <f>SUM(F10:F12)</f>
        <v>270581033</v>
      </c>
      <c r="G13" s="94"/>
      <c r="H13" s="94">
        <v>1848000</v>
      </c>
      <c r="I13" s="94">
        <f>SUM(I10:I12)</f>
        <v>2244905</v>
      </c>
      <c r="J13" s="32">
        <f>SUM(J10:J12)</f>
        <v>4092905</v>
      </c>
      <c r="K13" s="154">
        <f>SUM(K10:K12)</f>
        <v>266488128</v>
      </c>
      <c r="M13" s="30"/>
    </row>
    <row r="14" spans="1:13" ht="12">
      <c r="A14" s="183"/>
      <c r="B14" s="82"/>
      <c r="C14" s="87"/>
      <c r="D14" s="87"/>
      <c r="E14" s="87"/>
      <c r="F14" s="87">
        <f aca="true" t="shared" si="1" ref="F14:F29">E14*D14</f>
        <v>0</v>
      </c>
      <c r="G14" s="87"/>
      <c r="H14" s="87">
        <v>0</v>
      </c>
      <c r="I14" s="87"/>
      <c r="J14" s="31">
        <f>H14+I14</f>
        <v>0</v>
      </c>
      <c r="K14" s="155">
        <f t="shared" si="0"/>
        <v>0</v>
      </c>
      <c r="M14" s="30"/>
    </row>
    <row r="15" spans="1:13" ht="12">
      <c r="A15" s="183"/>
      <c r="B15" s="82"/>
      <c r="C15" s="87"/>
      <c r="D15" s="87"/>
      <c r="E15" s="87"/>
      <c r="F15" s="87">
        <f t="shared" si="1"/>
        <v>0</v>
      </c>
      <c r="G15" s="87"/>
      <c r="H15" s="87">
        <v>0</v>
      </c>
      <c r="I15" s="87"/>
      <c r="J15" s="31">
        <f>H15+I15</f>
        <v>0</v>
      </c>
      <c r="K15" s="155">
        <f t="shared" si="0"/>
        <v>0</v>
      </c>
      <c r="M15" s="30"/>
    </row>
    <row r="16" spans="1:11" ht="12">
      <c r="A16" s="183">
        <v>2</v>
      </c>
      <c r="B16" s="82" t="s">
        <v>375</v>
      </c>
      <c r="C16" s="87" t="s">
        <v>376</v>
      </c>
      <c r="D16" s="87">
        <v>1</v>
      </c>
      <c r="E16" s="87"/>
      <c r="F16" s="87">
        <f t="shared" si="1"/>
        <v>0</v>
      </c>
      <c r="G16" s="87" t="s">
        <v>397</v>
      </c>
      <c r="H16" s="87">
        <v>0</v>
      </c>
      <c r="I16" s="87">
        <f>(F16-H16)*0.2</f>
        <v>0</v>
      </c>
      <c r="J16" s="31">
        <f>H16+I16</f>
        <v>0</v>
      </c>
      <c r="K16" s="155">
        <f t="shared" si="0"/>
        <v>0</v>
      </c>
    </row>
    <row r="17" spans="1:11" ht="12">
      <c r="A17" s="183"/>
      <c r="B17" s="82" t="s">
        <v>398</v>
      </c>
      <c r="C17" s="87" t="s">
        <v>376</v>
      </c>
      <c r="D17" s="87">
        <v>1</v>
      </c>
      <c r="E17" s="87">
        <v>62967</v>
      </c>
      <c r="F17" s="87">
        <f t="shared" si="1"/>
        <v>62967</v>
      </c>
      <c r="G17" s="86" t="s">
        <v>399</v>
      </c>
      <c r="H17" s="87">
        <v>0</v>
      </c>
      <c r="I17" s="87">
        <v>0</v>
      </c>
      <c r="J17" s="31">
        <f>H17+I17</f>
        <v>0</v>
      </c>
      <c r="K17" s="155">
        <f t="shared" si="0"/>
        <v>62967</v>
      </c>
    </row>
    <row r="18" spans="1:11" ht="12">
      <c r="A18" s="183"/>
      <c r="B18" s="82"/>
      <c r="C18" s="87"/>
      <c r="D18" s="87"/>
      <c r="E18" s="87"/>
      <c r="F18" s="87">
        <f t="shared" si="1"/>
        <v>0</v>
      </c>
      <c r="G18" s="87"/>
      <c r="H18" s="87">
        <v>0</v>
      </c>
      <c r="I18" s="87"/>
      <c r="J18" s="31">
        <f>H18+I18</f>
        <v>0</v>
      </c>
      <c r="K18" s="155">
        <f t="shared" si="0"/>
        <v>0</v>
      </c>
    </row>
    <row r="19" spans="1:11" ht="14.25">
      <c r="A19" s="183"/>
      <c r="B19" s="79" t="s">
        <v>377</v>
      </c>
      <c r="C19" s="87"/>
      <c r="D19" s="87"/>
      <c r="E19" s="87"/>
      <c r="F19" s="94">
        <f>SUM(F16:F18)</f>
        <v>62967</v>
      </c>
      <c r="G19" s="94"/>
      <c r="H19" s="94">
        <v>0</v>
      </c>
      <c r="I19" s="94">
        <f>SUM(I16:I18)</f>
        <v>0</v>
      </c>
      <c r="J19" s="32">
        <f>SUM(J16:J18)</f>
        <v>0</v>
      </c>
      <c r="K19" s="154">
        <f>SUM(K16:K18)</f>
        <v>62967</v>
      </c>
    </row>
    <row r="20" spans="1:11" ht="12">
      <c r="A20" s="183"/>
      <c r="B20" s="82"/>
      <c r="C20" s="87"/>
      <c r="D20" s="87"/>
      <c r="E20" s="87"/>
      <c r="F20" s="87">
        <f t="shared" si="1"/>
        <v>0</v>
      </c>
      <c r="G20" s="87"/>
      <c r="H20" s="87">
        <v>0</v>
      </c>
      <c r="I20" s="87"/>
      <c r="J20" s="31">
        <f>H20+I20</f>
        <v>0</v>
      </c>
      <c r="K20" s="155">
        <f t="shared" si="0"/>
        <v>0</v>
      </c>
    </row>
    <row r="21" spans="1:11" ht="12">
      <c r="A21" s="183">
        <v>3</v>
      </c>
      <c r="B21" s="82" t="s">
        <v>378</v>
      </c>
      <c r="C21" s="87" t="s">
        <v>376</v>
      </c>
      <c r="D21" s="87">
        <v>1</v>
      </c>
      <c r="E21" s="87"/>
      <c r="F21" s="87">
        <f t="shared" si="1"/>
        <v>0</v>
      </c>
      <c r="G21" s="87" t="s">
        <v>397</v>
      </c>
      <c r="H21" s="87">
        <v>0</v>
      </c>
      <c r="I21" s="87">
        <f>(F21-H21)*0.2</f>
        <v>0</v>
      </c>
      <c r="J21" s="31">
        <f>H21+I21</f>
        <v>0</v>
      </c>
      <c r="K21" s="155">
        <f t="shared" si="0"/>
        <v>0</v>
      </c>
    </row>
    <row r="22" spans="1:11" ht="12">
      <c r="A22" s="183"/>
      <c r="B22" s="82"/>
      <c r="C22" s="87"/>
      <c r="D22" s="87"/>
      <c r="E22" s="87"/>
      <c r="F22" s="87">
        <f t="shared" si="1"/>
        <v>0</v>
      </c>
      <c r="G22" s="87"/>
      <c r="H22" s="87">
        <v>0</v>
      </c>
      <c r="I22" s="87"/>
      <c r="J22" s="31">
        <f>H22+I22</f>
        <v>0</v>
      </c>
      <c r="K22" s="155">
        <f t="shared" si="0"/>
        <v>0</v>
      </c>
    </row>
    <row r="23" spans="1:11" ht="12">
      <c r="A23" s="183"/>
      <c r="B23" s="82"/>
      <c r="C23" s="87"/>
      <c r="D23" s="87"/>
      <c r="E23" s="87"/>
      <c r="F23" s="87">
        <f t="shared" si="1"/>
        <v>0</v>
      </c>
      <c r="G23" s="87"/>
      <c r="H23" s="87">
        <v>0</v>
      </c>
      <c r="I23" s="87"/>
      <c r="J23" s="31">
        <f>H23+I23</f>
        <v>0</v>
      </c>
      <c r="K23" s="155">
        <f t="shared" si="0"/>
        <v>0</v>
      </c>
    </row>
    <row r="24" spans="1:11" ht="14.25">
      <c r="A24" s="183"/>
      <c r="B24" s="79" t="s">
        <v>379</v>
      </c>
      <c r="C24" s="94"/>
      <c r="D24" s="94"/>
      <c r="E24" s="94"/>
      <c r="F24" s="94">
        <f>SUM(F21:F23)</f>
        <v>0</v>
      </c>
      <c r="G24" s="94"/>
      <c r="H24" s="94">
        <v>0</v>
      </c>
      <c r="I24" s="94">
        <f>SUM(I21:I23)</f>
        <v>0</v>
      </c>
      <c r="J24" s="32">
        <f>SUM(J21:J23)</f>
        <v>0</v>
      </c>
      <c r="K24" s="154">
        <f>SUM(K21:K23)</f>
        <v>0</v>
      </c>
    </row>
    <row r="25" spans="1:11" ht="12">
      <c r="A25" s="183"/>
      <c r="B25" s="82"/>
      <c r="C25" s="87"/>
      <c r="D25" s="87"/>
      <c r="E25" s="87"/>
      <c r="F25" s="87">
        <f t="shared" si="1"/>
        <v>0</v>
      </c>
      <c r="G25" s="87"/>
      <c r="H25" s="87">
        <v>0</v>
      </c>
      <c r="I25" s="87"/>
      <c r="J25" s="31">
        <f>H25+I25</f>
        <v>0</v>
      </c>
      <c r="K25" s="155">
        <f t="shared" si="0"/>
        <v>0</v>
      </c>
    </row>
    <row r="26" spans="1:11" ht="12">
      <c r="A26" s="183"/>
      <c r="B26" s="82"/>
      <c r="C26" s="87"/>
      <c r="D26" s="87"/>
      <c r="E26" s="87"/>
      <c r="F26" s="87">
        <f t="shared" si="1"/>
        <v>0</v>
      </c>
      <c r="G26" s="87"/>
      <c r="H26" s="87">
        <v>0</v>
      </c>
      <c r="I26" s="87"/>
      <c r="J26" s="31">
        <f>H26+I26</f>
        <v>0</v>
      </c>
      <c r="K26" s="155">
        <f t="shared" si="0"/>
        <v>0</v>
      </c>
    </row>
    <row r="27" spans="1:11" ht="12">
      <c r="A27" s="183">
        <v>4</v>
      </c>
      <c r="B27" s="82" t="s">
        <v>380</v>
      </c>
      <c r="C27" s="87" t="s">
        <v>315</v>
      </c>
      <c r="D27" s="87">
        <v>1</v>
      </c>
      <c r="E27" s="87">
        <v>28917</v>
      </c>
      <c r="F27" s="87">
        <f t="shared" si="1"/>
        <v>28917</v>
      </c>
      <c r="G27" s="185" t="s">
        <v>396</v>
      </c>
      <c r="H27" s="87">
        <v>0</v>
      </c>
      <c r="I27" s="87">
        <v>0</v>
      </c>
      <c r="J27" s="31">
        <f>H27+I27</f>
        <v>0</v>
      </c>
      <c r="K27" s="155">
        <f t="shared" si="0"/>
        <v>28917</v>
      </c>
    </row>
    <row r="28" spans="1:11" ht="12">
      <c r="A28" s="183"/>
      <c r="B28" s="82"/>
      <c r="C28" s="87"/>
      <c r="D28" s="87"/>
      <c r="E28" s="87"/>
      <c r="F28" s="87">
        <f t="shared" si="1"/>
        <v>0</v>
      </c>
      <c r="G28" s="87"/>
      <c r="H28" s="87">
        <v>0</v>
      </c>
      <c r="I28" s="87"/>
      <c r="J28" s="31">
        <f>H28+I28</f>
        <v>0</v>
      </c>
      <c r="K28" s="188"/>
    </row>
    <row r="29" spans="1:11" ht="12">
      <c r="A29" s="183"/>
      <c r="B29" s="82"/>
      <c r="C29" s="87"/>
      <c r="D29" s="87"/>
      <c r="E29" s="87"/>
      <c r="F29" s="87">
        <f t="shared" si="1"/>
        <v>0</v>
      </c>
      <c r="G29" s="87"/>
      <c r="H29" s="87">
        <v>0</v>
      </c>
      <c r="I29" s="87"/>
      <c r="J29" s="31">
        <f>H29+I29</f>
        <v>0</v>
      </c>
      <c r="K29" s="188"/>
    </row>
    <row r="30" spans="1:11" ht="14.25">
      <c r="A30" s="183"/>
      <c r="B30" s="79" t="s">
        <v>381</v>
      </c>
      <c r="C30" s="94"/>
      <c r="D30" s="94"/>
      <c r="E30" s="94"/>
      <c r="F30" s="94">
        <f>SUM(F27:F29)</f>
        <v>28917</v>
      </c>
      <c r="G30" s="94"/>
      <c r="H30" s="94">
        <v>0</v>
      </c>
      <c r="I30" s="94">
        <f>SUM(I27:I29)</f>
        <v>0</v>
      </c>
      <c r="J30" s="32">
        <f>SUM(J27:J29)</f>
        <v>0</v>
      </c>
      <c r="K30" s="189">
        <f>SUM(K27:K29)</f>
        <v>28917</v>
      </c>
    </row>
    <row r="31" spans="1:11" ht="12">
      <c r="A31" s="183"/>
      <c r="B31" s="82"/>
      <c r="C31" s="87"/>
      <c r="D31" s="87"/>
      <c r="E31" s="87"/>
      <c r="F31" s="87"/>
      <c r="G31" s="87"/>
      <c r="H31" s="87"/>
      <c r="I31" s="87"/>
      <c r="J31" s="31"/>
      <c r="K31" s="188"/>
    </row>
    <row r="32" spans="1:11" ht="12">
      <c r="A32" s="183"/>
      <c r="B32" s="82"/>
      <c r="C32" s="87"/>
      <c r="D32" s="87"/>
      <c r="E32" s="87"/>
      <c r="F32" s="87"/>
      <c r="G32" s="87"/>
      <c r="H32" s="87"/>
      <c r="I32" s="87"/>
      <c r="J32" s="31"/>
      <c r="K32" s="188"/>
    </row>
    <row r="33" spans="1:11" ht="12.75">
      <c r="A33" s="190"/>
      <c r="B33" s="191" t="s">
        <v>325</v>
      </c>
      <c r="C33" s="192"/>
      <c r="D33" s="143"/>
      <c r="E33" s="191"/>
      <c r="F33" s="191">
        <f>F13+F19+F24+F30</f>
        <v>270672917</v>
      </c>
      <c r="G33" s="191"/>
      <c r="H33" s="191">
        <v>1848000</v>
      </c>
      <c r="I33" s="193">
        <f>I13+I19+I24+I30</f>
        <v>2244905</v>
      </c>
      <c r="J33" s="191">
        <f>J13+J19+J24+J30</f>
        <v>4092905</v>
      </c>
      <c r="K33" s="194">
        <f>K13+K19+K24+K30</f>
        <v>266580012</v>
      </c>
    </row>
    <row r="34" spans="1:11" ht="12">
      <c r="A34" s="39"/>
      <c r="B34" s="39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12">
      <c r="A35" s="39"/>
      <c r="B35" s="39"/>
      <c r="C35" s="231" t="s">
        <v>492</v>
      </c>
      <c r="J35" s="46"/>
      <c r="K35" s="46"/>
    </row>
    <row r="36" spans="1:11" ht="12">
      <c r="A36" s="39"/>
      <c r="B36" s="39"/>
      <c r="C36" s="231" t="s">
        <v>493</v>
      </c>
      <c r="D36" s="46"/>
      <c r="J36" s="46"/>
      <c r="K36" s="46"/>
    </row>
    <row r="37" spans="1:11" ht="12">
      <c r="A37" s="39"/>
      <c r="B37" s="39"/>
      <c r="C37" s="30" t="s">
        <v>415</v>
      </c>
      <c r="D37" s="46"/>
      <c r="E37" s="46"/>
      <c r="F37" s="46"/>
      <c r="G37" s="46"/>
      <c r="H37" s="46"/>
      <c r="I37" s="46"/>
      <c r="J37" s="46"/>
      <c r="K37" s="46"/>
    </row>
    <row r="38" spans="1:11" ht="12">
      <c r="A38" s="39"/>
      <c r="B38" s="39"/>
      <c r="C38" s="46"/>
      <c r="D38" s="46"/>
      <c r="I38" s="46"/>
      <c r="J38" s="46"/>
      <c r="K38" s="46"/>
    </row>
    <row r="39" spans="1:11" ht="12">
      <c r="A39" s="39"/>
      <c r="B39" s="39"/>
      <c r="C39" s="46"/>
      <c r="D39" s="46"/>
      <c r="E39" s="46" t="s">
        <v>143</v>
      </c>
      <c r="F39" s="46"/>
      <c r="G39" s="46"/>
      <c r="H39" s="46" t="s">
        <v>144</v>
      </c>
      <c r="I39" s="46"/>
      <c r="J39" s="46"/>
      <c r="K39" s="46"/>
    </row>
    <row r="40" spans="1:11" ht="12">
      <c r="A40" s="39"/>
      <c r="B40" s="39"/>
      <c r="C40" s="46"/>
      <c r="D40" s="46"/>
      <c r="E40" s="46" t="s">
        <v>389</v>
      </c>
      <c r="F40" s="46"/>
      <c r="G40" s="46"/>
      <c r="H40" s="46" t="s">
        <v>382</v>
      </c>
      <c r="I40" s="46"/>
      <c r="J40" s="46"/>
      <c r="K40" s="46"/>
    </row>
    <row r="41" spans="1:11" ht="12">
      <c r="A41" s="39"/>
      <c r="B41" s="39"/>
      <c r="C41" s="46"/>
      <c r="D41" s="46"/>
      <c r="E41" s="46"/>
      <c r="F41" s="46"/>
      <c r="G41" s="46"/>
      <c r="H41" s="46"/>
      <c r="I41" s="46"/>
      <c r="J41" s="46"/>
      <c r="K41" s="46"/>
    </row>
    <row r="42" spans="1:11" ht="12">
      <c r="A42" s="39"/>
      <c r="B42" s="39"/>
      <c r="C42" s="46"/>
      <c r="D42" s="46"/>
      <c r="E42" s="46"/>
      <c r="F42" s="46"/>
      <c r="G42" s="46"/>
      <c r="H42" s="46"/>
      <c r="I42" s="46"/>
      <c r="J42" s="46"/>
      <c r="K42" s="46"/>
    </row>
    <row r="43" spans="1:11" ht="12">
      <c r="A43" s="39"/>
      <c r="B43" s="39"/>
      <c r="C43" s="46"/>
      <c r="D43" s="46"/>
      <c r="E43" s="46"/>
      <c r="F43" s="46"/>
      <c r="G43" s="46"/>
      <c r="H43" s="46"/>
      <c r="I43" s="46"/>
      <c r="J43" s="46"/>
      <c r="K43" s="46"/>
    </row>
    <row r="44" spans="1:11" ht="12">
      <c r="A44" s="39"/>
      <c r="B44" s="39"/>
      <c r="C44" s="46"/>
      <c r="D44" s="46"/>
      <c r="E44" s="46"/>
      <c r="F44" s="46"/>
      <c r="G44" s="46"/>
      <c r="H44" s="46"/>
      <c r="I44" s="46"/>
      <c r="J44" s="46"/>
      <c r="K44" s="46"/>
    </row>
    <row r="45" spans="1:11" ht="12">
      <c r="A45" s="39"/>
      <c r="B45" s="39"/>
      <c r="C45" s="46"/>
      <c r="D45" s="46"/>
      <c r="E45" s="46"/>
      <c r="F45" s="46"/>
      <c r="G45" s="46"/>
      <c r="H45" s="46"/>
      <c r="I45" s="46"/>
      <c r="J45" s="46"/>
      <c r="K45" s="46"/>
    </row>
    <row r="46" spans="1:11" ht="12">
      <c r="A46" s="39"/>
      <c r="B46" s="39"/>
      <c r="C46" s="46"/>
      <c r="D46" s="46"/>
      <c r="E46" s="46"/>
      <c r="F46" s="46"/>
      <c r="G46" s="46"/>
      <c r="H46" s="46"/>
      <c r="I46" s="46"/>
      <c r="J46" s="46"/>
      <c r="K46" s="46"/>
    </row>
  </sheetData>
  <sheetProtection/>
  <printOptions/>
  <pageMargins left="0.75" right="0.75" top="0.28" bottom="0.25" header="0.5" footer="0.27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15" sqref="A15"/>
    </sheetView>
  </sheetViews>
  <sheetFormatPr defaultColWidth="9.140625" defaultRowHeight="12.75"/>
  <cols>
    <col min="2" max="2" width="33.57421875" style="0" customWidth="1"/>
    <col min="3" max="3" width="18.28125" style="0" customWidth="1"/>
    <col min="4" max="4" width="16.57421875" style="30" customWidth="1"/>
    <col min="5" max="5" width="10.7109375" style="0" customWidth="1"/>
    <col min="6" max="6" width="13.421875" style="0" customWidth="1"/>
    <col min="7" max="7" width="24.8515625" style="0" customWidth="1"/>
    <col min="8" max="8" width="15.7109375" style="0" customWidth="1"/>
    <col min="9" max="9" width="17.7109375" style="0" customWidth="1"/>
    <col min="10" max="10" width="19.00390625" style="0" customWidth="1"/>
  </cols>
  <sheetData>
    <row r="1" ht="12">
      <c r="B1" s="204" t="s">
        <v>494</v>
      </c>
    </row>
    <row r="3" spans="1:3" ht="14.25">
      <c r="A3" t="s">
        <v>283</v>
      </c>
      <c r="C3" s="130" t="s">
        <v>395</v>
      </c>
    </row>
    <row r="4" spans="1:3" ht="14.25">
      <c r="A4" t="s">
        <v>284</v>
      </c>
      <c r="C4" s="130" t="s">
        <v>384</v>
      </c>
    </row>
    <row r="5" spans="1:3" ht="17.25">
      <c r="A5" t="s">
        <v>285</v>
      </c>
      <c r="C5" s="73" t="s">
        <v>400</v>
      </c>
    </row>
    <row r="6" ht="17.25">
      <c r="C6" s="73"/>
    </row>
    <row r="7" ht="12">
      <c r="D7"/>
    </row>
    <row r="8" ht="12">
      <c r="C8" t="s">
        <v>349</v>
      </c>
    </row>
    <row r="9" ht="12">
      <c r="B9" s="204" t="s">
        <v>495</v>
      </c>
    </row>
    <row r="10" ht="12">
      <c r="D10"/>
    </row>
    <row r="11" ht="12">
      <c r="D11"/>
    </row>
    <row r="12" ht="12">
      <c r="D12"/>
    </row>
    <row r="13" spans="1:4" ht="12">
      <c r="A13" s="240" t="s">
        <v>498</v>
      </c>
      <c r="D13"/>
    </row>
    <row r="14" spans="1:4" ht="12">
      <c r="A14" s="204" t="s">
        <v>499</v>
      </c>
      <c r="D14"/>
    </row>
    <row r="15" spans="1:4" ht="12">
      <c r="A15" t="s">
        <v>350</v>
      </c>
      <c r="D15"/>
    </row>
    <row r="16" ht="12">
      <c r="D16"/>
    </row>
    <row r="17" spans="1:10" ht="14.25" customHeight="1">
      <c r="A17" s="128" t="s">
        <v>210</v>
      </c>
      <c r="B17" s="128" t="s">
        <v>286</v>
      </c>
      <c r="C17" s="128" t="s">
        <v>287</v>
      </c>
      <c r="D17" s="160" t="s">
        <v>291</v>
      </c>
      <c r="E17" s="4"/>
      <c r="F17" s="128" t="s">
        <v>295</v>
      </c>
      <c r="G17" s="128" t="s">
        <v>299</v>
      </c>
      <c r="H17" s="131"/>
      <c r="I17" s="131"/>
      <c r="J17" s="131"/>
    </row>
    <row r="18" spans="1:10" ht="14.25">
      <c r="A18" s="127"/>
      <c r="B18" s="129"/>
      <c r="C18" s="129" t="s">
        <v>288</v>
      </c>
      <c r="D18" s="161" t="s">
        <v>292</v>
      </c>
      <c r="E18" s="128" t="s">
        <v>294</v>
      </c>
      <c r="F18" s="129" t="s">
        <v>296</v>
      </c>
      <c r="G18" s="129"/>
      <c r="H18" s="131"/>
      <c r="I18" s="131"/>
      <c r="J18" s="131"/>
    </row>
    <row r="19" spans="1:10" ht="14.25">
      <c r="A19" s="129"/>
      <c r="B19" s="129"/>
      <c r="C19" s="129" t="s">
        <v>289</v>
      </c>
      <c r="D19" s="161" t="s">
        <v>293</v>
      </c>
      <c r="E19" s="129" t="s">
        <v>300</v>
      </c>
      <c r="F19" s="129" t="s">
        <v>297</v>
      </c>
      <c r="G19" s="129"/>
      <c r="H19" s="131"/>
      <c r="I19" s="131"/>
      <c r="J19" s="131"/>
    </row>
    <row r="20" spans="1:10" ht="14.25">
      <c r="A20" s="135"/>
      <c r="B20" s="135"/>
      <c r="C20" s="136" t="s">
        <v>290</v>
      </c>
      <c r="D20" s="162"/>
      <c r="E20" s="135"/>
      <c r="F20" s="136" t="s">
        <v>298</v>
      </c>
      <c r="G20" s="135"/>
      <c r="H20" s="24"/>
      <c r="I20" s="24"/>
      <c r="J20" s="24"/>
    </row>
    <row r="21" spans="1:10" ht="14.25">
      <c r="A21" s="196">
        <v>1</v>
      </c>
      <c r="B21" s="137" t="s">
        <v>401</v>
      </c>
      <c r="C21" s="156" t="s">
        <v>402</v>
      </c>
      <c r="D21" s="238">
        <v>29015</v>
      </c>
      <c r="E21" s="239">
        <v>119.17997587454765</v>
      </c>
      <c r="F21" s="236">
        <f>D21*E21</f>
        <v>3458007</v>
      </c>
      <c r="G21" s="138"/>
      <c r="H21" s="132"/>
      <c r="I21" s="132"/>
      <c r="J21" s="132"/>
    </row>
    <row r="22" spans="1:10" ht="14.25">
      <c r="A22" s="153">
        <v>2</v>
      </c>
      <c r="B22" s="14" t="s">
        <v>403</v>
      </c>
      <c r="C22" s="152" t="s">
        <v>402</v>
      </c>
      <c r="D22" s="238">
        <v>9166</v>
      </c>
      <c r="E22" s="239">
        <v>119.57004145756055</v>
      </c>
      <c r="F22" s="236">
        <f>D22*E22</f>
        <v>1095979</v>
      </c>
      <c r="G22" s="139"/>
      <c r="H22" s="36"/>
      <c r="I22" s="36"/>
      <c r="J22" s="36"/>
    </row>
    <row r="23" spans="1:10" ht="14.25">
      <c r="A23" s="196">
        <v>3</v>
      </c>
      <c r="B23" s="232" t="s">
        <v>496</v>
      </c>
      <c r="C23" s="233" t="s">
        <v>497</v>
      </c>
      <c r="D23" s="234">
        <v>13000</v>
      </c>
      <c r="E23" s="235">
        <v>11</v>
      </c>
      <c r="F23" s="236">
        <f>D23*E23</f>
        <v>143000</v>
      </c>
      <c r="G23" s="237"/>
      <c r="H23" s="36"/>
      <c r="I23" s="36"/>
      <c r="J23" s="36"/>
    </row>
    <row r="24" spans="1:10" ht="14.25">
      <c r="A24" s="140"/>
      <c r="B24" s="141" t="s">
        <v>131</v>
      </c>
      <c r="C24" s="163"/>
      <c r="D24" s="143"/>
      <c r="E24" s="143"/>
      <c r="F24" s="142">
        <f>SUM(F21:F23)</f>
        <v>4696986</v>
      </c>
      <c r="G24" s="144"/>
      <c r="H24" s="132"/>
      <c r="I24" s="132"/>
      <c r="J24" s="132"/>
    </row>
    <row r="25" spans="1:10" ht="14.25">
      <c r="A25" s="1"/>
      <c r="B25" s="1"/>
      <c r="C25" s="36"/>
      <c r="D25" s="36"/>
      <c r="E25" s="36"/>
      <c r="F25" s="36"/>
      <c r="G25" s="133"/>
      <c r="H25" s="36"/>
      <c r="I25" s="36"/>
      <c r="J25" s="36"/>
    </row>
    <row r="26" spans="1:10" ht="14.25">
      <c r="A26" s="1"/>
      <c r="B26" s="1" t="s">
        <v>304</v>
      </c>
      <c r="C26" s="36"/>
      <c r="D26" s="36"/>
      <c r="E26" s="36"/>
      <c r="F26" s="36"/>
      <c r="G26" s="133"/>
      <c r="H26" s="36"/>
      <c r="I26" s="36"/>
      <c r="J26" s="36"/>
    </row>
    <row r="27" spans="1:10" ht="14.25">
      <c r="A27" s="1"/>
      <c r="C27" s="36"/>
      <c r="D27" s="36"/>
      <c r="E27" s="36"/>
      <c r="F27" s="36"/>
      <c r="G27" s="133"/>
      <c r="H27" s="36"/>
      <c r="I27" s="36"/>
      <c r="J27" s="36"/>
    </row>
    <row r="28" spans="1:10" ht="14.25">
      <c r="A28" s="1"/>
      <c r="B28" s="1"/>
      <c r="C28" s="36"/>
      <c r="D28" s="36"/>
      <c r="E28" s="36"/>
      <c r="F28" s="36"/>
      <c r="G28" s="133"/>
      <c r="H28" s="36"/>
      <c r="I28" s="36"/>
      <c r="J28" s="36"/>
    </row>
    <row r="29" spans="1:10" ht="14.25">
      <c r="A29" s="1"/>
      <c r="B29" s="1"/>
      <c r="C29" t="s">
        <v>282</v>
      </c>
      <c r="D29" s="36"/>
      <c r="E29" t="s">
        <v>280</v>
      </c>
      <c r="F29" s="36"/>
      <c r="G29" s="133"/>
      <c r="H29" s="36"/>
      <c r="I29" s="36"/>
      <c r="J29" s="36"/>
    </row>
    <row r="30" spans="1:10" ht="14.25">
      <c r="A30" s="1"/>
      <c r="C30" t="s">
        <v>389</v>
      </c>
      <c r="D30" s="36"/>
      <c r="E30" t="s">
        <v>281</v>
      </c>
      <c r="F30" s="36"/>
      <c r="G30" s="133"/>
      <c r="H30" s="36"/>
      <c r="I30" s="36"/>
      <c r="J30" s="36"/>
    </row>
    <row r="31" spans="1:10" ht="14.25">
      <c r="A31" s="1"/>
      <c r="D31" s="36"/>
      <c r="F31" s="36"/>
      <c r="G31" s="133"/>
      <c r="H31" s="36"/>
      <c r="I31" s="36"/>
      <c r="J31" s="36"/>
    </row>
    <row r="32" spans="1:10" ht="14.25">
      <c r="A32" s="1"/>
      <c r="B32" s="1"/>
      <c r="C32" s="36"/>
      <c r="D32" s="36"/>
      <c r="E32" s="1"/>
      <c r="F32" s="36"/>
      <c r="G32" s="133"/>
      <c r="H32" s="36"/>
      <c r="I32" s="36"/>
      <c r="J32" s="36"/>
    </row>
    <row r="33" spans="1:10" ht="14.25">
      <c r="A33" s="1"/>
      <c r="B33" s="1"/>
      <c r="C33" s="36"/>
      <c r="D33" s="36"/>
      <c r="E33" s="1"/>
      <c r="F33" s="36"/>
      <c r="G33" s="133"/>
      <c r="H33" s="36"/>
      <c r="I33" s="36"/>
      <c r="J33" s="36"/>
    </row>
    <row r="34" spans="1:10" ht="14.25">
      <c r="A34" s="1"/>
      <c r="B34" s="1"/>
      <c r="C34" s="36"/>
      <c r="D34" s="36"/>
      <c r="E34" s="1"/>
      <c r="F34" s="36"/>
      <c r="G34" s="133"/>
      <c r="H34" s="36"/>
      <c r="I34" s="36"/>
      <c r="J34" s="36"/>
    </row>
    <row r="35" spans="1:10" ht="12">
      <c r="A35" s="1"/>
      <c r="B35" s="1"/>
      <c r="C35" s="1"/>
      <c r="D35" s="36"/>
      <c r="E35" s="1"/>
      <c r="F35" s="36"/>
      <c r="G35" s="134"/>
      <c r="H35" s="1"/>
      <c r="I35" s="1"/>
      <c r="J35" s="1"/>
    </row>
    <row r="36" spans="1:10" ht="14.25">
      <c r="A36" s="22"/>
      <c r="B36" s="22"/>
      <c r="C36" s="132"/>
      <c r="D36" s="132"/>
      <c r="E36" s="132"/>
      <c r="F36" s="132"/>
      <c r="G36" s="134"/>
      <c r="H36" s="132"/>
      <c r="I36" s="1"/>
      <c r="J36" s="132"/>
    </row>
  </sheetData>
  <sheetProtection/>
  <printOptions/>
  <pageMargins left="0.74" right="0.2" top="0.26" bottom="0.3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 Limit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Bona Cako</cp:lastModifiedBy>
  <cp:lastPrinted>2011-03-26T21:28:13Z</cp:lastPrinted>
  <dcterms:created xsi:type="dcterms:W3CDTF">2008-01-25T15:14:08Z</dcterms:created>
  <dcterms:modified xsi:type="dcterms:W3CDTF">2011-07-29T07:34:03Z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