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8800" windowHeight="11535" activeTab="2"/>
  </bookViews>
  <sheets>
    <sheet name="Kapak" sheetId="4" r:id="rId1"/>
    <sheet name="Pozicioni Financiar" sheetId="1" r:id="rId2"/>
    <sheet name="PASH" sheetId="2" r:id="rId3"/>
    <sheet name="Cash FLow" sheetId="7" r:id="rId4"/>
    <sheet name="Llogarite 1-5" sheetId="5" r:id="rId5"/>
    <sheet name="Llogarite 6-7" sheetId="6" r:id="rId6"/>
  </sheets>
  <externalReferences>
    <externalReference r:id="rId7"/>
  </externalReferences>
  <calcPr calcId="152511"/>
</workbook>
</file>

<file path=xl/calcChain.xml><?xml version="1.0" encoding="utf-8"?>
<calcChain xmlns="http://schemas.openxmlformats.org/spreadsheetml/2006/main">
  <c r="B21" i="1" l="1"/>
  <c r="J7" i="6" l="1"/>
  <c r="J6" i="6"/>
  <c r="J5" i="6"/>
  <c r="J4" i="6"/>
  <c r="J3" i="6"/>
  <c r="C66" i="7"/>
  <c r="C54" i="7"/>
  <c r="C37" i="7"/>
  <c r="C35" i="7"/>
  <c r="C34" i="7"/>
  <c r="C32" i="7"/>
  <c r="B11" i="1"/>
  <c r="B18" i="1"/>
  <c r="C41" i="7"/>
  <c r="C49" i="7" s="1"/>
  <c r="B79" i="1"/>
  <c r="B70" i="1"/>
  <c r="B69" i="1"/>
  <c r="B65" i="1"/>
  <c r="C15" i="7"/>
  <c r="C14" i="7"/>
  <c r="C11" i="7"/>
  <c r="B44" i="2"/>
  <c r="D33" i="1"/>
  <c r="D55" i="1"/>
  <c r="D57" i="1" s="1"/>
  <c r="D75" i="1"/>
  <c r="D92" i="1"/>
  <c r="D94" i="1" s="1"/>
  <c r="D107" i="1"/>
  <c r="D109" i="1"/>
  <c r="D46" i="1"/>
  <c r="B55" i="1" l="1"/>
  <c r="D111" i="1"/>
  <c r="D113" i="1" s="1"/>
  <c r="B4" i="7" l="1"/>
  <c r="B3" i="7"/>
  <c r="B2" i="7"/>
  <c r="B1" i="7"/>
  <c r="B26" i="2" l="1"/>
  <c r="B37" i="2" l="1"/>
  <c r="C67" i="7" l="1"/>
  <c r="E64" i="7"/>
  <c r="E49" i="7"/>
  <c r="E11" i="7"/>
  <c r="E37" i="7" s="1"/>
  <c r="E66" i="7" s="1"/>
  <c r="E69" i="7" s="1"/>
  <c r="E72" i="7" s="1"/>
  <c r="B105" i="1" l="1"/>
  <c r="B97" i="1"/>
  <c r="C64" i="7"/>
  <c r="B24" i="1" l="1"/>
  <c r="C33" i="7" s="1"/>
  <c r="B42" i="2"/>
  <c r="D57" i="2"/>
  <c r="B55" i="2"/>
  <c r="B92" i="1"/>
  <c r="B33" i="1" l="1"/>
  <c r="B57" i="1" s="1"/>
  <c r="B47" i="2"/>
  <c r="B57" i="2" s="1"/>
  <c r="B106" i="1" s="1"/>
  <c r="B107" i="1" s="1"/>
  <c r="B109" i="1" s="1"/>
  <c r="C69" i="7" l="1"/>
  <c r="C72" i="7" s="1"/>
  <c r="B75" i="1"/>
  <c r="B94" i="1" s="1"/>
  <c r="B111" i="1" s="1"/>
  <c r="B113" i="1" s="1"/>
</calcChain>
</file>

<file path=xl/comments1.xml><?xml version="1.0" encoding="utf-8"?>
<comments xmlns="http://schemas.openxmlformats.org/spreadsheetml/2006/main">
  <authors>
    <author>Alvina</author>
  </authors>
  <commentList>
    <comment ref="C6" authorId="0" shapeId="0">
      <text>
        <r>
          <rPr>
            <b/>
            <sz val="9"/>
            <color indexed="81"/>
            <rFont val="Tahoma"/>
            <family val="2"/>
          </rPr>
          <t>Alvina:</t>
        </r>
        <r>
          <rPr>
            <sz val="9"/>
            <color indexed="81"/>
            <rFont val="Tahoma"/>
            <family val="2"/>
          </rPr>
          <t xml:space="preserve">
pa fature</t>
        </r>
      </text>
    </comment>
  </commentList>
</comments>
</file>

<file path=xl/sharedStrings.xml><?xml version="1.0" encoding="utf-8"?>
<sst xmlns="http://schemas.openxmlformats.org/spreadsheetml/2006/main" count="337" uniqueCount="248">
  <si>
    <t>Besland shpk</t>
  </si>
  <si>
    <t>NIPT K86418402L</t>
  </si>
  <si>
    <t>Vlera ne leke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</si>
  <si>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</si>
  <si>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</si>
  <si>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</si>
  <si>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</si>
  <si>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</si>
  <si>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</si>
  <si>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</si>
  <si>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</si>
  <si>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</si>
  <si>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</si>
  <si>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</si>
  <si>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</si>
  <si>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</si>
  <si>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</si>
  <si>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</si>
  <si>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</si>
  <si>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</si>
  <si>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</si>
  <si>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</si>
  <si>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</si>
  <si>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</si>
  <si>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</si>
  <si>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</si>
  <si>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</si>
  <si>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</si>
  <si>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</si>
  <si>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</si>
  <si>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</si>
  <si>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</si>
  <si>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</si>
  <si>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</si>
  <si>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</si>
  <si>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</si>
  <si>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</si>
  <si>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</si>
  <si>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</si>
  <si>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</si>
  <si>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</si>
  <si>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</si>
  <si>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</si>
  <si>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</si>
  <si>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</si>
  <si>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</si>
  <si>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</si>
  <si>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</si>
  <si>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</si>
  <si>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</si>
  <si>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</si>
  <si>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</si>
  <si>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</si>
  <si>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</si>
  <si>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</si>
  <si>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</si>
  <si>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</si>
  <si>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</si>
  <si>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</si>
  <si>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</si>
  <si>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</si>
  <si>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 e Pozicionit Financiar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</si>
  <si>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</si>
  <si>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</si>
  <si>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</si>
  <si>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</si>
  <si>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</si>
  <si>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</si>
  <si>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</si>
  <si>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</si>
  <si>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</si>
  <si>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</si>
  <si>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</si>
  <si>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</si>
  <si>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Te tjera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</si>
  <si>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</si>
  <si>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</si>
  <si>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</si>
  <si>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</si>
  <si>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</si>
  <si>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</si>
  <si>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</si>
  <si>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</si>
  <si>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</si>
  <si>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</si>
  <si>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</si>
  <si>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</si>
  <si>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</si>
  <si>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</si>
  <si>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</si>
  <si>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</si>
  <si>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</si>
  <si>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</si>
  <si>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</si>
  <si>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</si>
  <si>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</si>
  <si>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</si>
  <si>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</si>
  <si>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</si>
  <si>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</si>
  <si>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</si>
  <si>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</si>
  <si>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</si>
  <si>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</si>
  <si>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</si>
  <si>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</si>
  <si>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</si>
  <si>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</si>
  <si>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</si>
  <si>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</si>
  <si>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</si>
  <si>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</si>
  <si>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</si>
  <si>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</si>
  <si>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</si>
  <si>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</si>
  <si>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</si>
  <si>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</si>
  <si>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</si>
  <si>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</si>
  <si>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</si>
  <si>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</si>
  <si>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</si>
  <si>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</si>
  <si>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</si>
  <si>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</si>
  <si>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</si>
  <si>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</si>
  <si>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</si>
  <si>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</si>
  <si>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</si>
  <si>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</si>
  <si>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</si>
  <si>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</si>
  <si>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</si>
  <si>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</si>
  <si>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</si>
  <si>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</si>
  <si>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</si>
  <si>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</si>
  <si>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</si>
  <si>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</si>
  <si>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</si>
  <si>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</si>
  <si>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</si>
  <si>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</si>
  <si>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</si>
  <si>
    <t>Pasqyrat financiare te vitit 2020</t>
  </si>
  <si>
    <t>Debi/Kredi</t>
  </si>
  <si>
    <t>Llogaria</t>
  </si>
  <si>
    <t>Vlera</t>
  </si>
  <si>
    <t>Pershkrime</t>
  </si>
  <si>
    <t>Grupimi</t>
  </si>
  <si>
    <t>Debi</t>
  </si>
  <si>
    <t>nga celja</t>
  </si>
  <si>
    <t>Aktiv</t>
  </si>
  <si>
    <t xml:space="preserve">Debi </t>
  </si>
  <si>
    <t xml:space="preserve">Kredi </t>
  </si>
  <si>
    <t>Pasiv</t>
  </si>
  <si>
    <t>gjate vitit 2020</t>
  </si>
  <si>
    <t>Kredi</t>
  </si>
  <si>
    <t>Llogaritja e tatim fitimit 2020-Besland shpk</t>
  </si>
  <si>
    <t>Pash</t>
  </si>
  <si>
    <t>Te ardhura</t>
  </si>
  <si>
    <t>Shpenzime</t>
  </si>
  <si>
    <t>Fitimi para tatimit</t>
  </si>
  <si>
    <t>Tatim fitimi 15%</t>
  </si>
  <si>
    <t>me fature</t>
  </si>
  <si>
    <t>Fitimi neto</t>
  </si>
  <si>
    <t>me banke</t>
  </si>
  <si>
    <t>Emertimi dhe Forma ligjore :</t>
  </si>
  <si>
    <t>NIPT -i:</t>
  </si>
  <si>
    <t xml:space="preserve">Adresa e Selise: </t>
  </si>
  <si>
    <t>Data e Krijimit :</t>
  </si>
  <si>
    <t>Veprimtaria  Kryesore:</t>
  </si>
  <si>
    <t>P A S Q Y R A T     F I N A N C I A R E</t>
  </si>
  <si>
    <t>(Kuadri ligjor: Ligjit Nr.25/2018 dt.10.05.2018"Për Kontabilitetin dhe Pasqyrat Financiare". Pasqyrave Financiare janë hartuar sipas Standardeve Kontabël Kombëtare SKKP Nr.2, i ndryshuar)</t>
  </si>
  <si>
    <t>Viti   2020</t>
  </si>
  <si>
    <t>Pasqyra Financiare jane individuale</t>
  </si>
  <si>
    <t>Po</t>
  </si>
  <si>
    <t>Pasqyra Financiare jane te konsoliduara</t>
  </si>
  <si>
    <t>Jo</t>
  </si>
  <si>
    <t>Pasqyra Financiare jane te shprehura ne</t>
  </si>
  <si>
    <t>Leke</t>
  </si>
  <si>
    <t>Pasqyra Financiare jane te rumbullakosura ne</t>
  </si>
  <si>
    <t xml:space="preserve">  Periudha  Kontabel e Pasqyrave Financiare</t>
  </si>
  <si>
    <t>Nga</t>
  </si>
  <si>
    <t>01.01.2020</t>
  </si>
  <si>
    <t>Deri</t>
  </si>
  <si>
    <t>31.12.2020</t>
  </si>
  <si>
    <t xml:space="preserve">  Data  e  mbylljes se Pasqyrave Financiare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</si>
  <si>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</si>
  <si>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Fluksi mjeteve monetare nga/perdorur ne aktivitetin e shfrytezimit:</t>
  </si>
  <si>
    <t>Fitimi/(Humbja) e periudhes</t>
  </si>
  <si>
    <t>Rregullime per shpenzimet jo-monetare:</t>
  </si>
  <si>
    <t>Shpenzimet financiare jomonetare</t>
  </si>
  <si>
    <t>Shpenzime per tatimin mbi fitimin jo-monetar (diferenca shpenzim - pagese gjate periudhes)</t>
  </si>
  <si>
    <t>Zhvleresimi i te drejtave te arketueshme</t>
  </si>
  <si>
    <t>Ulje ne vleren neto te realizueshme per inventaret</t>
  </si>
  <si>
    <t>Provizione per shpenzime</t>
  </si>
  <si>
    <t>Shpenzime te konstatuara</t>
  </si>
  <si>
    <t>Te ardhura te konstatuara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</si>
  <si>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</si>
  <si>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Fluksi i mjeteve monetare i perfshire ne aktivitete investuese</t>
  </si>
  <si>
    <t>(Fitim)/humbja nga shitja e aktiveve afatgjata materiale</t>
  </si>
  <si>
    <t>(Fitim)/humbja nga investimet ne pjesmarrje</t>
  </si>
  <si>
    <t>Interesa te fituara</t>
  </si>
  <si>
    <t>Ndryshim ne aktivet dhe detyrimet e shfrytezimit</t>
  </si>
  <si>
    <t>Renie/(Rritje) ne te drejtat e arketueshme dhe te tjera</t>
  </si>
  <si>
    <t>Renie/(Rritje) ne inventar</t>
  </si>
  <si>
    <t>Rritje/(Renie) ne detyrime te pagueshme</t>
  </si>
  <si>
    <t>Rritje/(Renie) ne detyrime per punonjesit</t>
  </si>
  <si>
    <t>Mjete monetare neto nga/ perdorur ne aktivitetin e shfrytezimit</t>
  </si>
  <si>
    <t>Fluksi i mjeteve monetare nga/ perdorur ne aktivitetin e investimit</t>
  </si>
  <si>
    <t>Pagesa per blerjen e aktiveve afatgjata materiale</t>
  </si>
  <si>
    <t>Arketime nga shitja e aktiveve afatgjata materiale</t>
  </si>
  <si>
    <t xml:space="preserve">Para te perdorura per blerjen e filjaleve (netuar me shumen e mjeteve monetare pjese e aktiveve neto te blera) </t>
  </si>
  <si>
    <t xml:space="preserve">Para te arketuara nga shitja e filjaleve (netuar me shumen e mjeteve monetare pjese  e aktiveve neto te shitura) </t>
  </si>
  <si>
    <t>Pagesa per blerjen e investimeve te tjera</t>
  </si>
  <si>
    <t>Arketime nga shitja e investimeve te tjera</t>
  </si>
  <si>
    <t>Dividente te arketuar</t>
  </si>
  <si>
    <t>Interesa te arketuara</t>
  </si>
  <si>
    <t>Mjete monetare neto nga/perdorur ne aktivitetin e investimit</t>
  </si>
  <si>
    <t>Fluksi i mjeteve monetare nga/perdorur ne aktivitetin e financimit</t>
  </si>
  <si>
    <t>Arketime nga emetimi i kapitalit te nenshkruar</t>
  </si>
  <si>
    <t>Arketime nga emetimi i aksioneve te perdorura si kolateral</t>
  </si>
  <si>
    <t>Hua te arketuara</t>
  </si>
  <si>
    <t>Pagesa e kostove te transaksionit qe lidhet me kredite dhe huate</t>
  </si>
  <si>
    <t>Riblerje e aksioneve te veta</t>
  </si>
  <si>
    <t>Pagesa e aksioneve te perdorura si kolateral</t>
  </si>
  <si>
    <t>Pagesa e huave</t>
  </si>
  <si>
    <t>Pagese e detyrimeve te qirase financiare</t>
  </si>
  <si>
    <t>Interes i paguar</t>
  </si>
  <si>
    <t>Dividende te paguar pronareve te njesive ekonomike meme</t>
  </si>
  <si>
    <t>Dividende te paguar interesave jokontrollues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</si>
  <si>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</si>
  <si>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</si>
  <si>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</si>
  <si>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kurseve te kembimit te mjeteve monetare</t>
  </si>
  <si>
    <t>Mjete monetare dhe ekuivalente me to ne fund</t>
  </si>
  <si>
    <t>K86418402L</t>
  </si>
  <si>
    <t>Bulqize, Lagjia "Qyteti Kraste"</t>
  </si>
  <si>
    <t>Transport mallrash dhe per te trete</t>
  </si>
  <si>
    <t>29.03.2021</t>
  </si>
  <si>
    <t>nga me pare (2 kredi te tjera)</t>
  </si>
  <si>
    <t>debi</t>
  </si>
  <si>
    <t>plan kredie</t>
  </si>
  <si>
    <t>Norma e amortizimit 20%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</si>
</sst>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b/>
      <sz val="11"/>
      <color theme="1"/>
      <name val="Tw Cen MT"/>
      <family val="2"/>
    </font>
    <font>
      <sz val="11"/>
      <color theme="1"/>
      <name val="Tw Cen MT"/>
      <family val="2"/>
    </font>
    <font>
      <sz val="12"/>
      <name val="Tw Cen MT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Cambria"/>
      <family val="1"/>
    </font>
    <font>
      <b/>
      <sz val="9"/>
      <name val="Cambria"/>
      <family val="1"/>
    </font>
    <font>
      <b/>
      <sz val="12"/>
      <name val="Cambria"/>
      <family val="1"/>
    </font>
    <font>
      <b/>
      <sz val="9"/>
      <color indexed="8"/>
      <name val="Cambria"/>
      <family val="1"/>
      <scheme val="major"/>
    </font>
    <font>
      <b/>
      <sz val="26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152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  <xf numFmtId="0" fontId="8" fillId="0" borderId="0" xfId="0" applyNumberFormat="1" applyFont="1" applyFill="1" applyBorder="1" applyAlignment="1" applyProtection="1"/>
    <xf numFmtId="0" fontId="18" fillId="0" borderId="0" xfId="0" applyFont="1" applyBorder="1" applyAlignment="1"/>
    <xf numFmtId="3" fontId="19" fillId="0" borderId="0" xfId="0" applyNumberFormat="1" applyFont="1" applyBorder="1" applyAlignment="1">
      <alignment vertical="center"/>
    </xf>
    <xf numFmtId="0" fontId="6" fillId="0" borderId="0" xfId="5" applyFont="1" applyFill="1" applyBorder="1" applyAlignment="1">
      <alignment horizontal="left" vertical="center"/>
    </xf>
    <xf numFmtId="37" fontId="5" fillId="2" borderId="0" xfId="0" applyNumberFormat="1" applyFont="1" applyFill="1"/>
    <xf numFmtId="37" fontId="5" fillId="0" borderId="0" xfId="0" applyNumberFormat="1" applyFont="1" applyBorder="1"/>
    <xf numFmtId="37" fontId="2" fillId="0" borderId="0" xfId="0" applyNumberFormat="1" applyFont="1"/>
    <xf numFmtId="37" fontId="5" fillId="0" borderId="0" xfId="0" applyNumberFormat="1" applyFont="1"/>
    <xf numFmtId="37" fontId="6" fillId="0" borderId="1" xfId="0" applyNumberFormat="1" applyFont="1" applyBorder="1" applyAlignment="1">
      <alignment vertical="center"/>
    </xf>
    <xf numFmtId="37" fontId="3" fillId="0" borderId="0" xfId="0" applyNumberFormat="1" applyFont="1" applyFill="1" applyBorder="1" applyAlignment="1" applyProtection="1"/>
    <xf numFmtId="37" fontId="19" fillId="0" borderId="0" xfId="0" applyNumberFormat="1" applyFont="1" applyBorder="1" applyAlignment="1">
      <alignment vertical="center"/>
    </xf>
    <xf numFmtId="37" fontId="6" fillId="0" borderId="2" xfId="0" applyNumberFormat="1" applyFont="1" applyFill="1" applyBorder="1" applyAlignment="1">
      <alignment vertical="center"/>
    </xf>
    <xf numFmtId="0" fontId="6" fillId="0" borderId="0" xfId="5" applyFont="1" applyFill="1" applyBorder="1" applyAlignment="1">
      <alignment vertical="center"/>
    </xf>
    <xf numFmtId="37" fontId="6" fillId="0" borderId="3" xfId="0" applyNumberFormat="1" applyFont="1" applyFill="1" applyBorder="1" applyAlignment="1">
      <alignment vertical="center"/>
    </xf>
    <xf numFmtId="37" fontId="5" fillId="0" borderId="0" xfId="0" applyNumberFormat="1" applyFont="1" applyFill="1" applyBorder="1"/>
    <xf numFmtId="37" fontId="2" fillId="0" borderId="1" xfId="0" applyNumberFormat="1" applyFont="1" applyBorder="1"/>
    <xf numFmtId="0" fontId="12" fillId="0" borderId="0" xfId="0" applyNumberFormat="1" applyFont="1" applyFill="1" applyBorder="1" applyAlignment="1" applyProtection="1">
      <alignment wrapText="1"/>
    </xf>
    <xf numFmtId="37" fontId="5" fillId="0" borderId="0" xfId="0" applyNumberFormat="1" applyFont="1" applyFill="1"/>
    <xf numFmtId="14" fontId="16" fillId="0" borderId="0" xfId="5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vertical="top" wrapText="1"/>
    </xf>
    <xf numFmtId="0" fontId="16" fillId="0" borderId="0" xfId="5" applyFont="1" applyFill="1" applyBorder="1" applyAlignment="1">
      <alignment horizontal="center" vertical="center"/>
    </xf>
    <xf numFmtId="0" fontId="14" fillId="0" borderId="0" xfId="4" applyNumberFormat="1" applyFont="1" applyFill="1" applyBorder="1" applyAlignment="1">
      <alignment vertical="center"/>
    </xf>
    <xf numFmtId="0" fontId="16" fillId="0" borderId="0" xfId="4" applyNumberFormat="1" applyFont="1" applyFill="1" applyBorder="1" applyAlignment="1">
      <alignment horizontal="center" vertical="center"/>
    </xf>
    <xf numFmtId="0" fontId="20" fillId="0" borderId="0" xfId="4" applyNumberFormat="1" applyFont="1" applyFill="1" applyBorder="1" applyAlignment="1">
      <alignment vertical="center"/>
    </xf>
    <xf numFmtId="37" fontId="20" fillId="0" borderId="0" xfId="4" applyNumberFormat="1" applyFont="1" applyFill="1" applyBorder="1" applyAlignment="1">
      <alignment vertical="center"/>
    </xf>
    <xf numFmtId="0" fontId="16" fillId="0" borderId="0" xfId="4" applyNumberFormat="1" applyFont="1" applyFill="1" applyBorder="1" applyAlignment="1">
      <alignment horizontal="left" vertical="center" wrapText="1"/>
    </xf>
    <xf numFmtId="0" fontId="22" fillId="0" borderId="4" xfId="0" applyFont="1" applyBorder="1"/>
    <xf numFmtId="164" fontId="22" fillId="0" borderId="4" xfId="1" applyNumberFormat="1" applyFont="1" applyBorder="1"/>
    <xf numFmtId="0" fontId="21" fillId="0" borderId="4" xfId="0" applyFont="1" applyBorder="1"/>
    <xf numFmtId="0" fontId="23" fillId="0" borderId="4" xfId="0" applyFont="1" applyBorder="1"/>
    <xf numFmtId="164" fontId="23" fillId="0" borderId="4" xfId="1" applyNumberFormat="1" applyFont="1" applyBorder="1"/>
    <xf numFmtId="0" fontId="0" fillId="0" borderId="4" xfId="0" applyBorder="1"/>
    <xf numFmtId="0" fontId="24" fillId="0" borderId="4" xfId="0" applyFont="1" applyBorder="1"/>
    <xf numFmtId="164" fontId="24" fillId="0" borderId="4" xfId="0" applyNumberFormat="1" applyFont="1" applyBorder="1"/>
    <xf numFmtId="164" fontId="24" fillId="0" borderId="4" xfId="1" applyNumberFormat="1" applyFont="1" applyFill="1" applyBorder="1"/>
    <xf numFmtId="0" fontId="23" fillId="0" borderId="0" xfId="0" applyFont="1"/>
    <xf numFmtId="164" fontId="23" fillId="0" borderId="0" xfId="1" applyNumberFormat="1" applyFont="1"/>
    <xf numFmtId="164" fontId="23" fillId="3" borderId="4" xfId="1" applyNumberFormat="1" applyFont="1" applyFill="1" applyBorder="1"/>
    <xf numFmtId="0" fontId="27" fillId="5" borderId="6" xfId="0" applyFont="1" applyFill="1" applyBorder="1"/>
    <xf numFmtId="0" fontId="27" fillId="5" borderId="7" xfId="0" applyFont="1" applyFill="1" applyBorder="1"/>
    <xf numFmtId="0" fontId="27" fillId="5" borderId="8" xfId="0" applyFont="1" applyFill="1" applyBorder="1"/>
    <xf numFmtId="0" fontId="27" fillId="5" borderId="0" xfId="0" applyFont="1" applyFill="1"/>
    <xf numFmtId="0" fontId="28" fillId="5" borderId="9" xfId="0" applyFont="1" applyFill="1" applyBorder="1"/>
    <xf numFmtId="0" fontId="28" fillId="5" borderId="0" xfId="0" applyFont="1" applyFill="1"/>
    <xf numFmtId="0" fontId="28" fillId="5" borderId="10" xfId="0" applyFont="1" applyFill="1" applyBorder="1"/>
    <xf numFmtId="0" fontId="28" fillId="5" borderId="3" xfId="0" applyFont="1" applyFill="1" applyBorder="1"/>
    <xf numFmtId="0" fontId="27" fillId="5" borderId="9" xfId="0" applyFont="1" applyFill="1" applyBorder="1"/>
    <xf numFmtId="0" fontId="27" fillId="5" borderId="10" xfId="0" applyFont="1" applyFill="1" applyBorder="1"/>
    <xf numFmtId="0" fontId="28" fillId="5" borderId="9" xfId="0" applyFont="1" applyFill="1" applyBorder="1" applyAlignment="1">
      <alignment horizontal="center" vertical="center" wrapText="1"/>
    </xf>
    <xf numFmtId="0" fontId="28" fillId="5" borderId="0" xfId="0" applyFont="1" applyFill="1" applyAlignment="1">
      <alignment horizontal="center" vertical="center" wrapText="1"/>
    </xf>
    <xf numFmtId="0" fontId="29" fillId="5" borderId="9" xfId="0" applyFont="1" applyFill="1" applyBorder="1"/>
    <xf numFmtId="0" fontId="28" fillId="5" borderId="0" xfId="0" applyFont="1" applyFill="1" applyAlignment="1">
      <alignment horizontal="center"/>
    </xf>
    <xf numFmtId="0" fontId="29" fillId="5" borderId="0" xfId="0" applyFont="1" applyFill="1"/>
    <xf numFmtId="0" fontId="29" fillId="5" borderId="10" xfId="0" applyFont="1" applyFill="1" applyBorder="1"/>
    <xf numFmtId="0" fontId="27" fillId="5" borderId="11" xfId="0" applyFont="1" applyFill="1" applyBorder="1"/>
    <xf numFmtId="0" fontId="27" fillId="5" borderId="12" xfId="0" applyFont="1" applyFill="1" applyBorder="1"/>
    <xf numFmtId="0" fontId="27" fillId="5" borderId="13" xfId="0" applyFont="1" applyFill="1" applyBorder="1"/>
    <xf numFmtId="0" fontId="3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8" fontId="5" fillId="0" borderId="0" xfId="0" applyNumberFormat="1" applyFont="1"/>
    <xf numFmtId="0" fontId="12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2" fillId="0" borderId="0" xfId="0" applyFont="1" applyAlignment="1">
      <alignment horizontal="left" wrapText="1" indent="2"/>
    </xf>
    <xf numFmtId="0" fontId="12" fillId="0" borderId="0" xfId="0" applyFont="1" applyAlignment="1">
      <alignment horizontal="left" indent="2"/>
    </xf>
    <xf numFmtId="0" fontId="8" fillId="0" borderId="0" xfId="5" applyFont="1" applyAlignment="1">
      <alignment vertical="top" wrapText="1"/>
    </xf>
    <xf numFmtId="37" fontId="2" fillId="0" borderId="3" xfId="0" applyNumberFormat="1" applyFont="1" applyBorder="1"/>
    <xf numFmtId="0" fontId="12" fillId="0" borderId="0" xfId="0" applyFont="1" applyAlignment="1">
      <alignment horizontal="left" wrapText="1"/>
    </xf>
    <xf numFmtId="0" fontId="8" fillId="2" borderId="0" xfId="0" applyFont="1" applyFill="1" applyAlignment="1">
      <alignment horizontal="left" wrapText="1"/>
    </xf>
    <xf numFmtId="37" fontId="2" fillId="2" borderId="2" xfId="0" applyNumberFormat="1" applyFont="1" applyFill="1" applyBorder="1"/>
    <xf numFmtId="37" fontId="2" fillId="2" borderId="0" xfId="0" applyNumberFormat="1" applyFont="1" applyFill="1"/>
    <xf numFmtId="0" fontId="20" fillId="0" borderId="0" xfId="4" applyFont="1" applyAlignment="1">
      <alignment vertical="center"/>
    </xf>
    <xf numFmtId="164" fontId="20" fillId="0" borderId="0" xfId="4" applyNumberFormat="1" applyFont="1" applyAlignment="1">
      <alignment vertical="center"/>
    </xf>
    <xf numFmtId="1" fontId="20" fillId="0" borderId="0" xfId="4" applyNumberFormat="1" applyFont="1" applyAlignment="1">
      <alignment vertical="center"/>
    </xf>
    <xf numFmtId="164" fontId="23" fillId="0" borderId="4" xfId="1" applyNumberFormat="1" applyFont="1" applyFill="1" applyBorder="1"/>
    <xf numFmtId="0" fontId="23" fillId="0" borderId="4" xfId="0" applyFont="1" applyFill="1" applyBorder="1"/>
    <xf numFmtId="0" fontId="0" fillId="0" borderId="4" xfId="0" applyFill="1" applyBorder="1"/>
    <xf numFmtId="0" fontId="0" fillId="0" borderId="0" xfId="0" applyFill="1"/>
    <xf numFmtId="164" fontId="0" fillId="0" borderId="4" xfId="1" applyNumberFormat="1" applyFont="1" applyBorder="1"/>
    <xf numFmtId="164" fontId="21" fillId="0" borderId="4" xfId="1" applyNumberFormat="1" applyFont="1" applyBorder="1"/>
    <xf numFmtId="37" fontId="16" fillId="0" borderId="0" xfId="4" applyNumberFormat="1" applyFont="1" applyFill="1" applyBorder="1" applyAlignment="1">
      <alignment horizontal="left" vertical="center" wrapText="1"/>
    </xf>
    <xf numFmtId="0" fontId="28" fillId="5" borderId="3" xfId="0" applyFont="1" applyFill="1" applyBorder="1" applyAlignment="1">
      <alignment horizontal="center"/>
    </xf>
    <xf numFmtId="0" fontId="28" fillId="5" borderId="5" xfId="0" applyFont="1" applyFill="1" applyBorder="1" applyAlignment="1">
      <alignment horizontal="center"/>
    </xf>
    <xf numFmtId="14" fontId="28" fillId="5" borderId="5" xfId="0" applyNumberFormat="1" applyFont="1" applyFill="1" applyBorder="1" applyAlignment="1">
      <alignment horizontal="center"/>
    </xf>
    <xf numFmtId="0" fontId="29" fillId="5" borderId="5" xfId="0" applyFont="1" applyFill="1" applyBorder="1" applyAlignment="1">
      <alignment horizontal="center"/>
    </xf>
    <xf numFmtId="0" fontId="28" fillId="5" borderId="1" xfId="0" applyFont="1" applyFill="1" applyBorder="1" applyAlignment="1">
      <alignment horizontal="center"/>
    </xf>
    <xf numFmtId="0" fontId="30" fillId="0" borderId="3" xfId="0" applyFont="1" applyBorder="1" applyAlignment="1">
      <alignment horizontal="center"/>
    </xf>
    <xf numFmtId="0" fontId="31" fillId="5" borderId="9" xfId="0" applyFont="1" applyFill="1" applyBorder="1" applyAlignment="1">
      <alignment horizontal="center"/>
    </xf>
    <xf numFmtId="0" fontId="31" fillId="5" borderId="0" xfId="0" applyFont="1" applyFill="1" applyAlignment="1">
      <alignment horizontal="center"/>
    </xf>
    <xf numFmtId="0" fontId="31" fillId="5" borderId="10" xfId="0" applyFont="1" applyFill="1" applyBorder="1" applyAlignment="1">
      <alignment horizontal="center"/>
    </xf>
    <xf numFmtId="0" fontId="28" fillId="5" borderId="9" xfId="0" applyFont="1" applyFill="1" applyBorder="1" applyAlignment="1">
      <alignment horizontal="center" vertical="center" wrapText="1"/>
    </xf>
    <xf numFmtId="0" fontId="28" fillId="5" borderId="0" xfId="0" applyFont="1" applyFill="1" applyAlignment="1">
      <alignment horizontal="center" vertical="center" wrapText="1"/>
    </xf>
    <xf numFmtId="0" fontId="28" fillId="5" borderId="10" xfId="0" applyFont="1" applyFill="1" applyBorder="1" applyAlignment="1">
      <alignment horizontal="center" vertical="center" wrapText="1"/>
    </xf>
    <xf numFmtId="0" fontId="31" fillId="5" borderId="9" xfId="0" applyFont="1" applyFill="1" applyBorder="1" applyAlignment="1">
      <alignment horizontal="center" vertical="center"/>
    </xf>
    <xf numFmtId="0" fontId="31" fillId="5" borderId="0" xfId="0" applyFont="1" applyFill="1" applyAlignment="1">
      <alignment horizontal="center" vertical="center"/>
    </xf>
    <xf numFmtId="0" fontId="31" fillId="5" borderId="10" xfId="0" applyFont="1" applyFill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15" xfId="0" applyFont="1" applyBorder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kubinfo2-my.sharepoint.com/Users/ehaxhi/Desktop/EQ-FINREP%20-%20QKB/Reports/Format%20raportimi%20SKK2%20versioni%20KK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"/>
      <sheetName val="Permbajtja"/>
      <sheetName val="Pasqyra e Pozicioni Financiar"/>
      <sheetName val="Pasqyra e Performances (natyra)"/>
      <sheetName val="Pasqyra e Performances (funks)"/>
      <sheetName val="CashFlow (direkt)"/>
      <sheetName val="CashFlow (indirekt)"/>
      <sheetName val="Pasqyra e Levizjeve ne Kapital"/>
      <sheetName val="Shenime SKK"/>
      <sheetName val="Shpenzime te pazbritshme 14  "/>
    </sheetNames>
    <sheetDataSet>
      <sheetData sheetId="0" refreshError="1"/>
      <sheetData sheetId="1" refreshError="1"/>
      <sheetData sheetId="2" refreshError="1">
        <row r="11">
          <cell r="C11">
            <v>0</v>
          </cell>
          <cell r="E11">
            <v>0</v>
          </cell>
        </row>
      </sheetData>
      <sheetData sheetId="3" refreshError="1">
        <row r="42">
          <cell r="C42">
            <v>0</v>
          </cell>
          <cell r="E42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M21" sqref="M21"/>
    </sheetView>
  </sheetViews>
  <sheetFormatPr defaultColWidth="9.140625" defaultRowHeight="12.75" x14ac:dyDescent="0.2"/>
  <cols>
    <col min="1" max="1" width="6.7109375" style="91" customWidth="1"/>
    <col min="2" max="16384" width="9.140625" style="91"/>
  </cols>
  <sheetData>
    <row r="1" spans="1:10" x14ac:dyDescent="0.2">
      <c r="A1" s="88"/>
      <c r="B1" s="89"/>
      <c r="C1" s="89"/>
      <c r="D1" s="89"/>
      <c r="E1" s="89"/>
      <c r="F1" s="89"/>
      <c r="G1" s="89"/>
      <c r="H1" s="89"/>
      <c r="I1" s="89"/>
      <c r="J1" s="90"/>
    </row>
    <row r="2" spans="1:10" s="93" customFormat="1" ht="15.75" x14ac:dyDescent="0.25">
      <c r="A2" s="92"/>
      <c r="B2" s="93" t="s">
        <v>170</v>
      </c>
      <c r="E2" s="135" t="s">
        <v>0</v>
      </c>
      <c r="F2" s="135"/>
      <c r="G2" s="135"/>
      <c r="H2" s="135"/>
      <c r="I2" s="135"/>
      <c r="J2" s="94"/>
    </row>
    <row r="3" spans="1:10" s="93" customFormat="1" ht="12" x14ac:dyDescent="0.2">
      <c r="A3" s="92"/>
      <c r="B3" s="93" t="s">
        <v>171</v>
      </c>
      <c r="E3" s="136" t="s">
        <v>240</v>
      </c>
      <c r="F3" s="136"/>
      <c r="G3" s="136"/>
      <c r="H3" s="136"/>
      <c r="I3" s="136"/>
      <c r="J3" s="94"/>
    </row>
    <row r="4" spans="1:10" s="93" customFormat="1" ht="12" x14ac:dyDescent="0.2">
      <c r="A4" s="92"/>
      <c r="B4" s="93" t="s">
        <v>172</v>
      </c>
      <c r="E4" s="133" t="s">
        <v>241</v>
      </c>
      <c r="F4" s="133"/>
      <c r="G4" s="133"/>
      <c r="H4" s="133"/>
      <c r="I4" s="133"/>
      <c r="J4" s="94"/>
    </row>
    <row r="5" spans="1:10" s="93" customFormat="1" ht="15" customHeight="1" x14ac:dyDescent="0.2">
      <c r="A5" s="92"/>
      <c r="E5" s="136"/>
      <c r="F5" s="136"/>
      <c r="G5" s="136"/>
      <c r="H5" s="136"/>
      <c r="I5" s="136"/>
      <c r="J5" s="94"/>
    </row>
    <row r="6" spans="1:10" s="93" customFormat="1" ht="12" x14ac:dyDescent="0.2">
      <c r="A6" s="92"/>
      <c r="B6" s="93" t="s">
        <v>173</v>
      </c>
      <c r="E6" s="134">
        <v>39493</v>
      </c>
      <c r="F6" s="134"/>
      <c r="G6" s="134"/>
      <c r="H6" s="134"/>
      <c r="I6" s="134"/>
      <c r="J6" s="94"/>
    </row>
    <row r="7" spans="1:10" s="93" customFormat="1" ht="12" x14ac:dyDescent="0.2">
      <c r="A7" s="92"/>
      <c r="J7" s="94"/>
    </row>
    <row r="8" spans="1:10" s="93" customFormat="1" ht="12" x14ac:dyDescent="0.2">
      <c r="A8" s="92"/>
      <c r="B8" s="93" t="s">
        <v>174</v>
      </c>
      <c r="E8" s="133" t="s">
        <v>242</v>
      </c>
      <c r="F8" s="133"/>
      <c r="G8" s="133"/>
      <c r="H8" s="133"/>
      <c r="I8" s="133"/>
      <c r="J8" s="94"/>
    </row>
    <row r="9" spans="1:10" s="93" customFormat="1" ht="12" x14ac:dyDescent="0.2">
      <c r="A9" s="92"/>
      <c r="E9" s="137"/>
      <c r="F9" s="137"/>
      <c r="G9" s="137"/>
      <c r="H9" s="137"/>
      <c r="I9" s="137"/>
      <c r="J9" s="94"/>
    </row>
    <row r="10" spans="1:10" s="93" customFormat="1" ht="12" x14ac:dyDescent="0.2">
      <c r="A10" s="92"/>
      <c r="E10" s="95"/>
      <c r="F10" s="95"/>
      <c r="G10" s="95"/>
      <c r="H10" s="95"/>
      <c r="I10" s="95"/>
      <c r="J10" s="94"/>
    </row>
    <row r="11" spans="1:10" x14ac:dyDescent="0.2">
      <c r="A11" s="96"/>
      <c r="J11" s="97"/>
    </row>
    <row r="12" spans="1:10" x14ac:dyDescent="0.2">
      <c r="A12" s="96"/>
      <c r="J12" s="97"/>
    </row>
    <row r="13" spans="1:10" x14ac:dyDescent="0.2">
      <c r="A13" s="96"/>
      <c r="J13" s="97"/>
    </row>
    <row r="14" spans="1:10" x14ac:dyDescent="0.2">
      <c r="A14" s="96"/>
      <c r="J14" s="97"/>
    </row>
    <row r="15" spans="1:10" x14ac:dyDescent="0.2">
      <c r="A15" s="96"/>
      <c r="J15" s="97"/>
    </row>
    <row r="16" spans="1:10" x14ac:dyDescent="0.2">
      <c r="A16" s="96"/>
      <c r="J16" s="97"/>
    </row>
    <row r="17" spans="1:10" x14ac:dyDescent="0.2">
      <c r="A17" s="96"/>
      <c r="J17" s="97"/>
    </row>
    <row r="18" spans="1:10" x14ac:dyDescent="0.2">
      <c r="A18" s="96"/>
      <c r="J18" s="97"/>
    </row>
    <row r="19" spans="1:10" x14ac:dyDescent="0.2">
      <c r="A19" s="96"/>
      <c r="J19" s="97"/>
    </row>
    <row r="20" spans="1:10" x14ac:dyDescent="0.2">
      <c r="A20" s="96"/>
      <c r="J20" s="97"/>
    </row>
    <row r="21" spans="1:10" x14ac:dyDescent="0.2">
      <c r="A21" s="96"/>
      <c r="J21" s="97"/>
    </row>
    <row r="22" spans="1:10" x14ac:dyDescent="0.2">
      <c r="A22" s="96"/>
      <c r="J22" s="97"/>
    </row>
    <row r="23" spans="1:10" ht="33" x14ac:dyDescent="0.45">
      <c r="A23" s="138" t="s">
        <v>175</v>
      </c>
      <c r="B23" s="139"/>
      <c r="C23" s="139"/>
      <c r="D23" s="139"/>
      <c r="E23" s="139"/>
      <c r="F23" s="139"/>
      <c r="G23" s="139"/>
      <c r="H23" s="139"/>
      <c r="I23" s="139"/>
      <c r="J23" s="140"/>
    </row>
    <row r="24" spans="1:10" ht="12.75" customHeight="1" x14ac:dyDescent="0.2">
      <c r="A24" s="141" t="s">
        <v>176</v>
      </c>
      <c r="B24" s="142"/>
      <c r="C24" s="142"/>
      <c r="D24" s="142"/>
      <c r="E24" s="142"/>
      <c r="F24" s="142"/>
      <c r="G24" s="142"/>
      <c r="H24" s="142"/>
      <c r="I24" s="142"/>
      <c r="J24" s="143"/>
    </row>
    <row r="25" spans="1:10" x14ac:dyDescent="0.2">
      <c r="A25" s="141"/>
      <c r="B25" s="142"/>
      <c r="C25" s="142"/>
      <c r="D25" s="142"/>
      <c r="E25" s="142"/>
      <c r="F25" s="142"/>
      <c r="G25" s="142"/>
      <c r="H25" s="142"/>
      <c r="I25" s="142"/>
      <c r="J25" s="143"/>
    </row>
    <row r="26" spans="1:10" x14ac:dyDescent="0.2">
      <c r="A26" s="98"/>
      <c r="B26" s="99"/>
      <c r="C26" s="99"/>
      <c r="D26" s="99"/>
      <c r="E26" s="99"/>
      <c r="F26" s="99"/>
      <c r="G26" s="99"/>
      <c r="H26" s="99"/>
      <c r="I26" s="99"/>
      <c r="J26" s="97"/>
    </row>
    <row r="27" spans="1:10" x14ac:dyDescent="0.2">
      <c r="A27" s="98"/>
      <c r="B27" s="99"/>
      <c r="C27" s="99"/>
      <c r="D27" s="99"/>
      <c r="E27" s="99"/>
      <c r="F27" s="99"/>
      <c r="G27" s="99"/>
      <c r="H27" s="99"/>
      <c r="I27" s="99"/>
      <c r="J27" s="97"/>
    </row>
    <row r="28" spans="1:10" x14ac:dyDescent="0.2">
      <c r="A28" s="98"/>
      <c r="B28" s="99"/>
      <c r="C28" s="99"/>
      <c r="D28" s="99"/>
      <c r="E28" s="99"/>
      <c r="F28" s="99"/>
      <c r="G28" s="99"/>
      <c r="H28" s="99"/>
      <c r="I28" s="99"/>
      <c r="J28" s="97"/>
    </row>
    <row r="29" spans="1:10" x14ac:dyDescent="0.2">
      <c r="A29" s="96"/>
      <c r="J29" s="97"/>
    </row>
    <row r="30" spans="1:10" ht="15" customHeight="1" x14ac:dyDescent="0.2">
      <c r="A30" s="144" t="s">
        <v>177</v>
      </c>
      <c r="B30" s="145"/>
      <c r="C30" s="145"/>
      <c r="D30" s="145"/>
      <c r="E30" s="145"/>
      <c r="F30" s="145"/>
      <c r="G30" s="145"/>
      <c r="H30" s="145"/>
      <c r="I30" s="145"/>
      <c r="J30" s="146"/>
    </row>
    <row r="31" spans="1:10" ht="15" customHeight="1" x14ac:dyDescent="0.2">
      <c r="A31" s="144"/>
      <c r="B31" s="145"/>
      <c r="C31" s="145"/>
      <c r="D31" s="145"/>
      <c r="E31" s="145"/>
      <c r="F31" s="145"/>
      <c r="G31" s="145"/>
      <c r="H31" s="145"/>
      <c r="I31" s="145"/>
      <c r="J31" s="146"/>
    </row>
    <row r="32" spans="1:10" x14ac:dyDescent="0.2">
      <c r="A32" s="144"/>
      <c r="B32" s="145"/>
      <c r="C32" s="145"/>
      <c r="D32" s="145"/>
      <c r="E32" s="145"/>
      <c r="F32" s="145"/>
      <c r="G32" s="145"/>
      <c r="H32" s="145"/>
      <c r="I32" s="145"/>
      <c r="J32" s="146"/>
    </row>
    <row r="33" spans="1:10" x14ac:dyDescent="0.2">
      <c r="A33" s="96"/>
      <c r="J33" s="97"/>
    </row>
    <row r="34" spans="1:10" x14ac:dyDescent="0.2">
      <c r="A34" s="96"/>
      <c r="J34" s="97"/>
    </row>
    <row r="35" spans="1:10" x14ac:dyDescent="0.2">
      <c r="A35" s="96"/>
      <c r="J35" s="97"/>
    </row>
    <row r="36" spans="1:10" x14ac:dyDescent="0.2">
      <c r="A36" s="96"/>
      <c r="J36" s="97"/>
    </row>
    <row r="37" spans="1:10" x14ac:dyDescent="0.2">
      <c r="A37" s="96"/>
      <c r="J37" s="97"/>
    </row>
    <row r="38" spans="1:10" x14ac:dyDescent="0.2">
      <c r="A38" s="96"/>
      <c r="J38" s="97"/>
    </row>
    <row r="39" spans="1:10" x14ac:dyDescent="0.2">
      <c r="A39" s="96"/>
      <c r="J39" s="97"/>
    </row>
    <row r="40" spans="1:10" x14ac:dyDescent="0.2">
      <c r="A40" s="96"/>
      <c r="J40" s="97"/>
    </row>
    <row r="41" spans="1:10" x14ac:dyDescent="0.2">
      <c r="A41" s="96"/>
      <c r="J41" s="97"/>
    </row>
    <row r="42" spans="1:10" x14ac:dyDescent="0.2">
      <c r="A42" s="96"/>
      <c r="J42" s="97"/>
    </row>
    <row r="43" spans="1:10" s="93" customFormat="1" ht="12" x14ac:dyDescent="0.2">
      <c r="A43" s="92"/>
      <c r="B43" s="93" t="s">
        <v>178</v>
      </c>
      <c r="G43" s="133" t="s">
        <v>179</v>
      </c>
      <c r="H43" s="133"/>
      <c r="J43" s="94"/>
    </row>
    <row r="44" spans="1:10" s="93" customFormat="1" ht="12" x14ac:dyDescent="0.2">
      <c r="A44" s="92"/>
      <c r="B44" s="93" t="s">
        <v>180</v>
      </c>
      <c r="G44" s="132" t="s">
        <v>181</v>
      </c>
      <c r="H44" s="132"/>
      <c r="J44" s="94"/>
    </row>
    <row r="45" spans="1:10" s="93" customFormat="1" ht="12" x14ac:dyDescent="0.2">
      <c r="A45" s="92"/>
      <c r="B45" s="93" t="s">
        <v>182</v>
      </c>
      <c r="G45" s="132" t="s">
        <v>183</v>
      </c>
      <c r="H45" s="132"/>
      <c r="J45" s="94"/>
    </row>
    <row r="46" spans="1:10" s="93" customFormat="1" ht="12" x14ac:dyDescent="0.2">
      <c r="A46" s="92"/>
      <c r="B46" s="93" t="s">
        <v>184</v>
      </c>
      <c r="G46" s="132" t="s">
        <v>183</v>
      </c>
      <c r="H46" s="132"/>
      <c r="J46" s="94"/>
    </row>
    <row r="47" spans="1:10" x14ac:dyDescent="0.2">
      <c r="A47" s="96"/>
      <c r="J47" s="97"/>
    </row>
    <row r="48" spans="1:10" s="102" customFormat="1" ht="15.75" x14ac:dyDescent="0.25">
      <c r="A48" s="100"/>
      <c r="B48" s="93" t="s">
        <v>185</v>
      </c>
      <c r="C48" s="93"/>
      <c r="D48" s="93"/>
      <c r="E48" s="93"/>
      <c r="F48" s="101" t="s">
        <v>186</v>
      </c>
      <c r="G48" s="133" t="s">
        <v>187</v>
      </c>
      <c r="H48" s="133"/>
      <c r="J48" s="103"/>
    </row>
    <row r="49" spans="1:10" s="102" customFormat="1" ht="15.75" x14ac:dyDescent="0.25">
      <c r="A49" s="100"/>
      <c r="B49" s="93"/>
      <c r="C49" s="93"/>
      <c r="D49" s="93"/>
      <c r="E49" s="93"/>
      <c r="F49" s="101" t="s">
        <v>188</v>
      </c>
      <c r="G49" s="132" t="s">
        <v>189</v>
      </c>
      <c r="H49" s="132"/>
      <c r="J49" s="103"/>
    </row>
    <row r="50" spans="1:10" s="102" customFormat="1" ht="15.75" x14ac:dyDescent="0.25">
      <c r="A50" s="100"/>
      <c r="B50" s="93"/>
      <c r="C50" s="93"/>
      <c r="D50" s="93"/>
      <c r="E50" s="93"/>
      <c r="F50" s="101"/>
      <c r="G50" s="101"/>
      <c r="H50" s="101"/>
      <c r="J50" s="103"/>
    </row>
    <row r="51" spans="1:10" s="102" customFormat="1" ht="15.75" x14ac:dyDescent="0.25">
      <c r="A51" s="100"/>
      <c r="B51" s="93" t="s">
        <v>190</v>
      </c>
      <c r="C51" s="93"/>
      <c r="D51" s="93"/>
      <c r="E51" s="101"/>
      <c r="F51" s="93"/>
      <c r="G51" s="134" t="s">
        <v>243</v>
      </c>
      <c r="H51" s="134"/>
      <c r="J51" s="103"/>
    </row>
    <row r="52" spans="1:10" ht="13.5" thickBot="1" x14ac:dyDescent="0.25">
      <c r="A52" s="104"/>
      <c r="B52" s="105"/>
      <c r="C52" s="105"/>
      <c r="D52" s="105"/>
      <c r="E52" s="105"/>
      <c r="F52" s="105"/>
      <c r="G52" s="105"/>
      <c r="H52" s="105"/>
      <c r="I52" s="105"/>
      <c r="J52" s="106"/>
    </row>
  </sheetData>
  <mergeCells count="17">
    <mergeCell ref="G44:H44"/>
    <mergeCell ref="E2:I2"/>
    <mergeCell ref="E3:I3"/>
    <mergeCell ref="E4:I4"/>
    <mergeCell ref="E5:I5"/>
    <mergeCell ref="E6:I6"/>
    <mergeCell ref="E8:I8"/>
    <mergeCell ref="E9:I9"/>
    <mergeCell ref="A23:J23"/>
    <mergeCell ref="A24:J25"/>
    <mergeCell ref="A30:J32"/>
    <mergeCell ref="G43:H43"/>
    <mergeCell ref="G45:H45"/>
    <mergeCell ref="G46:H46"/>
    <mergeCell ref="G48:H48"/>
    <mergeCell ref="G49:H49"/>
    <mergeCell ref="G51:H5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"/>
  <sheetViews>
    <sheetView topLeftCell="A25" workbookViewId="0">
      <selection activeCell="B57" sqref="B57"/>
    </sheetView>
  </sheetViews>
  <sheetFormatPr defaultColWidth="9.140625" defaultRowHeight="15" x14ac:dyDescent="0.25"/>
  <cols>
    <col min="1" max="1" width="83.42578125" style="3" customWidth="1"/>
    <col min="2" max="2" width="15.7109375" style="2" customWidth="1"/>
    <col min="3" max="3" width="2.28515625" style="2" customWidth="1"/>
    <col min="4" max="4" width="15.7109375" style="2" customWidth="1"/>
    <col min="5" max="5" width="2.42578125" style="2" customWidth="1"/>
    <col min="6" max="6" width="10.5703125" style="3" bestFit="1" customWidth="1"/>
    <col min="7" max="16384" width="9.140625" style="3"/>
  </cols>
  <sheetData>
    <row r="1" spans="1:5" x14ac:dyDescent="0.25">
      <c r="A1" s="1" t="s">
        <v>147</v>
      </c>
    </row>
    <row r="2" spans="1:5" x14ac:dyDescent="0.25">
      <c r="A2" s="4" t="s">
        <v>0</v>
      </c>
    </row>
    <row r="3" spans="1:5" x14ac:dyDescent="0.25">
      <c r="A3" s="4" t="s">
        <v>1</v>
      </c>
    </row>
    <row r="4" spans="1:5" x14ac:dyDescent="0.25">
      <c r="A4" s="4" t="s">
        <v>2</v>
      </c>
    </row>
    <row r="5" spans="1:5" x14ac:dyDescent="0.25">
      <c r="A5" s="50" t="s">
        <v>61</v>
      </c>
    </row>
    <row r="6" spans="1:5" x14ac:dyDescent="0.25">
      <c r="A6" s="51"/>
      <c r="B6" s="6" t="s">
        <v>4</v>
      </c>
      <c r="C6" s="6"/>
      <c r="D6" s="6" t="s">
        <v>4</v>
      </c>
    </row>
    <row r="7" spans="1:5" x14ac:dyDescent="0.25">
      <c r="A7" s="51"/>
      <c r="B7" s="6" t="s">
        <v>5</v>
      </c>
      <c r="C7" s="6"/>
      <c r="D7" s="6" t="s">
        <v>6</v>
      </c>
      <c r="E7" s="3"/>
    </row>
    <row r="8" spans="1:5" x14ac:dyDescent="0.25">
      <c r="A8" s="50" t="s">
        <v>62</v>
      </c>
      <c r="B8" s="52"/>
      <c r="C8" s="52"/>
      <c r="D8" s="52"/>
      <c r="E8" s="3"/>
    </row>
    <row r="9" spans="1:5" x14ac:dyDescent="0.25">
      <c r="A9" s="50"/>
      <c r="B9" s="52"/>
      <c r="C9" s="52"/>
      <c r="D9" s="52"/>
      <c r="E9" s="3"/>
    </row>
    <row r="10" spans="1:5" x14ac:dyDescent="0.25">
      <c r="A10" s="53" t="s">
        <v>63</v>
      </c>
      <c r="B10" s="9"/>
      <c r="C10" s="10"/>
      <c r="D10" s="9"/>
      <c r="E10" s="3"/>
    </row>
    <row r="11" spans="1:5" x14ac:dyDescent="0.25">
      <c r="A11" s="12" t="s">
        <v>64</v>
      </c>
      <c r="B11" s="54">
        <f>'Llogarite 1-5'!D6</f>
        <v>247710.2</v>
      </c>
      <c r="C11" s="55"/>
      <c r="D11" s="54">
        <v>1327418.1436999999</v>
      </c>
      <c r="E11" s="3"/>
    </row>
    <row r="12" spans="1:5" x14ac:dyDescent="0.25">
      <c r="A12" s="12" t="s">
        <v>65</v>
      </c>
      <c r="B12" s="56"/>
      <c r="C12" s="55"/>
      <c r="D12" s="56"/>
      <c r="E12" s="3"/>
    </row>
    <row r="13" spans="1:5" x14ac:dyDescent="0.25">
      <c r="A13" s="16" t="s">
        <v>66</v>
      </c>
      <c r="B13" s="54"/>
      <c r="C13" s="55"/>
      <c r="D13" s="54"/>
      <c r="E13" s="3"/>
    </row>
    <row r="14" spans="1:5" x14ac:dyDescent="0.25">
      <c r="A14" s="16" t="s">
        <v>67</v>
      </c>
      <c r="B14" s="54"/>
      <c r="C14" s="55"/>
      <c r="D14" s="54"/>
      <c r="E14" s="3"/>
    </row>
    <row r="15" spans="1:5" x14ac:dyDescent="0.25">
      <c r="A15" s="16" t="s">
        <v>68</v>
      </c>
      <c r="B15" s="54"/>
      <c r="C15" s="55"/>
      <c r="D15" s="54"/>
      <c r="E15" s="3"/>
    </row>
    <row r="16" spans="1:5" x14ac:dyDescent="0.25">
      <c r="A16" s="16" t="s">
        <v>69</v>
      </c>
      <c r="B16" s="54"/>
      <c r="C16" s="55"/>
      <c r="D16" s="54"/>
      <c r="E16" s="3"/>
    </row>
    <row r="17" spans="1:5" x14ac:dyDescent="0.25">
      <c r="A17" s="12" t="s">
        <v>70</v>
      </c>
      <c r="B17" s="56"/>
      <c r="C17" s="55"/>
      <c r="D17" s="56"/>
      <c r="E17" s="3"/>
    </row>
    <row r="18" spans="1:5" x14ac:dyDescent="0.25">
      <c r="A18" s="16" t="s">
        <v>71</v>
      </c>
      <c r="B18" s="54">
        <f>'Llogarite 1-5'!D7</f>
        <v>3125540</v>
      </c>
      <c r="C18" s="55"/>
      <c r="D18" s="54">
        <v>2687463.9000000004</v>
      </c>
      <c r="E18" s="3"/>
    </row>
    <row r="19" spans="1:5" x14ac:dyDescent="0.25">
      <c r="A19" s="16" t="s">
        <v>72</v>
      </c>
      <c r="B19" s="54"/>
      <c r="C19" s="55"/>
      <c r="D19" s="54"/>
      <c r="E19" s="3"/>
    </row>
    <row r="20" spans="1:5" x14ac:dyDescent="0.25">
      <c r="A20" s="16" t="s">
        <v>73</v>
      </c>
      <c r="B20" s="54"/>
      <c r="C20" s="55"/>
      <c r="D20" s="54"/>
      <c r="E20" s="3"/>
    </row>
    <row r="21" spans="1:5" x14ac:dyDescent="0.25">
      <c r="A21" s="16" t="s">
        <v>74</v>
      </c>
      <c r="B21" s="54">
        <f>'Llogarite 1-5'!D4+1692096</f>
        <v>3601734</v>
      </c>
      <c r="C21" s="55"/>
      <c r="D21" s="54">
        <v>477267</v>
      </c>
      <c r="E21" s="3"/>
    </row>
    <row r="22" spans="1:5" x14ac:dyDescent="0.25">
      <c r="A22" s="16" t="s">
        <v>75</v>
      </c>
      <c r="B22" s="54"/>
      <c r="C22" s="55"/>
      <c r="D22" s="54"/>
      <c r="E22" s="3"/>
    </row>
    <row r="23" spans="1:5" x14ac:dyDescent="0.25">
      <c r="A23" s="12" t="s">
        <v>76</v>
      </c>
      <c r="B23" s="57"/>
      <c r="C23" s="55"/>
      <c r="D23" s="57"/>
      <c r="E23" s="3"/>
    </row>
    <row r="24" spans="1:5" x14ac:dyDescent="0.25">
      <c r="A24" s="16" t="s">
        <v>77</v>
      </c>
      <c r="B24" s="54">
        <f>'Llogarite 1-5'!D3</f>
        <v>1005749</v>
      </c>
      <c r="C24" s="55"/>
      <c r="D24" s="54">
        <v>1005749</v>
      </c>
      <c r="E24" s="3"/>
    </row>
    <row r="25" spans="1:5" x14ac:dyDescent="0.25">
      <c r="A25" s="16" t="s">
        <v>78</v>
      </c>
      <c r="B25" s="54"/>
      <c r="C25" s="55"/>
      <c r="D25" s="54"/>
      <c r="E25" s="3"/>
    </row>
    <row r="26" spans="1:5" x14ac:dyDescent="0.25">
      <c r="A26" s="16" t="s">
        <v>79</v>
      </c>
      <c r="B26" s="54"/>
      <c r="C26" s="55"/>
      <c r="D26" s="54"/>
      <c r="E26" s="3"/>
    </row>
    <row r="27" spans="1:5" x14ac:dyDescent="0.25">
      <c r="A27" s="16" t="s">
        <v>80</v>
      </c>
      <c r="B27" s="54"/>
      <c r="C27" s="55"/>
      <c r="D27" s="54"/>
      <c r="E27" s="3"/>
    </row>
    <row r="28" spans="1:5" x14ac:dyDescent="0.25">
      <c r="A28" s="16" t="s">
        <v>81</v>
      </c>
      <c r="B28" s="54"/>
      <c r="C28" s="55"/>
      <c r="D28" s="54"/>
      <c r="E28" s="3"/>
    </row>
    <row r="29" spans="1:5" x14ac:dyDescent="0.25">
      <c r="A29" s="16" t="s">
        <v>82</v>
      </c>
      <c r="B29" s="54"/>
      <c r="C29" s="55"/>
      <c r="D29" s="54"/>
      <c r="E29" s="3"/>
    </row>
    <row r="30" spans="1:5" x14ac:dyDescent="0.25">
      <c r="A30" s="16" t="s">
        <v>83</v>
      </c>
      <c r="B30" s="54"/>
      <c r="C30" s="55"/>
      <c r="D30" s="54"/>
      <c r="E30" s="3"/>
    </row>
    <row r="31" spans="1:5" x14ac:dyDescent="0.25">
      <c r="A31" s="12" t="s">
        <v>84</v>
      </c>
      <c r="B31" s="54"/>
      <c r="C31" s="55"/>
      <c r="D31" s="54"/>
      <c r="E31" s="3"/>
    </row>
    <row r="32" spans="1:5" x14ac:dyDescent="0.25">
      <c r="A32" s="12" t="s">
        <v>85</v>
      </c>
      <c r="B32" s="54"/>
      <c r="C32" s="55"/>
      <c r="D32" s="54"/>
      <c r="E32" s="3"/>
    </row>
    <row r="33" spans="1:6" x14ac:dyDescent="0.25">
      <c r="A33" s="12" t="s">
        <v>86</v>
      </c>
      <c r="B33" s="58">
        <f>SUM(B11:B32)</f>
        <v>7980733.2000000002</v>
      </c>
      <c r="C33" s="58"/>
      <c r="D33" s="58">
        <f t="shared" ref="D33" si="0">SUM(D11:D32)</f>
        <v>5497898.0437000003</v>
      </c>
      <c r="E33" s="3"/>
    </row>
    <row r="34" spans="1:6" x14ac:dyDescent="0.25">
      <c r="A34" s="12"/>
      <c r="B34" s="57"/>
      <c r="C34" s="55"/>
      <c r="D34" s="57"/>
      <c r="E34" s="3"/>
    </row>
    <row r="35" spans="1:6" x14ac:dyDescent="0.25">
      <c r="A35" s="12" t="s">
        <v>87</v>
      </c>
      <c r="B35" s="57"/>
      <c r="C35" s="55"/>
      <c r="D35" s="57"/>
      <c r="E35" s="3"/>
    </row>
    <row r="36" spans="1:6" x14ac:dyDescent="0.25">
      <c r="A36" s="12" t="s">
        <v>88</v>
      </c>
      <c r="B36" s="57"/>
      <c r="C36" s="55"/>
      <c r="D36" s="57"/>
      <c r="E36" s="3"/>
    </row>
    <row r="37" spans="1:6" x14ac:dyDescent="0.25">
      <c r="A37" s="16" t="s">
        <v>89</v>
      </c>
      <c r="B37" s="54"/>
      <c r="C37" s="55"/>
      <c r="D37" s="54"/>
      <c r="E37" s="3"/>
    </row>
    <row r="38" spans="1:6" x14ac:dyDescent="0.25">
      <c r="A38" s="16" t="s">
        <v>90</v>
      </c>
      <c r="B38" s="54"/>
      <c r="C38" s="55"/>
      <c r="D38" s="54"/>
      <c r="E38" s="3"/>
    </row>
    <row r="39" spans="1:6" x14ac:dyDescent="0.25">
      <c r="A39" s="16" t="s">
        <v>91</v>
      </c>
      <c r="B39" s="54"/>
      <c r="C39" s="55"/>
      <c r="D39" s="54"/>
      <c r="E39" s="3"/>
    </row>
    <row r="40" spans="1:6" x14ac:dyDescent="0.25">
      <c r="A40" s="16" t="s">
        <v>92</v>
      </c>
      <c r="B40" s="54"/>
      <c r="C40" s="55"/>
      <c r="D40" s="54"/>
      <c r="E40" s="3"/>
    </row>
    <row r="41" spans="1:6" x14ac:dyDescent="0.25">
      <c r="A41" s="16" t="s">
        <v>93</v>
      </c>
      <c r="B41" s="54"/>
      <c r="C41" s="55"/>
      <c r="D41" s="54"/>
      <c r="E41" s="3"/>
    </row>
    <row r="42" spans="1:6" x14ac:dyDescent="0.25">
      <c r="A42" s="16" t="s">
        <v>94</v>
      </c>
      <c r="B42" s="54"/>
      <c r="C42" s="55"/>
      <c r="D42" s="54"/>
      <c r="E42" s="3"/>
    </row>
    <row r="43" spans="1:6" x14ac:dyDescent="0.25">
      <c r="A43" s="12" t="s">
        <v>95</v>
      </c>
      <c r="B43" s="57"/>
      <c r="C43" s="55"/>
      <c r="D43" s="57"/>
      <c r="E43" s="3"/>
    </row>
    <row r="44" spans="1:6" x14ac:dyDescent="0.25">
      <c r="A44" s="16" t="s">
        <v>96</v>
      </c>
      <c r="B44" s="54"/>
      <c r="C44" s="55"/>
      <c r="D44" s="54"/>
      <c r="E44" s="3"/>
    </row>
    <row r="45" spans="1:6" x14ac:dyDescent="0.25">
      <c r="A45" s="16" t="s">
        <v>97</v>
      </c>
      <c r="B45" s="54">
        <v>304800</v>
      </c>
      <c r="C45" s="55"/>
      <c r="D45" s="54">
        <v>381000</v>
      </c>
      <c r="E45" s="3"/>
    </row>
    <row r="46" spans="1:6" x14ac:dyDescent="0.25">
      <c r="A46" s="16" t="s">
        <v>98</v>
      </c>
      <c r="B46" s="54">
        <v>24132022</v>
      </c>
      <c r="C46" s="55"/>
      <c r="D46" s="54">
        <f>5642068.33333333+18928903</f>
        <v>24570971.333333328</v>
      </c>
      <c r="E46" s="3"/>
      <c r="F46" s="59"/>
    </row>
    <row r="47" spans="1:6" x14ac:dyDescent="0.25">
      <c r="A47" s="16" t="s">
        <v>99</v>
      </c>
      <c r="B47" s="54"/>
      <c r="C47" s="55"/>
      <c r="D47" s="54"/>
      <c r="E47" s="3"/>
    </row>
    <row r="48" spans="1:6" x14ac:dyDescent="0.25">
      <c r="A48" s="16" t="s">
        <v>100</v>
      </c>
      <c r="B48" s="54"/>
      <c r="C48" s="55"/>
      <c r="D48" s="54"/>
      <c r="E48" s="3"/>
    </row>
    <row r="49" spans="1:5" x14ac:dyDescent="0.25">
      <c r="A49" s="12" t="s">
        <v>101</v>
      </c>
      <c r="B49" s="54"/>
      <c r="C49" s="55"/>
      <c r="D49" s="54"/>
      <c r="E49" s="3"/>
    </row>
    <row r="50" spans="1:5" x14ac:dyDescent="0.25">
      <c r="A50" s="12" t="s">
        <v>102</v>
      </c>
      <c r="B50" s="57"/>
      <c r="C50" s="55"/>
      <c r="D50" s="57"/>
      <c r="E50" s="3"/>
    </row>
    <row r="51" spans="1:5" x14ac:dyDescent="0.25">
      <c r="A51" s="16" t="s">
        <v>103</v>
      </c>
      <c r="B51" s="54"/>
      <c r="C51" s="55"/>
      <c r="D51" s="54"/>
      <c r="E51" s="3"/>
    </row>
    <row r="52" spans="1:5" x14ac:dyDescent="0.25">
      <c r="A52" s="16" t="s">
        <v>104</v>
      </c>
      <c r="B52" s="54"/>
      <c r="C52" s="55"/>
      <c r="D52" s="54"/>
      <c r="E52" s="3"/>
    </row>
    <row r="53" spans="1:5" x14ac:dyDescent="0.25">
      <c r="A53" s="16" t="s">
        <v>105</v>
      </c>
      <c r="B53" s="54"/>
      <c r="C53" s="55"/>
      <c r="D53" s="54"/>
      <c r="E53" s="3"/>
    </row>
    <row r="54" spans="1:5" x14ac:dyDescent="0.25">
      <c r="A54" s="12" t="s">
        <v>106</v>
      </c>
      <c r="B54" s="54"/>
      <c r="C54" s="55"/>
      <c r="D54" s="54"/>
      <c r="E54" s="3"/>
    </row>
    <row r="55" spans="1:5" x14ac:dyDescent="0.25">
      <c r="A55" s="12" t="s">
        <v>107</v>
      </c>
      <c r="B55" s="58">
        <f>SUM(B37:B54)</f>
        <v>24436822</v>
      </c>
      <c r="C55" s="58"/>
      <c r="D55" s="58">
        <f t="shared" ref="D55" si="1">SUM(D37:D54)</f>
        <v>24951971.333333328</v>
      </c>
      <c r="E55" s="58"/>
    </row>
    <row r="56" spans="1:5" x14ac:dyDescent="0.25">
      <c r="A56" s="12"/>
      <c r="B56" s="60"/>
      <c r="C56" s="60"/>
      <c r="D56" s="60"/>
      <c r="E56" s="3"/>
    </row>
    <row r="57" spans="1:5" ht="15.75" thickBot="1" x14ac:dyDescent="0.3">
      <c r="A57" s="12" t="s">
        <v>108</v>
      </c>
      <c r="B57" s="61">
        <f>B55+B33</f>
        <v>32417555.199999999</v>
      </c>
      <c r="C57" s="61"/>
      <c r="D57" s="61">
        <f t="shared" ref="D57" si="2">D55+D33</f>
        <v>30449869.377033331</v>
      </c>
      <c r="E57" s="3"/>
    </row>
    <row r="58" spans="1:5" ht="15.75" thickTop="1" x14ac:dyDescent="0.25">
      <c r="A58" s="62"/>
      <c r="B58" s="57"/>
      <c r="C58" s="55"/>
      <c r="D58" s="57"/>
      <c r="E58" s="3"/>
    </row>
    <row r="59" spans="1:5" x14ac:dyDescent="0.25">
      <c r="A59" s="50" t="s">
        <v>109</v>
      </c>
      <c r="B59" s="57"/>
      <c r="C59" s="55"/>
      <c r="D59" s="57"/>
      <c r="E59" s="3"/>
    </row>
    <row r="60" spans="1:5" x14ac:dyDescent="0.25">
      <c r="A60" s="50"/>
      <c r="B60" s="57"/>
      <c r="C60" s="55"/>
      <c r="D60" s="57"/>
      <c r="E60" s="3"/>
    </row>
    <row r="61" spans="1:5" x14ac:dyDescent="0.25">
      <c r="A61" s="12" t="s">
        <v>110</v>
      </c>
      <c r="B61" s="57"/>
      <c r="C61" s="55"/>
      <c r="D61" s="57"/>
      <c r="E61" s="3"/>
    </row>
    <row r="62" spans="1:5" x14ac:dyDescent="0.25">
      <c r="A62" s="16" t="s">
        <v>111</v>
      </c>
      <c r="B62" s="54"/>
      <c r="C62" s="55"/>
      <c r="D62" s="54"/>
      <c r="E62" s="3"/>
    </row>
    <row r="63" spans="1:5" x14ac:dyDescent="0.25">
      <c r="A63" s="16" t="s">
        <v>112</v>
      </c>
      <c r="B63" s="54"/>
      <c r="C63" s="55"/>
      <c r="D63" s="54"/>
      <c r="E63" s="3"/>
    </row>
    <row r="64" spans="1:5" x14ac:dyDescent="0.25">
      <c r="A64" s="16" t="s">
        <v>113</v>
      </c>
      <c r="B64" s="54"/>
      <c r="C64" s="55"/>
      <c r="D64" s="54"/>
      <c r="E64" s="3"/>
    </row>
    <row r="65" spans="1:5" x14ac:dyDescent="0.25">
      <c r="A65" s="16" t="s">
        <v>114</v>
      </c>
      <c r="B65" s="54">
        <f>'Llogarite 1-5'!D17</f>
        <v>2719590</v>
      </c>
      <c r="C65" s="55"/>
      <c r="D65" s="54">
        <v>1417696.45</v>
      </c>
      <c r="E65" s="3"/>
    </row>
    <row r="66" spans="1:5" x14ac:dyDescent="0.25">
      <c r="A66" s="16" t="s">
        <v>115</v>
      </c>
      <c r="B66" s="54"/>
      <c r="C66" s="55"/>
      <c r="D66" s="54"/>
      <c r="E66" s="3"/>
    </row>
    <row r="67" spans="1:5" x14ac:dyDescent="0.25">
      <c r="A67" s="16" t="s">
        <v>116</v>
      </c>
      <c r="B67" s="54"/>
      <c r="C67" s="55"/>
      <c r="D67" s="54"/>
      <c r="E67" s="3"/>
    </row>
    <row r="68" spans="1:5" x14ac:dyDescent="0.25">
      <c r="A68" s="16" t="s">
        <v>117</v>
      </c>
      <c r="B68" s="54"/>
      <c r="C68" s="55"/>
      <c r="D68" s="54"/>
      <c r="E68" s="3"/>
    </row>
    <row r="69" spans="1:5" x14ac:dyDescent="0.25">
      <c r="A69" s="16" t="s">
        <v>118</v>
      </c>
      <c r="B69" s="54">
        <f>'Llogarite 1-5'!D14+'Llogarite 1-5'!D15</f>
        <v>754758</v>
      </c>
      <c r="C69" s="55"/>
      <c r="D69" s="54">
        <v>61380</v>
      </c>
      <c r="E69" s="3"/>
    </row>
    <row r="70" spans="1:5" x14ac:dyDescent="0.25">
      <c r="A70" s="16" t="s">
        <v>119</v>
      </c>
      <c r="B70" s="54">
        <f>'Llogarite 1-5'!D5+'Llogarite 1-5'!D16</f>
        <v>383239.54699999985</v>
      </c>
      <c r="C70" s="55"/>
      <c r="D70" s="54">
        <v>147734.17550000042</v>
      </c>
      <c r="E70" s="3"/>
    </row>
    <row r="71" spans="1:5" x14ac:dyDescent="0.25">
      <c r="A71" s="16" t="s">
        <v>120</v>
      </c>
      <c r="B71" s="54"/>
      <c r="C71" s="55"/>
      <c r="D71" s="54">
        <v>13399032</v>
      </c>
      <c r="E71" s="3"/>
    </row>
    <row r="72" spans="1:5" x14ac:dyDescent="0.25">
      <c r="A72" s="12" t="s">
        <v>121</v>
      </c>
      <c r="B72" s="54"/>
      <c r="C72" s="55"/>
      <c r="D72" s="54"/>
      <c r="E72" s="3"/>
    </row>
    <row r="73" spans="1:5" x14ac:dyDescent="0.25">
      <c r="A73" s="12" t="s">
        <v>122</v>
      </c>
      <c r="B73" s="54"/>
      <c r="C73" s="55"/>
      <c r="D73" s="54"/>
      <c r="E73" s="3"/>
    </row>
    <row r="74" spans="1:5" x14ac:dyDescent="0.25">
      <c r="A74" s="12" t="s">
        <v>123</v>
      </c>
      <c r="B74" s="54"/>
      <c r="C74" s="55"/>
      <c r="D74" s="54"/>
      <c r="E74" s="3"/>
    </row>
    <row r="75" spans="1:5" x14ac:dyDescent="0.25">
      <c r="A75" s="12" t="s">
        <v>124</v>
      </c>
      <c r="B75" s="58">
        <f>SUM(B62:B74)</f>
        <v>3857587.5469999998</v>
      </c>
      <c r="C75" s="58"/>
      <c r="D75" s="58">
        <f t="shared" ref="D75" si="3">SUM(D62:D74)</f>
        <v>15025842.625500001</v>
      </c>
      <c r="E75" s="3"/>
    </row>
    <row r="76" spans="1:5" x14ac:dyDescent="0.25">
      <c r="A76" s="12"/>
      <c r="B76" s="57"/>
      <c r="C76" s="55"/>
      <c r="D76" s="57"/>
      <c r="E76" s="3"/>
    </row>
    <row r="77" spans="1:5" x14ac:dyDescent="0.25">
      <c r="A77" s="12" t="s">
        <v>125</v>
      </c>
      <c r="B77" s="57"/>
      <c r="C77" s="55"/>
      <c r="D77" s="57"/>
      <c r="E77" s="3"/>
    </row>
    <row r="78" spans="1:5" x14ac:dyDescent="0.25">
      <c r="A78" s="16" t="s">
        <v>111</v>
      </c>
      <c r="B78" s="54"/>
      <c r="C78" s="55"/>
      <c r="D78" s="54"/>
      <c r="E78" s="3"/>
    </row>
    <row r="79" spans="1:5" x14ac:dyDescent="0.25">
      <c r="A79" s="16" t="s">
        <v>112</v>
      </c>
      <c r="B79" s="54">
        <f>'Llogarite 1-5'!D12+'Llogarite 1-5'!D13</f>
        <v>17916250.170000002</v>
      </c>
      <c r="C79" s="55"/>
      <c r="D79" s="54">
        <v>6531250.1299999999</v>
      </c>
      <c r="E79" s="3"/>
    </row>
    <row r="80" spans="1:5" x14ac:dyDescent="0.25">
      <c r="A80" s="16" t="s">
        <v>113</v>
      </c>
      <c r="B80" s="54"/>
      <c r="C80" s="55"/>
      <c r="D80" s="54"/>
      <c r="E80" s="3"/>
    </row>
    <row r="81" spans="1:5" x14ac:dyDescent="0.25">
      <c r="A81" s="16" t="s">
        <v>114</v>
      </c>
      <c r="B81" s="54"/>
      <c r="C81" s="55"/>
      <c r="D81" s="54"/>
      <c r="E81" s="3"/>
    </row>
    <row r="82" spans="1:5" x14ac:dyDescent="0.25">
      <c r="A82" s="16" t="s">
        <v>115</v>
      </c>
      <c r="B82" s="54"/>
      <c r="C82" s="55"/>
      <c r="D82" s="54"/>
      <c r="E82" s="3"/>
    </row>
    <row r="83" spans="1:5" x14ac:dyDescent="0.25">
      <c r="A83" s="16" t="s">
        <v>116</v>
      </c>
      <c r="B83" s="54"/>
      <c r="C83" s="55"/>
      <c r="D83" s="54"/>
      <c r="E83" s="3"/>
    </row>
    <row r="84" spans="1:5" x14ac:dyDescent="0.25">
      <c r="A84" s="16" t="s">
        <v>117</v>
      </c>
      <c r="B84" s="54"/>
      <c r="C84" s="55"/>
      <c r="D84" s="54"/>
      <c r="E84" s="3"/>
    </row>
    <row r="85" spans="1:5" x14ac:dyDescent="0.25">
      <c r="A85" s="16" t="s">
        <v>120</v>
      </c>
      <c r="B85" s="54"/>
      <c r="C85" s="55"/>
      <c r="D85" s="54"/>
      <c r="E85" s="3"/>
    </row>
    <row r="86" spans="1:5" x14ac:dyDescent="0.25">
      <c r="A86" s="12" t="s">
        <v>121</v>
      </c>
      <c r="B86" s="54"/>
      <c r="C86" s="55"/>
      <c r="D86" s="54"/>
      <c r="E86" s="3"/>
    </row>
    <row r="87" spans="1:5" x14ac:dyDescent="0.25">
      <c r="A87" s="12" t="s">
        <v>122</v>
      </c>
      <c r="B87" s="54"/>
      <c r="C87" s="55"/>
      <c r="D87" s="54"/>
      <c r="E87" s="3"/>
    </row>
    <row r="88" spans="1:5" x14ac:dyDescent="0.25">
      <c r="A88" s="12" t="s">
        <v>123</v>
      </c>
      <c r="B88" s="57"/>
      <c r="C88" s="55"/>
      <c r="D88" s="57"/>
      <c r="E88" s="3"/>
    </row>
    <row r="89" spans="1:5" x14ac:dyDescent="0.25">
      <c r="A89" s="16" t="s">
        <v>126</v>
      </c>
      <c r="B89" s="54"/>
      <c r="C89" s="55"/>
      <c r="D89" s="54"/>
      <c r="E89" s="3"/>
    </row>
    <row r="90" spans="1:5" x14ac:dyDescent="0.25">
      <c r="A90" s="16" t="s">
        <v>127</v>
      </c>
      <c r="B90" s="54"/>
      <c r="C90" s="55"/>
      <c r="D90" s="54"/>
      <c r="E90" s="3"/>
    </row>
    <row r="91" spans="1:5" x14ac:dyDescent="0.25">
      <c r="A91" s="12" t="s">
        <v>128</v>
      </c>
      <c r="B91" s="54"/>
      <c r="C91" s="55"/>
      <c r="D91" s="54"/>
      <c r="E91" s="3"/>
    </row>
    <row r="92" spans="1:5" x14ac:dyDescent="0.25">
      <c r="A92" s="12" t="s">
        <v>129</v>
      </c>
      <c r="B92" s="58">
        <f>SUM(B78:B91)</f>
        <v>17916250.170000002</v>
      </c>
      <c r="C92" s="58"/>
      <c r="D92" s="58">
        <f t="shared" ref="D92" si="4">SUM(D78:D91)</f>
        <v>6531250.1299999999</v>
      </c>
      <c r="E92" s="3"/>
    </row>
    <row r="93" spans="1:5" x14ac:dyDescent="0.25">
      <c r="A93" s="12"/>
      <c r="B93" s="60"/>
      <c r="C93" s="60"/>
      <c r="D93" s="60"/>
      <c r="E93" s="3"/>
    </row>
    <row r="94" spans="1:5" x14ac:dyDescent="0.25">
      <c r="A94" s="12" t="s">
        <v>130</v>
      </c>
      <c r="B94" s="63">
        <f>B92+B75</f>
        <v>21773837.717</v>
      </c>
      <c r="C94" s="63"/>
      <c r="D94" s="63">
        <f t="shared" ref="D94" si="5">D92+D75</f>
        <v>21557092.7555</v>
      </c>
      <c r="E94" s="3"/>
    </row>
    <row r="95" spans="1:5" x14ac:dyDescent="0.25">
      <c r="A95" s="12"/>
      <c r="B95" s="57"/>
      <c r="C95" s="55"/>
      <c r="D95" s="57"/>
      <c r="E95" s="3"/>
    </row>
    <row r="96" spans="1:5" x14ac:dyDescent="0.25">
      <c r="A96" s="12" t="s">
        <v>131</v>
      </c>
      <c r="B96" s="57"/>
      <c r="C96" s="55"/>
      <c r="D96" s="57"/>
      <c r="E96" s="3"/>
    </row>
    <row r="97" spans="1:5" x14ac:dyDescent="0.25">
      <c r="A97" s="12" t="s">
        <v>132</v>
      </c>
      <c r="B97" s="54">
        <f>D97</f>
        <v>100000</v>
      </c>
      <c r="C97" s="55"/>
      <c r="D97" s="54">
        <v>100000</v>
      </c>
      <c r="E97" s="3"/>
    </row>
    <row r="98" spans="1:5" x14ac:dyDescent="0.25">
      <c r="A98" s="12" t="s">
        <v>133</v>
      </c>
      <c r="B98" s="54"/>
      <c r="C98" s="55"/>
      <c r="D98" s="54"/>
      <c r="E98" s="3"/>
    </row>
    <row r="99" spans="1:5" x14ac:dyDescent="0.25">
      <c r="A99" s="12" t="s">
        <v>134</v>
      </c>
      <c r="B99" s="54"/>
      <c r="C99" s="55"/>
      <c r="D99" s="54"/>
      <c r="E99" s="3"/>
    </row>
    <row r="100" spans="1:5" x14ac:dyDescent="0.25">
      <c r="A100" s="12" t="s">
        <v>135</v>
      </c>
      <c r="B100" s="57"/>
      <c r="C100" s="55"/>
      <c r="D100" s="57"/>
      <c r="E100" s="3"/>
    </row>
    <row r="101" spans="1:5" x14ac:dyDescent="0.25">
      <c r="A101" s="16" t="s">
        <v>136</v>
      </c>
      <c r="B101" s="54"/>
      <c r="C101" s="55"/>
      <c r="D101" s="54"/>
      <c r="E101" s="3"/>
    </row>
    <row r="102" spans="1:5" x14ac:dyDescent="0.25">
      <c r="A102" s="16" t="s">
        <v>137</v>
      </c>
      <c r="B102" s="54"/>
      <c r="C102" s="55"/>
      <c r="D102" s="54"/>
      <c r="E102" s="3"/>
    </row>
    <row r="103" spans="1:5" x14ac:dyDescent="0.25">
      <c r="A103" s="16" t="s">
        <v>135</v>
      </c>
      <c r="B103" s="54"/>
      <c r="C103" s="55"/>
      <c r="D103" s="54"/>
      <c r="E103" s="3"/>
    </row>
    <row r="104" spans="1:5" x14ac:dyDescent="0.25">
      <c r="A104" s="16" t="s">
        <v>138</v>
      </c>
      <c r="B104" s="54"/>
      <c r="C104" s="55"/>
      <c r="D104" s="54"/>
      <c r="E104" s="3"/>
    </row>
    <row r="105" spans="1:5" x14ac:dyDescent="0.25">
      <c r="A105" s="12" t="s">
        <v>139</v>
      </c>
      <c r="B105" s="54">
        <f>D105+D106</f>
        <v>8792776.327833334</v>
      </c>
      <c r="C105" s="64"/>
      <c r="D105" s="54">
        <v>7993866</v>
      </c>
      <c r="E105" s="3"/>
    </row>
    <row r="106" spans="1:5" x14ac:dyDescent="0.25">
      <c r="A106" s="12" t="s">
        <v>140</v>
      </c>
      <c r="B106" s="54">
        <f>PASH!B57</f>
        <v>1750940.7663333328</v>
      </c>
      <c r="C106" s="55"/>
      <c r="D106" s="54">
        <v>798910.32783333422</v>
      </c>
      <c r="E106" s="3"/>
    </row>
    <row r="107" spans="1:5" x14ac:dyDescent="0.25">
      <c r="A107" s="12" t="s">
        <v>141</v>
      </c>
      <c r="B107" s="65">
        <f>SUM(B97:B106)</f>
        <v>10643717.094166666</v>
      </c>
      <c r="C107" s="65"/>
      <c r="D107" s="65">
        <f t="shared" ref="D107" si="6">SUM(D97:D106)</f>
        <v>8892776.327833334</v>
      </c>
      <c r="E107" s="3"/>
    </row>
    <row r="108" spans="1:5" x14ac:dyDescent="0.25">
      <c r="A108" s="66" t="s">
        <v>142</v>
      </c>
      <c r="B108" s="54"/>
      <c r="C108" s="55"/>
      <c r="D108" s="54"/>
      <c r="E108" s="3"/>
    </row>
    <row r="109" spans="1:5" x14ac:dyDescent="0.25">
      <c r="A109" s="12" t="s">
        <v>143</v>
      </c>
      <c r="B109" s="63">
        <f>B107</f>
        <v>10643717.094166666</v>
      </c>
      <c r="C109" s="63"/>
      <c r="D109" s="63">
        <f t="shared" ref="D109" si="7">D107</f>
        <v>8892776.327833334</v>
      </c>
      <c r="E109" s="3"/>
    </row>
    <row r="110" spans="1:5" x14ac:dyDescent="0.25">
      <c r="A110" s="12"/>
      <c r="B110" s="67"/>
      <c r="C110" s="64"/>
      <c r="D110" s="67"/>
      <c r="E110" s="68"/>
    </row>
    <row r="111" spans="1:5" ht="15.75" thickBot="1" x14ac:dyDescent="0.3">
      <c r="A111" s="69" t="s">
        <v>144</v>
      </c>
      <c r="B111" s="61">
        <f>B109+B94</f>
        <v>32417554.811166666</v>
      </c>
      <c r="C111" s="61"/>
      <c r="D111" s="61">
        <f t="shared" ref="D111" si="8">D109+D94</f>
        <v>30449869.083333336</v>
      </c>
      <c r="E111" s="70"/>
    </row>
    <row r="112" spans="1:5" ht="15.75" thickTop="1" x14ac:dyDescent="0.25">
      <c r="A112" s="71"/>
      <c r="B112" s="72"/>
      <c r="C112" s="72"/>
      <c r="D112" s="72"/>
      <c r="E112" s="72"/>
    </row>
    <row r="113" spans="1:5" x14ac:dyDescent="0.25">
      <c r="A113" s="73" t="s">
        <v>145</v>
      </c>
      <c r="B113" s="74">
        <f>B111-B57</f>
        <v>-0.38883333280682564</v>
      </c>
      <c r="C113" s="73"/>
      <c r="D113" s="74">
        <f>D111-D57</f>
        <v>-0.29369999468326569</v>
      </c>
      <c r="E113" s="46"/>
    </row>
    <row r="114" spans="1:5" x14ac:dyDescent="0.25">
      <c r="A114" s="46"/>
      <c r="B114" s="46"/>
      <c r="C114" s="46"/>
      <c r="D114" s="46"/>
      <c r="E114" s="46"/>
    </row>
    <row r="115" spans="1:5" x14ac:dyDescent="0.25">
      <c r="A115" s="46"/>
      <c r="B115" s="46"/>
      <c r="C115" s="46"/>
      <c r="D115" s="46"/>
      <c r="E115" s="46"/>
    </row>
    <row r="116" spans="1:5" ht="15" customHeight="1" x14ac:dyDescent="0.25">
      <c r="A116" s="75" t="s">
        <v>146</v>
      </c>
      <c r="B116" s="131"/>
      <c r="C116" s="75"/>
      <c r="D116" s="75"/>
      <c r="E116" s="46"/>
    </row>
    <row r="117" spans="1:5" x14ac:dyDescent="0.25">
      <c r="A117" s="46"/>
      <c r="B117" s="46"/>
      <c r="C117" s="46"/>
      <c r="D117" s="46"/>
      <c r="E117" s="46"/>
    </row>
    <row r="118" spans="1:5" x14ac:dyDescent="0.25">
      <c r="A118" s="46"/>
      <c r="B118" s="46"/>
      <c r="C118" s="46"/>
      <c r="D118" s="46"/>
      <c r="E118" s="46"/>
    </row>
    <row r="119" spans="1:5" x14ac:dyDescent="0.25">
      <c r="A119" s="46"/>
      <c r="B119" s="46"/>
      <c r="C119" s="46"/>
      <c r="D119" s="46"/>
      <c r="E119" s="46"/>
    </row>
    <row r="120" spans="1:5" x14ac:dyDescent="0.25">
      <c r="A120" s="46"/>
      <c r="B120" s="46"/>
      <c r="C120" s="46"/>
      <c r="D120" s="46"/>
      <c r="E120" s="46"/>
    </row>
    <row r="121" spans="1:5" x14ac:dyDescent="0.25">
      <c r="A121" s="46"/>
      <c r="B121" s="46"/>
      <c r="C121" s="46"/>
      <c r="D121" s="46"/>
      <c r="E121" s="46"/>
    </row>
    <row r="122" spans="1:5" x14ac:dyDescent="0.25">
      <c r="A122" s="46"/>
      <c r="B122" s="46"/>
      <c r="C122" s="46"/>
      <c r="D122" s="46"/>
      <c r="E122" s="46"/>
    </row>
    <row r="123" spans="1:5" x14ac:dyDescent="0.25">
      <c r="A123" s="46"/>
      <c r="B123" s="72"/>
      <c r="C123" s="72"/>
      <c r="D123" s="72"/>
      <c r="E123" s="72"/>
    </row>
    <row r="124" spans="1:5" x14ac:dyDescent="0.25">
      <c r="A124" s="46"/>
      <c r="B124" s="72"/>
      <c r="C124" s="72"/>
      <c r="D124" s="72"/>
      <c r="E124" s="72"/>
    </row>
    <row r="125" spans="1:5" x14ac:dyDescent="0.25">
      <c r="A125" s="46"/>
      <c r="B125" s="72"/>
      <c r="C125" s="72"/>
      <c r="D125" s="72"/>
      <c r="E125" s="72"/>
    </row>
    <row r="126" spans="1:5" x14ac:dyDescent="0.25">
      <c r="A126" s="46"/>
      <c r="B126" s="72"/>
      <c r="C126" s="72"/>
      <c r="D126" s="72"/>
      <c r="E126" s="72"/>
    </row>
    <row r="127" spans="1:5" x14ac:dyDescent="0.25">
      <c r="A127" s="46"/>
      <c r="B127" s="72"/>
      <c r="C127" s="72"/>
      <c r="D127" s="72"/>
      <c r="E127" s="72"/>
    </row>
    <row r="128" spans="1:5" x14ac:dyDescent="0.25">
      <c r="A128" s="46"/>
      <c r="B128" s="72"/>
      <c r="C128" s="72"/>
      <c r="D128" s="72"/>
      <c r="E128" s="7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10" workbookViewId="0">
      <selection activeCell="B10" sqref="B10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147</v>
      </c>
    </row>
    <row r="2" spans="1:6" x14ac:dyDescent="0.25">
      <c r="A2" s="4" t="s">
        <v>0</v>
      </c>
    </row>
    <row r="3" spans="1:6" x14ac:dyDescent="0.25">
      <c r="A3" s="4" t="s">
        <v>1</v>
      </c>
    </row>
    <row r="4" spans="1:6" x14ac:dyDescent="0.25">
      <c r="A4" s="4" t="s">
        <v>2</v>
      </c>
    </row>
    <row r="5" spans="1:6" x14ac:dyDescent="0.25">
      <c r="A5" s="1" t="s">
        <v>3</v>
      </c>
      <c r="B5" s="3"/>
      <c r="C5" s="3"/>
      <c r="D5" s="3"/>
      <c r="E5" s="3"/>
      <c r="F5" s="3"/>
    </row>
    <row r="6" spans="1:6" x14ac:dyDescent="0.25">
      <c r="A6" s="5"/>
      <c r="B6" s="6" t="s">
        <v>4</v>
      </c>
      <c r="C6" s="6"/>
      <c r="D6" s="6" t="s">
        <v>4</v>
      </c>
      <c r="E6" s="7"/>
      <c r="F6" s="3"/>
    </row>
    <row r="7" spans="1:6" x14ac:dyDescent="0.25">
      <c r="A7" s="5"/>
      <c r="B7" s="6" t="s">
        <v>5</v>
      </c>
      <c r="C7" s="6"/>
      <c r="D7" s="6" t="s">
        <v>6</v>
      </c>
      <c r="E7" s="7"/>
      <c r="F7" s="3"/>
    </row>
    <row r="8" spans="1:6" x14ac:dyDescent="0.25">
      <c r="A8" s="8"/>
      <c r="B8" s="9"/>
      <c r="C8" s="10"/>
      <c r="D8" s="9"/>
      <c r="E8" s="11"/>
      <c r="F8" s="3"/>
    </row>
    <row r="9" spans="1:6" x14ac:dyDescent="0.25">
      <c r="A9" s="12" t="s">
        <v>7</v>
      </c>
      <c r="B9" s="13"/>
      <c r="C9" s="14"/>
      <c r="D9" s="13"/>
      <c r="E9" s="13"/>
      <c r="F9" s="15" t="s">
        <v>8</v>
      </c>
    </row>
    <row r="10" spans="1:6" x14ac:dyDescent="0.25">
      <c r="A10" s="16" t="s">
        <v>9</v>
      </c>
      <c r="B10" s="17">
        <v>24044702</v>
      </c>
      <c r="C10" s="14"/>
      <c r="D10" s="17">
        <v>40377338</v>
      </c>
      <c r="E10" s="13"/>
      <c r="F10" s="18" t="s">
        <v>10</v>
      </c>
    </row>
    <row r="11" spans="1:6" x14ac:dyDescent="0.25">
      <c r="A11" s="16" t="s">
        <v>11</v>
      </c>
      <c r="B11" s="17"/>
      <c r="C11" s="14"/>
      <c r="D11" s="17"/>
      <c r="E11" s="13"/>
      <c r="F11" s="18" t="s">
        <v>12</v>
      </c>
    </row>
    <row r="12" spans="1:6" x14ac:dyDescent="0.25">
      <c r="A12" s="16" t="s">
        <v>13</v>
      </c>
      <c r="B12" s="17"/>
      <c r="C12" s="14"/>
      <c r="D12" s="17"/>
      <c r="E12" s="13"/>
      <c r="F12" s="18" t="s">
        <v>12</v>
      </c>
    </row>
    <row r="13" spans="1:6" x14ac:dyDescent="0.25">
      <c r="A13" s="16" t="s">
        <v>14</v>
      </c>
      <c r="B13" s="17"/>
      <c r="C13" s="14"/>
      <c r="D13" s="17"/>
      <c r="E13" s="13"/>
      <c r="F13" s="18" t="s">
        <v>12</v>
      </c>
    </row>
    <row r="14" spans="1:6" x14ac:dyDescent="0.25">
      <c r="A14" s="16" t="s">
        <v>15</v>
      </c>
      <c r="B14" s="17"/>
      <c r="C14" s="14"/>
      <c r="D14" s="17"/>
      <c r="E14" s="13"/>
      <c r="F14" s="18" t="s">
        <v>16</v>
      </c>
    </row>
    <row r="15" spans="1:6" x14ac:dyDescent="0.25">
      <c r="A15" s="12" t="s">
        <v>17</v>
      </c>
      <c r="B15" s="17"/>
      <c r="C15" s="14"/>
      <c r="D15" s="17"/>
      <c r="E15" s="13"/>
      <c r="F15" s="3"/>
    </row>
    <row r="16" spans="1:6" x14ac:dyDescent="0.25">
      <c r="A16" s="12" t="s">
        <v>18</v>
      </c>
      <c r="B16" s="17"/>
      <c r="C16" s="14"/>
      <c r="D16" s="17"/>
      <c r="E16" s="13"/>
      <c r="F16" s="3"/>
    </row>
    <row r="17" spans="1:6" x14ac:dyDescent="0.25">
      <c r="A17" s="12" t="s">
        <v>19</v>
      </c>
      <c r="B17" s="17"/>
      <c r="C17" s="14"/>
      <c r="D17" s="17"/>
      <c r="E17" s="13"/>
      <c r="F17" s="3"/>
    </row>
    <row r="18" spans="1:6" x14ac:dyDescent="0.25">
      <c r="A18" s="12" t="s">
        <v>20</v>
      </c>
      <c r="B18" s="13"/>
      <c r="C18" s="14"/>
      <c r="D18" s="13"/>
      <c r="E18" s="13"/>
      <c r="F18" s="3"/>
    </row>
    <row r="19" spans="1:6" x14ac:dyDescent="0.25">
      <c r="A19" s="16" t="s">
        <v>20</v>
      </c>
      <c r="B19" s="17"/>
      <c r="C19" s="14"/>
      <c r="D19" s="17">
        <v>-26072242.388888888</v>
      </c>
      <c r="E19" s="13"/>
      <c r="F19" s="3"/>
    </row>
    <row r="20" spans="1:6" x14ac:dyDescent="0.25">
      <c r="A20" s="16" t="s">
        <v>21</v>
      </c>
      <c r="B20" s="17">
        <v>-7251033</v>
      </c>
      <c r="C20" s="14"/>
      <c r="D20" s="17"/>
      <c r="E20" s="13"/>
      <c r="F20" s="3"/>
    </row>
    <row r="21" spans="1:6" x14ac:dyDescent="0.25">
      <c r="A21" s="12" t="s">
        <v>22</v>
      </c>
      <c r="B21" s="13"/>
      <c r="C21" s="14"/>
      <c r="D21" s="13"/>
      <c r="E21" s="13"/>
      <c r="F21" s="3"/>
    </row>
    <row r="22" spans="1:6" x14ac:dyDescent="0.25">
      <c r="A22" s="16" t="s">
        <v>23</v>
      </c>
      <c r="B22" s="17">
        <v>-2976000</v>
      </c>
      <c r="C22" s="14"/>
      <c r="D22" s="17">
        <v>-5743000</v>
      </c>
      <c r="E22" s="13"/>
      <c r="F22" s="3"/>
    </row>
    <row r="23" spans="1:6" x14ac:dyDescent="0.25">
      <c r="A23" s="16" t="s">
        <v>24</v>
      </c>
      <c r="B23" s="17">
        <v>-496992</v>
      </c>
      <c r="C23" s="14"/>
      <c r="D23" s="17">
        <v>-954422</v>
      </c>
      <c r="E23" s="13"/>
      <c r="F23" s="3"/>
    </row>
    <row r="24" spans="1:6" x14ac:dyDescent="0.25">
      <c r="A24" s="16" t="s">
        <v>25</v>
      </c>
      <c r="B24" s="17"/>
      <c r="C24" s="14"/>
      <c r="D24" s="17"/>
      <c r="E24" s="13"/>
      <c r="F24" s="3"/>
    </row>
    <row r="25" spans="1:6" x14ac:dyDescent="0.25">
      <c r="A25" s="12" t="s">
        <v>26</v>
      </c>
      <c r="B25" s="17"/>
      <c r="C25" s="14"/>
      <c r="D25" s="17"/>
      <c r="E25" s="13"/>
      <c r="F25" s="3"/>
    </row>
    <row r="26" spans="1:6" x14ac:dyDescent="0.25">
      <c r="A26" s="12" t="s">
        <v>27</v>
      </c>
      <c r="B26" s="17">
        <f>-'Llogarite 6-7'!D11</f>
        <v>-4043949.1166666662</v>
      </c>
      <c r="C26" s="14"/>
      <c r="D26" s="17">
        <v>-206340</v>
      </c>
      <c r="E26" s="13"/>
      <c r="F26" s="3"/>
    </row>
    <row r="27" spans="1:6" x14ac:dyDescent="0.25">
      <c r="A27" s="12" t="s">
        <v>28</v>
      </c>
      <c r="B27" s="17">
        <v>-6852262</v>
      </c>
      <c r="C27" s="14"/>
      <c r="D27" s="17">
        <v>-5980575.277777778</v>
      </c>
      <c r="E27" s="13"/>
      <c r="F27" s="3"/>
    </row>
    <row r="28" spans="1:6" x14ac:dyDescent="0.25">
      <c r="A28" s="12" t="s">
        <v>29</v>
      </c>
      <c r="B28" s="13"/>
      <c r="C28" s="14"/>
      <c r="D28" s="13"/>
      <c r="E28" s="13"/>
      <c r="F28" s="3"/>
    </row>
    <row r="29" spans="1:6" x14ac:dyDescent="0.25">
      <c r="A29" s="16" t="s">
        <v>30</v>
      </c>
      <c r="B29" s="17"/>
      <c r="C29" s="14"/>
      <c r="D29" s="17"/>
      <c r="E29" s="13"/>
      <c r="F29" s="3"/>
    </row>
    <row r="30" spans="1:6" x14ac:dyDescent="0.25">
      <c r="A30" s="16" t="s">
        <v>31</v>
      </c>
      <c r="B30" s="17"/>
      <c r="C30" s="14"/>
      <c r="D30" s="17">
        <v>15130.550000000047</v>
      </c>
      <c r="E30" s="13"/>
      <c r="F30" s="3"/>
    </row>
    <row r="31" spans="1:6" x14ac:dyDescent="0.25">
      <c r="A31" s="16" t="s">
        <v>32</v>
      </c>
      <c r="B31" s="17"/>
      <c r="C31" s="14"/>
      <c r="D31" s="17"/>
      <c r="E31" s="13"/>
      <c r="F31" s="3"/>
    </row>
    <row r="32" spans="1:6" ht="30" x14ac:dyDescent="0.25">
      <c r="A32" s="16" t="s">
        <v>33</v>
      </c>
      <c r="B32" s="17"/>
      <c r="C32" s="14"/>
      <c r="D32" s="17"/>
      <c r="E32" s="13"/>
      <c r="F32" s="3"/>
    </row>
    <row r="33" spans="1:6" x14ac:dyDescent="0.25">
      <c r="A33" s="16" t="s">
        <v>34</v>
      </c>
      <c r="B33" s="17"/>
      <c r="C33" s="14"/>
      <c r="D33" s="17"/>
      <c r="E33" s="13"/>
      <c r="F33" s="3"/>
    </row>
    <row r="34" spans="1:6" x14ac:dyDescent="0.25">
      <c r="A34" s="16" t="s">
        <v>35</v>
      </c>
      <c r="B34" s="17"/>
      <c r="C34" s="14"/>
      <c r="D34" s="17"/>
      <c r="E34" s="13"/>
      <c r="F34" s="3"/>
    </row>
    <row r="35" spans="1:6" x14ac:dyDescent="0.25">
      <c r="A35" s="12" t="s">
        <v>36</v>
      </c>
      <c r="B35" s="17"/>
      <c r="C35" s="14"/>
      <c r="D35" s="17"/>
      <c r="E35" s="13"/>
      <c r="F35" s="3"/>
    </row>
    <row r="36" spans="1:6" x14ac:dyDescent="0.25">
      <c r="A36" s="12" t="s">
        <v>37</v>
      </c>
      <c r="B36" s="13"/>
      <c r="C36" s="19"/>
      <c r="D36" s="13"/>
      <c r="E36" s="13"/>
      <c r="F36" s="3"/>
    </row>
    <row r="37" spans="1:6" x14ac:dyDescent="0.25">
      <c r="A37" s="16" t="s">
        <v>38</v>
      </c>
      <c r="B37" s="17">
        <f>-'Llogarite 6-7'!D12</f>
        <v>-364535.57</v>
      </c>
      <c r="C37" s="14"/>
      <c r="D37" s="17">
        <v>-446778.28</v>
      </c>
      <c r="E37" s="13"/>
      <c r="F37" s="3"/>
    </row>
    <row r="38" spans="1:6" x14ac:dyDescent="0.25">
      <c r="A38" s="16" t="s">
        <v>39</v>
      </c>
      <c r="B38" s="17"/>
      <c r="C38" s="14"/>
      <c r="D38" s="17"/>
      <c r="E38" s="13"/>
      <c r="F38" s="3"/>
    </row>
    <row r="39" spans="1:6" x14ac:dyDescent="0.25">
      <c r="A39" s="16" t="s">
        <v>40</v>
      </c>
      <c r="B39" s="17"/>
      <c r="C39" s="14"/>
      <c r="D39" s="17">
        <v>-49216.099999999627</v>
      </c>
      <c r="E39" s="13"/>
      <c r="F39" s="3"/>
    </row>
    <row r="40" spans="1:6" x14ac:dyDescent="0.25">
      <c r="A40" s="12" t="s">
        <v>41</v>
      </c>
      <c r="B40" s="17"/>
      <c r="C40" s="14"/>
      <c r="D40" s="17"/>
      <c r="E40" s="13"/>
      <c r="F40" s="3"/>
    </row>
    <row r="41" spans="1:6" x14ac:dyDescent="0.25">
      <c r="A41" s="20" t="s">
        <v>42</v>
      </c>
      <c r="B41" s="17"/>
      <c r="C41" s="14"/>
      <c r="D41" s="17"/>
      <c r="E41" s="13"/>
      <c r="F41" s="3"/>
    </row>
    <row r="42" spans="1:6" x14ac:dyDescent="0.25">
      <c r="A42" s="12" t="s">
        <v>43</v>
      </c>
      <c r="B42" s="21">
        <f>SUM(B10:B41)</f>
        <v>2059930.3133333328</v>
      </c>
      <c r="C42" s="22"/>
      <c r="D42" s="21">
        <v>939894.50333333435</v>
      </c>
      <c r="E42" s="23"/>
      <c r="F42" s="3"/>
    </row>
    <row r="43" spans="1:6" x14ac:dyDescent="0.25">
      <c r="A43" s="12" t="s">
        <v>44</v>
      </c>
      <c r="B43" s="22"/>
      <c r="C43" s="22"/>
      <c r="D43" s="22"/>
      <c r="E43" s="23"/>
      <c r="F43" s="3"/>
    </row>
    <row r="44" spans="1:6" x14ac:dyDescent="0.25">
      <c r="A44" s="16" t="s">
        <v>45</v>
      </c>
      <c r="B44" s="17">
        <f>-15%*B42</f>
        <v>-308989.5469999999</v>
      </c>
      <c r="C44" s="14"/>
      <c r="D44" s="17">
        <v>-140984.17550000016</v>
      </c>
      <c r="E44" s="13"/>
      <c r="F44" s="3"/>
    </row>
    <row r="45" spans="1:6" x14ac:dyDescent="0.25">
      <c r="A45" s="16" t="s">
        <v>46</v>
      </c>
      <c r="B45" s="17"/>
      <c r="C45" s="14"/>
      <c r="D45" s="17"/>
      <c r="E45" s="13"/>
      <c r="F45" s="3"/>
    </row>
    <row r="46" spans="1:6" x14ac:dyDescent="0.25">
      <c r="A46" s="16" t="s">
        <v>47</v>
      </c>
      <c r="B46" s="17"/>
      <c r="C46" s="14"/>
      <c r="D46" s="17"/>
      <c r="E46" s="13"/>
      <c r="F46" s="3"/>
    </row>
    <row r="47" spans="1:6" x14ac:dyDescent="0.25">
      <c r="A47" s="12" t="s">
        <v>48</v>
      </c>
      <c r="B47" s="24">
        <f>B42+B44</f>
        <v>1750940.7663333328</v>
      </c>
      <c r="C47" s="23"/>
      <c r="D47" s="24">
        <v>798910.32783333422</v>
      </c>
      <c r="E47" s="23"/>
      <c r="F47" s="3"/>
    </row>
    <row r="48" spans="1:6" ht="15.75" thickBot="1" x14ac:dyDescent="0.3">
      <c r="A48" s="25"/>
      <c r="B48" s="26"/>
      <c r="C48" s="26"/>
      <c r="D48" s="26"/>
      <c r="E48" s="27"/>
      <c r="F48" s="3"/>
    </row>
    <row r="49" spans="1:6" ht="15.75" thickTop="1" x14ac:dyDescent="0.25">
      <c r="A49" s="28" t="s">
        <v>49</v>
      </c>
      <c r="B49" s="29"/>
      <c r="C49" s="29"/>
      <c r="D49" s="29"/>
      <c r="E49" s="27"/>
      <c r="F49" s="3"/>
    </row>
    <row r="50" spans="1:6" x14ac:dyDescent="0.25">
      <c r="A50" s="16" t="s">
        <v>50</v>
      </c>
      <c r="B50" s="30"/>
      <c r="C50" s="29"/>
      <c r="D50" s="30"/>
      <c r="E50" s="13"/>
      <c r="F50" s="3"/>
    </row>
    <row r="51" spans="1:6" x14ac:dyDescent="0.25">
      <c r="A51" s="16" t="s">
        <v>51</v>
      </c>
      <c r="B51" s="30"/>
      <c r="C51" s="29"/>
      <c r="D51" s="30"/>
      <c r="E51" s="13"/>
      <c r="F51" s="3"/>
    </row>
    <row r="52" spans="1:6" x14ac:dyDescent="0.25">
      <c r="A52" s="16" t="s">
        <v>52</v>
      </c>
      <c r="B52" s="30"/>
      <c r="C52" s="29"/>
      <c r="D52" s="30"/>
      <c r="E52" s="11"/>
      <c r="F52" s="3"/>
    </row>
    <row r="53" spans="1:6" x14ac:dyDescent="0.25">
      <c r="A53" s="16" t="s">
        <v>53</v>
      </c>
      <c r="B53" s="30"/>
      <c r="C53" s="29"/>
      <c r="D53" s="30"/>
      <c r="E53" s="31"/>
      <c r="F53" s="32"/>
    </row>
    <row r="54" spans="1:6" x14ac:dyDescent="0.25">
      <c r="A54" s="33" t="s">
        <v>54</v>
      </c>
      <c r="B54" s="30"/>
      <c r="C54" s="29"/>
      <c r="D54" s="30"/>
      <c r="E54" s="34"/>
      <c r="F54" s="32"/>
    </row>
    <row r="55" spans="1:6" x14ac:dyDescent="0.25">
      <c r="A55" s="28" t="s">
        <v>55</v>
      </c>
      <c r="B55" s="35">
        <f>SUM(B50:B54)</f>
        <v>0</v>
      </c>
      <c r="C55" s="36"/>
      <c r="D55" s="35">
        <v>0</v>
      </c>
      <c r="E55" s="31"/>
      <c r="F55" s="32"/>
    </row>
    <row r="56" spans="1:6" x14ac:dyDescent="0.25">
      <c r="A56" s="37"/>
      <c r="B56" s="38"/>
      <c r="C56" s="39"/>
      <c r="D56" s="38"/>
      <c r="E56" s="31"/>
      <c r="F56" s="32"/>
    </row>
    <row r="57" spans="1:6" ht="15.75" thickBot="1" x14ac:dyDescent="0.3">
      <c r="A57" s="28" t="s">
        <v>56</v>
      </c>
      <c r="B57" s="40">
        <f>B47</f>
        <v>1750940.7663333328</v>
      </c>
      <c r="C57" s="41"/>
      <c r="D57" s="40">
        <f>D47</f>
        <v>798910.32783333422</v>
      </c>
      <c r="E57" s="31"/>
      <c r="F57" s="32"/>
    </row>
    <row r="58" spans="1:6" ht="15.75" thickTop="1" x14ac:dyDescent="0.25">
      <c r="A58" s="37"/>
      <c r="B58" s="38"/>
      <c r="C58" s="39"/>
      <c r="D58" s="38"/>
      <c r="E58" s="31"/>
      <c r="F58" s="32"/>
    </row>
    <row r="59" spans="1:6" x14ac:dyDescent="0.25">
      <c r="A59" s="42" t="s">
        <v>57</v>
      </c>
      <c r="B59" s="38"/>
      <c r="C59" s="39"/>
      <c r="D59" s="38"/>
      <c r="E59" s="43"/>
      <c r="F59" s="44"/>
    </row>
    <row r="60" spans="1:6" x14ac:dyDescent="0.25">
      <c r="A60" s="37" t="s">
        <v>58</v>
      </c>
      <c r="B60" s="17"/>
      <c r="C60" s="13"/>
      <c r="D60" s="17"/>
      <c r="E60" s="43"/>
      <c r="F60" s="44"/>
    </row>
    <row r="61" spans="1:6" x14ac:dyDescent="0.25">
      <c r="A61" s="37" t="s">
        <v>59</v>
      </c>
      <c r="B61" s="17"/>
      <c r="C61" s="13"/>
      <c r="D61" s="17"/>
      <c r="E61" s="43"/>
      <c r="F61" s="44"/>
    </row>
    <row r="62" spans="1:6" x14ac:dyDescent="0.25">
      <c r="A62" s="45"/>
      <c r="B62" s="44"/>
      <c r="C62" s="44"/>
      <c r="D62" s="44"/>
      <c r="E62" s="43"/>
      <c r="F62" s="44"/>
    </row>
    <row r="63" spans="1:6" x14ac:dyDescent="0.25">
      <c r="A63" s="45"/>
      <c r="B63" s="44"/>
      <c r="C63" s="44"/>
      <c r="D63" s="44"/>
      <c r="E63" s="43"/>
      <c r="F63" s="44"/>
    </row>
    <row r="64" spans="1:6" x14ac:dyDescent="0.25">
      <c r="A64" s="46" t="s">
        <v>60</v>
      </c>
      <c r="B64" s="44"/>
      <c r="C64" s="44"/>
      <c r="D64" s="44"/>
      <c r="E64" s="43"/>
      <c r="F64" s="44"/>
    </row>
    <row r="65" spans="1:6" x14ac:dyDescent="0.25">
      <c r="A65" s="47"/>
      <c r="B65" s="48"/>
      <c r="C65" s="48"/>
      <c r="D65" s="48"/>
      <c r="E65" s="49"/>
      <c r="F65" s="4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2"/>
  <sheetViews>
    <sheetView workbookViewId="0">
      <selection activeCell="C82" sqref="C82"/>
    </sheetView>
  </sheetViews>
  <sheetFormatPr defaultColWidth="9.140625" defaultRowHeight="15" x14ac:dyDescent="0.25"/>
  <cols>
    <col min="1" max="1" width="9.7109375" style="107" customWidth="1"/>
    <col min="2" max="2" width="90.140625" style="107" customWidth="1"/>
    <col min="3" max="3" width="15.7109375" style="107" customWidth="1"/>
    <col min="4" max="4" width="2.7109375" style="107" customWidth="1"/>
    <col min="5" max="5" width="15.7109375" style="107" hidden="1" customWidth="1"/>
    <col min="6" max="6" width="11.5703125" style="107" customWidth="1"/>
    <col min="7" max="16384" width="9.140625" style="107"/>
  </cols>
  <sheetData>
    <row r="1" spans="2:5" x14ac:dyDescent="0.25">
      <c r="B1" s="1" t="str">
        <f>'Pozicioni Financiar'!A1</f>
        <v>Pasqyrat financiare te vitit 2020</v>
      </c>
    </row>
    <row r="2" spans="2:5" x14ac:dyDescent="0.25">
      <c r="B2" s="4" t="str">
        <f>'Pozicioni Financiar'!A2</f>
        <v>Besland shpk</v>
      </c>
    </row>
    <row r="3" spans="2:5" x14ac:dyDescent="0.25">
      <c r="B3" s="4" t="str">
        <f>'Pozicioni Financiar'!A3</f>
        <v>NIPT K86418402L</v>
      </c>
    </row>
    <row r="4" spans="2:5" x14ac:dyDescent="0.25">
      <c r="B4" s="4" t="str">
        <f>'Pozicioni Financiar'!A4</f>
        <v>Vlera ne leke</v>
      </c>
    </row>
    <row r="5" spans="2:5" x14ac:dyDescent="0.25">
      <c r="B5" s="1" t="s">
        <v>191</v>
      </c>
      <c r="C5" s="9"/>
      <c r="D5" s="9"/>
      <c r="E5" s="9"/>
    </row>
    <row r="6" spans="2:5" x14ac:dyDescent="0.25">
      <c r="B6" s="4"/>
      <c r="C6" s="9"/>
      <c r="D6" s="9"/>
      <c r="E6" s="9"/>
    </row>
    <row r="7" spans="2:5" x14ac:dyDescent="0.25">
      <c r="B7" s="147"/>
      <c r="C7" s="108" t="s">
        <v>4</v>
      </c>
      <c r="D7" s="108"/>
      <c r="E7" s="108" t="s">
        <v>4</v>
      </c>
    </row>
    <row r="8" spans="2:5" x14ac:dyDescent="0.25">
      <c r="B8" s="147"/>
      <c r="C8" s="108" t="s">
        <v>5</v>
      </c>
      <c r="D8" s="108"/>
      <c r="E8" s="108" t="s">
        <v>6</v>
      </c>
    </row>
    <row r="9" spans="2:5" x14ac:dyDescent="0.25">
      <c r="B9" s="109"/>
      <c r="C9" s="9"/>
      <c r="D9" s="9"/>
      <c r="E9" s="9"/>
    </row>
    <row r="10" spans="2:5" x14ac:dyDescent="0.25">
      <c r="B10" s="110" t="s">
        <v>192</v>
      </c>
      <c r="C10" s="111"/>
      <c r="D10" s="111"/>
      <c r="E10" s="111"/>
    </row>
    <row r="11" spans="2:5" x14ac:dyDescent="0.25">
      <c r="B11" s="112" t="s">
        <v>193</v>
      </c>
      <c r="C11" s="57">
        <f>PASH!B42</f>
        <v>2059930.3133333328</v>
      </c>
      <c r="D11" s="57"/>
      <c r="E11" s="57">
        <f>'[1]Pasqyra e Performances (natyra)'!E42</f>
        <v>0</v>
      </c>
    </row>
    <row r="12" spans="2:5" x14ac:dyDescent="0.25">
      <c r="B12" s="113" t="s">
        <v>194</v>
      </c>
      <c r="C12" s="57"/>
      <c r="D12" s="57"/>
      <c r="E12" s="57"/>
    </row>
    <row r="13" spans="2:5" x14ac:dyDescent="0.25">
      <c r="B13" s="114" t="s">
        <v>195</v>
      </c>
      <c r="C13" s="57"/>
      <c r="D13" s="57"/>
      <c r="E13" s="57"/>
    </row>
    <row r="14" spans="2:5" x14ac:dyDescent="0.25">
      <c r="B14" s="114" t="s">
        <v>196</v>
      </c>
      <c r="C14" s="57">
        <f>PASH!B44</f>
        <v>-308989.5469999999</v>
      </c>
      <c r="D14" s="57"/>
      <c r="E14" s="57"/>
    </row>
    <row r="15" spans="2:5" x14ac:dyDescent="0.25">
      <c r="B15" s="115" t="s">
        <v>27</v>
      </c>
      <c r="C15" s="57">
        <f>-PASH!B26</f>
        <v>4043949.1166666662</v>
      </c>
      <c r="D15" s="57"/>
      <c r="E15" s="57"/>
    </row>
    <row r="16" spans="2:5" x14ac:dyDescent="0.25">
      <c r="B16" s="114" t="s">
        <v>26</v>
      </c>
      <c r="C16" s="57"/>
      <c r="D16" s="57"/>
      <c r="E16" s="57"/>
    </row>
    <row r="17" spans="2:5" x14ac:dyDescent="0.25">
      <c r="B17" s="114" t="s">
        <v>197</v>
      </c>
      <c r="C17" s="57"/>
      <c r="D17" s="57"/>
      <c r="E17" s="57"/>
    </row>
    <row r="18" spans="2:5" x14ac:dyDescent="0.25">
      <c r="B18" s="114" t="s">
        <v>198</v>
      </c>
      <c r="C18" s="57"/>
      <c r="D18" s="57"/>
      <c r="E18" s="57"/>
    </row>
    <row r="19" spans="2:5" x14ac:dyDescent="0.25">
      <c r="B19" s="114" t="s">
        <v>199</v>
      </c>
      <c r="C19" s="57"/>
      <c r="D19" s="57"/>
      <c r="E19" s="57"/>
    </row>
    <row r="20" spans="2:5" x14ac:dyDescent="0.25">
      <c r="B20" s="114" t="s">
        <v>200</v>
      </c>
      <c r="C20" s="57"/>
      <c r="D20" s="57"/>
      <c r="E20" s="57"/>
    </row>
    <row r="21" spans="2:5" x14ac:dyDescent="0.25">
      <c r="B21" s="114" t="s">
        <v>201</v>
      </c>
      <c r="C21" s="57"/>
      <c r="D21" s="57"/>
      <c r="E21" s="57"/>
    </row>
    <row r="22" spans="2:5" x14ac:dyDescent="0.25">
      <c r="B22" s="114" t="s">
        <v>202</v>
      </c>
      <c r="C22" s="57"/>
      <c r="D22" s="57"/>
      <c r="E22" s="57"/>
    </row>
    <row r="23" spans="2:5" x14ac:dyDescent="0.25">
      <c r="B23" s="114" t="s">
        <v>202</v>
      </c>
      <c r="C23" s="57"/>
      <c r="D23" s="57"/>
      <c r="E23" s="57"/>
    </row>
    <row r="24" spans="2:5" x14ac:dyDescent="0.25">
      <c r="B24" s="114"/>
      <c r="C24" s="57"/>
      <c r="D24" s="57"/>
      <c r="E24" s="57"/>
    </row>
    <row r="25" spans="2:5" x14ac:dyDescent="0.25">
      <c r="B25" s="112" t="s">
        <v>203</v>
      </c>
      <c r="C25" s="57"/>
      <c r="D25" s="57"/>
      <c r="E25" s="57"/>
    </row>
    <row r="26" spans="2:5" x14ac:dyDescent="0.25">
      <c r="B26" s="114" t="s">
        <v>204</v>
      </c>
      <c r="C26" s="57"/>
      <c r="D26" s="57"/>
      <c r="E26" s="57"/>
    </row>
    <row r="27" spans="2:5" x14ac:dyDescent="0.25">
      <c r="B27" s="114" t="s">
        <v>205</v>
      </c>
      <c r="C27" s="57"/>
      <c r="D27" s="57"/>
      <c r="E27" s="57"/>
    </row>
    <row r="28" spans="2:5" x14ac:dyDescent="0.25">
      <c r="B28" s="114" t="s">
        <v>206</v>
      </c>
      <c r="C28" s="57"/>
      <c r="D28" s="57"/>
      <c r="E28" s="57"/>
    </row>
    <row r="29" spans="2:5" x14ac:dyDescent="0.25">
      <c r="B29" s="114" t="s">
        <v>202</v>
      </c>
      <c r="C29" s="57"/>
      <c r="D29" s="57"/>
      <c r="E29" s="57"/>
    </row>
    <row r="30" spans="2:5" x14ac:dyDescent="0.25">
      <c r="B30" s="114"/>
      <c r="C30" s="57"/>
      <c r="D30" s="57"/>
      <c r="E30" s="57"/>
    </row>
    <row r="31" spans="2:5" x14ac:dyDescent="0.25">
      <c r="B31" s="112" t="s">
        <v>207</v>
      </c>
      <c r="C31" s="57"/>
      <c r="D31" s="57"/>
      <c r="E31" s="57"/>
    </row>
    <row r="32" spans="2:5" x14ac:dyDescent="0.25">
      <c r="B32" s="114" t="s">
        <v>208</v>
      </c>
      <c r="C32" s="57">
        <f>'Pozicioni Financiar'!D18+'Pozicioni Financiar'!D21-'Pozicioni Financiar'!B18-'Pozicioni Financiar'!B21+'Pozicioni Financiar'!D24-'Pozicioni Financiar'!B24</f>
        <v>-3562543.0999999996</v>
      </c>
      <c r="D32" s="57"/>
      <c r="E32" s="57"/>
    </row>
    <row r="33" spans="2:5" x14ac:dyDescent="0.25">
      <c r="B33" s="114" t="s">
        <v>209</v>
      </c>
      <c r="C33" s="57">
        <f>'Pozicioni Financiar'!D24-'Pozicioni Financiar'!B24</f>
        <v>0</v>
      </c>
      <c r="D33" s="57"/>
      <c r="E33" s="57"/>
    </row>
    <row r="34" spans="2:5" x14ac:dyDescent="0.25">
      <c r="B34" s="114" t="s">
        <v>210</v>
      </c>
      <c r="C34" s="57">
        <f>'Pozicioni Financiar'!B65+'Pozicioni Financiar'!B70-'Pozicioni Financiar'!D65-'Pozicioni Financiar'!D70-'Pozicioni Financiar'!D71</f>
        <v>-11861633.078500001</v>
      </c>
      <c r="D34" s="57"/>
      <c r="E34" s="57"/>
    </row>
    <row r="35" spans="2:5" x14ac:dyDescent="0.25">
      <c r="B35" s="114" t="s">
        <v>211</v>
      </c>
      <c r="C35" s="57">
        <f>'Pozicioni Financiar'!B69-'Pozicioni Financiar'!D69</f>
        <v>693378</v>
      </c>
      <c r="D35" s="57"/>
      <c r="E35" s="57"/>
    </row>
    <row r="36" spans="2:5" x14ac:dyDescent="0.25">
      <c r="B36" s="114" t="s">
        <v>202</v>
      </c>
      <c r="C36" s="57"/>
      <c r="D36" s="57"/>
      <c r="E36" s="57"/>
    </row>
    <row r="37" spans="2:5" x14ac:dyDescent="0.25">
      <c r="B37" s="110" t="s">
        <v>212</v>
      </c>
      <c r="C37" s="65">
        <f>SUM(C11:C36)</f>
        <v>-8935908.2955000009</v>
      </c>
      <c r="D37" s="56"/>
      <c r="E37" s="65">
        <f>SUM(E11:E36)</f>
        <v>0</v>
      </c>
    </row>
    <row r="38" spans="2:5" x14ac:dyDescent="0.25">
      <c r="B38" s="116"/>
      <c r="C38" s="57"/>
      <c r="D38" s="57"/>
      <c r="E38" s="57"/>
    </row>
    <row r="39" spans="2:5" x14ac:dyDescent="0.25">
      <c r="B39" s="110" t="s">
        <v>213</v>
      </c>
      <c r="C39" s="57"/>
      <c r="D39" s="57"/>
      <c r="E39" s="57"/>
    </row>
    <row r="40" spans="2:5" x14ac:dyDescent="0.25">
      <c r="B40" s="114" t="s">
        <v>214</v>
      </c>
      <c r="C40" s="57"/>
      <c r="D40" s="57"/>
      <c r="E40" s="57"/>
    </row>
    <row r="41" spans="2:5" x14ac:dyDescent="0.25">
      <c r="B41" s="114" t="s">
        <v>215</v>
      </c>
      <c r="C41" s="57">
        <f>'Pozicioni Financiar'!D45+'Pozicioni Financiar'!D46+'Pozicioni Financiar'!D47-'Pozicioni Financiar'!B45-'Pozicioni Financiar'!B46-'Pozicioni Financiar'!B47-'Cash FLow'!C15</f>
        <v>-3528799.7833333379</v>
      </c>
      <c r="D41" s="57"/>
      <c r="E41" s="57"/>
    </row>
    <row r="42" spans="2:5" ht="30" x14ac:dyDescent="0.25">
      <c r="B42" s="114" t="s">
        <v>216</v>
      </c>
      <c r="C42" s="57"/>
      <c r="D42" s="57"/>
      <c r="E42" s="57"/>
    </row>
    <row r="43" spans="2:5" ht="30" x14ac:dyDescent="0.25">
      <c r="B43" s="114" t="s">
        <v>217</v>
      </c>
      <c r="C43" s="57"/>
      <c r="D43" s="57"/>
      <c r="E43" s="57"/>
    </row>
    <row r="44" spans="2:5" x14ac:dyDescent="0.25">
      <c r="B44" s="114" t="s">
        <v>218</v>
      </c>
      <c r="C44" s="57"/>
      <c r="D44" s="57"/>
      <c r="E44" s="57"/>
    </row>
    <row r="45" spans="2:5" x14ac:dyDescent="0.25">
      <c r="B45" s="114" t="s">
        <v>219</v>
      </c>
      <c r="C45" s="57"/>
      <c r="D45" s="57"/>
      <c r="E45" s="57"/>
    </row>
    <row r="46" spans="2:5" x14ac:dyDescent="0.25">
      <c r="B46" s="114" t="s">
        <v>220</v>
      </c>
      <c r="C46" s="57"/>
      <c r="D46" s="57"/>
      <c r="E46" s="57"/>
    </row>
    <row r="47" spans="2:5" x14ac:dyDescent="0.25">
      <c r="B47" s="114" t="s">
        <v>221</v>
      </c>
      <c r="C47" s="57"/>
      <c r="D47" s="57"/>
      <c r="E47" s="57"/>
    </row>
    <row r="48" spans="2:5" x14ac:dyDescent="0.25">
      <c r="B48" s="114" t="s">
        <v>202</v>
      </c>
      <c r="C48" s="57"/>
      <c r="D48" s="57"/>
      <c r="E48" s="57"/>
    </row>
    <row r="49" spans="2:5" x14ac:dyDescent="0.25">
      <c r="B49" s="110" t="s">
        <v>222</v>
      </c>
      <c r="C49" s="65">
        <f>SUM(C40:C48)</f>
        <v>-3528799.7833333379</v>
      </c>
      <c r="D49" s="56"/>
      <c r="E49" s="65">
        <f>SUM(E40:E48)</f>
        <v>0</v>
      </c>
    </row>
    <row r="50" spans="2:5" x14ac:dyDescent="0.25">
      <c r="B50" s="116"/>
      <c r="C50" s="57"/>
      <c r="D50" s="57"/>
      <c r="E50" s="57"/>
    </row>
    <row r="51" spans="2:5" x14ac:dyDescent="0.25">
      <c r="B51" s="110" t="s">
        <v>223</v>
      </c>
      <c r="C51" s="57"/>
      <c r="D51" s="57"/>
      <c r="E51" s="57"/>
    </row>
    <row r="52" spans="2:5" x14ac:dyDescent="0.25">
      <c r="B52" s="114" t="s">
        <v>224</v>
      </c>
      <c r="C52" s="57"/>
      <c r="D52" s="57"/>
      <c r="E52" s="57"/>
    </row>
    <row r="53" spans="2:5" x14ac:dyDescent="0.25">
      <c r="B53" s="114" t="s">
        <v>225</v>
      </c>
      <c r="C53" s="57"/>
      <c r="D53" s="57"/>
      <c r="E53" s="57"/>
    </row>
    <row r="54" spans="2:5" x14ac:dyDescent="0.25">
      <c r="B54" s="114" t="s">
        <v>226</v>
      </c>
      <c r="C54" s="57">
        <f>'Pozicioni Financiar'!B79-'Pozicioni Financiar'!D79</f>
        <v>11385000.040000003</v>
      </c>
      <c r="D54" s="57"/>
      <c r="E54" s="57"/>
    </row>
    <row r="55" spans="2:5" x14ac:dyDescent="0.25">
      <c r="B55" s="114" t="s">
        <v>227</v>
      </c>
      <c r="C55" s="57"/>
      <c r="D55" s="57"/>
      <c r="E55" s="57"/>
    </row>
    <row r="56" spans="2:5" x14ac:dyDescent="0.25">
      <c r="B56" s="114" t="s">
        <v>228</v>
      </c>
      <c r="C56" s="57"/>
      <c r="D56" s="57"/>
      <c r="E56" s="57"/>
    </row>
    <row r="57" spans="2:5" x14ac:dyDescent="0.25">
      <c r="B57" s="114" t="s">
        <v>229</v>
      </c>
      <c r="C57" s="57"/>
      <c r="D57" s="57"/>
      <c r="E57" s="57"/>
    </row>
    <row r="58" spans="2:5" x14ac:dyDescent="0.25">
      <c r="B58" s="114" t="s">
        <v>230</v>
      </c>
      <c r="C58" s="57"/>
      <c r="D58" s="57"/>
      <c r="E58" s="57"/>
    </row>
    <row r="59" spans="2:5" x14ac:dyDescent="0.25">
      <c r="B59" s="114" t="s">
        <v>231</v>
      </c>
      <c r="C59" s="57"/>
      <c r="D59" s="57"/>
      <c r="E59" s="57"/>
    </row>
    <row r="60" spans="2:5" x14ac:dyDescent="0.25">
      <c r="B60" s="114" t="s">
        <v>232</v>
      </c>
      <c r="C60" s="57"/>
      <c r="D60" s="57"/>
      <c r="E60" s="57"/>
    </row>
    <row r="61" spans="2:5" x14ac:dyDescent="0.25">
      <c r="B61" s="114" t="s">
        <v>233</v>
      </c>
      <c r="C61" s="57"/>
      <c r="D61" s="57"/>
      <c r="E61" s="57"/>
    </row>
    <row r="62" spans="2:5" x14ac:dyDescent="0.25">
      <c r="B62" s="114" t="s">
        <v>234</v>
      </c>
      <c r="C62" s="57"/>
      <c r="D62" s="57"/>
      <c r="E62" s="57"/>
    </row>
    <row r="63" spans="2:5" x14ac:dyDescent="0.25">
      <c r="B63" s="114" t="s">
        <v>202</v>
      </c>
      <c r="C63" s="57"/>
      <c r="D63" s="57"/>
      <c r="E63" s="57"/>
    </row>
    <row r="64" spans="2:5" x14ac:dyDescent="0.25">
      <c r="B64" s="110" t="s">
        <v>235</v>
      </c>
      <c r="C64" s="65">
        <f>SUM(C52:C63)</f>
        <v>11385000.040000003</v>
      </c>
      <c r="D64" s="56"/>
      <c r="E64" s="65">
        <f>SUM(E52:E63)</f>
        <v>0</v>
      </c>
    </row>
    <row r="65" spans="2:6" ht="14.1" customHeight="1" x14ac:dyDescent="0.25">
      <c r="B65" s="116"/>
      <c r="C65" s="57"/>
      <c r="D65" s="57"/>
      <c r="E65" s="57"/>
    </row>
    <row r="66" spans="2:6" ht="14.1" customHeight="1" x14ac:dyDescent="0.25">
      <c r="B66" s="110" t="s">
        <v>236</v>
      </c>
      <c r="C66" s="117">
        <f>C37+C49+C64</f>
        <v>-1079708.038833335</v>
      </c>
      <c r="D66" s="56"/>
      <c r="E66" s="117">
        <f>E37+E49+E64</f>
        <v>0</v>
      </c>
    </row>
    <row r="67" spans="2:6" x14ac:dyDescent="0.25">
      <c r="B67" s="118" t="s">
        <v>237</v>
      </c>
      <c r="C67" s="57">
        <f>'Pozicioni Financiar'!D11</f>
        <v>1327418.1436999999</v>
      </c>
      <c r="D67" s="57"/>
      <c r="E67" s="57"/>
    </row>
    <row r="68" spans="2:6" x14ac:dyDescent="0.25">
      <c r="B68" s="118" t="s">
        <v>238</v>
      </c>
      <c r="C68" s="57"/>
      <c r="D68" s="57"/>
      <c r="E68" s="57"/>
    </row>
    <row r="69" spans="2:6" ht="15.75" thickBot="1" x14ac:dyDescent="0.3">
      <c r="B69" s="119" t="s">
        <v>239</v>
      </c>
      <c r="C69" s="120">
        <f>SUM(C66:C68)</f>
        <v>247710.10486666486</v>
      </c>
      <c r="D69" s="121"/>
      <c r="E69" s="120">
        <f>SUM(E66:E68)</f>
        <v>0</v>
      </c>
    </row>
    <row r="70" spans="2:6" ht="15.75" thickTop="1" x14ac:dyDescent="0.25"/>
    <row r="72" spans="2:6" x14ac:dyDescent="0.25">
      <c r="B72" s="122" t="s">
        <v>145</v>
      </c>
      <c r="C72" s="123">
        <f>C69-'Pozicioni Financiar'!B11</f>
        <v>-9.5133335154969245E-2</v>
      </c>
      <c r="D72" s="124"/>
      <c r="E72" s="124">
        <f>E69-'[1]Pasqyra e Pozicioni Financiar'!E11</f>
        <v>0</v>
      </c>
      <c r="F72" s="122"/>
    </row>
  </sheetData>
  <mergeCells count="1">
    <mergeCell ref="B7:B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9"/>
  <sheetViews>
    <sheetView workbookViewId="0">
      <selection activeCell="D3" sqref="D3"/>
    </sheetView>
  </sheetViews>
  <sheetFormatPr defaultRowHeight="15" x14ac:dyDescent="0.25"/>
  <cols>
    <col min="2" max="2" width="10.140625" style="85" bestFit="1" customWidth="1"/>
    <col min="3" max="3" width="8.85546875" style="85"/>
    <col min="4" max="4" width="13.7109375" style="86" bestFit="1" customWidth="1"/>
    <col min="5" max="5" width="27.42578125" style="85" bestFit="1" customWidth="1"/>
  </cols>
  <sheetData>
    <row r="2" spans="2:7" x14ac:dyDescent="0.25">
      <c r="B2" s="76" t="s">
        <v>148</v>
      </c>
      <c r="C2" s="76" t="s">
        <v>149</v>
      </c>
      <c r="D2" s="77" t="s">
        <v>150</v>
      </c>
      <c r="E2" s="76" t="s">
        <v>151</v>
      </c>
      <c r="F2" s="78" t="s">
        <v>152</v>
      </c>
    </row>
    <row r="3" spans="2:7" x14ac:dyDescent="0.25">
      <c r="B3" s="79" t="s">
        <v>153</v>
      </c>
      <c r="C3" s="79">
        <v>327</v>
      </c>
      <c r="D3" s="80">
        <v>1005749</v>
      </c>
      <c r="E3" s="79" t="s">
        <v>154</v>
      </c>
      <c r="F3" s="81" t="s">
        <v>155</v>
      </c>
    </row>
    <row r="4" spans="2:7" x14ac:dyDescent="0.25">
      <c r="B4" s="79" t="s">
        <v>153</v>
      </c>
      <c r="C4" s="79">
        <v>4455</v>
      </c>
      <c r="D4" s="80">
        <v>1909638</v>
      </c>
      <c r="E4" s="79"/>
      <c r="F4" s="81" t="s">
        <v>155</v>
      </c>
    </row>
    <row r="5" spans="2:7" x14ac:dyDescent="0.25">
      <c r="B5" s="79" t="s">
        <v>148</v>
      </c>
      <c r="C5" s="79">
        <v>444</v>
      </c>
      <c r="D5" s="80">
        <v>308989.54699999985</v>
      </c>
      <c r="E5" s="79"/>
      <c r="F5" s="81" t="s">
        <v>158</v>
      </c>
    </row>
    <row r="6" spans="2:7" x14ac:dyDescent="0.25">
      <c r="B6" s="79" t="s">
        <v>153</v>
      </c>
      <c r="C6" s="79">
        <v>512</v>
      </c>
      <c r="D6" s="80">
        <v>247710.2</v>
      </c>
      <c r="E6" s="79"/>
      <c r="F6" s="81" t="s">
        <v>155</v>
      </c>
    </row>
    <row r="7" spans="2:7" x14ac:dyDescent="0.25">
      <c r="B7" s="79" t="s">
        <v>153</v>
      </c>
      <c r="C7" s="79">
        <v>411</v>
      </c>
      <c r="D7" s="80">
        <v>3125540</v>
      </c>
      <c r="E7" s="79"/>
      <c r="F7" s="81" t="s">
        <v>155</v>
      </c>
      <c r="G7" s="128"/>
    </row>
    <row r="8" spans="2:7" x14ac:dyDescent="0.25">
      <c r="B8" s="79" t="s">
        <v>156</v>
      </c>
      <c r="C8" s="79">
        <v>351</v>
      </c>
      <c r="D8" s="125">
        <v>0</v>
      </c>
      <c r="E8" s="126"/>
      <c r="F8" s="127" t="s">
        <v>155</v>
      </c>
      <c r="G8" s="128"/>
    </row>
    <row r="9" spans="2:7" x14ac:dyDescent="0.25">
      <c r="B9" s="79" t="s">
        <v>156</v>
      </c>
      <c r="C9" s="79">
        <v>2</v>
      </c>
      <c r="D9" s="80">
        <v>24436822.216666669</v>
      </c>
      <c r="E9" s="79"/>
      <c r="F9" s="81" t="s">
        <v>155</v>
      </c>
      <c r="G9" s="128"/>
    </row>
    <row r="10" spans="2:7" x14ac:dyDescent="0.25">
      <c r="B10" s="79" t="s">
        <v>157</v>
      </c>
      <c r="C10" s="79">
        <v>101</v>
      </c>
      <c r="D10" s="80">
        <v>100000</v>
      </c>
      <c r="E10" s="79" t="s">
        <v>154</v>
      </c>
      <c r="F10" s="81" t="s">
        <v>158</v>
      </c>
      <c r="G10" s="128"/>
    </row>
    <row r="11" spans="2:7" x14ac:dyDescent="0.25">
      <c r="B11" s="79" t="s">
        <v>157</v>
      </c>
      <c r="C11" s="79">
        <v>108</v>
      </c>
      <c r="D11" s="80">
        <v>8792776</v>
      </c>
      <c r="E11" s="79" t="s">
        <v>154</v>
      </c>
      <c r="F11" s="81" t="s">
        <v>158</v>
      </c>
    </row>
    <row r="12" spans="2:7" x14ac:dyDescent="0.25">
      <c r="B12" s="79" t="s">
        <v>157</v>
      </c>
      <c r="C12" s="79">
        <v>468</v>
      </c>
      <c r="D12" s="80">
        <v>12760000</v>
      </c>
      <c r="E12" s="79" t="s">
        <v>159</v>
      </c>
      <c r="F12" s="81" t="s">
        <v>158</v>
      </c>
    </row>
    <row r="13" spans="2:7" ht="15.75" x14ac:dyDescent="0.25">
      <c r="B13" s="82" t="s">
        <v>160</v>
      </c>
      <c r="C13" s="82">
        <v>468</v>
      </c>
      <c r="D13" s="83">
        <v>5156250.17</v>
      </c>
      <c r="E13" s="79" t="s">
        <v>244</v>
      </c>
      <c r="F13" s="81" t="s">
        <v>158</v>
      </c>
    </row>
    <row r="14" spans="2:7" ht="15.75" x14ac:dyDescent="0.25">
      <c r="B14" s="82" t="s">
        <v>160</v>
      </c>
      <c r="C14" s="82">
        <v>431</v>
      </c>
      <c r="D14" s="84">
        <v>559398</v>
      </c>
      <c r="E14" s="79"/>
      <c r="F14" s="81" t="s">
        <v>158</v>
      </c>
    </row>
    <row r="15" spans="2:7" x14ac:dyDescent="0.25">
      <c r="B15" s="79" t="s">
        <v>160</v>
      </c>
      <c r="C15" s="79">
        <v>421</v>
      </c>
      <c r="D15" s="125">
        <v>195360</v>
      </c>
      <c r="E15" s="79"/>
      <c r="F15" s="81" t="s">
        <v>158</v>
      </c>
    </row>
    <row r="16" spans="2:7" x14ac:dyDescent="0.25">
      <c r="B16" s="79" t="s">
        <v>160</v>
      </c>
      <c r="C16" s="79">
        <v>449</v>
      </c>
      <c r="D16" s="80">
        <v>74250</v>
      </c>
      <c r="E16" s="79"/>
      <c r="F16" s="81" t="s">
        <v>158</v>
      </c>
    </row>
    <row r="17" spans="2:6" x14ac:dyDescent="0.25">
      <c r="B17" s="79" t="s">
        <v>160</v>
      </c>
      <c r="C17" s="79">
        <v>401</v>
      </c>
      <c r="D17" s="80">
        <v>2719590</v>
      </c>
      <c r="E17" s="79"/>
      <c r="F17" s="81" t="s">
        <v>158</v>
      </c>
    </row>
    <row r="18" spans="2:6" x14ac:dyDescent="0.25">
      <c r="B18" s="79"/>
      <c r="C18" s="79"/>
      <c r="D18" s="87"/>
      <c r="E18" s="79"/>
      <c r="F18" s="81"/>
    </row>
    <row r="19" spans="2:6" x14ac:dyDescent="0.25">
      <c r="B19" s="79"/>
      <c r="C19" s="79"/>
      <c r="D19" s="80"/>
      <c r="E19" s="79"/>
      <c r="F19" s="8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12"/>
  <sheetViews>
    <sheetView workbookViewId="0">
      <selection activeCell="D12" sqref="D12"/>
    </sheetView>
  </sheetViews>
  <sheetFormatPr defaultRowHeight="15" x14ac:dyDescent="0.25"/>
  <cols>
    <col min="2" max="2" width="10.140625" style="85" bestFit="1" customWidth="1"/>
    <col min="3" max="3" width="8.85546875" style="85"/>
    <col min="4" max="4" width="13.7109375" style="86" bestFit="1" customWidth="1"/>
    <col min="5" max="5" width="13.140625" style="85" bestFit="1" customWidth="1"/>
    <col min="9" max="9" width="39.5703125" bestFit="1" customWidth="1"/>
    <col min="10" max="10" width="14.28515625" bestFit="1" customWidth="1"/>
  </cols>
  <sheetData>
    <row r="1" spans="2:10" x14ac:dyDescent="0.25">
      <c r="I1" s="148" t="s">
        <v>247</v>
      </c>
      <c r="J1" s="149"/>
    </row>
    <row r="2" spans="2:10" x14ac:dyDescent="0.25">
      <c r="B2" s="76" t="s">
        <v>148</v>
      </c>
      <c r="C2" s="76" t="s">
        <v>149</v>
      </c>
      <c r="D2" s="77" t="s">
        <v>150</v>
      </c>
      <c r="E2" s="76" t="s">
        <v>151</v>
      </c>
      <c r="F2" s="78" t="s">
        <v>152</v>
      </c>
      <c r="I2" s="150" t="s">
        <v>161</v>
      </c>
      <c r="J2" s="151"/>
    </row>
    <row r="3" spans="2:10" x14ac:dyDescent="0.25">
      <c r="B3" s="79" t="s">
        <v>157</v>
      </c>
      <c r="C3" s="79">
        <v>704</v>
      </c>
      <c r="D3" s="80">
        <v>24044702</v>
      </c>
      <c r="E3" s="80"/>
      <c r="F3" s="81" t="s">
        <v>162</v>
      </c>
      <c r="I3" s="78" t="s">
        <v>163</v>
      </c>
      <c r="J3" s="130">
        <f>D3</f>
        <v>24044702</v>
      </c>
    </row>
    <row r="4" spans="2:10" x14ac:dyDescent="0.25">
      <c r="B4" s="79" t="s">
        <v>153</v>
      </c>
      <c r="C4" s="79">
        <v>641</v>
      </c>
      <c r="D4" s="80">
        <v>2976000</v>
      </c>
      <c r="E4" s="79"/>
      <c r="F4" s="81" t="s">
        <v>162</v>
      </c>
      <c r="I4" s="81" t="s">
        <v>164</v>
      </c>
      <c r="J4" s="129">
        <f>D4+D5+D6+D7+D8+D9+D10+D11+D12</f>
        <v>21984771.686666667</v>
      </c>
    </row>
    <row r="5" spans="2:10" x14ac:dyDescent="0.25">
      <c r="B5" s="79" t="s">
        <v>153</v>
      </c>
      <c r="C5" s="79">
        <v>644</v>
      </c>
      <c r="D5" s="80">
        <v>496992</v>
      </c>
      <c r="E5" s="79"/>
      <c r="F5" s="81" t="s">
        <v>162</v>
      </c>
      <c r="I5" s="78" t="s">
        <v>165</v>
      </c>
      <c r="J5" s="130">
        <f>J3-J4</f>
        <v>2059930.3133333325</v>
      </c>
    </row>
    <row r="6" spans="2:10" x14ac:dyDescent="0.25">
      <c r="B6" s="79" t="s">
        <v>153</v>
      </c>
      <c r="C6" s="79">
        <v>613</v>
      </c>
      <c r="D6" s="80">
        <v>540000</v>
      </c>
      <c r="E6" s="79"/>
      <c r="F6" s="81" t="s">
        <v>162</v>
      </c>
      <c r="I6" s="81" t="s">
        <v>166</v>
      </c>
      <c r="J6" s="129">
        <f>J5*0.15</f>
        <v>308989.54699999985</v>
      </c>
    </row>
    <row r="7" spans="2:10" x14ac:dyDescent="0.25">
      <c r="B7" s="79" t="s">
        <v>153</v>
      </c>
      <c r="C7" s="79">
        <v>6271</v>
      </c>
      <c r="D7" s="80">
        <v>7251033</v>
      </c>
      <c r="E7" s="79" t="s">
        <v>167</v>
      </c>
      <c r="F7" s="81" t="s">
        <v>162</v>
      </c>
      <c r="I7" s="78" t="s">
        <v>168</v>
      </c>
      <c r="J7" s="130">
        <f>J5-J6</f>
        <v>1750940.7663333328</v>
      </c>
    </row>
    <row r="8" spans="2:10" x14ac:dyDescent="0.25">
      <c r="B8" s="79" t="s">
        <v>153</v>
      </c>
      <c r="C8" s="79">
        <v>611</v>
      </c>
      <c r="D8" s="80">
        <v>5852940</v>
      </c>
      <c r="E8" s="79" t="s">
        <v>167</v>
      </c>
      <c r="F8" s="81" t="s">
        <v>162</v>
      </c>
    </row>
    <row r="9" spans="2:10" x14ac:dyDescent="0.25">
      <c r="B9" s="79" t="s">
        <v>153</v>
      </c>
      <c r="C9" s="79">
        <v>628</v>
      </c>
      <c r="D9" s="80">
        <v>300222</v>
      </c>
      <c r="E9" s="79" t="s">
        <v>169</v>
      </c>
      <c r="F9" s="81" t="s">
        <v>162</v>
      </c>
    </row>
    <row r="10" spans="2:10" x14ac:dyDescent="0.25">
      <c r="B10" s="79" t="s">
        <v>153</v>
      </c>
      <c r="C10" s="79">
        <v>634</v>
      </c>
      <c r="D10" s="80">
        <v>159100</v>
      </c>
      <c r="E10" s="79" t="s">
        <v>169</v>
      </c>
      <c r="F10" s="81" t="s">
        <v>162</v>
      </c>
    </row>
    <row r="11" spans="2:10" x14ac:dyDescent="0.25">
      <c r="B11" s="79" t="s">
        <v>156</v>
      </c>
      <c r="C11" s="79">
        <v>6811</v>
      </c>
      <c r="D11" s="125">
        <v>4043949.1166666662</v>
      </c>
      <c r="E11" s="79"/>
      <c r="F11" s="81" t="s">
        <v>162</v>
      </c>
    </row>
    <row r="12" spans="2:10" x14ac:dyDescent="0.25">
      <c r="B12" s="79" t="s">
        <v>245</v>
      </c>
      <c r="C12" s="79">
        <v>667</v>
      </c>
      <c r="D12" s="80">
        <v>364535.57</v>
      </c>
      <c r="E12" s="79" t="s">
        <v>246</v>
      </c>
      <c r="F12" s="81" t="s">
        <v>162</v>
      </c>
    </row>
  </sheetData>
  <mergeCells count="2">
    <mergeCell ref="I1:J1"/>
    <mergeCell ref="I2:J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Kapak</vt:lpstr>
      <vt:lpstr>Pozicioni Financiar</vt:lpstr>
      <vt:lpstr>PASH</vt:lpstr>
      <vt:lpstr>Cash FLow</vt:lpstr>
      <vt:lpstr>Llogarite 1-5</vt:lpstr>
      <vt:lpstr>Llogarite 6-7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</dc:creator>
  <cp:lastModifiedBy>Dell</cp:lastModifiedBy>
  <cp:lastPrinted>2021-04-13T07:28:43Z</cp:lastPrinted>
  <dcterms:created xsi:type="dcterms:W3CDTF">2020-07-27T07:13:26Z</dcterms:created>
  <dcterms:modified xsi:type="dcterms:W3CDTF">2021-07-26T10:22:29Z</dcterms:modified>
</cp:coreProperties>
</file>