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35" windowWidth="15480" windowHeight="8865" tabRatio="823" firstSheet="1" activeTab="11"/>
  </bookViews>
  <sheets>
    <sheet name="Kopertina" sheetId="1" r:id="rId1"/>
    <sheet name="Aktivet" sheetId="4" r:id="rId2"/>
    <sheet name="Pasivet" sheetId="14" r:id="rId3"/>
    <sheet name="Rezultati" sheetId="15" r:id="rId4"/>
    <sheet name="Fluksi" sheetId="26" r:id="rId5"/>
    <sheet name="Kapitali" sheetId="20" r:id="rId6"/>
    <sheet name="Ndrysh Gjendje" sheetId="28" r:id="rId7"/>
    <sheet name="Pasqyra aktive afatgjata" sheetId="29" r:id="rId8"/>
    <sheet name="Paqyra Ardhurave" sheetId="30" r:id="rId9"/>
    <sheet name="Paqyra Shpenzimeve" sheetId="31" r:id="rId10"/>
    <sheet name="Ardhura sipas Natyres" sheetId="32" r:id="rId11"/>
    <sheet name="Deklarate" sheetId="33" r:id="rId12"/>
  </sheets>
  <calcPr calcId="125725"/>
</workbook>
</file>

<file path=xl/calcChain.xml><?xml version="1.0" encoding="utf-8"?>
<calcChain xmlns="http://schemas.openxmlformats.org/spreadsheetml/2006/main">
  <c r="I17" i="30"/>
  <c r="J17"/>
  <c r="I13"/>
  <c r="I9"/>
  <c r="I25" s="1"/>
  <c r="J9"/>
  <c r="J25" s="1"/>
  <c r="J13"/>
  <c r="J20"/>
  <c r="F10" i="28"/>
  <c r="K10" s="1"/>
  <c r="F11"/>
  <c r="K11" s="1"/>
  <c r="F12"/>
  <c r="K12" s="1"/>
  <c r="F13"/>
  <c r="K13" s="1"/>
  <c r="F14"/>
  <c r="K14" s="1"/>
  <c r="F15"/>
  <c r="K15" s="1"/>
  <c r="F16"/>
  <c r="K16" s="1"/>
  <c r="F46" i="29"/>
  <c r="G46" s="1"/>
  <c r="F45"/>
  <c r="G45" s="1"/>
  <c r="F44"/>
  <c r="G44" s="1"/>
  <c r="F43"/>
  <c r="G43" s="1"/>
  <c r="F42"/>
  <c r="F41"/>
  <c r="F40"/>
  <c r="D10"/>
  <c r="F25" i="26"/>
  <c r="G21" i="14"/>
  <c r="H12" i="20"/>
  <c r="H11"/>
  <c r="H9"/>
  <c r="C17" i="28"/>
  <c r="J10"/>
  <c r="J11"/>
  <c r="J12"/>
  <c r="J13"/>
  <c r="J14"/>
  <c r="J15"/>
  <c r="J16"/>
  <c r="G17"/>
  <c r="H17"/>
  <c r="I17"/>
  <c r="J17"/>
  <c r="F17"/>
  <c r="E17"/>
  <c r="D17"/>
  <c r="G23" i="26"/>
  <c r="F23"/>
  <c r="G32"/>
  <c r="G8" i="4"/>
  <c r="F40" i="26" s="1"/>
  <c r="G12"/>
  <c r="F12" i="15"/>
  <c r="F17" s="1"/>
  <c r="F18" s="1"/>
  <c r="F26"/>
  <c r="F21"/>
  <c r="F29"/>
  <c r="F27" s="1"/>
  <c r="F10" i="26" s="1"/>
  <c r="G29" i="15"/>
  <c r="G27" s="1"/>
  <c r="G10" i="26" s="1"/>
  <c r="G21" i="15"/>
  <c r="G26" s="1"/>
  <c r="G12"/>
  <c r="G17" s="1"/>
  <c r="G18" s="1"/>
  <c r="G13" i="14"/>
  <c r="G10"/>
  <c r="G27"/>
  <c r="G26" s="1"/>
  <c r="G34"/>
  <c r="H10"/>
  <c r="H13"/>
  <c r="H8" s="1"/>
  <c r="H27"/>
  <c r="H26" s="1"/>
  <c r="H34"/>
  <c r="G12" i="4"/>
  <c r="G22"/>
  <c r="G32"/>
  <c r="G7" s="1"/>
  <c r="G47" s="1"/>
  <c r="G37"/>
  <c r="G35" s="1"/>
  <c r="H8"/>
  <c r="F39" i="26" s="1"/>
  <c r="H12" i="4"/>
  <c r="F16" i="26" s="1"/>
  <c r="H22" i="4"/>
  <c r="H32"/>
  <c r="F21" i="26" s="1"/>
  <c r="H7" i="4"/>
  <c r="H47" s="1"/>
  <c r="H37"/>
  <c r="H35"/>
  <c r="H16" i="20"/>
  <c r="H21" s="1"/>
  <c r="H17"/>
  <c r="H19"/>
  <c r="D27" i="32"/>
  <c r="D45" s="1"/>
  <c r="G25" i="29"/>
  <c r="G26"/>
  <c r="G27"/>
  <c r="G28"/>
  <c r="G24"/>
  <c r="G9"/>
  <c r="G10"/>
  <c r="G11"/>
  <c r="G12"/>
  <c r="G13"/>
  <c r="G14"/>
  <c r="G8"/>
  <c r="B107" i="15"/>
  <c r="D55" i="32"/>
  <c r="G40" i="29"/>
  <c r="G49" s="1"/>
  <c r="G41"/>
  <c r="G42"/>
  <c r="G47"/>
  <c r="G48"/>
  <c r="F49"/>
  <c r="E49"/>
  <c r="D49"/>
  <c r="G30"/>
  <c r="G31"/>
  <c r="G32"/>
  <c r="G33"/>
  <c r="F33"/>
  <c r="E33"/>
  <c r="D33"/>
  <c r="G15"/>
  <c r="G16"/>
  <c r="G17"/>
  <c r="F17"/>
  <c r="E17"/>
  <c r="D17"/>
  <c r="F18" i="26"/>
  <c r="F19"/>
  <c r="F12"/>
  <c r="G16" i="20"/>
  <c r="G21" s="1"/>
  <c r="F16"/>
  <c r="F21" s="1"/>
  <c r="C16"/>
  <c r="C21" s="1"/>
  <c r="G14" i="26"/>
  <c r="G11" s="1"/>
  <c r="H18" i="20"/>
  <c r="H20"/>
  <c r="G25" i="26"/>
  <c r="F32" i="15"/>
  <c r="D16" i="20"/>
  <c r="D21"/>
  <c r="E21"/>
  <c r="E16"/>
  <c r="F9" i="26" l="1"/>
  <c r="H33" i="14"/>
  <c r="H46" s="1"/>
  <c r="F34" i="26"/>
  <c r="F32" s="1"/>
  <c r="G9"/>
  <c r="F38"/>
  <c r="K17" i="28"/>
  <c r="G8" i="14"/>
  <c r="G33" s="1"/>
  <c r="G46" s="1"/>
  <c r="G40" i="26"/>
  <c r="G38" s="1"/>
</calcChain>
</file>

<file path=xl/sharedStrings.xml><?xml version="1.0" encoding="utf-8"?>
<sst xmlns="http://schemas.openxmlformats.org/spreadsheetml/2006/main" count="605" uniqueCount="424">
  <si>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</si>
  <si>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</si>
  <si>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</si>
  <si>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</si>
  <si>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</si>
  <si>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</si>
  <si>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</si>
  <si>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</si>
  <si>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</si>
  <si>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</si>
  <si>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</si>
  <si>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</si>
  <si>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</si>
  <si>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</si>
  <si>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</si>
  <si>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A K T I V E T    A F A T G J A T A</t>
  </si>
  <si>
    <t>Investimet  financiare afatgjata</t>
  </si>
  <si>
    <t>Aktive afatgjata materiale</t>
  </si>
  <si>
    <t>Ativet biologjike afatgjata</t>
  </si>
  <si>
    <t>Kapitali aksioner i pa paguar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</si>
  <si>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</si>
  <si>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</si>
  <si>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</si>
  <si>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</si>
  <si>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</si>
  <si>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</si>
  <si>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</si>
  <si>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</si>
  <si>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</si>
  <si>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</si>
  <si>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</si>
  <si>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</si>
  <si>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</si>
  <si>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</si>
  <si>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</si>
  <si>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</si>
  <si>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</si>
  <si>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</si>
  <si>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</si>
  <si>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</si>
  <si>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</si>
  <si>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</si>
  <si>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</si>
  <si>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</si>
  <si>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</si>
  <si>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</si>
  <si>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</si>
  <si>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</si>
  <si>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</si>
  <si>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</si>
  <si>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</si>
  <si>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</si>
  <si>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</si>
  <si>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</si>
  <si>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</si>
  <si>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</si>
  <si>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</si>
  <si>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</si>
  <si>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</si>
  <si>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</si>
  <si>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Te pagushme ndaj punonjesve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</si>
  <si>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</si>
  <si>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</si>
  <si>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</si>
  <si>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</si>
  <si>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</si>
  <si>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</si>
  <si>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</si>
  <si>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</si>
  <si>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</si>
  <si>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</si>
  <si>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</si>
  <si>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</si>
  <si>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</si>
  <si>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Fluksi monetar nga veprimtarite investuese</t>
  </si>
  <si>
    <t>Blerja e aktiveve afatgjata materiale</t>
  </si>
  <si>
    <t>Te ardhura nga shitja e paisjeve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</si>
  <si>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</si>
  <si>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</si>
  <si>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</si>
  <si>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</si>
  <si>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</si>
  <si>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</si>
  <si>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</si>
  <si>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</si>
  <si>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</si>
  <si>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</si>
  <si>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</si>
  <si>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</si>
  <si>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</si>
  <si>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</si>
  <si>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</si>
  <si>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</si>
  <si>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</si>
  <si>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</si>
  <si>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</si>
  <si>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</si>
  <si>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</si>
  <si>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</si>
  <si>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</si>
  <si>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</si>
  <si>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</si>
  <si>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</si>
  <si>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</si>
  <si>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</si>
  <si>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</si>
  <si>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</si>
  <si>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</si>
  <si>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</si>
  <si>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</si>
  <si>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</si>
  <si>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</si>
  <si>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</si>
  <si>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</si>
  <si>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</si>
  <si>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</si>
  <si>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</si>
  <si>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</si>
  <si>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</si>
  <si>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</si>
  <si>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</si>
  <si>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</si>
  <si>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</si>
  <si>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</si>
  <si>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</si>
  <si>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</si>
  <si>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</si>
  <si>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</si>
  <si>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</si>
  <si>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</si>
  <si>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</si>
  <si>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Shuma</t>
  </si>
  <si>
    <t>Qera</t>
  </si>
  <si>
    <t>Sherbime te tjera</t>
  </si>
  <si>
    <t>Fitimi para tatimit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</si>
  <si>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</si>
  <si>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</si>
  <si>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</si>
  <si>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</si>
  <si>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</si>
  <si>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</si>
  <si>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</si>
  <si>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</si>
  <si>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Huamarrje afat shkuatra</t>
  </si>
  <si>
    <t>Provizionet afatshkurtra</t>
  </si>
  <si>
    <t>Ndrysh.ne invent.prod.gatshme e prodhimit ne proces</t>
  </si>
  <si>
    <t>A</t>
  </si>
  <si>
    <t>B</t>
  </si>
  <si>
    <t>Aksione te thesari te riblera</t>
  </si>
  <si>
    <t>Pasqyra e fluksit monetar - Metoda Indirekte</t>
  </si>
  <si>
    <t>Fluksi i parave nga veprimtaria e shfrytezimit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</si>
  <si>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</si>
  <si>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</si>
  <si>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</si>
  <si>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</si>
  <si>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</si>
  <si>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</si>
  <si>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</si>
  <si>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</si>
  <si>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</si>
  <si>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</si>
  <si>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neto nga aktivitetet e shfrytezimit</t>
  </si>
  <si>
    <t>Blerja e njesisese kontrolluar X minus parate e Arketuara</t>
  </si>
  <si>
    <t>MM neto e perdorur ne veprimtarite Financiare</t>
  </si>
  <si>
    <t>Ne   Leke</t>
  </si>
  <si>
    <t xml:space="preserve">Shoqeria  </t>
  </si>
  <si>
    <t>Paraardhese</t>
  </si>
  <si>
    <t>Dogana per t`u rimbursuar</t>
  </si>
  <si>
    <t>Totali</t>
  </si>
  <si>
    <t>interesa</t>
  </si>
  <si>
    <t>humbje</t>
  </si>
  <si>
    <t>shuma</t>
  </si>
  <si>
    <t>pronari + #</t>
  </si>
  <si>
    <t>SHPENZIME TE PAZBRITSHME =  54326586 X 31.88 %=</t>
  </si>
  <si>
    <t>Tatim mbi fitimin i LLOGARITUR</t>
  </si>
  <si>
    <t>Shpenzime per.ardhshmer</t>
  </si>
  <si>
    <t>IV</t>
  </si>
  <si>
    <t>V</t>
  </si>
  <si>
    <t>VI</t>
  </si>
  <si>
    <t>Pozicioni me 31 dhjetor 2009</t>
  </si>
  <si>
    <t>AIBA sh.a.</t>
  </si>
  <si>
    <t>Aktive te tjera afatgjata ne proces</t>
  </si>
  <si>
    <t>Parapagesa dhe hua</t>
  </si>
  <si>
    <t>SHOQERIA AIBA sh.a.</t>
  </si>
  <si>
    <t>AIBA SH.A.</t>
  </si>
  <si>
    <t>J61818528J</t>
  </si>
  <si>
    <t>DURRES</t>
  </si>
  <si>
    <t>PRODHIM VEZE, USHQIM BLEGTORAL, IMPORT-</t>
  </si>
  <si>
    <t xml:space="preserve">EKSPORT TREGTIM ARTIKUJ TE NDRYSHEM </t>
  </si>
  <si>
    <t>Debitor personeli</t>
  </si>
  <si>
    <t>Te tjera kerkesa (teprica doganore)</t>
  </si>
  <si>
    <t>Gje e gjalle ne rritje</t>
  </si>
  <si>
    <t>Shtesa te tjera, llogari ne pritje</t>
  </si>
  <si>
    <t>Lagja .NR.14, SHKOZET</t>
  </si>
  <si>
    <t>EMERTIMI DHE FORMA LIGJORE</t>
  </si>
  <si>
    <t>Parapagime dhe shpenzime te shtyra(pag.blerje aksione,tat.fit I mbipag+parapag.furnit</t>
  </si>
  <si>
    <t>311+312</t>
  </si>
  <si>
    <t>Debitore te tjere Parapagesa dhe hua(bullgar+Memisha+Alb.Drinks</t>
  </si>
  <si>
    <t>Parapagesa per blerje premtim aksione,parag-furnitore</t>
  </si>
  <si>
    <t>Rezerva Rivleresimi</t>
  </si>
  <si>
    <t>NDRYSHIMI I GJENDJEVE TE AQT    -  AMORTIZIMI</t>
  </si>
  <si>
    <t>Emertimi</t>
  </si>
  <si>
    <t>Llogari</t>
  </si>
  <si>
    <t xml:space="preserve">            AKTIVE  TE QENDRUESHME TE TRUPEZUARA                     </t>
  </si>
  <si>
    <t xml:space="preserve">                    AMORTIZIMI AKTIVEVE</t>
  </si>
  <si>
    <t>GJENDJE</t>
  </si>
  <si>
    <t>Celje</t>
  </si>
  <si>
    <t>Shtesa</t>
  </si>
  <si>
    <t>Pakesime</t>
  </si>
  <si>
    <t>Akumuluar</t>
  </si>
  <si>
    <t>Vjetor</t>
  </si>
  <si>
    <t>Paksim</t>
  </si>
  <si>
    <t>Neto</t>
  </si>
  <si>
    <t>Mak-pajisje</t>
  </si>
  <si>
    <t>Mjete Transp</t>
  </si>
  <si>
    <t>Mob-orendi-informat</t>
  </si>
  <si>
    <t>Akt.proc</t>
  </si>
  <si>
    <t>Shtesa/Rivlers</t>
  </si>
  <si>
    <t>Pakesime/sist</t>
  </si>
  <si>
    <t>Pozicioni me 31 dhjetor 2010</t>
  </si>
  <si>
    <t xml:space="preserve">Aktive tjera afat gjata materiale </t>
  </si>
  <si>
    <t>Mjete Transporti</t>
  </si>
  <si>
    <t>Aktive Biologjike</t>
  </si>
  <si>
    <t>Sasia</t>
  </si>
  <si>
    <t>Gjendje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</si>
  <si>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</si>
  <si>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</si>
  <si>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</si>
  <si>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</si>
  <si>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</si>
  <si>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</si>
  <si>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</si>
  <si>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</si>
  <si>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</si>
  <si>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</si>
  <si>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</si>
  <si>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</si>
  <si>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</si>
  <si>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</si>
  <si>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</si>
  <si>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</si>
  <si>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</si>
  <si>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</si>
  <si>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</si>
  <si>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</si>
  <si>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</si>
  <si>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</si>
  <si>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</si>
  <si>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</si>
  <si>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</si>
  <si>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</si>
  <si>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</si>
  <si>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</si>
  <si>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</si>
  <si>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</si>
  <si>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</si>
  <si>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</si>
  <si>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</si>
  <si>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</si>
  <si>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</si>
  <si>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</si>
  <si>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</si>
  <si>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</si>
  <si>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</si>
  <si>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</si>
  <si>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</si>
  <si>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</si>
  <si>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</si>
  <si>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</si>
  <si>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</si>
  <si>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</si>
  <si>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</si>
  <si>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</si>
  <si>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</si>
  <si>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</si>
  <si>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</si>
  <si>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</si>
  <si>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</si>
  <si>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</si>
  <si>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</si>
  <si>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</si>
  <si>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</si>
  <si>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</si>
  <si>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</si>
  <si>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</si>
  <si>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</si>
  <si>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</si>
  <si>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</si>
  <si>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</si>
  <si>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</si>
  <si>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</si>
  <si>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</si>
  <si>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</si>
  <si>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</si>
  <si>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</si>
  <si>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</si>
  <si>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</si>
  <si>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</si>
  <si>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</si>
  <si>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</si>
  <si>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</si>
  <si>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</si>
  <si>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</si>
  <si>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</si>
  <si>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</si>
  <si>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</si>
  <si>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</si>
  <si>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</si>
  <si>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</si>
  <si>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</si>
  <si>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</si>
  <si>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</si>
  <si>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</si>
  <si>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</si>
  <si>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</si>
  <si>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</si>
  <si>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</si>
  <si>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</si>
  <si>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</si>
  <si>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</si>
  <si>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</si>
  <si>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</si>
  <si>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</si>
  <si>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</si>
  <si>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000/leke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</si>
  <si>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</si>
  <si>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</si>
  <si>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</si>
  <si>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</si>
  <si>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</si>
  <si>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</si>
  <si>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</si>
  <si>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</si>
  <si>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</si>
  <si>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</si>
  <si>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</si>
  <si>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</si>
  <si>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</si>
  <si>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</si>
  <si>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</si>
  <si>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</si>
  <si>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</si>
  <si>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</si>
  <si>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</si>
  <si>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</si>
  <si>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</si>
  <si>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</si>
  <si>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</si>
  <si>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</si>
  <si>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</si>
  <si>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</si>
  <si>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</si>
  <si>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</si>
  <si>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</si>
  <si>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</si>
  <si>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</si>
  <si>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</si>
  <si>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</si>
  <si>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</si>
  <si>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</si>
  <si>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</si>
  <si>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</si>
  <si>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</si>
  <si>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</si>
  <si>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</si>
  <si>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</si>
  <si>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</si>
  <si>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</si>
  <si>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Totali i te ardhurave nga sherbimet</t>
  </si>
  <si>
    <t>TOALI (I+II+III+IV+V)</t>
  </si>
  <si>
    <t>Te punesuar mesatarisht per vitin 2010:</t>
  </si>
  <si>
    <t>Nr. I te punesuarve</t>
  </si>
  <si>
    <t>Me page nga 30.001 deri  ne 66.500 leke</t>
  </si>
  <si>
    <t>Me page nga 66.501 deri ne 84.100 leke</t>
  </si>
  <si>
    <t>Me page me te larte se 84.100 leke</t>
  </si>
  <si>
    <r>
      <t xml:space="preserve">Shenim: </t>
    </r>
    <r>
      <rPr>
        <sz val="10"/>
        <rFont val="Arial"/>
        <family val="2"/>
      </rPr>
      <t>Kjo pasqyre plotesohet edhe on-line.</t>
    </r>
  </si>
  <si>
    <t>SHOQERIA  " AIBA"  Sh.A</t>
  </si>
  <si>
    <t>NIPT  J61818528J</t>
  </si>
  <si>
    <t>Erion HOXHAJ</t>
  </si>
  <si>
    <t>SHOQERIA  " AIBA" Sh.A</t>
  </si>
  <si>
    <t>RREGULLIME+Plus vlera nga Rivleresim</t>
  </si>
  <si>
    <t>Shoqeria "AIBA" Sh.A</t>
  </si>
  <si>
    <t>NIPTI__J61818528J</t>
  </si>
  <si>
    <t>Mob/orendi-informatik</t>
  </si>
  <si>
    <t>Aktive ne proces</t>
  </si>
  <si>
    <t>SHOQERIA "AIBA"   Sh.A</t>
  </si>
  <si>
    <t>NIPTI K61818528J</t>
  </si>
  <si>
    <t>Prodhime te tjera/Vez-Ushq.blektoral</t>
  </si>
  <si>
    <t xml:space="preserve">                                               </t>
  </si>
  <si>
    <t>DEKLARATE</t>
  </si>
  <si>
    <t>Hartuesi i pasqyrave financiare eshte:</t>
  </si>
  <si>
    <t>Shoqeria”Autiding Partners” shpk</t>
  </si>
  <si>
    <r>
      <t>NIPTI</t>
    </r>
    <r>
      <rPr>
        <sz val="12"/>
        <rFont val="Times New Roman"/>
        <family val="1"/>
      </rPr>
      <t xml:space="preserve">  J61818528J</t>
    </r>
  </si>
  <si>
    <t xml:space="preserve">1. Z_Agron DUKA  perqindja e pjesemarrjes  50% </t>
  </si>
  <si>
    <t>2. Z. Armand DUKA   perqindja e pjesemarrjes  50%</t>
  </si>
  <si>
    <r>
      <t>Z/. Jeronim BEKTASHI(e</t>
    </r>
    <r>
      <rPr>
        <b/>
        <sz val="12"/>
        <rFont val="Times New Roman"/>
        <family val="1"/>
      </rPr>
      <t>konomist i punësuar pranë shoqërisë) /</t>
    </r>
  </si>
  <si>
    <t xml:space="preserve">                                                                                      </t>
  </si>
  <si>
    <r>
      <t xml:space="preserve">Deklaroj se </t>
    </r>
    <r>
      <rPr>
        <b/>
        <sz val="12"/>
        <rFont val="Times New Roman"/>
        <family val="1"/>
      </rPr>
      <t xml:space="preserve">Shoqëria "AIBA" Sh.A </t>
    </r>
    <r>
      <rPr>
        <sz val="12"/>
        <rFont val="Times New Roman"/>
        <family val="1"/>
      </rPr>
      <t xml:space="preserve">me </t>
    </r>
    <r>
      <rPr>
        <b/>
        <sz val="12"/>
        <rFont val="Times New Roman"/>
        <family val="1"/>
      </rPr>
      <t>NIPT J61818528J</t>
    </r>
    <r>
      <rPr>
        <sz val="12"/>
        <rFont val="Times New Roman"/>
        <family val="1"/>
      </rPr>
      <t xml:space="preserve"> me administrator Z/Zj.Erion HOXHAJ dhe </t>
    </r>
    <r>
      <rPr>
        <b/>
        <sz val="12"/>
        <rFont val="Times New Roman"/>
        <family val="1"/>
      </rPr>
      <t>aksionere</t>
    </r>
    <r>
      <rPr>
        <sz val="12"/>
        <rFont val="Times New Roman"/>
        <family val="1"/>
      </rPr>
      <t>:</t>
    </r>
  </si>
  <si>
    <t xml:space="preserve">                                                                                Administratori i Shoqërisë</t>
  </si>
  <si>
    <t xml:space="preserve">                                                                                             Erion  HOXHAJ</t>
  </si>
  <si>
    <t>Shoqeria_"AIBA" Sh.A me NIPT  J61818528J perqindja e pjesemarrjes________%....</t>
  </si>
  <si>
    <t>Te tjera kerkesa-ortaku</t>
  </si>
  <si>
    <t>Viti   2011</t>
  </si>
  <si>
    <t>01.01.2011</t>
  </si>
  <si>
    <t>31.12.2011</t>
  </si>
  <si>
    <t xml:space="preserve">          /03/2011</t>
  </si>
  <si>
    <t>Pasqyrat    Financiare    te    Vitit   2011</t>
  </si>
  <si>
    <t>Aktive afatgjata jo materiale (Tituj te Tjere-Aksione)</t>
  </si>
  <si>
    <t>431+432</t>
  </si>
  <si>
    <t>455-shpz panjoh</t>
  </si>
  <si>
    <t>Pasqyra   e   Fluksit   Monetar  -  Metoda  Indirekte   2011</t>
  </si>
  <si>
    <t>Pasqyra  e  Ndryshimeve  ne  Kapital  2011</t>
  </si>
  <si>
    <t>Pozicioni me 31 dhjetor 2011</t>
  </si>
  <si>
    <r>
      <t>Pozicioni i rregulluar(</t>
    </r>
    <r>
      <rPr>
        <sz val="9"/>
        <rFont val="Arial"/>
        <family val="2"/>
      </rPr>
      <t>rivlersim/rregull</t>
    </r>
    <r>
      <rPr>
        <b/>
        <sz val="9"/>
        <rFont val="Arial"/>
        <family val="2"/>
      </rPr>
      <t>)</t>
    </r>
  </si>
  <si>
    <t>Aktivet Afatgjata Materiale  me vlere fillestare   2011</t>
  </si>
  <si>
    <t>Amortizimi A.A.Materiale   2011</t>
  </si>
  <si>
    <t>Vlera Kontabel Neto e A.A.Materiale  2011</t>
  </si>
  <si>
    <t>Viti 2011</t>
  </si>
  <si>
    <t>Me page deri ne 20.000 leke</t>
  </si>
  <si>
    <t>Me page nga 20.001 deri ne 30.000 leke</t>
  </si>
  <si>
    <r>
      <t>SHOQERIA</t>
    </r>
    <r>
      <rPr>
        <sz val="12"/>
        <rFont val="Times New Roman"/>
        <family val="1"/>
      </rPr>
      <t>_"AIBA"   Sh.A                                Date,….../03/2011</t>
    </r>
  </si>
  <si>
    <t>ka  hartuar pasqyrat financiare të vitit 2011 komform standarteve kombetare te kontabilitetit.</t>
  </si>
  <si>
    <t xml:space="preserve">                              </t>
  </si>
  <si>
    <r>
      <t>Z/. Kristaq NDINI</t>
    </r>
    <r>
      <rPr>
        <b/>
        <sz val="12"/>
        <rFont val="Times New Roman"/>
        <family val="1"/>
      </rPr>
      <t xml:space="preserve"> (Ekspert Kontabel )</t>
    </r>
    <r>
      <rPr>
        <sz val="12"/>
        <rFont val="Times New Roman"/>
        <family val="1"/>
      </rPr>
      <t xml:space="preserve">  me NIPT K61703021H</t>
    </r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</si>
</sst>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  <numFmt numFmtId="167" formatCode="_(* #,##0_);_(* \(#,##0\);_(* &quot;-&quot;??_);_(@_)"/>
  </numFmts>
  <fonts count="42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u/>
      <sz val="14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8"/>
      <name val="Arial"/>
    </font>
    <font>
      <b/>
      <i/>
      <sz val="12"/>
      <name val="Arial"/>
      <family val="2"/>
    </font>
    <font>
      <sz val="10"/>
      <name val="Arial CE"/>
    </font>
    <font>
      <b/>
      <i/>
      <sz val="8"/>
      <name val="Arial"/>
      <family val="2"/>
    </font>
    <font>
      <i/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</font>
    <font>
      <b/>
      <sz val="8"/>
      <color indexed="10"/>
      <name val="Arial"/>
      <family val="2"/>
    </font>
    <font>
      <sz val="10"/>
      <color indexed="10"/>
      <name val="Arial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3" fillId="0" borderId="0"/>
    <xf numFmtId="0" fontId="33" fillId="0" borderId="0"/>
  </cellStyleXfs>
  <cellXfs count="503"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1" fillId="0" borderId="0" xfId="0" applyFont="1"/>
    <xf numFmtId="0" fontId="1" fillId="0" borderId="5" xfId="0" applyFont="1" applyBorder="1"/>
    <xf numFmtId="0" fontId="1" fillId="0" borderId="13" xfId="0" applyFont="1" applyBorder="1"/>
    <xf numFmtId="0" fontId="1" fillId="0" borderId="14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0" xfId="0" applyFont="1"/>
    <xf numFmtId="0" fontId="4" fillId="0" borderId="13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15" xfId="0" applyFont="1" applyBorder="1"/>
    <xf numFmtId="0" fontId="9" fillId="0" borderId="0" xfId="0" applyFont="1" applyBorder="1"/>
    <xf numFmtId="0" fontId="9" fillId="0" borderId="17" xfId="0" applyFont="1" applyBorder="1"/>
    <xf numFmtId="0" fontId="9" fillId="0" borderId="0" xfId="0" applyFont="1"/>
    <xf numFmtId="0" fontId="11" fillId="0" borderId="0" xfId="0" applyFont="1"/>
    <xf numFmtId="0" fontId="11" fillId="0" borderId="15" xfId="0" applyFont="1" applyBorder="1"/>
    <xf numFmtId="0" fontId="13" fillId="0" borderId="0" xfId="0" applyFont="1" applyBorder="1"/>
    <xf numFmtId="0" fontId="13" fillId="0" borderId="17" xfId="0" applyFont="1" applyBorder="1"/>
    <xf numFmtId="0" fontId="13" fillId="0" borderId="0" xfId="0" applyFont="1"/>
    <xf numFmtId="0" fontId="13" fillId="0" borderId="15" xfId="0" applyFont="1" applyBorder="1"/>
    <xf numFmtId="0" fontId="14" fillId="0" borderId="15" xfId="0" applyFont="1" applyBorder="1"/>
    <xf numFmtId="0" fontId="14" fillId="0" borderId="0" xfId="0" applyFont="1" applyBorder="1"/>
    <xf numFmtId="0" fontId="14" fillId="0" borderId="17" xfId="0" applyFont="1" applyBorder="1"/>
    <xf numFmtId="0" fontId="14" fillId="0" borderId="0" xfId="0" applyFont="1"/>
    <xf numFmtId="0" fontId="15" fillId="0" borderId="19" xfId="0" applyFont="1" applyBorder="1"/>
    <xf numFmtId="0" fontId="15" fillId="0" borderId="16" xfId="0" applyFont="1" applyBorder="1"/>
    <xf numFmtId="0" fontId="15" fillId="0" borderId="20" xfId="0" applyFont="1" applyBorder="1"/>
    <xf numFmtId="0" fontId="15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3" fontId="9" fillId="0" borderId="0" xfId="0" applyNumberFormat="1" applyFont="1"/>
    <xf numFmtId="0" fontId="9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3" fontId="19" fillId="0" borderId="0" xfId="0" applyNumberFormat="1" applyFont="1"/>
    <xf numFmtId="0" fontId="18" fillId="0" borderId="19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0" xfId="0" applyFont="1" applyBorder="1"/>
    <xf numFmtId="3" fontId="19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3" fontId="18" fillId="0" borderId="14" xfId="0" applyNumberFormat="1" applyFont="1" applyBorder="1" applyAlignment="1">
      <alignment horizontal="center" vertical="center"/>
    </xf>
    <xf numFmtId="3" fontId="18" fillId="0" borderId="2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3" fontId="9" fillId="0" borderId="6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/>
    <xf numFmtId="0" fontId="18" fillId="0" borderId="2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2" xfId="0" applyFont="1" applyBorder="1"/>
    <xf numFmtId="3" fontId="1" fillId="0" borderId="3" xfId="0" applyNumberFormat="1" applyFont="1" applyBorder="1"/>
    <xf numFmtId="3" fontId="3" fillId="0" borderId="0" xfId="0" applyNumberFormat="1" applyFont="1" applyAlignment="1">
      <alignment horizontal="center" vertical="center"/>
    </xf>
    <xf numFmtId="0" fontId="22" fillId="0" borderId="16" xfId="0" applyFont="1" applyBorder="1"/>
    <xf numFmtId="3" fontId="23" fillId="0" borderId="0" xfId="0" applyNumberFormat="1" applyFont="1"/>
    <xf numFmtId="0" fontId="24" fillId="0" borderId="18" xfId="0" applyFont="1" applyBorder="1" applyAlignment="1">
      <alignment horizontal="left" vertical="center"/>
    </xf>
    <xf numFmtId="0" fontId="24" fillId="0" borderId="2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3" fontId="24" fillId="0" borderId="3" xfId="0" applyNumberFormat="1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14" fontId="4" fillId="0" borderId="16" xfId="0" applyNumberFormat="1" applyFont="1" applyBorder="1"/>
    <xf numFmtId="166" fontId="9" fillId="0" borderId="0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3" fontId="18" fillId="0" borderId="0" xfId="0" applyNumberFormat="1" applyFont="1"/>
    <xf numFmtId="0" fontId="18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2" fillId="0" borderId="0" xfId="0" applyFont="1" applyBorder="1" applyAlignment="1">
      <alignment horizontal="left" vertical="center"/>
    </xf>
    <xf numFmtId="166" fontId="3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/>
    </xf>
    <xf numFmtId="166" fontId="25" fillId="0" borderId="0" xfId="1" applyNumberFormat="1" applyFont="1" applyAlignment="1">
      <alignment horizontal="center"/>
    </xf>
    <xf numFmtId="166" fontId="6" fillId="0" borderId="0" xfId="1" applyNumberFormat="1" applyFont="1" applyAlignment="1">
      <alignment horizontal="center"/>
    </xf>
    <xf numFmtId="166" fontId="18" fillId="0" borderId="0" xfId="1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0" fontId="6" fillId="0" borderId="0" xfId="0" applyFont="1"/>
    <xf numFmtId="0" fontId="18" fillId="2" borderId="3" xfId="0" applyFont="1" applyFill="1" applyBorder="1"/>
    <xf numFmtId="166" fontId="18" fillId="2" borderId="3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18" fillId="0" borderId="0" xfId="0" applyFont="1" applyFill="1" applyBorder="1"/>
    <xf numFmtId="0" fontId="25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0" fontId="30" fillId="0" borderId="0" xfId="0" applyFont="1"/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166" fontId="9" fillId="0" borderId="0" xfId="1" applyNumberFormat="1" applyFont="1" applyAlignment="1">
      <alignment horizontal="center"/>
    </xf>
    <xf numFmtId="3" fontId="9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3" fontId="0" fillId="0" borderId="0" xfId="0" applyNumberFormat="1"/>
    <xf numFmtId="0" fontId="18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3" fontId="1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8" fillId="0" borderId="0" xfId="0" applyFont="1" applyBorder="1"/>
    <xf numFmtId="0" fontId="8" fillId="0" borderId="16" xfId="0" applyFont="1" applyBorder="1"/>
    <xf numFmtId="0" fontId="8" fillId="0" borderId="18" xfId="0" applyFont="1" applyBorder="1" applyAlignment="1">
      <alignment horizontal="center"/>
    </xf>
    <xf numFmtId="0" fontId="8" fillId="0" borderId="17" xfId="0" applyFont="1" applyBorder="1"/>
    <xf numFmtId="0" fontId="8" fillId="0" borderId="13" xfId="0" applyFont="1" applyBorder="1"/>
    <xf numFmtId="0" fontId="8" fillId="0" borderId="0" xfId="0" applyFont="1" applyBorder="1" applyAlignment="1">
      <alignment horizontal="center"/>
    </xf>
    <xf numFmtId="166" fontId="18" fillId="0" borderId="0" xfId="1" applyNumberFormat="1" applyFont="1" applyAlignment="1">
      <alignment vertical="center"/>
    </xf>
    <xf numFmtId="166" fontId="18" fillId="0" borderId="0" xfId="1" applyNumberFormat="1" applyFont="1" applyAlignment="1">
      <alignment horizontal="center" vertical="center"/>
    </xf>
    <xf numFmtId="166" fontId="9" fillId="0" borderId="0" xfId="1" applyNumberFormat="1" applyFont="1"/>
    <xf numFmtId="166" fontId="9" fillId="0" borderId="14" xfId="1" applyNumberFormat="1" applyFont="1" applyBorder="1" applyAlignment="1">
      <alignment horizontal="center" vertical="center"/>
    </xf>
    <xf numFmtId="166" fontId="9" fillId="0" borderId="20" xfId="1" applyNumberFormat="1" applyFont="1" applyBorder="1" applyAlignment="1">
      <alignment horizontal="center" vertical="center"/>
    </xf>
    <xf numFmtId="166" fontId="24" fillId="0" borderId="3" xfId="1" applyNumberFormat="1" applyFont="1" applyBorder="1" applyAlignment="1">
      <alignment vertical="center"/>
    </xf>
    <xf numFmtId="166" fontId="19" fillId="0" borderId="3" xfId="1" applyNumberFormat="1" applyFont="1" applyBorder="1" applyAlignment="1">
      <alignment vertical="center"/>
    </xf>
    <xf numFmtId="166" fontId="21" fillId="0" borderId="3" xfId="1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166" fontId="19" fillId="0" borderId="0" xfId="1" applyNumberFormat="1" applyFont="1"/>
    <xf numFmtId="166" fontId="24" fillId="0" borderId="3" xfId="1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166" fontId="21" fillId="0" borderId="3" xfId="1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166" fontId="24" fillId="0" borderId="3" xfId="0" applyNumberFormat="1" applyFont="1" applyBorder="1" applyAlignment="1">
      <alignment horizontal="center" vertical="center"/>
    </xf>
    <xf numFmtId="166" fontId="19" fillId="0" borderId="3" xfId="1" applyNumberFormat="1" applyFont="1" applyBorder="1" applyAlignment="1">
      <alignment horizontal="center" vertical="center"/>
    </xf>
    <xf numFmtId="166" fontId="2" fillId="0" borderId="3" xfId="1" applyNumberFormat="1" applyFont="1" applyBorder="1" applyAlignment="1">
      <alignment horizontal="center" vertical="center"/>
    </xf>
    <xf numFmtId="166" fontId="19" fillId="0" borderId="0" xfId="1" applyNumberFormat="1" applyFont="1" applyBorder="1" applyAlignment="1">
      <alignment horizontal="center" vertical="center"/>
    </xf>
    <xf numFmtId="166" fontId="19" fillId="0" borderId="0" xfId="1" applyNumberFormat="1" applyFont="1" applyAlignment="1">
      <alignment horizontal="center"/>
    </xf>
    <xf numFmtId="3" fontId="18" fillId="0" borderId="22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3" fontId="24" fillId="0" borderId="22" xfId="0" applyNumberFormat="1" applyFont="1" applyBorder="1" applyAlignment="1">
      <alignment vertical="center"/>
    </xf>
    <xf numFmtId="166" fontId="19" fillId="0" borderId="0" xfId="1" applyNumberFormat="1" applyFont="1" applyBorder="1"/>
    <xf numFmtId="166" fontId="18" fillId="0" borderId="14" xfId="1" applyNumberFormat="1" applyFont="1" applyBorder="1" applyAlignment="1">
      <alignment horizontal="center" vertical="center"/>
    </xf>
    <xf numFmtId="166" fontId="18" fillId="0" borderId="20" xfId="1" applyNumberFormat="1" applyFont="1" applyBorder="1" applyAlignment="1">
      <alignment horizontal="center" vertical="center"/>
    </xf>
    <xf numFmtId="166" fontId="9" fillId="0" borderId="3" xfId="1" applyNumberFormat="1" applyFont="1" applyBorder="1" applyAlignment="1">
      <alignment vertical="center"/>
    </xf>
    <xf numFmtId="166" fontId="9" fillId="0" borderId="0" xfId="1" applyNumberFormat="1" applyFont="1" applyBorder="1" applyAlignment="1">
      <alignment vertical="center"/>
    </xf>
    <xf numFmtId="166" fontId="18" fillId="0" borderId="0" xfId="1" applyNumberFormat="1" applyFont="1"/>
    <xf numFmtId="166" fontId="9" fillId="0" borderId="0" xfId="1" applyNumberFormat="1" applyFont="1" applyBorder="1"/>
    <xf numFmtId="166" fontId="9" fillId="3" borderId="0" xfId="1" applyNumberFormat="1" applyFont="1" applyFill="1"/>
    <xf numFmtId="166" fontId="1" fillId="0" borderId="0" xfId="1" applyNumberFormat="1" applyFont="1" applyAlignment="1">
      <alignment vertical="center"/>
    </xf>
    <xf numFmtId="166" fontId="1" fillId="0" borderId="0" xfId="1" applyNumberFormat="1" applyFont="1"/>
    <xf numFmtId="166" fontId="1" fillId="0" borderId="0" xfId="1" applyNumberFormat="1" applyFont="1" applyBorder="1" applyAlignment="1">
      <alignment vertical="center"/>
    </xf>
    <xf numFmtId="1" fontId="1" fillId="0" borderId="0" xfId="1" applyNumberFormat="1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6" fontId="1" fillId="0" borderId="14" xfId="1" applyNumberFormat="1" applyFont="1" applyBorder="1" applyAlignment="1">
      <alignment horizontal="center" vertical="center"/>
    </xf>
    <xf numFmtId="166" fontId="1" fillId="0" borderId="20" xfId="1" applyNumberFormat="1" applyFont="1" applyBorder="1" applyAlignment="1">
      <alignment horizontal="center" vertical="center"/>
    </xf>
    <xf numFmtId="166" fontId="1" fillId="0" borderId="3" xfId="1" applyNumberFormat="1" applyFont="1" applyBorder="1" applyAlignment="1">
      <alignment vertical="center"/>
    </xf>
    <xf numFmtId="166" fontId="1" fillId="0" borderId="6" xfId="1" applyNumberFormat="1" applyFont="1" applyBorder="1" applyAlignment="1">
      <alignment vertical="center"/>
    </xf>
    <xf numFmtId="166" fontId="1" fillId="0" borderId="21" xfId="1" applyNumberFormat="1" applyFont="1" applyBorder="1" applyAlignment="1">
      <alignment vertical="center"/>
    </xf>
    <xf numFmtId="166" fontId="1" fillId="0" borderId="3" xfId="1" applyNumberFormat="1" applyFont="1" applyBorder="1"/>
    <xf numFmtId="0" fontId="18" fillId="0" borderId="2" xfId="0" applyFont="1" applyBorder="1"/>
    <xf numFmtId="0" fontId="18" fillId="0" borderId="22" xfId="0" applyFont="1" applyBorder="1"/>
    <xf numFmtId="0" fontId="18" fillId="0" borderId="3" xfId="0" applyFont="1" applyBorder="1"/>
    <xf numFmtId="0" fontId="0" fillId="0" borderId="3" xfId="0" applyBorder="1"/>
    <xf numFmtId="0" fontId="5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166" fontId="8" fillId="0" borderId="3" xfId="1" applyNumberFormat="1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2" xfId="3" applyFont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0" fontId="18" fillId="0" borderId="22" xfId="3" applyFont="1" applyBorder="1" applyAlignment="1">
      <alignment horizontal="left" wrapText="1"/>
    </xf>
    <xf numFmtId="0" fontId="18" fillId="0" borderId="3" xfId="3" applyFont="1" applyBorder="1" applyAlignment="1">
      <alignment horizontal="left" wrapText="1"/>
    </xf>
    <xf numFmtId="0" fontId="18" fillId="0" borderId="25" xfId="3" applyFont="1" applyBorder="1" applyAlignment="1">
      <alignment horizontal="left" wrapText="1"/>
    </xf>
    <xf numFmtId="0" fontId="32" fillId="0" borderId="0" xfId="0" applyFont="1" applyAlignment="1">
      <alignment horizontal="left" vertical="center"/>
    </xf>
    <xf numFmtId="0" fontId="28" fillId="0" borderId="0" xfId="0" applyFont="1"/>
    <xf numFmtId="0" fontId="2" fillId="0" borderId="6" xfId="0" applyFon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3" fontId="1" fillId="0" borderId="3" xfId="2" applyNumberFormat="1" applyBorder="1"/>
    <xf numFmtId="0" fontId="3" fillId="0" borderId="3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3" fontId="1" fillId="0" borderId="6" xfId="2" applyNumberFormat="1" applyBorder="1"/>
    <xf numFmtId="0" fontId="2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2" fontId="34" fillId="0" borderId="17" xfId="3" applyNumberFormat="1" applyFont="1" applyBorder="1" applyAlignment="1">
      <alignment horizontal="center" wrapText="1"/>
    </xf>
    <xf numFmtId="0" fontId="20" fillId="0" borderId="27" xfId="0" applyFont="1" applyBorder="1" applyAlignment="1">
      <alignment horizontal="center" vertical="center"/>
    </xf>
    <xf numFmtId="3" fontId="20" fillId="0" borderId="27" xfId="2" applyNumberFormat="1" applyFont="1" applyBorder="1" applyAlignment="1">
      <alignment vertical="center"/>
    </xf>
    <xf numFmtId="3" fontId="20" fillId="0" borderId="28" xfId="2" applyNumberFormat="1" applyFont="1" applyBorder="1" applyAlignment="1">
      <alignment vertical="center"/>
    </xf>
    <xf numFmtId="1" fontId="0" fillId="0" borderId="0" xfId="0" applyNumberFormat="1"/>
    <xf numFmtId="0" fontId="0" fillId="0" borderId="0" xfId="0" applyBorder="1"/>
    <xf numFmtId="3" fontId="0" fillId="0" borderId="0" xfId="0" applyNumberFormat="1" applyBorder="1"/>
    <xf numFmtId="3" fontId="1" fillId="0" borderId="0" xfId="2" applyNumberFormat="1" applyFill="1" applyBorder="1"/>
    <xf numFmtId="0" fontId="2" fillId="0" borderId="0" xfId="0" applyFont="1"/>
    <xf numFmtId="0" fontId="20" fillId="0" borderId="0" xfId="0" applyFont="1"/>
    <xf numFmtId="167" fontId="2" fillId="0" borderId="0" xfId="1" applyNumberFormat="1" applyFont="1"/>
    <xf numFmtId="167" fontId="18" fillId="0" borderId="0" xfId="1" applyNumberFormat="1" applyFont="1"/>
    <xf numFmtId="0" fontId="2" fillId="0" borderId="0" xfId="0" applyFont="1" applyBorder="1"/>
    <xf numFmtId="167" fontId="28" fillId="0" borderId="0" xfId="1" applyNumberFormat="1" applyFont="1" applyBorder="1"/>
    <xf numFmtId="167" fontId="28" fillId="0" borderId="0" xfId="1" applyNumberFormat="1" applyFont="1" applyBorder="1" applyAlignment="1">
      <alignment horizontal="right"/>
    </xf>
    <xf numFmtId="0" fontId="18" fillId="0" borderId="6" xfId="3" applyFont="1" applyBorder="1" applyAlignment="1">
      <alignment horizontal="center"/>
    </xf>
    <xf numFmtId="167" fontId="25" fillId="0" borderId="29" xfId="1" applyNumberFormat="1" applyFont="1" applyBorder="1" applyAlignment="1">
      <alignment horizontal="center" vertical="center" wrapText="1"/>
    </xf>
    <xf numFmtId="0" fontId="18" fillId="0" borderId="30" xfId="3" applyFont="1" applyBorder="1" applyAlignment="1">
      <alignment horizontal="center"/>
    </xf>
    <xf numFmtId="0" fontId="18" fillId="0" borderId="31" xfId="3" applyFont="1" applyBorder="1" applyAlignment="1">
      <alignment horizontal="left" wrapText="1"/>
    </xf>
    <xf numFmtId="167" fontId="18" fillId="0" borderId="31" xfId="1" applyNumberFormat="1" applyFont="1" applyBorder="1" applyAlignment="1">
      <alignment horizontal="left"/>
    </xf>
    <xf numFmtId="0" fontId="2" fillId="0" borderId="32" xfId="3" applyFont="1" applyBorder="1" applyAlignment="1">
      <alignment horizontal="center"/>
    </xf>
    <xf numFmtId="0" fontId="2" fillId="0" borderId="22" xfId="3" applyFont="1" applyBorder="1" applyAlignment="1">
      <alignment horizontal="left" wrapText="1"/>
    </xf>
    <xf numFmtId="167" fontId="18" fillId="0" borderId="3" xfId="1" applyNumberFormat="1" applyFont="1" applyBorder="1" applyAlignment="1">
      <alignment horizontal="left"/>
    </xf>
    <xf numFmtId="0" fontId="2" fillId="0" borderId="33" xfId="3" applyFont="1" applyBorder="1" applyAlignment="1">
      <alignment horizontal="center"/>
    </xf>
    <xf numFmtId="167" fontId="2" fillId="0" borderId="3" xfId="1" applyNumberFormat="1" applyFont="1" applyBorder="1" applyAlignment="1">
      <alignment horizontal="left"/>
    </xf>
    <xf numFmtId="0" fontId="20" fillId="0" borderId="22" xfId="3" applyFont="1" applyBorder="1" applyAlignment="1">
      <alignment horizontal="left" wrapText="1"/>
    </xf>
    <xf numFmtId="0" fontId="18" fillId="0" borderId="34" xfId="3" applyFont="1" applyBorder="1" applyAlignment="1">
      <alignment horizontal="center"/>
    </xf>
    <xf numFmtId="0" fontId="2" fillId="0" borderId="21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20" xfId="3" applyFont="1" applyBorder="1" applyAlignment="1">
      <alignment horizontal="left" wrapText="1"/>
    </xf>
    <xf numFmtId="0" fontId="18" fillId="0" borderId="34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/>
    </xf>
    <xf numFmtId="0" fontId="28" fillId="0" borderId="3" xfId="3" applyFont="1" applyBorder="1" applyAlignment="1">
      <alignment horizontal="left" wrapText="1"/>
    </xf>
    <xf numFmtId="0" fontId="18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8" fillId="0" borderId="33" xfId="3" applyFont="1" applyBorder="1" applyAlignment="1">
      <alignment horizontal="center"/>
    </xf>
    <xf numFmtId="0" fontId="18" fillId="0" borderId="35" xfId="3" applyFont="1" applyBorder="1" applyAlignment="1">
      <alignment horizontal="center"/>
    </xf>
    <xf numFmtId="0" fontId="18" fillId="0" borderId="21" xfId="3" applyFont="1" applyBorder="1" applyAlignment="1">
      <alignment horizontal="left" wrapText="1"/>
    </xf>
    <xf numFmtId="0" fontId="18" fillId="0" borderId="36" xfId="3" applyFont="1" applyBorder="1" applyAlignment="1">
      <alignment horizontal="center"/>
    </xf>
    <xf numFmtId="167" fontId="18" fillId="0" borderId="25" xfId="1" applyNumberFormat="1" applyFont="1" applyBorder="1" applyAlignment="1">
      <alignment horizontal="left"/>
    </xf>
    <xf numFmtId="0" fontId="18" fillId="0" borderId="0" xfId="3" applyFont="1" applyBorder="1" applyAlignment="1">
      <alignment horizontal="center"/>
    </xf>
    <xf numFmtId="0" fontId="18" fillId="0" borderId="0" xfId="3" applyFont="1" applyBorder="1" applyAlignment="1">
      <alignment horizontal="left" wrapText="1"/>
    </xf>
    <xf numFmtId="167" fontId="18" fillId="0" borderId="0" xfId="1" applyNumberFormat="1" applyFont="1" applyBorder="1" applyAlignment="1">
      <alignment horizontal="left"/>
    </xf>
    <xf numFmtId="0" fontId="2" fillId="0" borderId="0" xfId="3" applyFont="1" applyBorder="1" applyAlignment="1">
      <alignment horizontal="left" wrapText="1"/>
    </xf>
    <xf numFmtId="0" fontId="3" fillId="0" borderId="6" xfId="3" applyFont="1" applyBorder="1"/>
    <xf numFmtId="2" fontId="34" fillId="0" borderId="6" xfId="3" applyNumberFormat="1" applyFont="1" applyBorder="1" applyAlignment="1">
      <alignment horizontal="center" wrapText="1"/>
    </xf>
    <xf numFmtId="167" fontId="25" fillId="0" borderId="6" xfId="1" applyNumberFormat="1" applyFont="1" applyBorder="1" applyAlignment="1">
      <alignment horizontal="center" vertical="center" wrapText="1"/>
    </xf>
    <xf numFmtId="0" fontId="25" fillId="0" borderId="37" xfId="3" applyFont="1" applyBorder="1" applyAlignment="1">
      <alignment horizontal="center"/>
    </xf>
    <xf numFmtId="0" fontId="25" fillId="0" borderId="31" xfId="3" applyFont="1" applyBorder="1" applyAlignment="1">
      <alignment horizontal="left" wrapText="1"/>
    </xf>
    <xf numFmtId="167" fontId="25" fillId="0" borderId="31" xfId="1" applyNumberFormat="1" applyFont="1" applyBorder="1" applyAlignment="1">
      <alignment horizontal="right"/>
    </xf>
    <xf numFmtId="0" fontId="3" fillId="0" borderId="34" xfId="3" applyFont="1" applyBorder="1" applyAlignment="1">
      <alignment horizontal="left"/>
    </xf>
    <xf numFmtId="0" fontId="3" fillId="0" borderId="3" xfId="4" applyFont="1" applyFill="1" applyBorder="1" applyAlignment="1">
      <alignment horizontal="left" wrapText="1"/>
    </xf>
    <xf numFmtId="167" fontId="25" fillId="0" borderId="3" xfId="1" applyNumberFormat="1" applyFont="1" applyBorder="1" applyAlignment="1">
      <alignment horizontal="right"/>
    </xf>
    <xf numFmtId="0" fontId="3" fillId="0" borderId="3" xfId="3" applyFont="1" applyBorder="1" applyAlignment="1">
      <alignment horizontal="left" wrapText="1"/>
    </xf>
    <xf numFmtId="167" fontId="3" fillId="0" borderId="3" xfId="1" applyNumberFormat="1" applyFont="1" applyBorder="1" applyAlignment="1">
      <alignment horizontal="right"/>
    </xf>
    <xf numFmtId="0" fontId="25" fillId="0" borderId="34" xfId="3" applyFont="1" applyBorder="1" applyAlignment="1">
      <alignment horizontal="center"/>
    </xf>
    <xf numFmtId="0" fontId="25" fillId="0" borderId="3" xfId="3" applyFont="1" applyBorder="1" applyAlignment="1">
      <alignment horizontal="left" wrapText="1"/>
    </xf>
    <xf numFmtId="0" fontId="3" fillId="0" borderId="34" xfId="3" applyFont="1" applyBorder="1" applyAlignment="1">
      <alignment horizontal="center"/>
    </xf>
    <xf numFmtId="0" fontId="3" fillId="0" borderId="3" xfId="3" applyFont="1" applyBorder="1" applyAlignment="1">
      <alignment horizontal="left"/>
    </xf>
    <xf numFmtId="167" fontId="25" fillId="0" borderId="3" xfId="1" applyNumberFormat="1" applyFont="1" applyBorder="1" applyAlignment="1">
      <alignment horizontal="right" wrapText="1"/>
    </xf>
    <xf numFmtId="0" fontId="3" fillId="0" borderId="34" xfId="3" applyFont="1" applyFill="1" applyBorder="1" applyAlignment="1">
      <alignment horizontal="center"/>
    </xf>
    <xf numFmtId="0" fontId="25" fillId="0" borderId="3" xfId="3" applyFont="1" applyBorder="1" applyAlignment="1">
      <alignment horizontal="left"/>
    </xf>
    <xf numFmtId="0" fontId="3" fillId="0" borderId="38" xfId="0" applyFont="1" applyBorder="1"/>
    <xf numFmtId="0" fontId="25" fillId="0" borderId="0" xfId="0" applyFont="1" applyBorder="1"/>
    <xf numFmtId="0" fontId="3" fillId="0" borderId="0" xfId="0" applyFont="1" applyBorder="1"/>
    <xf numFmtId="167" fontId="25" fillId="0" borderId="21" xfId="1" applyNumberFormat="1" applyFont="1" applyBorder="1" applyAlignment="1">
      <alignment horizontal="right" vertical="center" wrapText="1"/>
    </xf>
    <xf numFmtId="0" fontId="25" fillId="0" borderId="34" xfId="3" applyFont="1" applyBorder="1"/>
    <xf numFmtId="0" fontId="3" fillId="0" borderId="34" xfId="0" applyFont="1" applyBorder="1"/>
    <xf numFmtId="0" fontId="3" fillId="0" borderId="34" xfId="3" applyFont="1" applyBorder="1"/>
    <xf numFmtId="0" fontId="3" fillId="0" borderId="36" xfId="3" applyFont="1" applyBorder="1"/>
    <xf numFmtId="0" fontId="25" fillId="0" borderId="25" xfId="3" applyFont="1" applyBorder="1" applyAlignment="1">
      <alignment horizontal="left"/>
    </xf>
    <xf numFmtId="0" fontId="3" fillId="0" borderId="25" xfId="3" applyFont="1" applyBorder="1" applyAlignment="1">
      <alignment horizontal="left"/>
    </xf>
    <xf numFmtId="167" fontId="25" fillId="0" borderId="25" xfId="1" applyNumberFormat="1" applyFont="1" applyBorder="1" applyAlignment="1">
      <alignment horizontal="right"/>
    </xf>
    <xf numFmtId="167" fontId="25" fillId="0" borderId="0" xfId="1" applyNumberFormat="1" applyFont="1" applyBorder="1" applyAlignment="1">
      <alignment horizontal="left"/>
    </xf>
    <xf numFmtId="167" fontId="6" fillId="0" borderId="0" xfId="1" applyNumberFormat="1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/>
    <xf numFmtId="0" fontId="2" fillId="0" borderId="29" xfId="0" applyFont="1" applyFill="1" applyBorder="1"/>
    <xf numFmtId="0" fontId="0" fillId="0" borderId="3" xfId="0" applyFill="1" applyBorder="1"/>
    <xf numFmtId="167" fontId="2" fillId="0" borderId="3" xfId="1" applyNumberFormat="1" applyFont="1" applyBorder="1"/>
    <xf numFmtId="167" fontId="18" fillId="0" borderId="3" xfId="0" applyNumberFormat="1" applyFont="1" applyBorder="1"/>
    <xf numFmtId="3" fontId="18" fillId="0" borderId="3" xfId="0" applyNumberFormat="1" applyFont="1" applyBorder="1"/>
    <xf numFmtId="0" fontId="18" fillId="0" borderId="6" xfId="0" applyFont="1" applyBorder="1"/>
    <xf numFmtId="0" fontId="0" fillId="0" borderId="2" xfId="0" applyBorder="1"/>
    <xf numFmtId="0" fontId="0" fillId="0" borderId="22" xfId="0" applyBorder="1"/>
    <xf numFmtId="0" fontId="0" fillId="0" borderId="21" xfId="0" applyBorder="1"/>
    <xf numFmtId="0" fontId="2" fillId="0" borderId="6" xfId="0" applyFont="1" applyBorder="1"/>
    <xf numFmtId="0" fontId="0" fillId="0" borderId="0" xfId="0"/>
    <xf numFmtId="167" fontId="2" fillId="0" borderId="2" xfId="1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right" vertical="center"/>
    </xf>
    <xf numFmtId="166" fontId="1" fillId="0" borderId="0" xfId="1" applyNumberFormat="1" applyFont="1" applyBorder="1"/>
    <xf numFmtId="0" fontId="1" fillId="0" borderId="0" xfId="0" applyFont="1" applyBorder="1"/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6" fontId="2" fillId="0" borderId="0" xfId="1" applyNumberFormat="1" applyFont="1" applyBorder="1" applyAlignment="1">
      <alignment vertical="center"/>
    </xf>
    <xf numFmtId="166" fontId="28" fillId="0" borderId="0" xfId="1" applyNumberFormat="1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/>
    </xf>
    <xf numFmtId="0" fontId="18" fillId="0" borderId="0" xfId="0" applyFont="1" applyBorder="1"/>
    <xf numFmtId="166" fontId="0" fillId="0" borderId="3" xfId="1" applyNumberFormat="1" applyFont="1" applyBorder="1"/>
    <xf numFmtId="166" fontId="18" fillId="0" borderId="3" xfId="0" applyNumberFormat="1" applyFont="1" applyBorder="1"/>
    <xf numFmtId="3" fontId="4" fillId="0" borderId="7" xfId="0" applyNumberFormat="1" applyFont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justify"/>
    </xf>
    <xf numFmtId="0" fontId="36" fillId="0" borderId="0" xfId="0" applyFont="1" applyAlignment="1">
      <alignment horizontal="center"/>
    </xf>
    <xf numFmtId="0" fontId="38" fillId="0" borderId="0" xfId="0" applyFont="1"/>
    <xf numFmtId="0" fontId="2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0" xfId="0" applyFont="1"/>
    <xf numFmtId="0" fontId="25" fillId="0" borderId="5" xfId="0" applyFont="1" applyBorder="1"/>
    <xf numFmtId="0" fontId="25" fillId="0" borderId="14" xfId="0" applyFont="1" applyBorder="1"/>
    <xf numFmtId="0" fontId="25" fillId="0" borderId="2" xfId="0" applyFont="1" applyBorder="1"/>
    <xf numFmtId="0" fontId="25" fillId="0" borderId="18" xfId="0" applyFont="1" applyBorder="1"/>
    <xf numFmtId="0" fontId="25" fillId="0" borderId="22" xfId="0" applyFont="1" applyBorder="1"/>
    <xf numFmtId="0" fontId="25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3" fontId="39" fillId="0" borderId="3" xfId="0" applyNumberFormat="1" applyFont="1" applyBorder="1"/>
    <xf numFmtId="3" fontId="3" fillId="0" borderId="3" xfId="0" applyNumberFormat="1" applyFont="1" applyBorder="1"/>
    <xf numFmtId="166" fontId="3" fillId="0" borderId="3" xfId="1" applyNumberFormat="1" applyFont="1" applyBorder="1" applyAlignment="1">
      <alignment horizontal="right"/>
    </xf>
    <xf numFmtId="0" fontId="25" fillId="4" borderId="3" xfId="0" applyFont="1" applyFill="1" applyBorder="1"/>
    <xf numFmtId="3" fontId="25" fillId="4" borderId="3" xfId="0" applyNumberFormat="1" applyFont="1" applyFill="1" applyBorder="1"/>
    <xf numFmtId="166" fontId="23" fillId="0" borderId="3" xfId="1" applyNumberFormat="1" applyFont="1" applyBorder="1" applyAlignment="1">
      <alignment vertical="center"/>
    </xf>
    <xf numFmtId="166" fontId="9" fillId="0" borderId="0" xfId="1" applyNumberFormat="1" applyFont="1" applyAlignment="1">
      <alignment vertical="center"/>
    </xf>
    <xf numFmtId="166" fontId="40" fillId="0" borderId="3" xfId="1" applyNumberFormat="1" applyFont="1" applyBorder="1" applyAlignment="1">
      <alignment vertical="center"/>
    </xf>
    <xf numFmtId="3" fontId="41" fillId="0" borderId="3" xfId="0" applyNumberFormat="1" applyFont="1" applyBorder="1"/>
    <xf numFmtId="3" fontId="39" fillId="4" borderId="3" xfId="0" applyNumberFormat="1" applyFont="1" applyFill="1" applyBorder="1"/>
    <xf numFmtId="166" fontId="5" fillId="0" borderId="0" xfId="1" applyNumberFormat="1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166" fontId="18" fillId="0" borderId="3" xfId="1" applyNumberFormat="1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166" fontId="18" fillId="0" borderId="3" xfId="1" applyNumberFormat="1" applyFont="1" applyBorder="1"/>
    <xf numFmtId="0" fontId="8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1" fillId="2" borderId="0" xfId="0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2" xfId="3" applyNumberFormat="1" applyFont="1" applyBorder="1" applyAlignment="1">
      <alignment horizontal="center" wrapText="1"/>
    </xf>
    <xf numFmtId="2" fontId="18" fillId="0" borderId="18" xfId="3" applyNumberFormat="1" applyFont="1" applyBorder="1" applyAlignment="1">
      <alignment horizontal="center" wrapText="1"/>
    </xf>
    <xf numFmtId="2" fontId="18" fillId="0" borderId="22" xfId="3" applyNumberFormat="1" applyFont="1" applyBorder="1" applyAlignment="1">
      <alignment horizontal="center" wrapText="1"/>
    </xf>
    <xf numFmtId="2" fontId="34" fillId="0" borderId="0" xfId="3" applyNumberFormat="1" applyFont="1" applyBorder="1" applyAlignment="1">
      <alignment horizontal="center" wrapText="1"/>
    </xf>
    <xf numFmtId="2" fontId="34" fillId="0" borderId="17" xfId="3" applyNumberFormat="1" applyFont="1" applyBorder="1" applyAlignment="1">
      <alignment horizontal="center" wrapText="1"/>
    </xf>
    <xf numFmtId="0" fontId="18" fillId="0" borderId="42" xfId="3" applyFont="1" applyBorder="1" applyAlignment="1">
      <alignment horizontal="left" wrapText="1"/>
    </xf>
    <xf numFmtId="0" fontId="18" fillId="0" borderId="31" xfId="3" applyFont="1" applyBorder="1" applyAlignment="1">
      <alignment horizontal="left" wrapText="1"/>
    </xf>
    <xf numFmtId="0" fontId="2" fillId="0" borderId="18" xfId="3" applyFont="1" applyBorder="1" applyAlignment="1">
      <alignment horizontal="left" wrapText="1"/>
    </xf>
    <xf numFmtId="0" fontId="2" fillId="0" borderId="22" xfId="3" applyFont="1" applyBorder="1" applyAlignment="1">
      <alignment horizontal="left" wrapText="1"/>
    </xf>
    <xf numFmtId="0" fontId="18" fillId="0" borderId="18" xfId="3" applyFont="1" applyBorder="1" applyAlignment="1">
      <alignment horizontal="left" wrapText="1"/>
    </xf>
    <xf numFmtId="0" fontId="18" fillId="0" borderId="22" xfId="3" applyFont="1" applyBorder="1" applyAlignment="1">
      <alignment horizontal="left" wrapText="1"/>
    </xf>
    <xf numFmtId="0" fontId="2" fillId="0" borderId="18" xfId="3" applyFont="1" applyBorder="1" applyAlignment="1">
      <alignment horizontal="center" wrapText="1"/>
    </xf>
    <xf numFmtId="0" fontId="2" fillId="0" borderId="22" xfId="3" applyFont="1" applyBorder="1" applyAlignment="1">
      <alignment horizontal="center" wrapText="1"/>
    </xf>
    <xf numFmtId="0" fontId="18" fillId="0" borderId="3" xfId="3" applyFont="1" applyBorder="1" applyAlignment="1">
      <alignment horizontal="left" wrapText="1"/>
    </xf>
    <xf numFmtId="0" fontId="18" fillId="0" borderId="25" xfId="3" applyFont="1" applyBorder="1" applyAlignment="1">
      <alignment horizontal="left" wrapText="1"/>
    </xf>
    <xf numFmtId="0" fontId="20" fillId="0" borderId="22" xfId="3" applyFont="1" applyBorder="1" applyAlignment="1">
      <alignment horizontal="left" wrapText="1"/>
    </xf>
    <xf numFmtId="0" fontId="20" fillId="0" borderId="3" xfId="3" applyFont="1" applyBorder="1" applyAlignment="1">
      <alignment horizontal="left" wrapText="1"/>
    </xf>
    <xf numFmtId="0" fontId="3" fillId="0" borderId="3" xfId="4" applyFont="1" applyFill="1" applyBorder="1" applyAlignment="1">
      <alignment horizontal="left" wrapText="1"/>
    </xf>
    <xf numFmtId="0" fontId="25" fillId="0" borderId="3" xfId="4" applyFont="1" applyFill="1" applyBorder="1" applyAlignment="1">
      <alignment horizontal="left" wrapText="1"/>
    </xf>
    <xf numFmtId="0" fontId="34" fillId="0" borderId="5" xfId="3" applyFont="1" applyBorder="1" applyAlignment="1">
      <alignment horizontal="center" wrapText="1"/>
    </xf>
    <xf numFmtId="0" fontId="34" fillId="0" borderId="13" xfId="3" applyFont="1" applyBorder="1" applyAlignment="1">
      <alignment horizontal="center" wrapText="1"/>
    </xf>
    <xf numFmtId="0" fontId="34" fillId="0" borderId="14" xfId="3" applyFont="1" applyBorder="1" applyAlignment="1">
      <alignment horizontal="center" wrapText="1"/>
    </xf>
    <xf numFmtId="0" fontId="25" fillId="0" borderId="42" xfId="3" applyFont="1" applyBorder="1" applyAlignment="1">
      <alignment horizontal="left" wrapText="1"/>
    </xf>
    <xf numFmtId="0" fontId="25" fillId="0" borderId="31" xfId="3" applyFont="1" applyBorder="1" applyAlignment="1">
      <alignment horizontal="left" wrapText="1"/>
    </xf>
    <xf numFmtId="0" fontId="25" fillId="0" borderId="3" xfId="3" applyFont="1" applyBorder="1" applyAlignment="1">
      <alignment horizontal="left" wrapText="1"/>
    </xf>
    <xf numFmtId="0" fontId="3" fillId="0" borderId="3" xfId="3" applyFont="1" applyBorder="1" applyAlignment="1">
      <alignment horizontal="left"/>
    </xf>
    <xf numFmtId="0" fontId="3" fillId="0" borderId="3" xfId="3" applyFont="1" applyBorder="1" applyAlignment="1">
      <alignment horizontal="left" wrapText="1"/>
    </xf>
    <xf numFmtId="0" fontId="35" fillId="0" borderId="3" xfId="4" applyFont="1" applyFill="1" applyBorder="1" applyAlignment="1">
      <alignment horizontal="left" wrapText="1"/>
    </xf>
    <xf numFmtId="0" fontId="35" fillId="0" borderId="3" xfId="3" applyFont="1" applyBorder="1" applyAlignment="1">
      <alignment horizontal="left"/>
    </xf>
    <xf numFmtId="0" fontId="35" fillId="0" borderId="25" xfId="3" applyFont="1" applyBorder="1" applyAlignment="1">
      <alignment horizontal="left"/>
    </xf>
    <xf numFmtId="0" fontId="25" fillId="0" borderId="3" xfId="3" applyFont="1" applyBorder="1" applyAlignment="1">
      <alignment horizontal="left"/>
    </xf>
  </cellXfs>
  <cellStyles count="5">
    <cellStyle name="Comma" xfId="1" builtinId="3"/>
    <cellStyle name="Comma_21.Aktivet Afatgjata Materiale  09" xfId="2"/>
    <cellStyle name="Normal" xfId="0" builtinId="0"/>
    <cellStyle name="Normal_asn_2009 Propozimet" xfId="3"/>
    <cellStyle name="Normal_Shee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workbookViewId="0">
      <selection activeCell="B60" sqref="B60"/>
    </sheetView>
  </sheetViews>
  <sheetFormatPr defaultRowHeight="12.75"/>
  <cols>
    <col min="1" max="1" width="8.7109375" style="53" customWidth="1"/>
    <col min="2" max="3" width="9.140625" style="53"/>
    <col min="4" max="4" width="9.28515625" style="53" customWidth="1"/>
    <col min="5" max="5" width="9.7109375" style="53" customWidth="1"/>
    <col min="6" max="6" width="12.85546875" style="53" customWidth="1"/>
    <col min="7" max="7" width="15.42578125" style="53" customWidth="1"/>
    <col min="8" max="9" width="9.140625" style="53"/>
    <col min="10" max="10" width="3.140625" style="53" customWidth="1"/>
    <col min="11" max="11" width="9.140625" style="53"/>
    <col min="12" max="12" width="1.85546875" style="53" customWidth="1"/>
    <col min="13" max="16384" width="9.140625" style="53"/>
  </cols>
  <sheetData>
    <row r="1" spans="2:11" s="18" customFormat="1" ht="6.75" customHeight="1"/>
    <row r="2" spans="2:11" s="18" customFormat="1">
      <c r="B2" s="19"/>
      <c r="C2" s="20"/>
      <c r="D2" s="20"/>
      <c r="E2" s="20"/>
      <c r="F2" s="20"/>
      <c r="G2" s="20"/>
      <c r="H2" s="20"/>
      <c r="I2" s="20"/>
      <c r="J2" s="20"/>
      <c r="K2" s="21"/>
    </row>
    <row r="3" spans="2:11" s="28" customFormat="1" ht="21" customHeight="1">
      <c r="B3" s="22"/>
      <c r="C3" s="179" t="s">
        <v>194</v>
      </c>
      <c r="D3" s="179"/>
      <c r="E3" s="179"/>
      <c r="F3" s="126" t="s">
        <v>184</v>
      </c>
      <c r="G3" s="25"/>
      <c r="H3" s="26"/>
      <c r="I3" s="24"/>
      <c r="J3" s="23"/>
      <c r="K3" s="27"/>
    </row>
    <row r="4" spans="2:11" s="28" customFormat="1" ht="14.1" customHeight="1">
      <c r="B4" s="22"/>
      <c r="C4" s="23" t="s">
        <v>87</v>
      </c>
      <c r="D4" s="23"/>
      <c r="E4" s="23"/>
      <c r="F4" s="180" t="s">
        <v>185</v>
      </c>
      <c r="G4" s="29"/>
      <c r="H4" s="30"/>
      <c r="I4" s="31"/>
      <c r="J4" s="31"/>
      <c r="K4" s="27"/>
    </row>
    <row r="5" spans="2:11" s="28" customFormat="1" ht="14.1" customHeight="1">
      <c r="B5" s="22"/>
      <c r="C5" s="23" t="s">
        <v>6</v>
      </c>
      <c r="D5" s="23"/>
      <c r="E5" s="23"/>
      <c r="F5" s="32" t="s">
        <v>193</v>
      </c>
      <c r="G5" s="24"/>
      <c r="H5" s="24"/>
      <c r="I5" s="24"/>
      <c r="J5" s="24"/>
      <c r="K5" s="27"/>
    </row>
    <row r="6" spans="2:11" s="28" customFormat="1" ht="14.1" customHeight="1">
      <c r="B6" s="22"/>
      <c r="C6" s="23"/>
      <c r="D6" s="23"/>
      <c r="E6" s="23"/>
      <c r="F6" s="23"/>
      <c r="G6" s="23"/>
      <c r="H6" s="181" t="s">
        <v>186</v>
      </c>
      <c r="I6" s="33"/>
      <c r="J6" s="31"/>
      <c r="K6" s="27"/>
    </row>
    <row r="7" spans="2:11" s="28" customFormat="1" ht="14.1" customHeight="1">
      <c r="B7" s="22"/>
      <c r="C7" s="23" t="s">
        <v>0</v>
      </c>
      <c r="D7" s="23"/>
      <c r="E7" s="23"/>
      <c r="F7" s="138">
        <v>34610</v>
      </c>
      <c r="G7" s="34"/>
      <c r="H7" s="23"/>
      <c r="I7" s="23"/>
      <c r="J7" s="23"/>
      <c r="K7" s="27"/>
    </row>
    <row r="8" spans="2:11" s="28" customFormat="1" ht="14.1" customHeight="1">
      <c r="B8" s="22"/>
      <c r="C8" s="23" t="s">
        <v>1</v>
      </c>
      <c r="D8" s="23"/>
      <c r="E8" s="23"/>
      <c r="F8" s="32">
        <v>2884</v>
      </c>
      <c r="G8" s="35"/>
      <c r="H8" s="23"/>
      <c r="I8" s="23"/>
      <c r="J8" s="23"/>
      <c r="K8" s="27"/>
    </row>
    <row r="9" spans="2:11" s="28" customFormat="1" ht="14.1" customHeight="1">
      <c r="B9" s="22"/>
      <c r="C9" s="23"/>
      <c r="D9" s="23"/>
      <c r="E9" s="23"/>
      <c r="F9" s="23"/>
      <c r="G9" s="23"/>
      <c r="H9" s="23"/>
      <c r="I9" s="23"/>
      <c r="J9" s="23"/>
      <c r="K9" s="27"/>
    </row>
    <row r="10" spans="2:11" s="28" customFormat="1" ht="14.1" customHeight="1">
      <c r="B10" s="22"/>
      <c r="C10" s="179" t="s">
        <v>28</v>
      </c>
      <c r="D10" s="179"/>
      <c r="E10" s="179"/>
      <c r="F10" s="180" t="s">
        <v>187</v>
      </c>
      <c r="G10" s="180"/>
      <c r="H10" s="180"/>
      <c r="I10" s="180"/>
      <c r="J10" s="180"/>
      <c r="K10" s="182"/>
    </row>
    <row r="11" spans="2:11" s="28" customFormat="1" ht="14.1" customHeight="1">
      <c r="B11" s="22"/>
      <c r="C11" s="179"/>
      <c r="D11" s="179"/>
      <c r="E11" s="179"/>
      <c r="F11" s="183" t="s">
        <v>188</v>
      </c>
      <c r="G11" s="183"/>
      <c r="H11" s="183"/>
      <c r="I11" s="183"/>
      <c r="J11" s="183"/>
      <c r="K11" s="182"/>
    </row>
    <row r="12" spans="2:11" s="28" customFormat="1" ht="14.1" customHeight="1">
      <c r="B12" s="22"/>
      <c r="C12" s="23"/>
      <c r="D12" s="23"/>
      <c r="E12" s="23"/>
      <c r="F12" s="23"/>
      <c r="G12" s="23"/>
      <c r="H12" s="23"/>
      <c r="I12" s="23"/>
      <c r="J12" s="23"/>
      <c r="K12" s="27"/>
    </row>
    <row r="13" spans="2:11" s="39" customFormat="1">
      <c r="B13" s="36"/>
      <c r="C13" s="37"/>
      <c r="D13" s="37"/>
      <c r="E13" s="37"/>
      <c r="F13" s="37"/>
      <c r="G13" s="37"/>
      <c r="H13" s="37"/>
      <c r="I13" s="37"/>
      <c r="J13" s="37"/>
      <c r="K13" s="38"/>
    </row>
    <row r="14" spans="2:11" s="39" customFormat="1">
      <c r="B14" s="36"/>
      <c r="C14" s="37"/>
      <c r="D14" s="37"/>
      <c r="E14" s="37"/>
      <c r="F14" s="37"/>
      <c r="G14" s="37"/>
      <c r="H14" s="37"/>
      <c r="I14" s="37"/>
      <c r="J14" s="37"/>
      <c r="K14" s="38"/>
    </row>
    <row r="15" spans="2:11" s="39" customFormat="1">
      <c r="B15" s="36"/>
      <c r="C15" s="37"/>
      <c r="D15" s="37"/>
      <c r="E15" s="37"/>
      <c r="F15" s="37"/>
      <c r="G15" s="37"/>
      <c r="H15" s="37"/>
      <c r="I15" s="37"/>
      <c r="J15" s="37"/>
      <c r="K15" s="38"/>
    </row>
    <row r="16" spans="2:11" s="39" customFormat="1">
      <c r="B16" s="36"/>
      <c r="C16" s="37"/>
      <c r="D16" s="37"/>
      <c r="E16" s="37"/>
      <c r="F16" s="37"/>
      <c r="G16" s="37"/>
      <c r="H16" s="37"/>
      <c r="I16" s="37"/>
      <c r="J16" s="37"/>
      <c r="K16" s="38"/>
    </row>
    <row r="17" spans="2:11" s="39" customFormat="1">
      <c r="B17" s="36"/>
      <c r="C17" s="37"/>
      <c r="D17" s="37"/>
      <c r="E17" s="37"/>
      <c r="F17" s="37"/>
      <c r="G17" s="37"/>
      <c r="H17" s="37"/>
      <c r="I17" s="37"/>
      <c r="J17" s="37"/>
      <c r="K17" s="38"/>
    </row>
    <row r="18" spans="2:11" s="39" customFormat="1">
      <c r="B18" s="36"/>
      <c r="C18" s="37"/>
      <c r="D18" s="37"/>
      <c r="E18" s="37"/>
      <c r="F18" s="37"/>
      <c r="G18" s="37"/>
      <c r="H18" s="37"/>
      <c r="I18" s="37"/>
      <c r="J18" s="37"/>
      <c r="K18" s="38"/>
    </row>
    <row r="19" spans="2:11" s="39" customFormat="1">
      <c r="B19" s="36"/>
      <c r="C19" s="37"/>
      <c r="D19" s="37"/>
      <c r="E19" s="37"/>
      <c r="F19" s="37"/>
      <c r="G19" s="37"/>
      <c r="H19" s="37"/>
      <c r="I19" s="37"/>
      <c r="J19" s="37"/>
      <c r="K19" s="38"/>
    </row>
    <row r="20" spans="2:11" s="39" customFormat="1">
      <c r="B20" s="36"/>
      <c r="C20" s="37"/>
      <c r="D20" s="37"/>
      <c r="E20" s="37"/>
      <c r="F20" s="37"/>
      <c r="G20" s="37"/>
      <c r="H20" s="37"/>
      <c r="I20" s="37"/>
      <c r="J20" s="37"/>
      <c r="K20" s="38"/>
    </row>
    <row r="21" spans="2:11" s="39" customFormat="1">
      <c r="B21" s="36"/>
      <c r="D21" s="37"/>
      <c r="E21" s="37"/>
      <c r="F21" s="37"/>
      <c r="G21" s="37"/>
      <c r="H21" s="37"/>
      <c r="I21" s="37"/>
      <c r="J21" s="37"/>
      <c r="K21" s="38"/>
    </row>
    <row r="22" spans="2:11" s="39" customFormat="1">
      <c r="B22" s="36"/>
      <c r="C22" s="37"/>
      <c r="D22" s="37"/>
      <c r="E22" s="37"/>
      <c r="F22" s="37"/>
      <c r="G22" s="37"/>
      <c r="H22" s="37"/>
      <c r="I22" s="37"/>
      <c r="J22" s="37"/>
      <c r="K22" s="38"/>
    </row>
    <row r="23" spans="2:11" s="39" customFormat="1">
      <c r="B23" s="36"/>
      <c r="C23" s="37"/>
      <c r="D23" s="37"/>
      <c r="E23" s="37"/>
      <c r="F23" s="37"/>
      <c r="G23" s="37"/>
      <c r="H23" s="37"/>
      <c r="I23" s="37"/>
      <c r="J23" s="37"/>
      <c r="K23" s="38"/>
    </row>
    <row r="24" spans="2:11" s="39" customFormat="1">
      <c r="B24" s="36"/>
      <c r="C24" s="37"/>
      <c r="D24" s="37"/>
      <c r="E24" s="37"/>
      <c r="F24" s="37"/>
      <c r="G24" s="37"/>
      <c r="H24" s="37"/>
      <c r="I24" s="37"/>
      <c r="J24" s="37"/>
      <c r="K24" s="38"/>
    </row>
    <row r="25" spans="2:11" s="40" customFormat="1" ht="33.75">
      <c r="B25" s="410" t="s">
        <v>7</v>
      </c>
      <c r="C25" s="411"/>
      <c r="D25" s="411"/>
      <c r="E25" s="411"/>
      <c r="F25" s="411"/>
      <c r="G25" s="411"/>
      <c r="H25" s="411"/>
      <c r="I25" s="411"/>
      <c r="J25" s="411"/>
      <c r="K25" s="412"/>
    </row>
    <row r="26" spans="2:11" s="39" customFormat="1">
      <c r="B26" s="41"/>
      <c r="C26" s="413" t="s">
        <v>71</v>
      </c>
      <c r="D26" s="413"/>
      <c r="E26" s="413"/>
      <c r="F26" s="413"/>
      <c r="G26" s="413"/>
      <c r="H26" s="413"/>
      <c r="I26" s="413"/>
      <c r="J26" s="413"/>
      <c r="K26" s="38"/>
    </row>
    <row r="27" spans="2:11" s="39" customFormat="1">
      <c r="B27" s="36"/>
      <c r="C27" s="413" t="s">
        <v>72</v>
      </c>
      <c r="D27" s="413"/>
      <c r="E27" s="413"/>
      <c r="F27" s="413"/>
      <c r="G27" s="413"/>
      <c r="H27" s="413"/>
      <c r="I27" s="413"/>
      <c r="J27" s="413"/>
      <c r="K27" s="38"/>
    </row>
    <row r="28" spans="2:11" s="39" customFormat="1" ht="10.5" customHeight="1">
      <c r="B28" s="36"/>
      <c r="C28" s="37"/>
      <c r="D28" s="37"/>
      <c r="E28" s="37"/>
      <c r="F28" s="37"/>
      <c r="G28" s="37"/>
      <c r="H28" s="37"/>
      <c r="I28" s="37"/>
      <c r="J28" s="37"/>
      <c r="K28" s="38"/>
    </row>
    <row r="29" spans="2:11" s="39" customFormat="1">
      <c r="B29" s="36"/>
      <c r="C29" s="37"/>
      <c r="D29" s="37"/>
      <c r="E29" s="415" t="s">
        <v>402</v>
      </c>
      <c r="F29" s="415"/>
      <c r="G29" s="415"/>
      <c r="H29" s="37"/>
      <c r="I29" s="37"/>
      <c r="J29" s="37"/>
      <c r="K29" s="38"/>
    </row>
    <row r="30" spans="2:11" s="44" customFormat="1" ht="12.75" customHeight="1">
      <c r="B30" s="36"/>
      <c r="C30" s="37"/>
      <c r="D30" s="37"/>
      <c r="E30" s="415"/>
      <c r="F30" s="415"/>
      <c r="G30" s="415"/>
      <c r="H30" s="42"/>
      <c r="I30" s="42"/>
      <c r="J30" s="42"/>
      <c r="K30" s="43"/>
    </row>
    <row r="31" spans="2:11" s="44" customFormat="1">
      <c r="B31" s="45"/>
      <c r="C31" s="42"/>
      <c r="D31" s="42"/>
      <c r="E31" s="42"/>
      <c r="F31" s="42"/>
      <c r="G31" s="42"/>
      <c r="H31" s="42"/>
      <c r="I31" s="42"/>
      <c r="J31" s="42"/>
      <c r="K31" s="43"/>
    </row>
    <row r="32" spans="2:11" s="44" customFormat="1">
      <c r="B32" s="45"/>
      <c r="C32" s="42"/>
      <c r="D32" s="42"/>
      <c r="E32" s="42"/>
      <c r="F32" s="42"/>
      <c r="G32" s="42"/>
      <c r="H32" s="42"/>
      <c r="I32" s="42"/>
      <c r="J32" s="42"/>
      <c r="K32" s="43"/>
    </row>
    <row r="33" spans="2:11" s="44" customFormat="1">
      <c r="B33" s="45"/>
      <c r="C33" s="42"/>
      <c r="D33" s="42"/>
      <c r="E33" s="42"/>
      <c r="F33" s="42"/>
      <c r="G33" s="42"/>
      <c r="H33" s="42"/>
      <c r="I33" s="42"/>
      <c r="J33" s="42"/>
      <c r="K33" s="43"/>
    </row>
    <row r="34" spans="2:11" s="44" customFormat="1">
      <c r="B34" s="45"/>
      <c r="C34" s="42"/>
      <c r="D34" s="42"/>
      <c r="E34" s="42"/>
      <c r="F34" s="42"/>
      <c r="G34" s="42"/>
      <c r="H34" s="42"/>
      <c r="I34" s="42"/>
      <c r="J34" s="42"/>
      <c r="K34" s="43"/>
    </row>
    <row r="35" spans="2:11" s="44" customFormat="1">
      <c r="B35" s="45"/>
      <c r="C35" s="42"/>
      <c r="D35" s="42"/>
      <c r="E35" s="42"/>
      <c r="F35" s="42"/>
      <c r="G35" s="42"/>
      <c r="H35" s="42"/>
      <c r="I35" s="42"/>
      <c r="J35" s="42"/>
      <c r="K35" s="43"/>
    </row>
    <row r="36" spans="2:11" s="44" customFormat="1">
      <c r="B36" s="45"/>
      <c r="C36" s="42"/>
      <c r="D36" s="42"/>
      <c r="E36" s="42"/>
      <c r="F36" s="42"/>
      <c r="G36" s="42"/>
      <c r="H36" s="42"/>
      <c r="I36" s="42"/>
      <c r="J36" s="42"/>
      <c r="K36" s="43"/>
    </row>
    <row r="37" spans="2:11" s="44" customFormat="1">
      <c r="B37" s="45"/>
      <c r="C37" s="42"/>
      <c r="D37" s="42"/>
      <c r="E37" s="42"/>
      <c r="F37" s="42"/>
      <c r="G37" s="42"/>
      <c r="H37" s="42"/>
      <c r="I37" s="42"/>
      <c r="J37" s="42"/>
      <c r="K37" s="43"/>
    </row>
    <row r="38" spans="2:11" s="44" customFormat="1">
      <c r="B38" s="45"/>
      <c r="C38" s="42"/>
      <c r="D38" s="42"/>
      <c r="E38" s="42"/>
      <c r="F38" s="42"/>
      <c r="G38" s="42"/>
      <c r="H38" s="42"/>
      <c r="I38" s="42"/>
      <c r="J38" s="42"/>
      <c r="K38" s="43"/>
    </row>
    <row r="39" spans="2:11" s="44" customFormat="1">
      <c r="B39" s="45"/>
      <c r="C39" s="42"/>
      <c r="D39" s="42"/>
      <c r="E39" s="42"/>
      <c r="F39" s="42"/>
      <c r="G39" s="42"/>
      <c r="H39" s="42"/>
      <c r="I39" s="42"/>
      <c r="J39" s="42"/>
      <c r="K39" s="43"/>
    </row>
    <row r="40" spans="2:11" s="44" customFormat="1">
      <c r="B40" s="45"/>
      <c r="C40" s="42"/>
      <c r="D40" s="42"/>
      <c r="E40" s="42"/>
      <c r="F40" s="42"/>
      <c r="G40" s="42"/>
      <c r="H40" s="42"/>
      <c r="I40" s="42"/>
      <c r="J40" s="42"/>
      <c r="K40" s="43"/>
    </row>
    <row r="41" spans="2:11" s="44" customFormat="1">
      <c r="B41" s="45"/>
      <c r="C41" s="42"/>
      <c r="D41" s="42"/>
      <c r="E41" s="42"/>
      <c r="F41" s="42"/>
      <c r="G41" s="42"/>
      <c r="H41" s="42"/>
      <c r="I41" s="42"/>
      <c r="J41" s="42"/>
      <c r="K41" s="43"/>
    </row>
    <row r="42" spans="2:11" s="44" customFormat="1">
      <c r="B42" s="45"/>
      <c r="C42" s="42"/>
      <c r="D42" s="42"/>
      <c r="E42" s="42"/>
      <c r="F42" s="42"/>
      <c r="G42" s="42"/>
      <c r="H42" s="42"/>
      <c r="I42" s="42"/>
      <c r="J42" s="42"/>
      <c r="K42" s="43"/>
    </row>
    <row r="43" spans="2:11" s="44" customFormat="1">
      <c r="B43" s="45"/>
      <c r="C43" s="42"/>
      <c r="D43" s="42"/>
      <c r="E43" s="42"/>
      <c r="F43" s="42"/>
      <c r="G43" s="42"/>
      <c r="H43" s="42"/>
      <c r="I43" s="42"/>
      <c r="J43" s="42"/>
      <c r="K43" s="43"/>
    </row>
    <row r="44" spans="2:11" s="44" customFormat="1">
      <c r="B44" s="45"/>
      <c r="C44" s="42"/>
      <c r="D44" s="42"/>
      <c r="E44" s="42"/>
      <c r="F44" s="42"/>
      <c r="G44" s="42"/>
      <c r="H44" s="42"/>
      <c r="I44" s="42"/>
      <c r="J44" s="42"/>
      <c r="K44" s="43"/>
    </row>
    <row r="45" spans="2:11" s="44" customFormat="1" ht="9" customHeight="1">
      <c r="B45" s="45"/>
      <c r="C45" s="42"/>
      <c r="D45" s="42"/>
      <c r="E45" s="42"/>
      <c r="F45" s="42"/>
      <c r="G45" s="42"/>
      <c r="H45" s="42"/>
      <c r="I45" s="42"/>
      <c r="J45" s="42"/>
      <c r="K45" s="43"/>
    </row>
    <row r="46" spans="2:11" s="44" customFormat="1">
      <c r="B46" s="45"/>
      <c r="C46" s="42"/>
      <c r="D46" s="42"/>
      <c r="E46" s="42"/>
      <c r="F46" s="42"/>
      <c r="G46" s="42"/>
      <c r="H46" s="42"/>
      <c r="I46" s="42"/>
      <c r="J46" s="42"/>
      <c r="K46" s="43"/>
    </row>
    <row r="47" spans="2:11" s="44" customFormat="1">
      <c r="B47" s="45"/>
      <c r="C47" s="42"/>
      <c r="D47" s="42"/>
      <c r="E47" s="42"/>
      <c r="F47" s="42"/>
      <c r="G47" s="42"/>
      <c r="H47" s="42"/>
      <c r="I47" s="42"/>
      <c r="J47" s="42"/>
      <c r="K47" s="43"/>
    </row>
    <row r="48" spans="2:11" s="28" customFormat="1" ht="12.95" customHeight="1">
      <c r="B48" s="22"/>
      <c r="C48" s="23" t="s">
        <v>93</v>
      </c>
      <c r="D48" s="23"/>
      <c r="E48" s="23"/>
      <c r="F48" s="23"/>
      <c r="G48" s="23"/>
      <c r="H48" s="414"/>
      <c r="I48" s="414"/>
      <c r="J48" s="23"/>
      <c r="K48" s="27"/>
    </row>
    <row r="49" spans="2:11" s="28" customFormat="1" ht="12.95" customHeight="1">
      <c r="B49" s="22"/>
      <c r="C49" s="23" t="s">
        <v>94</v>
      </c>
      <c r="D49" s="23"/>
      <c r="E49" s="23"/>
      <c r="F49" s="23"/>
      <c r="G49" s="23"/>
      <c r="H49" s="408"/>
      <c r="I49" s="408"/>
      <c r="J49" s="23"/>
      <c r="K49" s="27"/>
    </row>
    <row r="50" spans="2:11" s="28" customFormat="1" ht="12.95" customHeight="1">
      <c r="B50" s="22"/>
      <c r="C50" s="23" t="s">
        <v>88</v>
      </c>
      <c r="D50" s="23"/>
      <c r="E50" s="23"/>
      <c r="F50" s="23"/>
      <c r="G50" s="23"/>
      <c r="H50" s="408" t="s">
        <v>95</v>
      </c>
      <c r="I50" s="408"/>
      <c r="J50" s="23"/>
      <c r="K50" s="27"/>
    </row>
    <row r="51" spans="2:11" s="28" customFormat="1" ht="12.95" customHeight="1">
      <c r="B51" s="22"/>
      <c r="C51" s="23" t="s">
        <v>89</v>
      </c>
      <c r="D51" s="23"/>
      <c r="E51" s="23"/>
      <c r="F51" s="23"/>
      <c r="G51" s="23"/>
      <c r="H51" s="408" t="s">
        <v>95</v>
      </c>
      <c r="I51" s="408"/>
      <c r="J51" s="23"/>
      <c r="K51" s="27"/>
    </row>
    <row r="52" spans="2:11" s="39" customFormat="1">
      <c r="B52" s="36"/>
      <c r="C52" s="37"/>
      <c r="D52" s="37"/>
      <c r="E52" s="37"/>
      <c r="F52" s="37"/>
      <c r="G52" s="37"/>
      <c r="H52" s="37"/>
      <c r="I52" s="37"/>
      <c r="J52" s="37"/>
      <c r="K52" s="38"/>
    </row>
    <row r="53" spans="2:11" s="49" customFormat="1" ht="12.95" customHeight="1">
      <c r="B53" s="46"/>
      <c r="C53" s="179" t="s">
        <v>96</v>
      </c>
      <c r="D53" s="179"/>
      <c r="E53" s="179"/>
      <c r="F53" s="179"/>
      <c r="G53" s="184" t="s">
        <v>90</v>
      </c>
      <c r="H53" s="409" t="s">
        <v>403</v>
      </c>
      <c r="I53" s="409"/>
      <c r="J53" s="47"/>
      <c r="K53" s="48"/>
    </row>
    <row r="54" spans="2:11" s="49" customFormat="1" ht="12.95" customHeight="1">
      <c r="B54" s="46"/>
      <c r="C54" s="179"/>
      <c r="D54" s="179"/>
      <c r="E54" s="179"/>
      <c r="F54" s="179"/>
      <c r="G54" s="184" t="s">
        <v>91</v>
      </c>
      <c r="H54" s="407" t="s">
        <v>404</v>
      </c>
      <c r="I54" s="407"/>
      <c r="J54" s="47"/>
      <c r="K54" s="48"/>
    </row>
    <row r="55" spans="2:11" s="49" customFormat="1" ht="7.5" customHeight="1">
      <c r="B55" s="46"/>
      <c r="C55" s="23"/>
      <c r="D55" s="23"/>
      <c r="E55" s="23"/>
      <c r="F55" s="23"/>
      <c r="G55" s="35"/>
      <c r="H55" s="35"/>
      <c r="I55" s="35"/>
      <c r="J55" s="47"/>
      <c r="K55" s="48"/>
    </row>
    <row r="56" spans="2:11" s="49" customFormat="1" ht="12.95" customHeight="1">
      <c r="B56" s="46"/>
      <c r="C56" s="23" t="s">
        <v>92</v>
      </c>
      <c r="D56" s="23"/>
      <c r="E56" s="23"/>
      <c r="F56" s="35"/>
      <c r="G56" s="23"/>
      <c r="H56" s="24" t="s">
        <v>405</v>
      </c>
      <c r="I56" s="24"/>
      <c r="J56" s="47"/>
      <c r="K56" s="48"/>
    </row>
    <row r="57" spans="2:11" ht="22.5" customHeight="1">
      <c r="B57" s="50"/>
      <c r="C57" s="51"/>
      <c r="D57" s="51"/>
      <c r="E57" s="51"/>
      <c r="F57" s="51"/>
      <c r="G57" s="51"/>
      <c r="H57" s="51"/>
      <c r="I57" s="51"/>
      <c r="J57" s="51"/>
      <c r="K57" s="52"/>
    </row>
    <row r="58" spans="2:11" ht="6.75" customHeight="1"/>
  </sheetData>
  <mergeCells count="10">
    <mergeCell ref="B25:K25"/>
    <mergeCell ref="C26:J26"/>
    <mergeCell ref="C27:J27"/>
    <mergeCell ref="H48:I48"/>
    <mergeCell ref="E29:G30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selection activeCell="L58" sqref="L58"/>
    </sheetView>
  </sheetViews>
  <sheetFormatPr defaultRowHeight="12.75"/>
  <sheetData>
    <row r="1" spans="1:10">
      <c r="A1" s="277"/>
      <c r="B1" s="257" t="s">
        <v>379</v>
      </c>
      <c r="C1" s="278"/>
      <c r="D1" s="278"/>
      <c r="E1" s="277"/>
      <c r="F1" s="277"/>
      <c r="G1" s="277"/>
      <c r="H1" s="277"/>
      <c r="I1" s="279"/>
      <c r="J1" s="279"/>
    </row>
    <row r="2" spans="1:10">
      <c r="A2" s="277"/>
      <c r="B2" s="257" t="s">
        <v>377</v>
      </c>
      <c r="C2" s="278"/>
      <c r="D2" s="278"/>
      <c r="E2" s="277"/>
      <c r="F2" s="277"/>
      <c r="G2" s="277"/>
      <c r="H2" s="277"/>
      <c r="I2" s="279"/>
      <c r="J2" s="279"/>
    </row>
    <row r="3" spans="1:10">
      <c r="A3" s="277"/>
      <c r="B3" s="145"/>
      <c r="C3" s="277"/>
      <c r="D3" s="277"/>
      <c r="E3" s="277"/>
      <c r="F3" s="277"/>
      <c r="G3" s="277"/>
      <c r="H3" s="277"/>
      <c r="I3" s="280" t="s">
        <v>262</v>
      </c>
      <c r="J3" s="279"/>
    </row>
    <row r="4" spans="1:10">
      <c r="A4" s="281"/>
      <c r="B4" s="281"/>
      <c r="C4" s="281"/>
      <c r="D4" s="281"/>
      <c r="E4" s="281"/>
      <c r="F4" s="281"/>
      <c r="G4" s="281"/>
      <c r="H4" s="281"/>
      <c r="I4" s="282"/>
      <c r="J4" s="283" t="s">
        <v>232</v>
      </c>
    </row>
    <row r="5" spans="1:10">
      <c r="A5" s="472" t="s">
        <v>233</v>
      </c>
      <c r="B5" s="473"/>
      <c r="C5" s="473"/>
      <c r="D5" s="473"/>
      <c r="E5" s="473"/>
      <c r="F5" s="473"/>
      <c r="G5" s="473"/>
      <c r="H5" s="473"/>
      <c r="I5" s="473"/>
      <c r="J5" s="474"/>
    </row>
    <row r="6" spans="1:10" ht="33" thickBot="1">
      <c r="A6" s="314"/>
      <c r="B6" s="491" t="s">
        <v>263</v>
      </c>
      <c r="C6" s="492"/>
      <c r="D6" s="492"/>
      <c r="E6" s="492"/>
      <c r="F6" s="493"/>
      <c r="G6" s="315" t="s">
        <v>235</v>
      </c>
      <c r="H6" s="315" t="s">
        <v>236</v>
      </c>
      <c r="I6" s="316" t="s">
        <v>417</v>
      </c>
      <c r="J6" s="316" t="s">
        <v>237</v>
      </c>
    </row>
    <row r="7" spans="1:10">
      <c r="A7" s="317">
        <v>1</v>
      </c>
      <c r="B7" s="494" t="s">
        <v>264</v>
      </c>
      <c r="C7" s="495"/>
      <c r="D7" s="495"/>
      <c r="E7" s="495"/>
      <c r="F7" s="495"/>
      <c r="G7" s="318">
        <v>60</v>
      </c>
      <c r="H7" s="318">
        <v>12100</v>
      </c>
      <c r="I7" s="319"/>
      <c r="J7" s="319"/>
    </row>
    <row r="8" spans="1:10">
      <c r="A8" s="320" t="s">
        <v>265</v>
      </c>
      <c r="B8" s="489" t="s">
        <v>266</v>
      </c>
      <c r="C8" s="489" t="s">
        <v>267</v>
      </c>
      <c r="D8" s="489"/>
      <c r="E8" s="489"/>
      <c r="F8" s="489"/>
      <c r="G8" s="321" t="s">
        <v>268</v>
      </c>
      <c r="H8" s="321">
        <v>12101</v>
      </c>
      <c r="I8" s="322">
        <v>584566</v>
      </c>
      <c r="J8" s="322">
        <v>506421</v>
      </c>
    </row>
    <row r="9" spans="1:10">
      <c r="A9" s="320" t="s">
        <v>242</v>
      </c>
      <c r="B9" s="489" t="s">
        <v>269</v>
      </c>
      <c r="C9" s="489" t="s">
        <v>267</v>
      </c>
      <c r="D9" s="489"/>
      <c r="E9" s="489"/>
      <c r="F9" s="489"/>
      <c r="G9" s="321"/>
      <c r="H9" s="323">
        <v>12102</v>
      </c>
      <c r="I9" s="322"/>
      <c r="J9" s="322">
        <v>35460</v>
      </c>
    </row>
    <row r="10" spans="1:10">
      <c r="A10" s="320" t="s">
        <v>244</v>
      </c>
      <c r="B10" s="489" t="s">
        <v>270</v>
      </c>
      <c r="C10" s="489" t="s">
        <v>267</v>
      </c>
      <c r="D10" s="489"/>
      <c r="E10" s="489"/>
      <c r="F10" s="489"/>
      <c r="G10" s="321" t="s">
        <v>271</v>
      </c>
      <c r="H10" s="321">
        <v>12103</v>
      </c>
      <c r="I10" s="322"/>
      <c r="J10" s="322"/>
    </row>
    <row r="11" spans="1:10">
      <c r="A11" s="320" t="s">
        <v>272</v>
      </c>
      <c r="B11" s="490" t="s">
        <v>273</v>
      </c>
      <c r="C11" s="489" t="s">
        <v>267</v>
      </c>
      <c r="D11" s="489"/>
      <c r="E11" s="489"/>
      <c r="F11" s="489"/>
      <c r="G11" s="321"/>
      <c r="H11" s="323">
        <v>12104</v>
      </c>
      <c r="I11" s="322">
        <v>-41398</v>
      </c>
      <c r="J11" s="322">
        <v>39959</v>
      </c>
    </row>
    <row r="12" spans="1:10">
      <c r="A12" s="320" t="s">
        <v>274</v>
      </c>
      <c r="B12" s="489" t="s">
        <v>275</v>
      </c>
      <c r="C12" s="489" t="s">
        <v>267</v>
      </c>
      <c r="D12" s="489"/>
      <c r="E12" s="489"/>
      <c r="F12" s="489"/>
      <c r="G12" s="321" t="s">
        <v>276</v>
      </c>
      <c r="H12" s="323">
        <v>12105</v>
      </c>
      <c r="I12" s="324">
        <v>20682</v>
      </c>
      <c r="J12" s="324">
        <v>21368</v>
      </c>
    </row>
    <row r="13" spans="1:10">
      <c r="A13" s="325">
        <v>2</v>
      </c>
      <c r="B13" s="496" t="s">
        <v>277</v>
      </c>
      <c r="C13" s="496"/>
      <c r="D13" s="496"/>
      <c r="E13" s="496"/>
      <c r="F13" s="496"/>
      <c r="G13" s="326">
        <v>64</v>
      </c>
      <c r="H13" s="326">
        <v>12200</v>
      </c>
      <c r="I13" s="322"/>
      <c r="J13" s="322"/>
    </row>
    <row r="14" spans="1:10">
      <c r="A14" s="327" t="s">
        <v>278</v>
      </c>
      <c r="B14" s="496" t="s">
        <v>279</v>
      </c>
      <c r="C14" s="498"/>
      <c r="D14" s="498"/>
      <c r="E14" s="498"/>
      <c r="F14" s="498"/>
      <c r="G14" s="323">
        <v>641</v>
      </c>
      <c r="H14" s="323">
        <v>12201</v>
      </c>
      <c r="I14" s="324">
        <v>25072</v>
      </c>
      <c r="J14" s="324">
        <v>24266</v>
      </c>
    </row>
    <row r="15" spans="1:10">
      <c r="A15" s="327" t="s">
        <v>280</v>
      </c>
      <c r="B15" s="498" t="s">
        <v>281</v>
      </c>
      <c r="C15" s="498"/>
      <c r="D15" s="498"/>
      <c r="E15" s="498"/>
      <c r="F15" s="498"/>
      <c r="G15" s="323">
        <v>644</v>
      </c>
      <c r="H15" s="323">
        <v>12202</v>
      </c>
      <c r="I15" s="324">
        <v>4179</v>
      </c>
      <c r="J15" s="324">
        <v>4037</v>
      </c>
    </row>
    <row r="16" spans="1:10">
      <c r="A16" s="325">
        <v>3</v>
      </c>
      <c r="B16" s="496" t="s">
        <v>282</v>
      </c>
      <c r="C16" s="496"/>
      <c r="D16" s="496"/>
      <c r="E16" s="496"/>
      <c r="F16" s="496"/>
      <c r="G16" s="326">
        <v>68</v>
      </c>
      <c r="H16" s="326">
        <v>12300</v>
      </c>
      <c r="I16" s="322">
        <v>41493</v>
      </c>
      <c r="J16" s="322">
        <v>26895</v>
      </c>
    </row>
    <row r="17" spans="1:10">
      <c r="A17" s="325">
        <v>4</v>
      </c>
      <c r="B17" s="496" t="s">
        <v>283</v>
      </c>
      <c r="C17" s="496"/>
      <c r="D17" s="496"/>
      <c r="E17" s="496"/>
      <c r="F17" s="496"/>
      <c r="G17" s="326">
        <v>61</v>
      </c>
      <c r="H17" s="326">
        <v>12400</v>
      </c>
      <c r="I17" s="322"/>
      <c r="J17" s="322"/>
    </row>
    <row r="18" spans="1:10">
      <c r="A18" s="327" t="s">
        <v>239</v>
      </c>
      <c r="B18" s="497" t="s">
        <v>284</v>
      </c>
      <c r="C18" s="497"/>
      <c r="D18" s="497"/>
      <c r="E18" s="497"/>
      <c r="F18" s="497"/>
      <c r="G18" s="321"/>
      <c r="H18" s="321">
        <v>12401</v>
      </c>
      <c r="I18" s="322"/>
      <c r="J18" s="322"/>
    </row>
    <row r="19" spans="1:10">
      <c r="A19" s="327" t="s">
        <v>248</v>
      </c>
      <c r="B19" s="497" t="s">
        <v>285</v>
      </c>
      <c r="C19" s="497"/>
      <c r="D19" s="497"/>
      <c r="E19" s="497"/>
      <c r="F19" s="497"/>
      <c r="G19" s="328">
        <v>611</v>
      </c>
      <c r="H19" s="321">
        <v>12402</v>
      </c>
      <c r="I19" s="322"/>
      <c r="J19" s="322"/>
    </row>
    <row r="20" spans="1:10">
      <c r="A20" s="327" t="s">
        <v>250</v>
      </c>
      <c r="B20" s="497" t="s">
        <v>132</v>
      </c>
      <c r="C20" s="497"/>
      <c r="D20" s="497"/>
      <c r="E20" s="497"/>
      <c r="F20" s="497"/>
      <c r="G20" s="321">
        <v>613</v>
      </c>
      <c r="H20" s="321">
        <v>12403</v>
      </c>
      <c r="I20" s="322"/>
      <c r="J20" s="322"/>
    </row>
    <row r="21" spans="1:10">
      <c r="A21" s="327" t="s">
        <v>286</v>
      </c>
      <c r="B21" s="497" t="s">
        <v>287</v>
      </c>
      <c r="C21" s="497"/>
      <c r="D21" s="497"/>
      <c r="E21" s="497"/>
      <c r="F21" s="497"/>
      <c r="G21" s="328">
        <v>615</v>
      </c>
      <c r="H21" s="321">
        <v>12404</v>
      </c>
      <c r="I21" s="329">
        <v>4676</v>
      </c>
      <c r="J21" s="329">
        <v>3776</v>
      </c>
    </row>
    <row r="22" spans="1:10">
      <c r="A22" s="327" t="s">
        <v>288</v>
      </c>
      <c r="B22" s="497" t="s">
        <v>289</v>
      </c>
      <c r="C22" s="497"/>
      <c r="D22" s="497"/>
      <c r="E22" s="497"/>
      <c r="F22" s="497"/>
      <c r="G22" s="328">
        <v>616</v>
      </c>
      <c r="H22" s="321">
        <v>12405</v>
      </c>
      <c r="I22" s="322">
        <v>2352</v>
      </c>
      <c r="J22" s="322">
        <v>1326</v>
      </c>
    </row>
    <row r="23" spans="1:10">
      <c r="A23" s="327" t="s">
        <v>290</v>
      </c>
      <c r="B23" s="497" t="s">
        <v>291</v>
      </c>
      <c r="C23" s="497"/>
      <c r="D23" s="497"/>
      <c r="E23" s="497"/>
      <c r="F23" s="497"/>
      <c r="G23" s="328">
        <v>617</v>
      </c>
      <c r="H23" s="321">
        <v>12406</v>
      </c>
      <c r="I23" s="322">
        <v>608</v>
      </c>
      <c r="J23" s="322">
        <v>449</v>
      </c>
    </row>
    <row r="24" spans="1:10">
      <c r="A24" s="327" t="s">
        <v>292</v>
      </c>
      <c r="B24" s="489" t="s">
        <v>293</v>
      </c>
      <c r="C24" s="489" t="s">
        <v>267</v>
      </c>
      <c r="D24" s="489"/>
      <c r="E24" s="489"/>
      <c r="F24" s="489"/>
      <c r="G24" s="328">
        <v>618</v>
      </c>
      <c r="H24" s="321">
        <v>12407</v>
      </c>
      <c r="I24" s="322">
        <v>19819</v>
      </c>
      <c r="J24" s="322">
        <v>4740</v>
      </c>
    </row>
    <row r="25" spans="1:10">
      <c r="A25" s="327" t="s">
        <v>294</v>
      </c>
      <c r="B25" s="489" t="s">
        <v>295</v>
      </c>
      <c r="C25" s="489"/>
      <c r="D25" s="489"/>
      <c r="E25" s="489"/>
      <c r="F25" s="489"/>
      <c r="G25" s="328">
        <v>623</v>
      </c>
      <c r="H25" s="321">
        <v>12408</v>
      </c>
      <c r="I25" s="322">
        <v>36</v>
      </c>
      <c r="J25" s="322"/>
    </row>
    <row r="26" spans="1:10">
      <c r="A26" s="327" t="s">
        <v>296</v>
      </c>
      <c r="B26" s="489" t="s">
        <v>297</v>
      </c>
      <c r="C26" s="489"/>
      <c r="D26" s="489"/>
      <c r="E26" s="489"/>
      <c r="F26" s="489"/>
      <c r="G26" s="328">
        <v>624</v>
      </c>
      <c r="H26" s="321">
        <v>12409</v>
      </c>
      <c r="I26" s="322">
        <v>321</v>
      </c>
      <c r="J26" s="322"/>
    </row>
    <row r="27" spans="1:10">
      <c r="A27" s="327" t="s">
        <v>298</v>
      </c>
      <c r="B27" s="489" t="s">
        <v>299</v>
      </c>
      <c r="C27" s="489"/>
      <c r="D27" s="489"/>
      <c r="E27" s="489"/>
      <c r="F27" s="489"/>
      <c r="G27" s="328">
        <v>625</v>
      </c>
      <c r="H27" s="321">
        <v>12410</v>
      </c>
      <c r="I27" s="322"/>
      <c r="J27" s="322">
        <v>348</v>
      </c>
    </row>
    <row r="28" spans="1:10">
      <c r="A28" s="327" t="s">
        <v>300</v>
      </c>
      <c r="B28" s="489" t="s">
        <v>301</v>
      </c>
      <c r="C28" s="489"/>
      <c r="D28" s="489"/>
      <c r="E28" s="489"/>
      <c r="F28" s="489"/>
      <c r="G28" s="328">
        <v>626</v>
      </c>
      <c r="H28" s="321">
        <v>12411</v>
      </c>
      <c r="I28" s="322">
        <v>4234</v>
      </c>
      <c r="J28" s="322">
        <v>4974</v>
      </c>
    </row>
    <row r="29" spans="1:10">
      <c r="A29" s="330" t="s">
        <v>302</v>
      </c>
      <c r="B29" s="489" t="s">
        <v>303</v>
      </c>
      <c r="C29" s="489"/>
      <c r="D29" s="489"/>
      <c r="E29" s="489"/>
      <c r="F29" s="489"/>
      <c r="G29" s="328">
        <v>627</v>
      </c>
      <c r="H29" s="321">
        <v>12412</v>
      </c>
      <c r="I29" s="232"/>
      <c r="J29" s="232"/>
    </row>
    <row r="30" spans="1:10">
      <c r="A30" s="327"/>
      <c r="B30" s="499" t="s">
        <v>304</v>
      </c>
      <c r="C30" s="499"/>
      <c r="D30" s="499"/>
      <c r="E30" s="499"/>
      <c r="F30" s="499"/>
      <c r="G30" s="328">
        <v>6271</v>
      </c>
      <c r="H30" s="328">
        <v>124121</v>
      </c>
      <c r="I30" s="322">
        <v>5332</v>
      </c>
      <c r="J30" s="322">
        <v>4456</v>
      </c>
    </row>
    <row r="31" spans="1:10">
      <c r="A31" s="327"/>
      <c r="B31" s="499" t="s">
        <v>305</v>
      </c>
      <c r="C31" s="499"/>
      <c r="D31" s="499"/>
      <c r="E31" s="499"/>
      <c r="F31" s="499"/>
      <c r="G31" s="328">
        <v>6272</v>
      </c>
      <c r="H31" s="328">
        <v>124122</v>
      </c>
      <c r="I31" s="322"/>
      <c r="J31" s="322"/>
    </row>
    <row r="32" spans="1:10">
      <c r="A32" s="327" t="s">
        <v>306</v>
      </c>
      <c r="B32" s="489" t="s">
        <v>307</v>
      </c>
      <c r="C32" s="489"/>
      <c r="D32" s="489"/>
      <c r="E32" s="489"/>
      <c r="F32" s="489"/>
      <c r="G32" s="328">
        <v>628</v>
      </c>
      <c r="H32" s="328">
        <v>12413</v>
      </c>
      <c r="I32" s="324">
        <v>2092</v>
      </c>
      <c r="J32" s="324">
        <v>4673</v>
      </c>
    </row>
    <row r="33" spans="1:10">
      <c r="A33" s="325">
        <v>5</v>
      </c>
      <c r="B33" s="490" t="s">
        <v>308</v>
      </c>
      <c r="C33" s="489"/>
      <c r="D33" s="489"/>
      <c r="E33" s="489"/>
      <c r="F33" s="489"/>
      <c r="G33" s="331">
        <v>63</v>
      </c>
      <c r="H33" s="331">
        <v>12500</v>
      </c>
      <c r="I33" s="322"/>
      <c r="J33" s="322"/>
    </row>
    <row r="34" spans="1:10">
      <c r="A34" s="327" t="s">
        <v>239</v>
      </c>
      <c r="B34" s="489" t="s">
        <v>309</v>
      </c>
      <c r="C34" s="489"/>
      <c r="D34" s="489"/>
      <c r="E34" s="489"/>
      <c r="F34" s="489"/>
      <c r="G34" s="328">
        <v>632</v>
      </c>
      <c r="H34" s="328">
        <v>12501</v>
      </c>
      <c r="I34" s="322"/>
      <c r="J34" s="322"/>
    </row>
    <row r="35" spans="1:10">
      <c r="A35" s="327" t="s">
        <v>248</v>
      </c>
      <c r="B35" s="489" t="s">
        <v>310</v>
      </c>
      <c r="C35" s="489"/>
      <c r="D35" s="489"/>
      <c r="E35" s="489"/>
      <c r="F35" s="489"/>
      <c r="G35" s="328">
        <v>633</v>
      </c>
      <c r="H35" s="328">
        <v>12502</v>
      </c>
      <c r="I35" s="322">
        <v>27</v>
      </c>
      <c r="J35" s="322">
        <v>4</v>
      </c>
    </row>
    <row r="36" spans="1:10">
      <c r="A36" s="327" t="s">
        <v>250</v>
      </c>
      <c r="B36" s="489" t="s">
        <v>311</v>
      </c>
      <c r="C36" s="489"/>
      <c r="D36" s="489"/>
      <c r="E36" s="489"/>
      <c r="F36" s="489"/>
      <c r="G36" s="328">
        <v>634</v>
      </c>
      <c r="H36" s="328">
        <v>12503</v>
      </c>
      <c r="I36" s="324">
        <v>1839</v>
      </c>
      <c r="J36" s="324">
        <v>371</v>
      </c>
    </row>
    <row r="37" spans="1:10">
      <c r="A37" s="327" t="s">
        <v>286</v>
      </c>
      <c r="B37" s="489" t="s">
        <v>312</v>
      </c>
      <c r="C37" s="489"/>
      <c r="D37" s="489"/>
      <c r="E37" s="489"/>
      <c r="F37" s="489"/>
      <c r="G37" s="328" t="s">
        <v>313</v>
      </c>
      <c r="H37" s="328">
        <v>12504</v>
      </c>
      <c r="I37" s="322"/>
      <c r="J37" s="322"/>
    </row>
    <row r="38" spans="1:10">
      <c r="A38" s="325" t="s">
        <v>314</v>
      </c>
      <c r="B38" s="496" t="s">
        <v>315</v>
      </c>
      <c r="C38" s="496"/>
      <c r="D38" s="496"/>
      <c r="E38" s="496"/>
      <c r="F38" s="496"/>
      <c r="G38" s="328"/>
      <c r="H38" s="328">
        <v>12600</v>
      </c>
      <c r="I38" s="322"/>
      <c r="J38" s="322"/>
    </row>
    <row r="39" spans="1:10">
      <c r="A39" s="332"/>
      <c r="B39" s="333" t="s">
        <v>316</v>
      </c>
      <c r="C39" s="334"/>
      <c r="D39" s="334"/>
      <c r="E39" s="334"/>
      <c r="F39" s="334"/>
      <c r="G39" s="334"/>
      <c r="H39" s="334"/>
      <c r="I39" s="335"/>
      <c r="J39" s="335"/>
    </row>
    <row r="40" spans="1:10">
      <c r="A40" s="336">
        <v>1</v>
      </c>
      <c r="B40" s="502" t="s">
        <v>317</v>
      </c>
      <c r="C40" s="502"/>
      <c r="D40" s="502"/>
      <c r="E40" s="502"/>
      <c r="F40" s="502"/>
      <c r="G40" s="331"/>
      <c r="H40" s="331">
        <v>14000</v>
      </c>
      <c r="I40" s="322"/>
      <c r="J40" s="322"/>
    </row>
    <row r="41" spans="1:10">
      <c r="A41" s="336">
        <v>2</v>
      </c>
      <c r="B41" s="502" t="s">
        <v>318</v>
      </c>
      <c r="C41" s="502"/>
      <c r="D41" s="502"/>
      <c r="E41" s="502"/>
      <c r="F41" s="502"/>
      <c r="G41" s="331"/>
      <c r="H41" s="331">
        <v>15000</v>
      </c>
      <c r="I41" s="322"/>
      <c r="J41" s="322"/>
    </row>
    <row r="42" spans="1:10">
      <c r="A42" s="337" t="s">
        <v>239</v>
      </c>
      <c r="B42" s="497" t="s">
        <v>319</v>
      </c>
      <c r="C42" s="497"/>
      <c r="D42" s="497"/>
      <c r="E42" s="497"/>
      <c r="F42" s="497"/>
      <c r="G42" s="331"/>
      <c r="H42" s="328">
        <v>15001</v>
      </c>
      <c r="I42" s="322"/>
      <c r="J42" s="322"/>
    </row>
    <row r="43" spans="1:10">
      <c r="A43" s="337"/>
      <c r="B43" s="500" t="s">
        <v>320</v>
      </c>
      <c r="C43" s="500"/>
      <c r="D43" s="500"/>
      <c r="E43" s="500"/>
      <c r="F43" s="500"/>
      <c r="G43" s="331"/>
      <c r="H43" s="328">
        <v>150011</v>
      </c>
      <c r="I43" s="322"/>
      <c r="J43" s="322">
        <v>654400</v>
      </c>
    </row>
    <row r="44" spans="1:10">
      <c r="A44" s="338" t="s">
        <v>248</v>
      </c>
      <c r="B44" s="497" t="s">
        <v>321</v>
      </c>
      <c r="C44" s="497"/>
      <c r="D44" s="497"/>
      <c r="E44" s="497"/>
      <c r="F44" s="497"/>
      <c r="G44" s="331"/>
      <c r="H44" s="328">
        <v>15002</v>
      </c>
      <c r="I44" s="322"/>
      <c r="J44" s="322"/>
    </row>
    <row r="45" spans="1:10" ht="13.5" thickBot="1">
      <c r="A45" s="339"/>
      <c r="B45" s="501" t="s">
        <v>322</v>
      </c>
      <c r="C45" s="501"/>
      <c r="D45" s="501"/>
      <c r="E45" s="501"/>
      <c r="F45" s="501"/>
      <c r="G45" s="340"/>
      <c r="H45" s="341">
        <v>150021</v>
      </c>
      <c r="I45" s="342">
        <v>11455</v>
      </c>
      <c r="J45" s="342">
        <v>400</v>
      </c>
    </row>
    <row r="46" spans="1:10">
      <c r="A46" s="261"/>
      <c r="B46" s="261"/>
      <c r="C46" s="261"/>
      <c r="D46" s="261"/>
      <c r="E46" s="261"/>
      <c r="F46" s="261"/>
      <c r="G46" s="261"/>
      <c r="H46" s="261"/>
      <c r="I46" s="343" t="s">
        <v>230</v>
      </c>
      <c r="J46" s="343"/>
    </row>
    <row r="47" spans="1:10" ht="15.75">
      <c r="A47" s="277"/>
      <c r="B47" s="277"/>
      <c r="C47" s="277"/>
      <c r="D47" s="277"/>
      <c r="E47" s="277"/>
      <c r="F47" s="277"/>
      <c r="G47" s="277"/>
      <c r="H47" s="277"/>
      <c r="I47" s="344"/>
      <c r="J47" s="344"/>
    </row>
    <row r="48" spans="1:10" ht="15.75">
      <c r="A48" s="277"/>
      <c r="B48" s="277"/>
      <c r="C48" s="277"/>
      <c r="D48" s="277"/>
      <c r="E48" s="277"/>
      <c r="F48" s="277"/>
      <c r="G48" s="277"/>
      <c r="H48" s="277"/>
      <c r="I48" s="280" t="s">
        <v>378</v>
      </c>
      <c r="J48" s="344"/>
    </row>
  </sheetData>
  <mergeCells count="40">
    <mergeCell ref="B42:F42"/>
    <mergeCell ref="B43:F43"/>
    <mergeCell ref="B44:F44"/>
    <mergeCell ref="B45:F45"/>
    <mergeCell ref="B37:F37"/>
    <mergeCell ref="B38:F38"/>
    <mergeCell ref="B40:F40"/>
    <mergeCell ref="B41:F41"/>
    <mergeCell ref="B33:F33"/>
    <mergeCell ref="B34:F34"/>
    <mergeCell ref="B35:F35"/>
    <mergeCell ref="B36:F36"/>
    <mergeCell ref="B29:F29"/>
    <mergeCell ref="B30:F30"/>
    <mergeCell ref="B31:F31"/>
    <mergeCell ref="B32:F32"/>
    <mergeCell ref="B25:F25"/>
    <mergeCell ref="B26:F26"/>
    <mergeCell ref="B27:F27"/>
    <mergeCell ref="B28:F28"/>
    <mergeCell ref="B21:F21"/>
    <mergeCell ref="B22:F22"/>
    <mergeCell ref="B23:F23"/>
    <mergeCell ref="B24:F24"/>
    <mergeCell ref="B17:F17"/>
    <mergeCell ref="B18:F18"/>
    <mergeCell ref="B19:F19"/>
    <mergeCell ref="B20:F20"/>
    <mergeCell ref="B13:F13"/>
    <mergeCell ref="B14:F14"/>
    <mergeCell ref="B15:F15"/>
    <mergeCell ref="B16:F16"/>
    <mergeCell ref="B9:F9"/>
    <mergeCell ref="B10:F10"/>
    <mergeCell ref="B11:F11"/>
    <mergeCell ref="B12:F12"/>
    <mergeCell ref="A5:J5"/>
    <mergeCell ref="B6:F6"/>
    <mergeCell ref="B7:F7"/>
    <mergeCell ref="B8:F8"/>
  </mergeCells>
  <phoneticPr fontId="31" type="noConversion"/>
  <pageMargins left="0.75" right="0.51" top="0.6" bottom="1" header="0.17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0"/>
  <sheetViews>
    <sheetView topLeftCell="A29" workbookViewId="0">
      <selection activeCell="H59" sqref="H59"/>
    </sheetView>
  </sheetViews>
  <sheetFormatPr defaultRowHeight="12.75"/>
  <cols>
    <col min="1" max="1" width="6" customWidth="1"/>
    <col min="2" max="2" width="12.5703125" customWidth="1"/>
    <col min="3" max="3" width="32.140625" customWidth="1"/>
    <col min="4" max="4" width="24.140625" customWidth="1"/>
  </cols>
  <sheetData>
    <row r="1" spans="1:4">
      <c r="B1" s="257" t="s">
        <v>385</v>
      </c>
    </row>
    <row r="2" spans="1:4">
      <c r="B2" s="257" t="s">
        <v>386</v>
      </c>
    </row>
    <row r="3" spans="1:4">
      <c r="B3" s="257"/>
      <c r="D3" s="145" t="s">
        <v>323</v>
      </c>
    </row>
    <row r="4" spans="1:4">
      <c r="D4" t="s">
        <v>324</v>
      </c>
    </row>
    <row r="5" spans="1:4">
      <c r="A5" s="232"/>
      <c r="B5" s="232"/>
      <c r="C5" s="231" t="s">
        <v>325</v>
      </c>
      <c r="D5" s="231" t="s">
        <v>326</v>
      </c>
    </row>
    <row r="6" spans="1:4">
      <c r="A6" s="232">
        <v>1</v>
      </c>
      <c r="B6" s="231" t="s">
        <v>327</v>
      </c>
      <c r="C6" s="345" t="s">
        <v>328</v>
      </c>
      <c r="D6" s="345"/>
    </row>
    <row r="7" spans="1:4">
      <c r="A7" s="232">
        <v>2</v>
      </c>
      <c r="B7" s="231" t="s">
        <v>327</v>
      </c>
      <c r="C7" s="346" t="s">
        <v>329</v>
      </c>
      <c r="D7" s="232"/>
    </row>
    <row r="8" spans="1:4">
      <c r="A8" s="232">
        <v>3</v>
      </c>
      <c r="B8" s="231" t="s">
        <v>327</v>
      </c>
      <c r="C8" s="346" t="s">
        <v>330</v>
      </c>
      <c r="D8" s="232"/>
    </row>
    <row r="9" spans="1:4">
      <c r="A9" s="232">
        <v>4</v>
      </c>
      <c r="B9" s="231" t="s">
        <v>327</v>
      </c>
      <c r="C9" s="345" t="s">
        <v>331</v>
      </c>
      <c r="D9" s="232"/>
    </row>
    <row r="10" spans="1:4">
      <c r="A10" s="232">
        <v>5</v>
      </c>
      <c r="B10" s="231" t="s">
        <v>327</v>
      </c>
      <c r="C10" s="346" t="s">
        <v>332</v>
      </c>
      <c r="D10" s="232"/>
    </row>
    <row r="11" spans="1:4">
      <c r="A11" s="232">
        <v>6</v>
      </c>
      <c r="B11" s="231" t="s">
        <v>327</v>
      </c>
      <c r="C11" s="345" t="s">
        <v>333</v>
      </c>
      <c r="D11" s="232"/>
    </row>
    <row r="12" spans="1:4">
      <c r="A12" s="232">
        <v>7</v>
      </c>
      <c r="B12" s="231" t="s">
        <v>327</v>
      </c>
      <c r="C12" s="345" t="s">
        <v>334</v>
      </c>
      <c r="D12" s="232"/>
    </row>
    <row r="13" spans="1:4">
      <c r="A13" s="232">
        <v>8</v>
      </c>
      <c r="B13" s="231" t="s">
        <v>327</v>
      </c>
      <c r="C13" s="345" t="s">
        <v>335</v>
      </c>
      <c r="D13" s="232"/>
    </row>
    <row r="14" spans="1:4">
      <c r="A14" s="231" t="s">
        <v>3</v>
      </c>
      <c r="B14" s="231"/>
      <c r="C14" s="231" t="s">
        <v>336</v>
      </c>
      <c r="D14" s="231"/>
    </row>
    <row r="15" spans="1:4">
      <c r="A15" s="232">
        <v>9</v>
      </c>
      <c r="B15" s="231" t="s">
        <v>337</v>
      </c>
      <c r="C15" s="345" t="s">
        <v>338</v>
      </c>
      <c r="D15" s="232"/>
    </row>
    <row r="16" spans="1:4">
      <c r="A16" s="232">
        <v>10</v>
      </c>
      <c r="B16" s="231" t="s">
        <v>337</v>
      </c>
      <c r="C16" s="345" t="s">
        <v>339</v>
      </c>
      <c r="D16" s="345"/>
    </row>
    <row r="17" spans="1:4">
      <c r="A17" s="232">
        <v>11</v>
      </c>
      <c r="B17" s="231" t="s">
        <v>337</v>
      </c>
      <c r="C17" s="345" t="s">
        <v>340</v>
      </c>
      <c r="D17" s="232"/>
    </row>
    <row r="18" spans="1:4">
      <c r="A18" s="231" t="s">
        <v>4</v>
      </c>
      <c r="B18" s="231"/>
      <c r="C18" s="231" t="s">
        <v>341</v>
      </c>
      <c r="D18" s="231"/>
    </row>
    <row r="19" spans="1:4">
      <c r="A19" s="232">
        <v>12</v>
      </c>
      <c r="B19" s="231" t="s">
        <v>342</v>
      </c>
      <c r="C19" s="345" t="s">
        <v>343</v>
      </c>
      <c r="D19" s="232"/>
    </row>
    <row r="20" spans="1:4">
      <c r="A20" s="232">
        <v>13</v>
      </c>
      <c r="B20" s="231" t="s">
        <v>342</v>
      </c>
      <c r="C20" s="231" t="s">
        <v>344</v>
      </c>
      <c r="D20" s="232"/>
    </row>
    <row r="21" spans="1:4">
      <c r="A21" s="232">
        <v>14</v>
      </c>
      <c r="B21" s="231" t="s">
        <v>342</v>
      </c>
      <c r="C21" s="345" t="s">
        <v>345</v>
      </c>
      <c r="D21" s="232"/>
    </row>
    <row r="22" spans="1:4">
      <c r="A22" s="232">
        <v>15</v>
      </c>
      <c r="B22" s="231" t="s">
        <v>342</v>
      </c>
      <c r="C22" s="346" t="s">
        <v>346</v>
      </c>
      <c r="D22" s="232"/>
    </row>
    <row r="23" spans="1:4">
      <c r="A23" s="232">
        <v>16</v>
      </c>
      <c r="B23" s="231" t="s">
        <v>342</v>
      </c>
      <c r="C23" s="345" t="s">
        <v>347</v>
      </c>
      <c r="D23" s="232"/>
    </row>
    <row r="24" spans="1:4">
      <c r="A24" s="232">
        <v>17</v>
      </c>
      <c r="B24" s="231" t="s">
        <v>342</v>
      </c>
      <c r="C24" s="345" t="s">
        <v>348</v>
      </c>
      <c r="D24" s="232"/>
    </row>
    <row r="25" spans="1:4">
      <c r="A25" s="232">
        <v>18</v>
      </c>
      <c r="B25" s="231" t="s">
        <v>342</v>
      </c>
      <c r="C25" s="346" t="s">
        <v>349</v>
      </c>
      <c r="D25" s="232"/>
    </row>
    <row r="26" spans="1:4">
      <c r="A26" s="232">
        <v>19</v>
      </c>
      <c r="B26" s="231" t="s">
        <v>342</v>
      </c>
      <c r="C26" s="345" t="s">
        <v>387</v>
      </c>
      <c r="D26" s="369">
        <v>700839</v>
      </c>
    </row>
    <row r="27" spans="1:4">
      <c r="A27" s="231" t="s">
        <v>34</v>
      </c>
      <c r="B27" s="231"/>
      <c r="C27" s="231" t="s">
        <v>350</v>
      </c>
      <c r="D27" s="370">
        <f>D19+D20+D21+D22+D23+D24+D25+D26</f>
        <v>700839</v>
      </c>
    </row>
    <row r="28" spans="1:4">
      <c r="A28" s="232">
        <v>20</v>
      </c>
      <c r="B28" s="231" t="s">
        <v>351</v>
      </c>
      <c r="C28" s="345" t="s">
        <v>352</v>
      </c>
      <c r="D28" s="232"/>
    </row>
    <row r="29" spans="1:4">
      <c r="A29" s="232">
        <v>21</v>
      </c>
      <c r="B29" s="231" t="s">
        <v>351</v>
      </c>
      <c r="C29" s="345" t="s">
        <v>353</v>
      </c>
      <c r="D29" s="345"/>
    </row>
    <row r="30" spans="1:4">
      <c r="A30" s="232">
        <v>22</v>
      </c>
      <c r="B30" s="231" t="s">
        <v>351</v>
      </c>
      <c r="C30" s="345" t="s">
        <v>354</v>
      </c>
      <c r="D30" s="345"/>
    </row>
    <row r="31" spans="1:4">
      <c r="A31" s="232">
        <v>23</v>
      </c>
      <c r="B31" s="231" t="s">
        <v>351</v>
      </c>
      <c r="C31" s="345" t="s">
        <v>355</v>
      </c>
      <c r="D31" s="232"/>
    </row>
    <row r="32" spans="1:4">
      <c r="A32" s="231" t="s">
        <v>176</v>
      </c>
      <c r="B32" s="231"/>
      <c r="C32" s="231" t="s">
        <v>356</v>
      </c>
      <c r="D32" s="232"/>
    </row>
    <row r="33" spans="1:4">
      <c r="A33" s="232">
        <v>24</v>
      </c>
      <c r="B33" s="231" t="s">
        <v>357</v>
      </c>
      <c r="C33" s="346" t="s">
        <v>358</v>
      </c>
      <c r="D33" s="232"/>
    </row>
    <row r="34" spans="1:4">
      <c r="A34" s="232">
        <v>25</v>
      </c>
      <c r="B34" s="231" t="s">
        <v>357</v>
      </c>
      <c r="C34" s="346" t="s">
        <v>359</v>
      </c>
      <c r="D34" s="232"/>
    </row>
    <row r="35" spans="1:4">
      <c r="A35" s="232">
        <v>26</v>
      </c>
      <c r="B35" s="231" t="s">
        <v>357</v>
      </c>
      <c r="C35" s="345" t="s">
        <v>360</v>
      </c>
      <c r="D35" s="232"/>
    </row>
    <row r="36" spans="1:4">
      <c r="A36" s="232">
        <v>27</v>
      </c>
      <c r="B36" s="231" t="s">
        <v>357</v>
      </c>
      <c r="C36" s="345" t="s">
        <v>361</v>
      </c>
      <c r="D36" s="232"/>
    </row>
    <row r="37" spans="1:4">
      <c r="A37" s="232">
        <v>28</v>
      </c>
      <c r="B37" s="231" t="s">
        <v>357</v>
      </c>
      <c r="C37" s="345" t="s">
        <v>362</v>
      </c>
      <c r="D37" s="345"/>
    </row>
    <row r="38" spans="1:4">
      <c r="A38" s="232">
        <v>29</v>
      </c>
      <c r="B38" s="231" t="s">
        <v>357</v>
      </c>
      <c r="C38" s="347" t="s">
        <v>363</v>
      </c>
      <c r="D38" s="232"/>
    </row>
    <row r="39" spans="1:4">
      <c r="A39" s="232">
        <v>30</v>
      </c>
      <c r="B39" s="231" t="s">
        <v>357</v>
      </c>
      <c r="C39" s="346" t="s">
        <v>364</v>
      </c>
      <c r="D39" s="232"/>
    </row>
    <row r="40" spans="1:4">
      <c r="A40" s="232">
        <v>31</v>
      </c>
      <c r="B40" s="231" t="s">
        <v>357</v>
      </c>
      <c r="C40" s="345" t="s">
        <v>365</v>
      </c>
      <c r="D40" s="232"/>
    </row>
    <row r="41" spans="1:4">
      <c r="A41" s="232">
        <v>32</v>
      </c>
      <c r="B41" s="231" t="s">
        <v>357</v>
      </c>
      <c r="C41" s="346" t="s">
        <v>366</v>
      </c>
      <c r="D41" s="232"/>
    </row>
    <row r="42" spans="1:4">
      <c r="A42" s="232">
        <v>33</v>
      </c>
      <c r="B42" s="231" t="s">
        <v>357</v>
      </c>
      <c r="C42" s="346" t="s">
        <v>367</v>
      </c>
      <c r="D42" s="232"/>
    </row>
    <row r="43" spans="1:4">
      <c r="A43" s="348">
        <v>34</v>
      </c>
      <c r="B43" s="231" t="s">
        <v>357</v>
      </c>
      <c r="C43" s="345" t="s">
        <v>133</v>
      </c>
      <c r="D43" s="349"/>
    </row>
    <row r="44" spans="1:4">
      <c r="A44" s="231" t="s">
        <v>177</v>
      </c>
      <c r="B44" s="232"/>
      <c r="C44" s="231" t="s">
        <v>368</v>
      </c>
      <c r="D44" s="350"/>
    </row>
    <row r="45" spans="1:4">
      <c r="A45" s="232"/>
      <c r="B45" s="232"/>
      <c r="C45" s="231" t="s">
        <v>369</v>
      </c>
      <c r="D45" s="351">
        <f>D13+D18+D27+D47+D32+D44</f>
        <v>700839</v>
      </c>
    </row>
    <row r="48" spans="1:4">
      <c r="B48" s="352" t="s">
        <v>370</v>
      </c>
      <c r="C48" s="265"/>
      <c r="D48" s="231" t="s">
        <v>371</v>
      </c>
    </row>
    <row r="49" spans="1:4">
      <c r="B49" s="353"/>
      <c r="C49" s="354"/>
      <c r="D49" s="354"/>
    </row>
    <row r="50" spans="1:4">
      <c r="B50" s="355" t="s">
        <v>418</v>
      </c>
      <c r="C50" s="355"/>
      <c r="D50" s="354">
        <v>80</v>
      </c>
    </row>
    <row r="51" spans="1:4">
      <c r="B51" s="232" t="s">
        <v>419</v>
      </c>
      <c r="C51" s="232"/>
      <c r="D51" s="232">
        <v>5</v>
      </c>
    </row>
    <row r="52" spans="1:4">
      <c r="B52" s="232" t="s">
        <v>372</v>
      </c>
      <c r="C52" s="232"/>
      <c r="D52" s="232">
        <v>12</v>
      </c>
    </row>
    <row r="53" spans="1:4">
      <c r="B53" s="232" t="s">
        <v>373</v>
      </c>
      <c r="C53" s="232"/>
      <c r="D53" s="232"/>
    </row>
    <row r="54" spans="1:4">
      <c r="B54" s="356" t="s">
        <v>374</v>
      </c>
      <c r="C54" s="265"/>
      <c r="D54" s="232">
        <v>1</v>
      </c>
    </row>
    <row r="55" spans="1:4">
      <c r="B55" s="229"/>
      <c r="C55" s="230" t="s">
        <v>168</v>
      </c>
      <c r="D55" s="230">
        <f>SUM(D49:D54)</f>
        <v>98</v>
      </c>
    </row>
    <row r="57" spans="1:4">
      <c r="D57" s="145" t="s">
        <v>230</v>
      </c>
    </row>
    <row r="59" spans="1:4">
      <c r="B59" s="145" t="s">
        <v>375</v>
      </c>
      <c r="D59" s="145" t="s">
        <v>378</v>
      </c>
    </row>
    <row r="60" spans="1:4">
      <c r="A60" s="357"/>
      <c r="B60" s="357"/>
      <c r="C60" s="357"/>
      <c r="D60" s="357"/>
    </row>
  </sheetData>
  <phoneticPr fontId="31" type="noConversion"/>
  <pageMargins left="1.07" right="0.75" top="0.52" bottom="0.32" header="0.25" footer="0.22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C22"/>
  <sheetViews>
    <sheetView tabSelected="1" workbookViewId="0">
      <selection activeCell="C13" sqref="C13"/>
    </sheetView>
  </sheetViews>
  <sheetFormatPr defaultRowHeight="12.75"/>
  <cols>
    <col min="1" max="1" width="89.42578125" customWidth="1"/>
  </cols>
  <sheetData>
    <row r="2" spans="1:3" ht="15.75">
      <c r="A2" s="372" t="s">
        <v>420</v>
      </c>
      <c r="B2" s="373" t="s">
        <v>388</v>
      </c>
      <c r="C2" s="373"/>
    </row>
    <row r="3" spans="1:3" ht="15.75">
      <c r="A3" s="372" t="s">
        <v>392</v>
      </c>
    </row>
    <row r="4" spans="1:3" ht="15.75">
      <c r="A4" s="373"/>
    </row>
    <row r="5" spans="1:3" ht="15.75">
      <c r="A5" s="375" t="s">
        <v>389</v>
      </c>
    </row>
    <row r="6" spans="1:3" ht="15.75">
      <c r="A6" s="372"/>
    </row>
    <row r="7" spans="1:3" ht="31.5">
      <c r="A7" s="374" t="s">
        <v>397</v>
      </c>
    </row>
    <row r="8" spans="1:3" ht="15.75">
      <c r="A8" s="374" t="s">
        <v>393</v>
      </c>
    </row>
    <row r="9" spans="1:3">
      <c r="A9" t="s">
        <v>394</v>
      </c>
    </row>
    <row r="10" spans="1:3" ht="15.75">
      <c r="A10" s="374" t="s">
        <v>400</v>
      </c>
    </row>
    <row r="11" spans="1:3" ht="15.75">
      <c r="A11" s="374" t="s">
        <v>421</v>
      </c>
    </row>
    <row r="12" spans="1:3" ht="15.75">
      <c r="A12" s="374"/>
    </row>
    <row r="13" spans="1:3" ht="15.75">
      <c r="A13" s="374" t="s">
        <v>390</v>
      </c>
    </row>
    <row r="14" spans="1:3" ht="15.75">
      <c r="A14" s="374" t="s">
        <v>395</v>
      </c>
    </row>
    <row r="15" spans="1:3" ht="15.75">
      <c r="A15" s="374" t="s">
        <v>423</v>
      </c>
    </row>
    <row r="16" spans="1:3" ht="15.75">
      <c r="A16" s="374" t="s">
        <v>391</v>
      </c>
    </row>
    <row r="17" spans="1:1" ht="15.75">
      <c r="A17" s="374"/>
    </row>
    <row r="18" spans="1:1" ht="15.75">
      <c r="A18" s="373"/>
    </row>
    <row r="20" spans="1:1" ht="15.75">
      <c r="A20" s="372" t="s">
        <v>398</v>
      </c>
    </row>
    <row r="21" spans="1:1" ht="15.75">
      <c r="A21" s="372" t="s">
        <v>396</v>
      </c>
    </row>
    <row r="22" spans="1:1">
      <c r="A22" s="376" t="s">
        <v>399</v>
      </c>
    </row>
  </sheetData>
  <phoneticPr fontId="31" type="noConversion"/>
  <pageMargins left="0.86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T50"/>
  <sheetViews>
    <sheetView workbookViewId="0">
      <selection activeCell="I17" sqref="I17"/>
    </sheetView>
  </sheetViews>
  <sheetFormatPr defaultRowHeight="12.75"/>
  <cols>
    <col min="1" max="1" width="2.7109375" style="82" customWidth="1"/>
    <col min="2" max="2" width="4.85546875" style="83" customWidth="1"/>
    <col min="3" max="3" width="2.85546875" style="83" customWidth="1"/>
    <col min="4" max="4" width="2.7109375" style="83" customWidth="1"/>
    <col min="5" max="5" width="48.5703125" style="82" customWidth="1"/>
    <col min="6" max="6" width="8.28515625" style="82" customWidth="1"/>
    <col min="7" max="7" width="15.7109375" style="203" customWidth="1"/>
    <col min="8" max="8" width="15.7109375" style="84" customWidth="1"/>
    <col min="9" max="9" width="1.42578125" style="82" customWidth="1"/>
    <col min="10" max="10" width="0" style="82" hidden="1" customWidth="1"/>
    <col min="11" max="11" width="11" style="82" hidden="1" customWidth="1"/>
    <col min="12" max="26" width="0" style="82" hidden="1" customWidth="1"/>
    <col min="27" max="16384" width="9.140625" style="82"/>
  </cols>
  <sheetData>
    <row r="1" spans="2:20" s="18" customFormat="1" ht="17.25" customHeight="1">
      <c r="B1" s="162" t="s">
        <v>165</v>
      </c>
      <c r="C1" s="163"/>
      <c r="D1" s="163"/>
      <c r="E1" s="164" t="s">
        <v>180</v>
      </c>
      <c r="F1" s="144"/>
      <c r="G1" s="186"/>
      <c r="H1" s="165" t="s">
        <v>164</v>
      </c>
    </row>
    <row r="2" spans="2:20" s="56" customFormat="1" ht="9" customHeight="1">
      <c r="B2" s="162"/>
      <c r="C2" s="163"/>
      <c r="D2" s="163"/>
      <c r="E2" s="164"/>
      <c r="F2" s="144"/>
      <c r="G2" s="186"/>
      <c r="H2" s="165"/>
    </row>
    <row r="3" spans="2:20" s="56" customFormat="1" ht="14.25" customHeight="1">
      <c r="C3" s="241"/>
      <c r="D3" s="241"/>
      <c r="E3" s="241" t="s">
        <v>406</v>
      </c>
      <c r="F3" s="241"/>
      <c r="G3" s="241"/>
      <c r="H3" s="241"/>
    </row>
    <row r="4" spans="2:20" s="57" customFormat="1" ht="9" customHeight="1">
      <c r="B4" s="58"/>
      <c r="C4" s="58"/>
      <c r="D4" s="58"/>
      <c r="E4" s="39"/>
      <c r="F4" s="39"/>
      <c r="G4" s="169"/>
      <c r="H4" s="59"/>
    </row>
    <row r="5" spans="2:20" s="39" customFormat="1" ht="26.25" customHeight="1">
      <c r="B5" s="60" t="s">
        <v>2</v>
      </c>
      <c r="C5" s="245" t="s">
        <v>8</v>
      </c>
      <c r="D5" s="246"/>
      <c r="E5" s="247"/>
      <c r="F5" s="60" t="s">
        <v>9</v>
      </c>
      <c r="G5" s="188" t="s">
        <v>129</v>
      </c>
      <c r="H5" s="63" t="s">
        <v>129</v>
      </c>
    </row>
    <row r="6" spans="2:20" s="39" customFormat="1" ht="12" customHeight="1">
      <c r="B6" s="244"/>
      <c r="C6" s="248"/>
      <c r="D6" s="249"/>
      <c r="E6" s="250"/>
      <c r="F6" s="244"/>
      <c r="G6" s="189" t="s">
        <v>130</v>
      </c>
      <c r="H6" s="64" t="s">
        <v>135</v>
      </c>
    </row>
    <row r="7" spans="2:20" s="39" customFormat="1" ht="12" customHeight="1">
      <c r="B7" s="129" t="s">
        <v>3</v>
      </c>
      <c r="D7" s="242"/>
      <c r="E7" s="130" t="s">
        <v>136</v>
      </c>
      <c r="F7" s="131"/>
      <c r="G7" s="195">
        <f>G8+G12+G22+G32</f>
        <v>497965119.67999995</v>
      </c>
      <c r="H7" s="195">
        <f>H8+H12+H22+H32</f>
        <v>708338504.0200001</v>
      </c>
      <c r="J7" s="37"/>
      <c r="K7" s="368"/>
      <c r="L7" s="368"/>
      <c r="M7" s="37"/>
      <c r="N7" s="37"/>
    </row>
    <row r="8" spans="2:20" s="132" customFormat="1" ht="24.95" customHeight="1">
      <c r="B8" s="67"/>
      <c r="C8" s="65">
        <v>1</v>
      </c>
      <c r="D8" s="62" t="s">
        <v>10</v>
      </c>
      <c r="E8" s="78"/>
      <c r="F8" s="110"/>
      <c r="G8" s="196">
        <f>SUM(G9:G10)</f>
        <v>8963844.9900000002</v>
      </c>
      <c r="H8" s="196">
        <f>SUM(H9:H10)</f>
        <v>1715010.28</v>
      </c>
      <c r="J8" s="378"/>
      <c r="K8" s="378"/>
      <c r="L8" s="379"/>
      <c r="M8" s="378"/>
      <c r="N8" s="378"/>
    </row>
    <row r="9" spans="2:20" s="66" customFormat="1" ht="17.100000000000001" customHeight="1">
      <c r="B9" s="67"/>
      <c r="C9" s="65"/>
      <c r="D9" s="70" t="s">
        <v>97</v>
      </c>
      <c r="E9" s="71" t="s">
        <v>25</v>
      </c>
      <c r="F9" s="72">
        <v>512</v>
      </c>
      <c r="G9" s="197">
        <v>5972811.5700000003</v>
      </c>
      <c r="H9" s="197">
        <v>251369.28</v>
      </c>
      <c r="J9" s="80"/>
      <c r="K9" s="80"/>
      <c r="L9" s="380"/>
      <c r="M9" s="80"/>
      <c r="N9" s="80"/>
    </row>
    <row r="10" spans="2:20" s="73" customFormat="1" ht="17.100000000000001" customHeight="1">
      <c r="B10" s="74"/>
      <c r="C10" s="65"/>
      <c r="D10" s="70" t="s">
        <v>97</v>
      </c>
      <c r="E10" s="71" t="s">
        <v>26</v>
      </c>
      <c r="F10" s="72">
        <v>531</v>
      </c>
      <c r="G10" s="197">
        <v>2991033.42</v>
      </c>
      <c r="H10" s="197">
        <v>1463641</v>
      </c>
      <c r="J10" s="380"/>
      <c r="K10" s="380"/>
      <c r="L10" s="380"/>
      <c r="M10" s="380"/>
      <c r="N10" s="380"/>
    </row>
    <row r="11" spans="2:20" s="73" customFormat="1" ht="17.100000000000001" customHeight="1">
      <c r="B11" s="133"/>
      <c r="C11" s="130">
        <v>2</v>
      </c>
      <c r="D11" s="128" t="s">
        <v>137</v>
      </c>
      <c r="E11" s="134"/>
      <c r="F11" s="135"/>
      <c r="G11" s="195"/>
      <c r="H11" s="195"/>
      <c r="J11" s="380"/>
      <c r="K11" s="380"/>
      <c r="L11" s="378"/>
      <c r="M11" s="380"/>
      <c r="N11" s="380"/>
    </row>
    <row r="12" spans="2:20" s="132" customFormat="1" ht="17.100000000000001" customHeight="1">
      <c r="B12" s="133"/>
      <c r="C12" s="130">
        <v>3</v>
      </c>
      <c r="D12" s="128" t="s">
        <v>138</v>
      </c>
      <c r="E12" s="134"/>
      <c r="F12" s="135"/>
      <c r="G12" s="198">
        <f>SUM(G13:G21)</f>
        <v>120976453.28</v>
      </c>
      <c r="H12" s="198">
        <f>SUM(H13:H21)</f>
        <v>215221826.46000001</v>
      </c>
      <c r="J12" s="378"/>
      <c r="K12" s="378"/>
      <c r="L12" s="378"/>
      <c r="M12" s="378"/>
      <c r="N12" s="378"/>
    </row>
    <row r="13" spans="2:20" s="132" customFormat="1" ht="17.100000000000001" customHeight="1">
      <c r="B13" s="67"/>
      <c r="C13" s="75"/>
      <c r="D13" s="70" t="s">
        <v>97</v>
      </c>
      <c r="E13" s="71" t="s">
        <v>98</v>
      </c>
      <c r="F13" s="72">
        <v>411</v>
      </c>
      <c r="G13" s="197">
        <v>50324594.170000002</v>
      </c>
      <c r="H13" s="197">
        <v>95287464</v>
      </c>
      <c r="J13" s="378"/>
      <c r="K13" s="381"/>
      <c r="L13" s="380"/>
      <c r="M13" s="378"/>
      <c r="N13" s="378"/>
    </row>
    <row r="14" spans="2:20" s="73" customFormat="1" ht="17.100000000000001" customHeight="1">
      <c r="B14" s="74"/>
      <c r="C14" s="76"/>
      <c r="D14" s="77" t="s">
        <v>97</v>
      </c>
      <c r="E14" s="71" t="s">
        <v>99</v>
      </c>
      <c r="F14" s="72">
        <v>467</v>
      </c>
      <c r="G14" s="197">
        <v>400000</v>
      </c>
      <c r="H14" s="197">
        <v>400000</v>
      </c>
      <c r="J14" s="380"/>
      <c r="K14" s="380"/>
      <c r="L14" s="380"/>
      <c r="M14" s="380"/>
      <c r="N14" s="380"/>
    </row>
    <row r="15" spans="2:20" s="73" customFormat="1" ht="17.100000000000001" customHeight="1">
      <c r="B15" s="74"/>
      <c r="C15" s="76"/>
      <c r="D15" s="77" t="s">
        <v>97</v>
      </c>
      <c r="E15" s="71" t="s">
        <v>100</v>
      </c>
      <c r="F15" s="72">
        <v>444</v>
      </c>
      <c r="G15" s="197">
        <v>1703030</v>
      </c>
      <c r="H15" s="197">
        <v>951624.2</v>
      </c>
      <c r="J15" s="416"/>
      <c r="K15" s="416"/>
      <c r="L15" s="380"/>
      <c r="M15" s="380"/>
      <c r="N15" s="380"/>
    </row>
    <row r="16" spans="2:20" s="73" customFormat="1" ht="17.100000000000001" customHeight="1">
      <c r="B16" s="74"/>
      <c r="C16" s="76"/>
      <c r="D16" s="77" t="s">
        <v>97</v>
      </c>
      <c r="E16" s="71" t="s">
        <v>101</v>
      </c>
      <c r="F16" s="72">
        <v>445</v>
      </c>
      <c r="G16" s="197">
        <v>10242269</v>
      </c>
      <c r="H16" s="197">
        <v>1669377</v>
      </c>
      <c r="J16" s="420"/>
      <c r="K16" s="420"/>
      <c r="L16" s="380"/>
      <c r="M16" s="402"/>
      <c r="N16" s="402"/>
      <c r="O16" s="402"/>
      <c r="P16" s="403"/>
      <c r="Q16" s="403"/>
      <c r="R16" s="403"/>
      <c r="S16" s="403"/>
      <c r="T16" s="403"/>
    </row>
    <row r="17" spans="2:14" s="73" customFormat="1" ht="17.100000000000001" customHeight="1">
      <c r="B17" s="74"/>
      <c r="C17" s="76"/>
      <c r="D17" s="77" t="s">
        <v>97</v>
      </c>
      <c r="E17" s="71" t="s">
        <v>401</v>
      </c>
      <c r="F17" s="72"/>
      <c r="G17" s="197"/>
      <c r="H17" s="197"/>
      <c r="I17" s="402"/>
    </row>
    <row r="18" spans="2:14" s="73" customFormat="1" ht="17.100000000000001" customHeight="1">
      <c r="B18" s="74"/>
      <c r="C18" s="76"/>
      <c r="D18" s="77" t="s">
        <v>97</v>
      </c>
      <c r="E18" s="71" t="s">
        <v>189</v>
      </c>
      <c r="F18" s="72"/>
      <c r="G18" s="197"/>
      <c r="H18" s="197"/>
      <c r="J18" s="380"/>
      <c r="K18" s="380"/>
      <c r="L18" s="380"/>
      <c r="M18" s="380"/>
      <c r="N18" s="380"/>
    </row>
    <row r="19" spans="2:14" s="73" customFormat="1" ht="17.100000000000001" customHeight="1">
      <c r="B19" s="74"/>
      <c r="C19" s="76"/>
      <c r="D19" s="77" t="s">
        <v>97</v>
      </c>
      <c r="E19" s="71" t="s">
        <v>197</v>
      </c>
      <c r="F19" s="72">
        <v>409</v>
      </c>
      <c r="G19" s="197">
        <v>57310301.710000001</v>
      </c>
      <c r="H19" s="197">
        <v>116278196.26000001</v>
      </c>
      <c r="J19" s="380"/>
      <c r="K19" s="380"/>
      <c r="L19" s="380"/>
      <c r="M19" s="380"/>
      <c r="N19" s="380"/>
    </row>
    <row r="20" spans="2:14" s="73" customFormat="1" ht="17.100000000000001" customHeight="1">
      <c r="B20" s="74"/>
      <c r="C20" s="76"/>
      <c r="D20" s="77" t="s">
        <v>97</v>
      </c>
      <c r="E20" s="71" t="s">
        <v>167</v>
      </c>
      <c r="F20" s="72"/>
      <c r="G20" s="197"/>
      <c r="H20" s="197"/>
      <c r="J20" s="380"/>
      <c r="K20" s="380"/>
      <c r="L20" s="380"/>
      <c r="M20" s="380"/>
      <c r="N20" s="380"/>
    </row>
    <row r="21" spans="2:14" s="73" customFormat="1" ht="17.100000000000001" customHeight="1">
      <c r="B21" s="74"/>
      <c r="C21" s="76"/>
      <c r="D21" s="77" t="s">
        <v>97</v>
      </c>
      <c r="E21" s="71" t="s">
        <v>190</v>
      </c>
      <c r="F21" s="72">
        <v>448</v>
      </c>
      <c r="G21" s="197">
        <v>996258.4</v>
      </c>
      <c r="H21" s="197">
        <v>635165</v>
      </c>
      <c r="J21" s="380"/>
      <c r="K21" s="380"/>
      <c r="L21" s="380"/>
      <c r="M21" s="380"/>
      <c r="N21" s="380"/>
    </row>
    <row r="22" spans="2:14" s="73" customFormat="1" ht="17.100000000000001" customHeight="1">
      <c r="B22" s="133"/>
      <c r="C22" s="130">
        <v>4</v>
      </c>
      <c r="D22" s="128" t="s">
        <v>11</v>
      </c>
      <c r="E22" s="134"/>
      <c r="F22" s="135"/>
      <c r="G22" s="198">
        <f>SUM(G23:G29)</f>
        <v>363661722.25999999</v>
      </c>
      <c r="H22" s="198">
        <f>SUM(H23:H29)</f>
        <v>316227210.39000005</v>
      </c>
      <c r="J22" s="380"/>
      <c r="K22" s="380"/>
      <c r="L22" s="380"/>
      <c r="M22" s="380"/>
      <c r="N22" s="380"/>
    </row>
    <row r="23" spans="2:14" s="132" customFormat="1" ht="17.100000000000001" customHeight="1">
      <c r="B23" s="67"/>
      <c r="C23" s="75"/>
      <c r="D23" s="70" t="s">
        <v>97</v>
      </c>
      <c r="E23" s="71" t="s">
        <v>12</v>
      </c>
      <c r="F23" s="72" t="s">
        <v>196</v>
      </c>
      <c r="G23" s="197">
        <v>355639539.51999998</v>
      </c>
      <c r="H23" s="197">
        <v>312496127.98000002</v>
      </c>
      <c r="J23" s="378"/>
      <c r="K23" s="381"/>
      <c r="L23" s="378"/>
      <c r="M23" s="378"/>
      <c r="N23" s="378"/>
    </row>
    <row r="24" spans="2:14" s="73" customFormat="1" ht="17.100000000000001" customHeight="1">
      <c r="B24" s="74"/>
      <c r="C24" s="76"/>
      <c r="D24" s="77" t="s">
        <v>97</v>
      </c>
      <c r="E24" s="71" t="s">
        <v>103</v>
      </c>
      <c r="F24" s="72">
        <v>327</v>
      </c>
      <c r="G24" s="197"/>
      <c r="H24" s="197">
        <v>1365190</v>
      </c>
      <c r="J24" s="380"/>
      <c r="K24" s="380"/>
      <c r="L24" s="380"/>
      <c r="M24" s="380"/>
      <c r="N24" s="380"/>
    </row>
    <row r="25" spans="2:14" s="73" customFormat="1" ht="17.100000000000001" customHeight="1">
      <c r="B25" s="74"/>
      <c r="C25" s="76"/>
      <c r="D25" s="77" t="s">
        <v>97</v>
      </c>
      <c r="E25" s="71" t="s">
        <v>13</v>
      </c>
      <c r="F25" s="72"/>
      <c r="G25" s="197"/>
      <c r="H25" s="197"/>
      <c r="J25" s="380"/>
      <c r="K25" s="380"/>
      <c r="L25" s="380"/>
      <c r="M25" s="380"/>
      <c r="N25" s="380"/>
    </row>
    <row r="26" spans="2:14" s="73" customFormat="1" ht="17.100000000000001" customHeight="1">
      <c r="B26" s="74"/>
      <c r="C26" s="76"/>
      <c r="D26" s="77" t="s">
        <v>97</v>
      </c>
      <c r="E26" s="71" t="s">
        <v>141</v>
      </c>
      <c r="F26" s="72">
        <v>34</v>
      </c>
      <c r="G26" s="197">
        <v>6032776.3600000003</v>
      </c>
      <c r="H26" s="197">
        <v>487280.47</v>
      </c>
      <c r="J26" s="380"/>
      <c r="K26" s="380"/>
      <c r="L26" s="380"/>
      <c r="M26" s="380"/>
      <c r="N26" s="380"/>
    </row>
    <row r="27" spans="2:14" s="73" customFormat="1" ht="17.100000000000001" customHeight="1">
      <c r="B27" s="74"/>
      <c r="C27" s="76"/>
      <c r="D27" s="77" t="s">
        <v>97</v>
      </c>
      <c r="E27" s="71" t="s">
        <v>14</v>
      </c>
      <c r="F27" s="72">
        <v>35</v>
      </c>
      <c r="G27" s="197">
        <v>1989406.38</v>
      </c>
      <c r="H27" s="197">
        <v>1878611.94</v>
      </c>
      <c r="J27" s="380"/>
      <c r="K27" s="380"/>
      <c r="L27" s="380"/>
      <c r="M27" s="380"/>
      <c r="N27" s="380"/>
    </row>
    <row r="28" spans="2:14" s="73" customFormat="1" ht="17.100000000000001" customHeight="1">
      <c r="B28" s="74"/>
      <c r="C28" s="76"/>
      <c r="D28" s="77" t="s">
        <v>97</v>
      </c>
      <c r="E28" s="71" t="s">
        <v>182</v>
      </c>
      <c r="F28" s="72"/>
      <c r="G28" s="197"/>
      <c r="H28" s="197"/>
      <c r="J28" s="380"/>
      <c r="K28" s="380"/>
      <c r="L28" s="380"/>
      <c r="M28" s="380"/>
      <c r="N28" s="380"/>
    </row>
    <row r="29" spans="2:14" s="73" customFormat="1" ht="17.100000000000001" customHeight="1">
      <c r="B29" s="74"/>
      <c r="C29" s="76"/>
      <c r="D29" s="77" t="s">
        <v>97</v>
      </c>
      <c r="E29" s="71" t="s">
        <v>191</v>
      </c>
      <c r="F29" s="72">
        <v>361</v>
      </c>
      <c r="G29" s="197"/>
      <c r="H29" s="197"/>
      <c r="J29" s="380"/>
      <c r="K29" s="380"/>
      <c r="L29" s="380"/>
      <c r="M29" s="380"/>
      <c r="N29" s="380"/>
    </row>
    <row r="30" spans="2:14" s="73" customFormat="1" ht="17.100000000000001" customHeight="1">
      <c r="B30" s="133"/>
      <c r="C30" s="130">
        <v>5</v>
      </c>
      <c r="D30" s="128" t="s">
        <v>139</v>
      </c>
      <c r="E30" s="134"/>
      <c r="F30" s="135"/>
      <c r="G30" s="195"/>
      <c r="H30" s="195"/>
      <c r="J30" s="380"/>
      <c r="K30" s="380"/>
      <c r="L30" s="380"/>
      <c r="M30" s="380"/>
      <c r="N30" s="380"/>
    </row>
    <row r="31" spans="2:14" s="132" customFormat="1" ht="17.100000000000001" customHeight="1">
      <c r="B31" s="133"/>
      <c r="C31" s="130">
        <v>6</v>
      </c>
      <c r="D31" s="128" t="s">
        <v>140</v>
      </c>
      <c r="E31" s="134"/>
      <c r="F31" s="135"/>
      <c r="G31" s="195"/>
      <c r="H31" s="195"/>
      <c r="J31" s="378"/>
      <c r="K31" s="378"/>
      <c r="L31" s="378"/>
      <c r="M31" s="378"/>
      <c r="N31" s="378"/>
    </row>
    <row r="32" spans="2:14" s="132" customFormat="1" ht="17.100000000000001" customHeight="1">
      <c r="B32" s="133"/>
      <c r="C32" s="130">
        <v>7</v>
      </c>
      <c r="D32" s="128" t="s">
        <v>195</v>
      </c>
      <c r="E32" s="134"/>
      <c r="F32" s="135"/>
      <c r="G32" s="199">
        <f>G33+G34</f>
        <v>4363099.1500000004</v>
      </c>
      <c r="H32" s="199">
        <f>H33+H34</f>
        <v>175174456.89000002</v>
      </c>
      <c r="J32" s="378"/>
      <c r="K32" s="378"/>
      <c r="L32" s="378"/>
      <c r="M32" s="378"/>
      <c r="N32" s="378"/>
    </row>
    <row r="33" spans="2:14" s="132" customFormat="1" ht="17.100000000000001" customHeight="1">
      <c r="B33" s="67"/>
      <c r="C33" s="65"/>
      <c r="D33" s="70" t="s">
        <v>97</v>
      </c>
      <c r="E33" s="68" t="s">
        <v>142</v>
      </c>
      <c r="F33" s="69">
        <v>481</v>
      </c>
      <c r="G33" s="200">
        <v>3200000</v>
      </c>
      <c r="H33" s="200">
        <v>4328747.8099999996</v>
      </c>
      <c r="J33" s="378"/>
      <c r="K33" s="378"/>
      <c r="L33" s="378"/>
      <c r="M33" s="378"/>
      <c r="N33" s="378"/>
    </row>
    <row r="34" spans="2:14" s="66" customFormat="1" ht="17.100000000000001" customHeight="1">
      <c r="B34" s="67"/>
      <c r="C34" s="65"/>
      <c r="D34" s="70" t="s">
        <v>97</v>
      </c>
      <c r="E34" s="68" t="s">
        <v>198</v>
      </c>
      <c r="F34" s="69">
        <v>471</v>
      </c>
      <c r="G34" s="201">
        <v>1163099.1499999999</v>
      </c>
      <c r="H34" s="201">
        <v>170845709.08000001</v>
      </c>
      <c r="J34" s="80"/>
      <c r="K34" s="80"/>
      <c r="L34" s="80"/>
      <c r="M34" s="80"/>
      <c r="N34" s="80"/>
    </row>
    <row r="35" spans="2:14" s="66" customFormat="1" ht="17.100000000000001" customHeight="1">
      <c r="B35" s="133" t="s">
        <v>4</v>
      </c>
      <c r="C35" s="130" t="s">
        <v>15</v>
      </c>
      <c r="D35" s="242"/>
      <c r="E35" s="243"/>
      <c r="F35" s="135"/>
      <c r="G35" s="198">
        <f>G37+G43+G44+G45+G46</f>
        <v>1551929542.4100001</v>
      </c>
      <c r="H35" s="198">
        <f>H37+H43+H44+H45+H46</f>
        <v>1122810447.27</v>
      </c>
      <c r="J35" s="80"/>
      <c r="K35" s="80"/>
      <c r="L35" s="80"/>
      <c r="M35" s="80"/>
      <c r="N35" s="80"/>
    </row>
    <row r="36" spans="2:14" s="132" customFormat="1" ht="18" customHeight="1">
      <c r="B36" s="133"/>
      <c r="C36" s="130">
        <v>1</v>
      </c>
      <c r="D36" s="128" t="s">
        <v>16</v>
      </c>
      <c r="E36" s="134"/>
      <c r="F36" s="135"/>
      <c r="G36" s="195"/>
      <c r="H36" s="195"/>
      <c r="J36" s="378"/>
      <c r="K36" s="378"/>
      <c r="L36" s="378"/>
      <c r="M36" s="378"/>
      <c r="N36" s="378"/>
    </row>
    <row r="37" spans="2:14" s="132" customFormat="1" ht="17.100000000000001" customHeight="1">
      <c r="B37" s="133"/>
      <c r="C37" s="130">
        <v>2</v>
      </c>
      <c r="D37" s="128" t="s">
        <v>17</v>
      </c>
      <c r="E37" s="134"/>
      <c r="F37" s="135"/>
      <c r="G37" s="198">
        <f>G38+G39+G40+G41+G42</f>
        <v>1030568156.9200001</v>
      </c>
      <c r="H37" s="198">
        <f>H38+H39+H40+H41+H42</f>
        <v>1050813575.7900001</v>
      </c>
      <c r="J37" s="378"/>
      <c r="K37" s="378"/>
      <c r="L37" s="378"/>
      <c r="M37" s="378"/>
      <c r="N37" s="378"/>
    </row>
    <row r="38" spans="2:14" s="132" customFormat="1" ht="17.100000000000001" customHeight="1">
      <c r="B38" s="67"/>
      <c r="C38" s="75"/>
      <c r="D38" s="70" t="s">
        <v>97</v>
      </c>
      <c r="E38" s="71" t="s">
        <v>20</v>
      </c>
      <c r="F38" s="72">
        <v>211</v>
      </c>
      <c r="G38" s="197">
        <v>302615000</v>
      </c>
      <c r="H38" s="197">
        <v>302615000</v>
      </c>
      <c r="J38" s="378"/>
      <c r="K38" s="378"/>
      <c r="L38" s="378"/>
      <c r="M38" s="378"/>
      <c r="N38" s="378"/>
    </row>
    <row r="39" spans="2:14" s="73" customFormat="1" ht="17.100000000000001" customHeight="1">
      <c r="B39" s="74"/>
      <c r="C39" s="76"/>
      <c r="D39" s="77" t="s">
        <v>97</v>
      </c>
      <c r="E39" s="71" t="s">
        <v>5</v>
      </c>
      <c r="F39" s="72">
        <v>212</v>
      </c>
      <c r="G39" s="197">
        <v>505935995</v>
      </c>
      <c r="H39" s="197">
        <v>518908714</v>
      </c>
      <c r="J39" s="380"/>
      <c r="K39" s="380"/>
      <c r="L39" s="380"/>
      <c r="M39" s="380"/>
      <c r="N39" s="380"/>
    </row>
    <row r="40" spans="2:14" s="73" customFormat="1" ht="17.100000000000001" customHeight="1">
      <c r="B40" s="74"/>
      <c r="C40" s="76"/>
      <c r="D40" s="77" t="s">
        <v>97</v>
      </c>
      <c r="E40" s="71" t="s">
        <v>102</v>
      </c>
      <c r="F40" s="72">
        <v>213</v>
      </c>
      <c r="G40" s="197">
        <v>39381942.939999998</v>
      </c>
      <c r="H40" s="197">
        <v>43757712.340000004</v>
      </c>
      <c r="J40" s="380"/>
      <c r="K40" s="380"/>
      <c r="L40" s="380"/>
      <c r="M40" s="380"/>
      <c r="N40" s="380"/>
    </row>
    <row r="41" spans="2:14" s="73" customFormat="1" ht="17.100000000000001" customHeight="1">
      <c r="B41" s="74"/>
      <c r="C41" s="76"/>
      <c r="D41" s="77" t="s">
        <v>97</v>
      </c>
      <c r="E41" s="71" t="s">
        <v>221</v>
      </c>
      <c r="F41" s="72">
        <v>215</v>
      </c>
      <c r="G41" s="197">
        <v>168536534.99000001</v>
      </c>
      <c r="H41" s="197">
        <v>171401868.49000001</v>
      </c>
      <c r="J41" s="380"/>
      <c r="K41" s="380"/>
      <c r="L41" s="380"/>
      <c r="M41" s="380"/>
      <c r="N41" s="380"/>
    </row>
    <row r="42" spans="2:14" s="73" customFormat="1" ht="17.100000000000001" customHeight="1">
      <c r="B42" s="74"/>
      <c r="C42" s="76"/>
      <c r="D42" s="77" t="s">
        <v>97</v>
      </c>
      <c r="E42" s="71" t="s">
        <v>220</v>
      </c>
      <c r="F42" s="72">
        <v>218</v>
      </c>
      <c r="G42" s="197">
        <v>14098683.99</v>
      </c>
      <c r="H42" s="197">
        <v>14130280.960000001</v>
      </c>
      <c r="J42" s="380"/>
      <c r="K42" s="380"/>
      <c r="L42" s="380"/>
      <c r="M42" s="380"/>
      <c r="N42" s="380"/>
    </row>
    <row r="43" spans="2:14" s="73" customFormat="1" ht="17.100000000000001" customHeight="1">
      <c r="B43" s="133"/>
      <c r="C43" s="130">
        <v>3</v>
      </c>
      <c r="D43" s="128" t="s">
        <v>18</v>
      </c>
      <c r="E43" s="134"/>
      <c r="F43" s="252">
        <v>217</v>
      </c>
      <c r="G43" s="195">
        <v>36675086.490000002</v>
      </c>
      <c r="H43" s="195">
        <v>70522408.480000004</v>
      </c>
      <c r="J43" s="380"/>
      <c r="K43" s="380"/>
      <c r="L43" s="380"/>
      <c r="M43" s="380"/>
      <c r="N43" s="380"/>
    </row>
    <row r="44" spans="2:14" s="132" customFormat="1" ht="17.100000000000001" customHeight="1">
      <c r="B44" s="133"/>
      <c r="C44" s="130">
        <v>4</v>
      </c>
      <c r="D44" s="128" t="s">
        <v>407</v>
      </c>
      <c r="E44" s="134"/>
      <c r="F44" s="135">
        <v>264</v>
      </c>
      <c r="G44" s="195">
        <v>483211836</v>
      </c>
      <c r="H44" s="195"/>
      <c r="J44" s="378"/>
      <c r="K44" s="378"/>
      <c r="L44" s="378"/>
      <c r="M44" s="378"/>
      <c r="N44" s="378"/>
    </row>
    <row r="45" spans="2:14" s="132" customFormat="1" ht="17.100000000000001" customHeight="1">
      <c r="B45" s="133"/>
      <c r="C45" s="130">
        <v>5</v>
      </c>
      <c r="D45" s="128" t="s">
        <v>19</v>
      </c>
      <c r="E45" s="134"/>
      <c r="F45" s="135"/>
      <c r="G45" s="195"/>
      <c r="H45" s="195"/>
      <c r="J45" s="378"/>
      <c r="K45" s="378"/>
      <c r="L45" s="378"/>
      <c r="M45" s="378"/>
      <c r="N45" s="378"/>
    </row>
    <row r="46" spans="2:14" s="132" customFormat="1" ht="11.25" customHeight="1">
      <c r="B46" s="133"/>
      <c r="C46" s="130">
        <v>6</v>
      </c>
      <c r="D46" s="128" t="s">
        <v>181</v>
      </c>
      <c r="E46" s="134"/>
      <c r="F46" s="135">
        <v>232</v>
      </c>
      <c r="G46" s="195">
        <v>1474463</v>
      </c>
      <c r="H46" s="195">
        <v>1474463</v>
      </c>
      <c r="J46" s="378"/>
      <c r="K46" s="378"/>
      <c r="L46" s="378"/>
      <c r="M46" s="378"/>
      <c r="N46" s="378"/>
    </row>
    <row r="47" spans="2:14" s="132" customFormat="1" ht="17.100000000000001" customHeight="1">
      <c r="B47" s="135"/>
      <c r="C47" s="417" t="s">
        <v>50</v>
      </c>
      <c r="D47" s="418"/>
      <c r="E47" s="419"/>
      <c r="F47" s="135"/>
      <c r="G47" s="198">
        <f>G7+G35</f>
        <v>2049894662.0900002</v>
      </c>
      <c r="H47" s="198">
        <f>H7+H35</f>
        <v>1831148951.29</v>
      </c>
      <c r="J47" s="378"/>
      <c r="K47" s="378"/>
      <c r="L47" s="378"/>
      <c r="M47" s="378"/>
      <c r="N47" s="378"/>
    </row>
    <row r="48" spans="2:14" s="132" customFormat="1" ht="30" customHeight="1">
      <c r="J48" s="378"/>
      <c r="K48" s="378"/>
      <c r="L48" s="378"/>
      <c r="M48" s="378"/>
      <c r="N48" s="378"/>
    </row>
    <row r="49" spans="2:14" s="66" customFormat="1" ht="9.75" customHeight="1">
      <c r="B49" s="79"/>
      <c r="C49" s="79"/>
      <c r="D49" s="79"/>
      <c r="E49" s="79"/>
      <c r="F49" s="80"/>
      <c r="G49" s="202"/>
      <c r="H49" s="81"/>
      <c r="J49" s="80"/>
      <c r="K49" s="80"/>
      <c r="L49" s="80"/>
      <c r="M49" s="80"/>
      <c r="N49" s="80"/>
    </row>
    <row r="50" spans="2:14" s="66" customFormat="1" ht="15.95" customHeight="1">
      <c r="B50" s="79"/>
      <c r="C50" s="79"/>
      <c r="D50" s="79"/>
      <c r="E50" s="79"/>
      <c r="F50" s="80"/>
      <c r="G50" s="202"/>
      <c r="H50" s="81"/>
      <c r="J50" s="80"/>
      <c r="K50" s="363"/>
      <c r="L50" s="80"/>
      <c r="M50" s="80"/>
      <c r="N50" s="80"/>
    </row>
  </sheetData>
  <mergeCells count="3">
    <mergeCell ref="J15:K15"/>
    <mergeCell ref="C47:E47"/>
    <mergeCell ref="J16:K16"/>
  </mergeCells>
  <phoneticPr fontId="0" type="noConversion"/>
  <printOptions horizontalCentered="1" verticalCentered="1"/>
  <pageMargins left="0" right="0" top="0.14000000000000001" bottom="0" header="0.14000000000000001" footer="0.22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K57"/>
  <sheetViews>
    <sheetView topLeftCell="A9" workbookViewId="0">
      <selection activeCell="K23" sqref="K23"/>
    </sheetView>
  </sheetViews>
  <sheetFormatPr defaultRowHeight="12.75"/>
  <cols>
    <col min="1" max="1" width="5.140625" style="82" customWidth="1"/>
    <col min="2" max="2" width="3.7109375" style="83" customWidth="1"/>
    <col min="3" max="3" width="2.7109375" style="83" customWidth="1"/>
    <col min="4" max="4" width="4" style="83" customWidth="1"/>
    <col min="5" max="5" width="39.140625" style="82" customWidth="1"/>
    <col min="6" max="6" width="15.5703125" style="82" customWidth="1"/>
    <col min="7" max="7" width="17.7109375" style="194" customWidth="1"/>
    <col min="8" max="8" width="17.28515625" style="84" customWidth="1"/>
    <col min="9" max="9" width="1.42578125" style="82" customWidth="1"/>
    <col min="10" max="10" width="9.140625" style="82"/>
    <col min="11" max="11" width="11.5703125" style="82" customWidth="1"/>
    <col min="12" max="16384" width="9.140625" style="82"/>
  </cols>
  <sheetData>
    <row r="2" spans="2:11" s="56" customFormat="1" ht="18">
      <c r="B2" s="162" t="s">
        <v>165</v>
      </c>
      <c r="C2" s="163"/>
      <c r="D2" s="163"/>
      <c r="E2" s="164" t="s">
        <v>180</v>
      </c>
      <c r="F2" s="144"/>
      <c r="G2" s="185"/>
      <c r="H2" s="165" t="s">
        <v>164</v>
      </c>
    </row>
    <row r="3" spans="2:11" s="56" customFormat="1" ht="6" customHeight="1">
      <c r="B3" s="162"/>
      <c r="C3" s="163"/>
      <c r="D3" s="163"/>
      <c r="E3" s="164"/>
      <c r="F3" s="144"/>
      <c r="G3" s="186"/>
      <c r="H3" s="165"/>
    </row>
    <row r="4" spans="2:11" s="57" customFormat="1" ht="18" customHeight="1">
      <c r="B4" s="429" t="s">
        <v>406</v>
      </c>
      <c r="C4" s="429"/>
      <c r="D4" s="429"/>
      <c r="E4" s="429"/>
      <c r="F4" s="429"/>
      <c r="G4" s="429"/>
      <c r="H4" s="429"/>
    </row>
    <row r="5" spans="2:11" s="39" customFormat="1" ht="6.75" customHeight="1">
      <c r="B5" s="58"/>
      <c r="C5" s="58"/>
      <c r="D5" s="58"/>
      <c r="G5" s="187"/>
      <c r="H5" s="59"/>
    </row>
    <row r="6" spans="2:11" s="57" customFormat="1" ht="15.95" customHeight="1">
      <c r="B6" s="421" t="s">
        <v>2</v>
      </c>
      <c r="C6" s="423" t="s">
        <v>45</v>
      </c>
      <c r="D6" s="424"/>
      <c r="E6" s="425"/>
      <c r="F6" s="421" t="s">
        <v>9</v>
      </c>
      <c r="G6" s="188" t="s">
        <v>129</v>
      </c>
      <c r="H6" s="63" t="s">
        <v>129</v>
      </c>
    </row>
    <row r="7" spans="2:11" s="57" customFormat="1" ht="15.95" customHeight="1">
      <c r="B7" s="422"/>
      <c r="C7" s="426"/>
      <c r="D7" s="427"/>
      <c r="E7" s="428"/>
      <c r="F7" s="422"/>
      <c r="G7" s="189" t="s">
        <v>130</v>
      </c>
      <c r="H7" s="64" t="s">
        <v>135</v>
      </c>
    </row>
    <row r="8" spans="2:11" s="132" customFormat="1" ht="24.95" customHeight="1">
      <c r="B8" s="133" t="s">
        <v>3</v>
      </c>
      <c r="C8" s="417" t="s">
        <v>46</v>
      </c>
      <c r="D8" s="418"/>
      <c r="E8" s="419"/>
      <c r="F8" s="135"/>
      <c r="G8" s="190">
        <f>G9+G10+G13</f>
        <v>792500654.70000005</v>
      </c>
      <c r="H8" s="190">
        <f>H9+H10+H13</f>
        <v>964975820.38</v>
      </c>
    </row>
    <row r="9" spans="2:11" s="132" customFormat="1" ht="15.95" customHeight="1">
      <c r="B9" s="133"/>
      <c r="C9" s="130">
        <v>1</v>
      </c>
      <c r="D9" s="128" t="s">
        <v>21</v>
      </c>
      <c r="E9" s="134"/>
      <c r="F9" s="135"/>
      <c r="G9" s="190"/>
      <c r="H9" s="190"/>
    </row>
    <row r="10" spans="2:11" s="132" customFormat="1" ht="15.95" customHeight="1">
      <c r="B10" s="133"/>
      <c r="C10" s="130">
        <v>2</v>
      </c>
      <c r="D10" s="128" t="s">
        <v>22</v>
      </c>
      <c r="E10" s="134"/>
      <c r="F10" s="135">
        <v>512</v>
      </c>
      <c r="G10" s="204">
        <f>G11+G12</f>
        <v>303194576.81999999</v>
      </c>
      <c r="H10" s="204">
        <f>H11+H12</f>
        <v>480334106.51999998</v>
      </c>
    </row>
    <row r="11" spans="2:11" s="73" customFormat="1" ht="15.95" customHeight="1">
      <c r="B11" s="67"/>
      <c r="C11" s="75"/>
      <c r="D11" s="70" t="s">
        <v>97</v>
      </c>
      <c r="E11" s="71" t="s">
        <v>105</v>
      </c>
      <c r="F11" s="72"/>
      <c r="G11" s="192"/>
      <c r="H11" s="192"/>
    </row>
    <row r="12" spans="2:11" s="73" customFormat="1" ht="15.95" customHeight="1">
      <c r="B12" s="74"/>
      <c r="C12" s="76"/>
      <c r="D12" s="77" t="s">
        <v>97</v>
      </c>
      <c r="E12" s="71" t="s">
        <v>143</v>
      </c>
      <c r="F12" s="72"/>
      <c r="G12" s="192">
        <v>303194576.81999999</v>
      </c>
      <c r="H12" s="192">
        <v>480334106.51999998</v>
      </c>
      <c r="K12" s="377"/>
    </row>
    <row r="13" spans="2:11" s="132" customFormat="1" ht="15.95" customHeight="1">
      <c r="B13" s="133"/>
      <c r="C13" s="130">
        <v>3</v>
      </c>
      <c r="D13" s="128" t="s">
        <v>23</v>
      </c>
      <c r="E13" s="134"/>
      <c r="F13" s="135"/>
      <c r="G13" s="204">
        <f>SUM(G14:G23)</f>
        <v>489306077.88</v>
      </c>
      <c r="H13" s="204">
        <f>SUM(H14:H23)</f>
        <v>484641713.86000001</v>
      </c>
    </row>
    <row r="14" spans="2:11" s="73" customFormat="1" ht="15.95" customHeight="1">
      <c r="B14" s="67"/>
      <c r="C14" s="75"/>
      <c r="D14" s="70" t="s">
        <v>97</v>
      </c>
      <c r="E14" s="71" t="s">
        <v>29</v>
      </c>
      <c r="F14" s="72">
        <v>401</v>
      </c>
      <c r="G14" s="192">
        <v>113501898.90000001</v>
      </c>
      <c r="H14" s="192">
        <v>125300216.78</v>
      </c>
    </row>
    <row r="15" spans="2:11" s="73" customFormat="1" ht="15.95" customHeight="1">
      <c r="B15" s="74"/>
      <c r="C15" s="76"/>
      <c r="D15" s="77" t="s">
        <v>97</v>
      </c>
      <c r="E15" s="71" t="s">
        <v>60</v>
      </c>
      <c r="F15" s="72">
        <v>421</v>
      </c>
      <c r="G15" s="192"/>
      <c r="H15" s="192">
        <v>1696095</v>
      </c>
    </row>
    <row r="16" spans="2:11" s="73" customFormat="1" ht="15.95" customHeight="1">
      <c r="B16" s="74"/>
      <c r="C16" s="76"/>
      <c r="D16" s="77" t="s">
        <v>97</v>
      </c>
      <c r="E16" s="71" t="s">
        <v>106</v>
      </c>
      <c r="F16" s="72" t="s">
        <v>408</v>
      </c>
      <c r="G16" s="192">
        <v>627322</v>
      </c>
      <c r="H16" s="192">
        <v>570687</v>
      </c>
    </row>
    <row r="17" spans="2:8" s="73" customFormat="1" ht="15.95" customHeight="1">
      <c r="B17" s="74"/>
      <c r="C17" s="76"/>
      <c r="D17" s="77" t="s">
        <v>97</v>
      </c>
      <c r="E17" s="71" t="s">
        <v>107</v>
      </c>
      <c r="F17" s="72">
        <v>442</v>
      </c>
      <c r="G17" s="192">
        <v>143650</v>
      </c>
      <c r="H17" s="192">
        <v>128858</v>
      </c>
    </row>
    <row r="18" spans="2:8" s="73" customFormat="1" ht="15.95" customHeight="1">
      <c r="B18" s="74"/>
      <c r="C18" s="76"/>
      <c r="D18" s="77" t="s">
        <v>97</v>
      </c>
      <c r="E18" s="71" t="s">
        <v>108</v>
      </c>
      <c r="F18" s="72"/>
      <c r="G18" s="192"/>
      <c r="H18" s="192"/>
    </row>
    <row r="19" spans="2:8" s="73" customFormat="1" ht="15.95" customHeight="1">
      <c r="B19" s="74"/>
      <c r="C19" s="76"/>
      <c r="D19" s="77" t="s">
        <v>97</v>
      </c>
      <c r="E19" s="71" t="s">
        <v>109</v>
      </c>
      <c r="F19" s="72"/>
      <c r="G19" s="192"/>
      <c r="H19" s="192"/>
    </row>
    <row r="20" spans="2:8" s="73" customFormat="1" ht="15.95" customHeight="1">
      <c r="B20" s="74"/>
      <c r="C20" s="76"/>
      <c r="D20" s="77" t="s">
        <v>97</v>
      </c>
      <c r="E20" s="71" t="s">
        <v>110</v>
      </c>
      <c r="F20" s="72"/>
      <c r="G20" s="72"/>
      <c r="H20" s="72"/>
    </row>
    <row r="21" spans="2:8" s="73" customFormat="1" ht="15.95" customHeight="1">
      <c r="B21" s="74"/>
      <c r="C21" s="76"/>
      <c r="D21" s="77" t="s">
        <v>97</v>
      </c>
      <c r="E21" s="71" t="s">
        <v>104</v>
      </c>
      <c r="F21" s="72" t="s">
        <v>409</v>
      </c>
      <c r="G21" s="396">
        <f>274019977.56-166471125.78-1912182</f>
        <v>105636669.78</v>
      </c>
      <c r="H21" s="192"/>
    </row>
    <row r="22" spans="2:8" s="73" customFormat="1" ht="15.95" customHeight="1">
      <c r="B22" s="74"/>
      <c r="C22" s="76"/>
      <c r="D22" s="77" t="s">
        <v>97</v>
      </c>
      <c r="E22" s="71" t="s">
        <v>112</v>
      </c>
      <c r="F22" s="72"/>
      <c r="G22" s="192"/>
      <c r="H22" s="192"/>
    </row>
    <row r="23" spans="2:8" s="73" customFormat="1" ht="15.95" customHeight="1">
      <c r="B23" s="74"/>
      <c r="C23" s="76"/>
      <c r="D23" s="77" t="s">
        <v>97</v>
      </c>
      <c r="E23" s="71" t="s">
        <v>111</v>
      </c>
      <c r="F23" s="72">
        <v>461</v>
      </c>
      <c r="G23" s="192">
        <v>269396537.19999999</v>
      </c>
      <c r="H23" s="192">
        <v>356945857.07999998</v>
      </c>
    </row>
    <row r="24" spans="2:8" s="132" customFormat="1" ht="15.95" customHeight="1">
      <c r="B24" s="133"/>
      <c r="C24" s="130">
        <v>4</v>
      </c>
      <c r="D24" s="128" t="s">
        <v>24</v>
      </c>
      <c r="E24" s="134"/>
      <c r="F24" s="135"/>
      <c r="G24" s="190"/>
      <c r="H24" s="190"/>
    </row>
    <row r="25" spans="2:8" s="132" customFormat="1" ht="15.95" customHeight="1">
      <c r="B25" s="133"/>
      <c r="C25" s="130">
        <v>5</v>
      </c>
      <c r="D25" s="128" t="s">
        <v>144</v>
      </c>
      <c r="E25" s="134"/>
      <c r="F25" s="135"/>
      <c r="G25" s="190"/>
      <c r="H25" s="190"/>
    </row>
    <row r="26" spans="2:8" s="132" customFormat="1" ht="24.75" customHeight="1">
      <c r="B26" s="133" t="s">
        <v>4</v>
      </c>
      <c r="C26" s="417" t="s">
        <v>47</v>
      </c>
      <c r="D26" s="418"/>
      <c r="E26" s="419"/>
      <c r="F26" s="135"/>
      <c r="G26" s="206">
        <f>SUM(G27+G30+G31+G32)</f>
        <v>516203774.38999999</v>
      </c>
      <c r="H26" s="206">
        <f>SUM(H27+H30+H31+H32)</f>
        <v>152119501.40000001</v>
      </c>
    </row>
    <row r="27" spans="2:8" s="132" customFormat="1" ht="15.95" customHeight="1">
      <c r="B27" s="133"/>
      <c r="C27" s="130">
        <v>1</v>
      </c>
      <c r="D27" s="128" t="s">
        <v>30</v>
      </c>
      <c r="E27" s="134"/>
      <c r="F27" s="135"/>
      <c r="G27" s="205">
        <f>SUM(G28:G29)</f>
        <v>516203774.38999999</v>
      </c>
      <c r="H27" s="205">
        <f>SUM(H28:H29)</f>
        <v>152119501.40000001</v>
      </c>
    </row>
    <row r="28" spans="2:8" s="73" customFormat="1" ht="15.95" customHeight="1">
      <c r="B28" s="67"/>
      <c r="C28" s="75"/>
      <c r="D28" s="70" t="s">
        <v>97</v>
      </c>
      <c r="E28" s="71" t="s">
        <v>31</v>
      </c>
      <c r="F28" s="72"/>
      <c r="G28" s="192">
        <v>516203774.38999999</v>
      </c>
      <c r="H28" s="192">
        <v>152119501.40000001</v>
      </c>
    </row>
    <row r="29" spans="2:8" s="73" customFormat="1" ht="15.95" customHeight="1">
      <c r="B29" s="74"/>
      <c r="C29" s="76"/>
      <c r="D29" s="77" t="s">
        <v>97</v>
      </c>
      <c r="E29" s="71" t="s">
        <v>27</v>
      </c>
      <c r="F29" s="72"/>
      <c r="G29" s="192"/>
      <c r="H29" s="192"/>
    </row>
    <row r="30" spans="2:8" s="66" customFormat="1" ht="15.95" customHeight="1">
      <c r="B30" s="74"/>
      <c r="C30" s="65">
        <v>2</v>
      </c>
      <c r="D30" s="62" t="s">
        <v>32</v>
      </c>
      <c r="E30" s="78"/>
      <c r="F30" s="69"/>
      <c r="G30" s="191"/>
      <c r="H30" s="191"/>
    </row>
    <row r="31" spans="2:8" s="66" customFormat="1" ht="15.95" customHeight="1">
      <c r="B31" s="67"/>
      <c r="C31" s="65">
        <v>3</v>
      </c>
      <c r="D31" s="62" t="s">
        <v>24</v>
      </c>
      <c r="E31" s="68"/>
      <c r="F31" s="69"/>
      <c r="G31" s="191"/>
      <c r="H31" s="191"/>
    </row>
    <row r="32" spans="2:8" s="66" customFormat="1" ht="15.95" customHeight="1">
      <c r="B32" s="67"/>
      <c r="C32" s="65">
        <v>4</v>
      </c>
      <c r="D32" s="62" t="s">
        <v>33</v>
      </c>
      <c r="E32" s="68"/>
      <c r="F32" s="69"/>
      <c r="G32" s="191"/>
      <c r="H32" s="191"/>
    </row>
    <row r="33" spans="2:11" s="132" customFormat="1" ht="24.75" customHeight="1">
      <c r="B33" s="133"/>
      <c r="C33" s="417" t="s">
        <v>49</v>
      </c>
      <c r="D33" s="418"/>
      <c r="E33" s="419"/>
      <c r="F33" s="135"/>
      <c r="G33" s="190">
        <f>G8+G26</f>
        <v>1308704429.0900002</v>
      </c>
      <c r="H33" s="190">
        <f>H8+H26</f>
        <v>1117095321.78</v>
      </c>
    </row>
    <row r="34" spans="2:11" s="132" customFormat="1" ht="24.75" customHeight="1">
      <c r="B34" s="133" t="s">
        <v>34</v>
      </c>
      <c r="C34" s="417" t="s">
        <v>35</v>
      </c>
      <c r="D34" s="418"/>
      <c r="E34" s="419"/>
      <c r="F34" s="135"/>
      <c r="G34" s="206">
        <f>SUM(G35:G45)</f>
        <v>741190233</v>
      </c>
      <c r="H34" s="206">
        <f>SUM(H35:H45)</f>
        <v>714053629.41999996</v>
      </c>
    </row>
    <row r="35" spans="2:11" s="66" customFormat="1" ht="15.95" customHeight="1">
      <c r="B35" s="67"/>
      <c r="C35" s="65">
        <v>1</v>
      </c>
      <c r="D35" s="62" t="s">
        <v>36</v>
      </c>
      <c r="E35" s="68"/>
      <c r="F35" s="69"/>
      <c r="G35" s="191"/>
      <c r="H35" s="191"/>
    </row>
    <row r="36" spans="2:11" s="66" customFormat="1" ht="15.95" customHeight="1">
      <c r="B36" s="67"/>
      <c r="C36" s="85">
        <v>2</v>
      </c>
      <c r="D36" s="62" t="s">
        <v>37</v>
      </c>
      <c r="E36" s="68"/>
      <c r="F36" s="69"/>
      <c r="G36" s="191"/>
      <c r="H36" s="191"/>
    </row>
    <row r="37" spans="2:11" s="66" customFormat="1" ht="15.95" customHeight="1">
      <c r="B37" s="67"/>
      <c r="C37" s="65">
        <v>3</v>
      </c>
      <c r="D37" s="62" t="s">
        <v>38</v>
      </c>
      <c r="E37" s="68"/>
      <c r="F37" s="69"/>
      <c r="G37" s="191">
        <v>144400000</v>
      </c>
      <c r="H37" s="191">
        <v>144400000</v>
      </c>
    </row>
    <row r="38" spans="2:11" s="66" customFormat="1" ht="15.95" customHeight="1">
      <c r="B38" s="67"/>
      <c r="C38" s="65">
        <v>4</v>
      </c>
      <c r="D38" s="62" t="s">
        <v>199</v>
      </c>
      <c r="E38" s="68"/>
      <c r="F38" s="69"/>
      <c r="G38" s="191">
        <v>461548479.04000002</v>
      </c>
      <c r="H38" s="191">
        <v>461548479.04000002</v>
      </c>
    </row>
    <row r="39" spans="2:11" s="66" customFormat="1" ht="15.95" customHeight="1">
      <c r="B39" s="67"/>
      <c r="C39" s="85">
        <v>5</v>
      </c>
      <c r="D39" s="62" t="s">
        <v>39</v>
      </c>
      <c r="E39" s="68"/>
      <c r="F39" s="69"/>
      <c r="G39" s="191"/>
      <c r="H39" s="191"/>
    </row>
    <row r="40" spans="2:11" s="66" customFormat="1" ht="15.95" customHeight="1">
      <c r="B40" s="67"/>
      <c r="C40" s="65">
        <v>6</v>
      </c>
      <c r="D40" s="62" t="s">
        <v>113</v>
      </c>
      <c r="E40" s="68"/>
      <c r="F40" s="69"/>
      <c r="G40" s="191"/>
      <c r="H40" s="191"/>
    </row>
    <row r="41" spans="2:11" s="66" customFormat="1" ht="15.95" customHeight="1">
      <c r="B41" s="67"/>
      <c r="C41" s="65">
        <v>7</v>
      </c>
      <c r="D41" s="62" t="s">
        <v>40</v>
      </c>
      <c r="E41" s="68"/>
      <c r="F41" s="69"/>
      <c r="G41" s="191"/>
      <c r="H41" s="191"/>
    </row>
    <row r="42" spans="2:11" s="66" customFormat="1" ht="15.95" customHeight="1">
      <c r="B42" s="67"/>
      <c r="C42" s="85">
        <v>8</v>
      </c>
      <c r="D42" s="62" t="s">
        <v>41</v>
      </c>
      <c r="E42" s="68"/>
      <c r="F42" s="69"/>
      <c r="G42" s="191">
        <v>14899860</v>
      </c>
      <c r="H42" s="191">
        <v>14899860</v>
      </c>
    </row>
    <row r="43" spans="2:11" s="66" customFormat="1" ht="15.95" customHeight="1">
      <c r="B43" s="67"/>
      <c r="C43" s="65">
        <v>9</v>
      </c>
      <c r="D43" s="62" t="s">
        <v>42</v>
      </c>
      <c r="E43" s="68"/>
      <c r="F43" s="69"/>
      <c r="G43" s="191">
        <v>93205290.640000001</v>
      </c>
      <c r="H43" s="191">
        <v>88591964.640000001</v>
      </c>
    </row>
    <row r="44" spans="2:11" s="66" customFormat="1" ht="15.95" customHeight="1">
      <c r="B44" s="67"/>
      <c r="C44" s="65">
        <v>10</v>
      </c>
      <c r="D44" s="62" t="s">
        <v>43</v>
      </c>
      <c r="E44" s="68"/>
      <c r="F44" s="69"/>
      <c r="G44" s="191"/>
      <c r="H44" s="191"/>
    </row>
    <row r="45" spans="2:11" s="66" customFormat="1" ht="15.95" customHeight="1">
      <c r="B45" s="67"/>
      <c r="C45" s="85">
        <v>11</v>
      </c>
      <c r="D45" s="62" t="s">
        <v>44</v>
      </c>
      <c r="E45" s="68"/>
      <c r="F45" s="69"/>
      <c r="G45" s="191">
        <v>27136603.32</v>
      </c>
      <c r="H45" s="191">
        <v>4613325.74</v>
      </c>
    </row>
    <row r="46" spans="2:11" s="132" customFormat="1" ht="24.75" customHeight="1">
      <c r="B46" s="133"/>
      <c r="C46" s="417" t="s">
        <v>48</v>
      </c>
      <c r="D46" s="418"/>
      <c r="E46" s="419"/>
      <c r="F46" s="135"/>
      <c r="G46" s="206">
        <f>G33+G34</f>
        <v>2049894662.0900002</v>
      </c>
      <c r="H46" s="206">
        <f>H33+H34</f>
        <v>1831148951.1999998</v>
      </c>
    </row>
    <row r="47" spans="2:11" s="66" customFormat="1" ht="15.95" customHeight="1">
      <c r="B47" s="79"/>
      <c r="C47" s="79"/>
      <c r="D47" s="86"/>
      <c r="E47" s="80"/>
      <c r="F47" s="80"/>
      <c r="G47" s="193"/>
      <c r="H47" s="81"/>
      <c r="K47" s="144"/>
    </row>
    <row r="48" spans="2:11" s="66" customFormat="1" ht="15.95" customHeight="1">
      <c r="B48" s="79"/>
      <c r="C48" s="79"/>
      <c r="D48" s="86"/>
      <c r="E48" s="80"/>
      <c r="F48" s="80"/>
      <c r="G48" s="193"/>
      <c r="H48" s="81"/>
    </row>
    <row r="49" spans="2:8" s="66" customFormat="1" ht="15.95" customHeight="1">
      <c r="B49" s="79"/>
      <c r="C49" s="79"/>
      <c r="D49" s="86"/>
      <c r="E49" s="80"/>
      <c r="F49" s="80"/>
      <c r="G49" s="193"/>
      <c r="H49" s="81"/>
    </row>
    <row r="50" spans="2:8" s="66" customFormat="1" ht="15.95" customHeight="1">
      <c r="B50" s="79"/>
      <c r="C50" s="79"/>
      <c r="D50" s="86"/>
      <c r="E50" s="80"/>
      <c r="F50" s="80"/>
      <c r="G50" s="193"/>
      <c r="H50" s="81"/>
    </row>
    <row r="51" spans="2:8" s="66" customFormat="1" ht="15.95" customHeight="1">
      <c r="B51" s="79"/>
      <c r="C51" s="79"/>
      <c r="D51" s="86"/>
      <c r="E51" s="80"/>
      <c r="F51" s="80"/>
      <c r="G51" s="193"/>
      <c r="H51" s="81"/>
    </row>
    <row r="52" spans="2:8" s="66" customFormat="1" ht="15.95" customHeight="1">
      <c r="B52" s="79"/>
      <c r="C52" s="79"/>
      <c r="D52" s="86"/>
      <c r="E52" s="80"/>
      <c r="F52" s="80"/>
      <c r="G52" s="193"/>
      <c r="H52" s="81"/>
    </row>
    <row r="53" spans="2:8" s="66" customFormat="1" ht="15.95" customHeight="1">
      <c r="B53" s="79"/>
      <c r="C53" s="79"/>
      <c r="D53" s="86"/>
      <c r="E53" s="80"/>
      <c r="F53" s="80"/>
      <c r="G53" s="193"/>
      <c r="H53" s="81"/>
    </row>
    <row r="54" spans="2:8" s="66" customFormat="1" ht="15.95" customHeight="1">
      <c r="B54" s="79"/>
      <c r="C54" s="79"/>
      <c r="D54" s="86"/>
      <c r="E54" s="80"/>
      <c r="F54" s="80"/>
      <c r="G54" s="193"/>
      <c r="H54" s="81"/>
    </row>
    <row r="55" spans="2:8" s="66" customFormat="1" ht="15.95" customHeight="1">
      <c r="B55" s="79"/>
      <c r="C55" s="79"/>
      <c r="D55" s="86"/>
      <c r="E55" s="80"/>
      <c r="F55" s="80"/>
      <c r="G55" s="193"/>
      <c r="H55" s="81"/>
    </row>
    <row r="56" spans="2:8" s="66" customFormat="1" ht="15.95" customHeight="1">
      <c r="B56" s="79"/>
      <c r="C56" s="79"/>
      <c r="D56" s="79"/>
      <c r="E56" s="79"/>
      <c r="F56" s="80"/>
      <c r="G56" s="193"/>
      <c r="H56" s="81"/>
    </row>
    <row r="57" spans="2:8">
      <c r="B57" s="87"/>
      <c r="C57" s="87"/>
      <c r="D57" s="88"/>
      <c r="E57" s="89"/>
      <c r="F57" s="89"/>
      <c r="G57" s="207"/>
      <c r="H57" s="90"/>
    </row>
  </sheetData>
  <mergeCells count="9">
    <mergeCell ref="B4:H4"/>
    <mergeCell ref="C33:E33"/>
    <mergeCell ref="C8:E8"/>
    <mergeCell ref="F6:F7"/>
    <mergeCell ref="C34:E34"/>
    <mergeCell ref="C46:E46"/>
    <mergeCell ref="B6:B7"/>
    <mergeCell ref="C6:E7"/>
    <mergeCell ref="C26:E26"/>
  </mergeCells>
  <phoneticPr fontId="0" type="noConversion"/>
  <printOptions horizontalCentered="1" verticalCentered="1"/>
  <pageMargins left="0" right="0" top="0" bottom="0" header="0.511811023622047" footer="0.3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9"/>
  <sheetViews>
    <sheetView workbookViewId="0">
      <selection activeCell="J14" sqref="J14"/>
    </sheetView>
  </sheetViews>
  <sheetFormatPr defaultRowHeight="12.75"/>
  <cols>
    <col min="1" max="1" width="4.7109375" style="39" customWidth="1"/>
    <col min="2" max="2" width="3.7109375" style="58" customWidth="1"/>
    <col min="3" max="3" width="5.28515625" style="58" customWidth="1"/>
    <col min="4" max="4" width="7" style="58" customWidth="1"/>
    <col min="5" max="5" width="51.7109375" style="39" customWidth="1"/>
    <col min="6" max="6" width="17.28515625" style="187" customWidth="1"/>
    <col min="7" max="7" width="16.28515625" style="59" customWidth="1"/>
    <col min="8" max="8" width="0.140625" style="39" customWidth="1"/>
    <col min="9" max="9" width="13.7109375" style="39" customWidth="1"/>
    <col min="10" max="10" width="22.42578125" style="93" customWidth="1"/>
    <col min="11" max="11" width="15.42578125" style="39" customWidth="1"/>
    <col min="12" max="12" width="11" style="39" bestFit="1" customWidth="1"/>
    <col min="13" max="16384" width="9.140625" style="39"/>
  </cols>
  <sheetData>
    <row r="1" spans="2:12" s="57" customFormat="1" ht="18">
      <c r="B1" s="162" t="s">
        <v>165</v>
      </c>
      <c r="C1" s="163"/>
      <c r="D1" s="163"/>
      <c r="E1" s="164" t="s">
        <v>180</v>
      </c>
      <c r="F1" s="185"/>
      <c r="G1" s="165" t="s">
        <v>164</v>
      </c>
      <c r="I1" s="56"/>
      <c r="J1" s="91"/>
    </row>
    <row r="2" spans="2:12" s="57" customFormat="1" ht="7.5" customHeight="1">
      <c r="B2" s="162"/>
      <c r="C2" s="163"/>
      <c r="D2" s="163"/>
      <c r="E2" s="164"/>
      <c r="F2" s="185"/>
      <c r="G2" s="165"/>
      <c r="H2" s="165"/>
      <c r="I2" s="56"/>
      <c r="J2" s="91"/>
    </row>
    <row r="3" spans="2:12" s="57" customFormat="1" ht="15" customHeight="1">
      <c r="B3" s="429" t="s">
        <v>406</v>
      </c>
      <c r="C3" s="429"/>
      <c r="D3" s="429"/>
      <c r="E3" s="429"/>
      <c r="F3" s="429"/>
      <c r="G3" s="429"/>
      <c r="H3" s="429"/>
      <c r="I3" s="56"/>
      <c r="J3" s="91"/>
    </row>
    <row r="4" spans="2:12" s="57" customFormat="1" ht="18.75" customHeight="1">
      <c r="B4" s="441" t="s">
        <v>127</v>
      </c>
      <c r="C4" s="441"/>
      <c r="D4" s="441"/>
      <c r="E4" s="441"/>
      <c r="F4" s="441"/>
      <c r="G4" s="441"/>
      <c r="H4" s="92"/>
      <c r="I4" s="92"/>
      <c r="J4" s="91"/>
    </row>
    <row r="5" spans="2:12" ht="1.5" customHeight="1"/>
    <row r="6" spans="2:12" s="57" customFormat="1" ht="15.95" customHeight="1">
      <c r="B6" s="448" t="s">
        <v>2</v>
      </c>
      <c r="C6" s="442" t="s">
        <v>128</v>
      </c>
      <c r="D6" s="443"/>
      <c r="E6" s="444"/>
      <c r="F6" s="208" t="s">
        <v>129</v>
      </c>
      <c r="G6" s="94" t="s">
        <v>129</v>
      </c>
      <c r="H6" s="66"/>
      <c r="I6" s="66"/>
      <c r="J6" s="91"/>
    </row>
    <row r="7" spans="2:12" s="57" customFormat="1" ht="15.95" customHeight="1">
      <c r="B7" s="449"/>
      <c r="C7" s="445"/>
      <c r="D7" s="446"/>
      <c r="E7" s="447"/>
      <c r="F7" s="209" t="s">
        <v>130</v>
      </c>
      <c r="G7" s="95" t="s">
        <v>166</v>
      </c>
      <c r="H7" s="66"/>
      <c r="I7" s="66"/>
      <c r="J7" s="91"/>
    </row>
    <row r="8" spans="2:12" s="57" customFormat="1" ht="27.95" customHeight="1">
      <c r="B8" s="96">
        <v>1</v>
      </c>
      <c r="C8" s="430" t="s">
        <v>51</v>
      </c>
      <c r="D8" s="431"/>
      <c r="E8" s="432"/>
      <c r="F8" s="210">
        <v>700839483.36000001</v>
      </c>
      <c r="G8" s="210">
        <v>728664497.98000002</v>
      </c>
      <c r="I8" s="170"/>
      <c r="J8" s="91"/>
    </row>
    <row r="9" spans="2:12" s="57" customFormat="1" ht="27.95" customHeight="1">
      <c r="B9" s="96">
        <v>2</v>
      </c>
      <c r="C9" s="430" t="s">
        <v>52</v>
      </c>
      <c r="D9" s="431"/>
      <c r="E9" s="432"/>
      <c r="F9" s="397">
        <v>39864519.950000003</v>
      </c>
      <c r="G9" s="210">
        <v>36002357</v>
      </c>
      <c r="I9" s="170"/>
      <c r="J9" s="91"/>
    </row>
    <row r="10" spans="2:12" s="57" customFormat="1" ht="27.95" customHeight="1">
      <c r="B10" s="60">
        <v>3</v>
      </c>
      <c r="C10" s="430" t="s">
        <v>145</v>
      </c>
      <c r="D10" s="431"/>
      <c r="E10" s="432"/>
      <c r="F10" s="210">
        <v>6032776.3899999997</v>
      </c>
      <c r="G10" s="210">
        <v>-1822144.8</v>
      </c>
      <c r="I10" s="170"/>
      <c r="J10" s="91"/>
    </row>
    <row r="11" spans="2:12" s="57" customFormat="1" ht="27.95" customHeight="1">
      <c r="B11" s="60">
        <v>4</v>
      </c>
      <c r="C11" s="430" t="s">
        <v>114</v>
      </c>
      <c r="D11" s="431"/>
      <c r="E11" s="432"/>
      <c r="F11" s="210">
        <v>543168061.51999998</v>
      </c>
      <c r="G11" s="210">
        <v>581840304.83000004</v>
      </c>
      <c r="I11" s="170"/>
      <c r="J11" s="91"/>
    </row>
    <row r="12" spans="2:12" s="57" customFormat="1" ht="27.95" customHeight="1">
      <c r="B12" s="60">
        <v>5</v>
      </c>
      <c r="C12" s="430" t="s">
        <v>115</v>
      </c>
      <c r="D12" s="431"/>
      <c r="E12" s="432"/>
      <c r="F12" s="98">
        <f>F13+F14</f>
        <v>29250749</v>
      </c>
      <c r="G12" s="98">
        <f>G13+G14</f>
        <v>28302914</v>
      </c>
      <c r="J12" s="91"/>
    </row>
    <row r="13" spans="2:12" s="57" customFormat="1" ht="27.95" customHeight="1">
      <c r="B13" s="60"/>
      <c r="C13" s="97"/>
      <c r="D13" s="433" t="s">
        <v>116</v>
      </c>
      <c r="E13" s="434"/>
      <c r="F13" s="210">
        <v>25071929</v>
      </c>
      <c r="G13" s="210">
        <v>24265846</v>
      </c>
      <c r="H13" s="73"/>
      <c r="I13" s="73"/>
      <c r="J13" s="91"/>
      <c r="K13" s="144"/>
      <c r="L13" s="144"/>
    </row>
    <row r="14" spans="2:12" s="57" customFormat="1" ht="27.95" customHeight="1">
      <c r="B14" s="60"/>
      <c r="C14" s="97"/>
      <c r="D14" s="433" t="s">
        <v>117</v>
      </c>
      <c r="E14" s="434"/>
      <c r="F14" s="210">
        <v>4178820</v>
      </c>
      <c r="G14" s="210">
        <v>4037068</v>
      </c>
      <c r="H14" s="73"/>
      <c r="I14" s="73"/>
      <c r="J14" s="91"/>
    </row>
    <row r="15" spans="2:12" s="57" customFormat="1" ht="27.95" customHeight="1">
      <c r="B15" s="96">
        <v>6</v>
      </c>
      <c r="C15" s="430" t="s">
        <v>118</v>
      </c>
      <c r="D15" s="431"/>
      <c r="E15" s="432"/>
      <c r="F15" s="210">
        <v>41492821</v>
      </c>
      <c r="G15" s="210">
        <v>26895195</v>
      </c>
      <c r="J15" s="91"/>
    </row>
    <row r="16" spans="2:12" s="57" customFormat="1" ht="27.95" customHeight="1">
      <c r="B16" s="96">
        <v>7</v>
      </c>
      <c r="C16" s="430" t="s">
        <v>119</v>
      </c>
      <c r="D16" s="431"/>
      <c r="E16" s="432"/>
      <c r="F16" s="210">
        <v>73472098.629999995</v>
      </c>
      <c r="G16" s="210">
        <v>81339777</v>
      </c>
      <c r="J16" s="91"/>
    </row>
    <row r="17" spans="2:11" s="132" customFormat="1" ht="27.95" customHeight="1">
      <c r="B17" s="133">
        <v>8</v>
      </c>
      <c r="C17" s="417" t="s">
        <v>120</v>
      </c>
      <c r="D17" s="418"/>
      <c r="E17" s="419"/>
      <c r="F17" s="136">
        <f>F11+F12+F15+F16</f>
        <v>687383730.14999998</v>
      </c>
      <c r="G17" s="136">
        <f>G11+G12+G15+G16</f>
        <v>718378190.83000004</v>
      </c>
      <c r="I17" s="171"/>
      <c r="J17" s="137"/>
    </row>
    <row r="18" spans="2:11" s="132" customFormat="1" ht="27.95" customHeight="1">
      <c r="B18" s="133">
        <v>9</v>
      </c>
      <c r="C18" s="435" t="s">
        <v>121</v>
      </c>
      <c r="D18" s="436"/>
      <c r="E18" s="437"/>
      <c r="F18" s="136">
        <f>(F8+F9+F10)-F17</f>
        <v>59353049.550000072</v>
      </c>
      <c r="G18" s="136">
        <f>(G8+G9+G10)-G17</f>
        <v>44466519.350000024</v>
      </c>
      <c r="I18" s="171"/>
      <c r="J18" s="137"/>
    </row>
    <row r="19" spans="2:11" s="57" customFormat="1" ht="27.95" customHeight="1">
      <c r="B19" s="96">
        <v>10</v>
      </c>
      <c r="C19" s="430" t="s">
        <v>53</v>
      </c>
      <c r="D19" s="431"/>
      <c r="E19" s="432"/>
      <c r="F19" s="210"/>
      <c r="G19" s="210"/>
      <c r="J19" s="91"/>
    </row>
    <row r="20" spans="2:11" s="57" customFormat="1" ht="27.95" customHeight="1">
      <c r="B20" s="96">
        <v>11</v>
      </c>
      <c r="C20" s="430" t="s">
        <v>122</v>
      </c>
      <c r="D20" s="431"/>
      <c r="E20" s="432"/>
      <c r="F20" s="210"/>
      <c r="G20" s="210"/>
      <c r="J20" s="91"/>
    </row>
    <row r="21" spans="2:11" s="57" customFormat="1" ht="27.95" customHeight="1">
      <c r="B21" s="160">
        <v>12</v>
      </c>
      <c r="C21" s="438" t="s">
        <v>54</v>
      </c>
      <c r="D21" s="439"/>
      <c r="E21" s="440"/>
      <c r="F21" s="161">
        <f>F22+F23+F24+F25</f>
        <v>-29201269.48</v>
      </c>
      <c r="G21" s="161">
        <f>G22+G23+G24+G25</f>
        <v>-35290357.420000002</v>
      </c>
      <c r="J21" s="91"/>
    </row>
    <row r="22" spans="2:11" s="57" customFormat="1" ht="27.95" customHeight="1">
      <c r="B22" s="96"/>
      <c r="C22" s="99">
        <v>121</v>
      </c>
      <c r="D22" s="433" t="s">
        <v>55</v>
      </c>
      <c r="E22" s="434"/>
      <c r="F22" s="210"/>
      <c r="G22" s="210"/>
      <c r="H22" s="73"/>
      <c r="I22" s="73"/>
      <c r="J22" s="91"/>
    </row>
    <row r="23" spans="2:11" s="57" customFormat="1" ht="27.95" customHeight="1">
      <c r="B23" s="96"/>
      <c r="C23" s="97">
        <v>122</v>
      </c>
      <c r="D23" s="433" t="s">
        <v>123</v>
      </c>
      <c r="E23" s="434"/>
      <c r="F23" s="210">
        <v>-29201269.48</v>
      </c>
      <c r="G23" s="210">
        <v>-27641430</v>
      </c>
      <c r="H23" s="73"/>
      <c r="I23" s="73"/>
      <c r="J23" s="91"/>
    </row>
    <row r="24" spans="2:11" s="57" customFormat="1" ht="27.95" customHeight="1">
      <c r="B24" s="96"/>
      <c r="C24" s="97">
        <v>123</v>
      </c>
      <c r="D24" s="433" t="s">
        <v>56</v>
      </c>
      <c r="E24" s="434"/>
      <c r="F24" s="210"/>
      <c r="G24" s="210">
        <v>-7648927.4199999999</v>
      </c>
      <c r="H24" s="73"/>
      <c r="I24" s="73"/>
      <c r="J24" s="91"/>
    </row>
    <row r="25" spans="2:11" s="57" customFormat="1" ht="27.95" customHeight="1">
      <c r="B25" s="96"/>
      <c r="C25" s="97">
        <v>124</v>
      </c>
      <c r="D25" s="433" t="s">
        <v>57</v>
      </c>
      <c r="E25" s="434"/>
      <c r="F25" s="210"/>
      <c r="G25" s="210"/>
      <c r="H25" s="73"/>
      <c r="I25" s="172"/>
      <c r="J25" s="91"/>
      <c r="K25" s="100"/>
    </row>
    <row r="26" spans="2:11" s="132" customFormat="1" ht="27.95" customHeight="1">
      <c r="B26" s="133">
        <v>13</v>
      </c>
      <c r="C26" s="435" t="s">
        <v>58</v>
      </c>
      <c r="D26" s="436"/>
      <c r="E26" s="437"/>
      <c r="F26" s="136">
        <f>F19+F20+F21</f>
        <v>-29201269.48</v>
      </c>
      <c r="G26" s="136">
        <f>G19+G20+G21</f>
        <v>-35290357.420000002</v>
      </c>
      <c r="J26" s="137"/>
    </row>
    <row r="27" spans="2:11" s="132" customFormat="1" ht="27.95" customHeight="1">
      <c r="B27" s="133">
        <v>14</v>
      </c>
      <c r="C27" s="435" t="s">
        <v>125</v>
      </c>
      <c r="D27" s="436"/>
      <c r="E27" s="437"/>
      <c r="F27" s="136">
        <f>F29+F28</f>
        <v>30151781.452</v>
      </c>
      <c r="G27" s="136">
        <f>G29+G28</f>
        <v>9176161.620000001</v>
      </c>
      <c r="J27" s="137"/>
    </row>
    <row r="28" spans="2:11" s="57" customFormat="1" ht="27.95" customHeight="1">
      <c r="B28" s="96">
        <v>15</v>
      </c>
      <c r="C28" s="430" t="s">
        <v>59</v>
      </c>
      <c r="D28" s="431"/>
      <c r="E28" s="432"/>
      <c r="F28" s="210">
        <v>3015178.1320000002</v>
      </c>
      <c r="G28" s="210">
        <v>4562835.88</v>
      </c>
      <c r="I28" s="170"/>
      <c r="J28" s="91"/>
    </row>
    <row r="29" spans="2:11" s="132" customFormat="1" ht="27.95" customHeight="1">
      <c r="B29" s="133">
        <v>16</v>
      </c>
      <c r="C29" s="435" t="s">
        <v>126</v>
      </c>
      <c r="D29" s="436"/>
      <c r="E29" s="437"/>
      <c r="F29" s="190">
        <f>Pasivet!G45</f>
        <v>27136603.32</v>
      </c>
      <c r="G29" s="190">
        <f>Pasivet!H45</f>
        <v>4613325.74</v>
      </c>
      <c r="J29" s="137"/>
    </row>
    <row r="30" spans="2:11" s="57" customFormat="1" ht="27.95" customHeight="1">
      <c r="B30" s="96">
        <v>17</v>
      </c>
      <c r="C30" s="430" t="s">
        <v>124</v>
      </c>
      <c r="D30" s="431"/>
      <c r="E30" s="432"/>
      <c r="F30" s="210"/>
      <c r="G30" s="210"/>
      <c r="J30" s="91"/>
    </row>
    <row r="31" spans="2:11" s="57" customFormat="1" ht="15.95" customHeight="1">
      <c r="B31" s="101"/>
      <c r="C31" s="101"/>
      <c r="D31" s="101"/>
      <c r="E31" s="102"/>
      <c r="F31" s="211"/>
      <c r="G31" s="103"/>
      <c r="J31" s="125"/>
    </row>
    <row r="32" spans="2:11" s="57" customFormat="1" ht="1.5" hidden="1" customHeight="1">
      <c r="B32" s="101"/>
      <c r="C32" s="101"/>
      <c r="D32" s="101"/>
      <c r="E32" s="102"/>
      <c r="F32" s="211" t="e">
        <f>#REF!</f>
        <v>#REF!</v>
      </c>
      <c r="G32" s="103"/>
      <c r="J32" s="125"/>
    </row>
    <row r="33" spans="2:10" s="57" customFormat="1" ht="15.75" hidden="1" customHeight="1">
      <c r="B33" s="101"/>
      <c r="C33" s="101"/>
      <c r="D33" s="101"/>
      <c r="E33" s="102"/>
      <c r="F33" s="211"/>
      <c r="G33" s="103"/>
      <c r="J33" s="91"/>
    </row>
    <row r="34" spans="2:10" s="57" customFormat="1" ht="102.75" customHeight="1">
      <c r="B34" s="101"/>
      <c r="E34" s="102"/>
      <c r="F34" s="211"/>
      <c r="G34" s="139"/>
      <c r="J34" s="91"/>
    </row>
    <row r="35" spans="2:10" s="57" customFormat="1" ht="15.95" customHeight="1">
      <c r="B35" s="101"/>
      <c r="C35" s="101"/>
      <c r="E35" s="104"/>
      <c r="F35" s="211"/>
      <c r="G35" s="139"/>
      <c r="J35" s="91"/>
    </row>
    <row r="36" spans="2:10" s="57" customFormat="1" ht="15.95" customHeight="1">
      <c r="B36" s="101"/>
      <c r="C36" s="101"/>
      <c r="D36" s="101"/>
      <c r="E36" s="102"/>
      <c r="F36" s="211"/>
      <c r="G36" s="139"/>
      <c r="J36" s="91"/>
    </row>
    <row r="37" spans="2:10" s="57" customFormat="1" ht="15.95" customHeight="1">
      <c r="B37" s="101"/>
      <c r="C37" s="101"/>
      <c r="D37" s="101"/>
      <c r="E37" s="102"/>
      <c r="F37" s="211"/>
      <c r="G37" s="139"/>
      <c r="J37" s="91"/>
    </row>
    <row r="38" spans="2:10" s="57" customFormat="1" ht="15.95" customHeight="1">
      <c r="B38" s="101"/>
      <c r="C38" s="101"/>
      <c r="D38" s="101"/>
      <c r="E38" s="102"/>
      <c r="F38" s="211"/>
      <c r="G38" s="139"/>
      <c r="J38" s="91"/>
    </row>
    <row r="39" spans="2:10" s="57" customFormat="1" ht="15.95" customHeight="1">
      <c r="B39" s="101"/>
      <c r="C39" s="101"/>
      <c r="D39" s="101"/>
      <c r="E39" s="102"/>
      <c r="F39" s="211"/>
      <c r="G39" s="103"/>
      <c r="J39" s="91"/>
    </row>
    <row r="40" spans="2:10" s="57" customFormat="1" ht="15.95" customHeight="1">
      <c r="F40" s="212"/>
      <c r="G40" s="144"/>
      <c r="I40" s="144"/>
      <c r="J40" s="144"/>
    </row>
    <row r="41" spans="2:10" s="57" customFormat="1" ht="15.95" customHeight="1">
      <c r="F41" s="187"/>
    </row>
    <row r="42" spans="2:10">
      <c r="I42" s="59"/>
      <c r="J42" s="175"/>
    </row>
    <row r="43" spans="2:10">
      <c r="I43" s="59"/>
      <c r="J43" s="175"/>
    </row>
    <row r="44" spans="2:10">
      <c r="I44" s="141"/>
      <c r="J44" s="176"/>
    </row>
    <row r="48" spans="2:10">
      <c r="F48" s="212"/>
    </row>
    <row r="59" spans="1:10">
      <c r="A59" s="57"/>
      <c r="B59" s="101"/>
      <c r="C59" s="101"/>
      <c r="D59" s="101"/>
      <c r="E59" s="143"/>
      <c r="F59" s="211"/>
      <c r="G59" s="103"/>
      <c r="H59" s="57"/>
      <c r="I59" s="57"/>
      <c r="J59" s="91"/>
    </row>
    <row r="60" spans="1:10">
      <c r="A60" s="57"/>
      <c r="B60" s="101"/>
      <c r="C60" s="101"/>
      <c r="D60" s="101"/>
      <c r="E60" s="146"/>
      <c r="F60" s="211"/>
      <c r="G60" s="103"/>
      <c r="H60" s="57"/>
      <c r="I60" s="57"/>
      <c r="J60" s="147"/>
    </row>
    <row r="61" spans="1:10">
      <c r="B61" s="105"/>
      <c r="C61" s="105"/>
      <c r="D61" s="105"/>
      <c r="E61" s="140"/>
      <c r="F61" s="213"/>
      <c r="G61" s="106"/>
      <c r="J61" s="148"/>
    </row>
    <row r="62" spans="1:10">
      <c r="E62" s="140"/>
      <c r="I62" s="145"/>
      <c r="J62" s="149"/>
    </row>
    <row r="63" spans="1:10">
      <c r="E63" s="140"/>
      <c r="I63" s="57"/>
      <c r="J63" s="148"/>
    </row>
    <row r="64" spans="1:10">
      <c r="E64" s="140"/>
      <c r="I64" s="57"/>
      <c r="J64" s="148"/>
    </row>
    <row r="65" spans="5:10">
      <c r="E65" s="140"/>
      <c r="F65" s="214"/>
      <c r="I65" s="57"/>
      <c r="J65" s="148"/>
    </row>
    <row r="66" spans="5:10">
      <c r="E66" s="140"/>
      <c r="F66" s="214"/>
      <c r="I66" s="144"/>
      <c r="J66" s="153"/>
    </row>
    <row r="67" spans="5:10">
      <c r="E67" s="140"/>
      <c r="F67" s="214"/>
    </row>
    <row r="68" spans="5:10">
      <c r="E68" s="140"/>
    </row>
    <row r="69" spans="5:10">
      <c r="E69" s="140"/>
      <c r="I69" s="57"/>
      <c r="J69" s="148"/>
    </row>
    <row r="70" spans="5:10">
      <c r="E70" s="140"/>
      <c r="I70" s="57"/>
      <c r="J70" s="148"/>
    </row>
    <row r="71" spans="5:10">
      <c r="E71" s="140"/>
      <c r="I71" s="57"/>
      <c r="J71" s="148"/>
    </row>
    <row r="72" spans="5:10">
      <c r="E72" s="140"/>
      <c r="I72" s="57"/>
      <c r="J72" s="148"/>
    </row>
    <row r="73" spans="5:10">
      <c r="E73" s="140"/>
      <c r="I73" s="144"/>
      <c r="J73" s="151"/>
    </row>
    <row r="74" spans="5:10">
      <c r="E74" s="140"/>
    </row>
    <row r="75" spans="5:10">
      <c r="E75" s="140"/>
      <c r="I75" s="57"/>
      <c r="J75" s="148"/>
    </row>
    <row r="76" spans="5:10">
      <c r="E76" s="140"/>
      <c r="I76" s="57"/>
      <c r="J76" s="149"/>
    </row>
    <row r="77" spans="5:10">
      <c r="E77" s="140"/>
      <c r="I77" s="155"/>
      <c r="J77" s="156"/>
    </row>
    <row r="78" spans="5:10">
      <c r="E78" s="140"/>
      <c r="J78" s="148"/>
    </row>
    <row r="79" spans="5:10">
      <c r="E79" s="140"/>
      <c r="I79" s="145"/>
      <c r="J79" s="152"/>
    </row>
    <row r="80" spans="5:10">
      <c r="E80" s="140"/>
      <c r="J80" s="148"/>
    </row>
    <row r="81" spans="5:10" ht="15.75">
      <c r="E81" s="140"/>
      <c r="I81" s="154"/>
      <c r="J81" s="150"/>
    </row>
    <row r="82" spans="5:10">
      <c r="E82" s="140"/>
      <c r="I82" s="157"/>
      <c r="J82" s="148"/>
    </row>
    <row r="83" spans="5:10">
      <c r="E83" s="142"/>
      <c r="F83" s="212"/>
      <c r="I83" s="158"/>
      <c r="J83" s="149"/>
    </row>
    <row r="86" spans="5:10">
      <c r="E86" s="142"/>
    </row>
    <row r="87" spans="5:10">
      <c r="E87" s="140"/>
      <c r="I87" s="59"/>
    </row>
    <row r="88" spans="5:10">
      <c r="E88" s="140"/>
      <c r="I88" s="59"/>
    </row>
    <row r="89" spans="5:10">
      <c r="E89" s="140"/>
      <c r="I89" s="59"/>
    </row>
    <row r="90" spans="5:10">
      <c r="E90" s="140"/>
      <c r="I90" s="59"/>
    </row>
    <row r="91" spans="5:10">
      <c r="E91" s="142"/>
      <c r="F91" s="212"/>
      <c r="I91" s="59"/>
    </row>
    <row r="98" spans="1:10">
      <c r="E98" s="140"/>
    </row>
    <row r="100" spans="1:10">
      <c r="E100" s="145"/>
      <c r="F100" s="212"/>
    </row>
    <row r="104" spans="1:10">
      <c r="A104" s="39" t="s">
        <v>169</v>
      </c>
      <c r="B104" s="169">
        <v>39405941</v>
      </c>
      <c r="C104" s="169"/>
      <c r="D104" s="169"/>
      <c r="E104" s="168"/>
    </row>
    <row r="105" spans="1:10">
      <c r="A105" s="39" t="s">
        <v>170</v>
      </c>
      <c r="B105" s="169">
        <v>14920645</v>
      </c>
      <c r="C105" s="169"/>
      <c r="D105" s="169"/>
      <c r="E105" s="168"/>
      <c r="F105" s="169"/>
      <c r="G105" s="168"/>
    </row>
    <row r="106" spans="1:10">
      <c r="J106" s="159"/>
    </row>
    <row r="107" spans="1:10">
      <c r="A107" s="145" t="s">
        <v>171</v>
      </c>
      <c r="B107" s="153">
        <f>SUM(B104:B106)</f>
        <v>54326586</v>
      </c>
      <c r="C107" s="174"/>
      <c r="D107" s="174"/>
    </row>
    <row r="108" spans="1:10">
      <c r="A108" s="39" t="s">
        <v>172</v>
      </c>
      <c r="B108" s="169">
        <v>115026111</v>
      </c>
      <c r="C108" s="169"/>
      <c r="D108" s="169"/>
    </row>
    <row r="109" spans="1:10">
      <c r="A109" s="58" t="s">
        <v>173</v>
      </c>
      <c r="E109" s="58"/>
    </row>
  </sheetData>
  <mergeCells count="27">
    <mergeCell ref="D24:E24"/>
    <mergeCell ref="B3:H3"/>
    <mergeCell ref="B4:G4"/>
    <mergeCell ref="D25:E25"/>
    <mergeCell ref="C27:E27"/>
    <mergeCell ref="C20:E20"/>
    <mergeCell ref="C6:E7"/>
    <mergeCell ref="B6:B7"/>
    <mergeCell ref="C8:E8"/>
    <mergeCell ref="C9:E9"/>
    <mergeCell ref="C10:E10"/>
    <mergeCell ref="C11:E11"/>
    <mergeCell ref="C12:E12"/>
    <mergeCell ref="D13:E13"/>
    <mergeCell ref="C30:E30"/>
    <mergeCell ref="C29:E29"/>
    <mergeCell ref="C26:E26"/>
    <mergeCell ref="D14:E14"/>
    <mergeCell ref="C15:E15"/>
    <mergeCell ref="C16:E16"/>
    <mergeCell ref="C19:E19"/>
    <mergeCell ref="C17:E17"/>
    <mergeCell ref="C18:E18"/>
    <mergeCell ref="C28:E28"/>
    <mergeCell ref="C21:E21"/>
    <mergeCell ref="D22:E22"/>
    <mergeCell ref="D23:E23"/>
  </mergeCells>
  <phoneticPr fontId="0" type="noConversion"/>
  <printOptions horizontalCentered="1" verticalCentered="1"/>
  <pageMargins left="0" right="0" top="0" bottom="0" header="0.34" footer="0.4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M55"/>
  <sheetViews>
    <sheetView topLeftCell="A25" workbookViewId="0">
      <selection activeCell="J26" sqref="J26"/>
    </sheetView>
  </sheetViews>
  <sheetFormatPr defaultRowHeight="12.75"/>
  <cols>
    <col min="1" max="1" width="5.85546875" style="18" customWidth="1"/>
    <col min="2" max="3" width="3.7109375" style="54" customWidth="1"/>
    <col min="4" max="4" width="3.5703125" style="54" customWidth="1"/>
    <col min="5" max="5" width="44.42578125" style="18" customWidth="1"/>
    <col min="6" max="6" width="16.42578125" style="216" customWidth="1"/>
    <col min="7" max="7" width="15.42578125" style="55" customWidth="1"/>
    <col min="8" max="8" width="19.140625" style="216" hidden="1" customWidth="1"/>
    <col min="9" max="9" width="9.140625" style="18"/>
    <col min="10" max="10" width="15.28515625" style="216" customWidth="1"/>
    <col min="11" max="11" width="30.140625" style="18" customWidth="1"/>
    <col min="12" max="12" width="16.28515625" style="18" customWidth="1"/>
    <col min="13" max="16384" width="9.140625" style="18"/>
  </cols>
  <sheetData>
    <row r="2" spans="2:12" s="111" customFormat="1" ht="18">
      <c r="B2" s="162" t="s">
        <v>422</v>
      </c>
      <c r="C2" s="163"/>
      <c r="D2" s="163"/>
      <c r="E2" s="164" t="s">
        <v>180</v>
      </c>
      <c r="F2" s="186" t="s">
        <v>164</v>
      </c>
      <c r="H2" s="215"/>
      <c r="J2" s="215"/>
    </row>
    <row r="3" spans="2:12" s="111" customFormat="1" ht="7.5" customHeight="1">
      <c r="B3" s="162"/>
      <c r="C3" s="163"/>
      <c r="D3" s="163"/>
      <c r="E3" s="164"/>
      <c r="F3" s="185"/>
      <c r="G3" s="165"/>
      <c r="H3" s="186"/>
      <c r="J3" s="215"/>
    </row>
    <row r="4" spans="2:12" s="111" customFormat="1" ht="8.25" customHeight="1">
      <c r="B4" s="429"/>
      <c r="C4" s="429"/>
      <c r="D4" s="429"/>
      <c r="E4" s="429"/>
      <c r="F4" s="429"/>
      <c r="G4" s="429"/>
      <c r="H4" s="429"/>
      <c r="J4" s="215"/>
    </row>
    <row r="5" spans="2:12" s="111" customFormat="1" ht="18" customHeight="1">
      <c r="B5" s="453" t="s">
        <v>410</v>
      </c>
      <c r="C5" s="454"/>
      <c r="D5" s="454"/>
      <c r="E5" s="454"/>
      <c r="F5" s="454"/>
      <c r="G5" s="454"/>
      <c r="H5" s="217"/>
      <c r="I5" s="118"/>
      <c r="J5" s="217"/>
      <c r="K5" s="118"/>
      <c r="L5" s="118"/>
    </row>
    <row r="6" spans="2:12" ht="6.75" customHeight="1">
      <c r="H6" s="360"/>
      <c r="I6" s="361"/>
      <c r="J6" s="360"/>
      <c r="K6" s="361"/>
      <c r="L6" s="361"/>
    </row>
    <row r="7" spans="2:12" s="111" customFormat="1" ht="15.95" customHeight="1">
      <c r="B7" s="450" t="s">
        <v>2</v>
      </c>
      <c r="C7" s="442" t="s">
        <v>149</v>
      </c>
      <c r="D7" s="443"/>
      <c r="E7" s="444"/>
      <c r="F7" s="223" t="s">
        <v>129</v>
      </c>
      <c r="G7" s="367" t="s">
        <v>129</v>
      </c>
      <c r="H7" s="217"/>
      <c r="I7" s="118"/>
      <c r="J7" s="217"/>
      <c r="K7" s="118"/>
      <c r="L7" s="118"/>
    </row>
    <row r="8" spans="2:12" s="111" customFormat="1" ht="15.95" customHeight="1">
      <c r="B8" s="451"/>
      <c r="C8" s="445"/>
      <c r="D8" s="446"/>
      <c r="E8" s="447"/>
      <c r="F8" s="224" t="s">
        <v>130</v>
      </c>
      <c r="G8" s="367" t="s">
        <v>135</v>
      </c>
      <c r="H8" s="217"/>
      <c r="I8" s="118"/>
      <c r="J8" s="217"/>
      <c r="K8" s="118"/>
      <c r="L8" s="118"/>
    </row>
    <row r="9" spans="2:12" s="111" customFormat="1" ht="24.95" customHeight="1">
      <c r="B9" s="113" t="s">
        <v>3</v>
      </c>
      <c r="C9" s="107" t="s">
        <v>150</v>
      </c>
      <c r="D9" s="108"/>
      <c r="E9" s="108"/>
      <c r="F9" s="404">
        <f>F10+F12+F16+F18+F19+F21+F23</f>
        <v>296946363.6540001</v>
      </c>
      <c r="G9" s="114">
        <f>G10+G11+G16+G18+G19+G21+G23</f>
        <v>-76636548.5</v>
      </c>
      <c r="H9" s="217"/>
      <c r="I9" s="118"/>
      <c r="J9" s="217"/>
      <c r="K9" s="118"/>
      <c r="L9" s="118"/>
    </row>
    <row r="10" spans="2:12" s="111" customFormat="1" ht="20.100000000000001" customHeight="1">
      <c r="B10" s="113">
        <v>10</v>
      </c>
      <c r="C10" s="107"/>
      <c r="D10" s="115" t="s">
        <v>134</v>
      </c>
      <c r="E10" s="219"/>
      <c r="F10" s="225">
        <f>Rezultati!F27</f>
        <v>30151781.452</v>
      </c>
      <c r="G10" s="114">
        <f>Rezultati!G27</f>
        <v>9176161.620000001</v>
      </c>
      <c r="H10" s="217"/>
      <c r="I10" s="457"/>
      <c r="J10" s="457"/>
      <c r="K10" s="362"/>
      <c r="L10" s="362"/>
    </row>
    <row r="11" spans="2:12" s="111" customFormat="1" ht="20.100000000000001" customHeight="1">
      <c r="B11" s="113">
        <v>11</v>
      </c>
      <c r="C11" s="109"/>
      <c r="D11" s="116" t="s">
        <v>151</v>
      </c>
      <c r="F11" s="225"/>
      <c r="G11" s="114">
        <f>SUM(G12:G15)</f>
        <v>26895195</v>
      </c>
      <c r="H11" s="217"/>
      <c r="I11" s="460"/>
      <c r="J11" s="460"/>
      <c r="K11" s="118"/>
      <c r="L11" s="118"/>
    </row>
    <row r="12" spans="2:12" s="111" customFormat="1" ht="20.100000000000001" customHeight="1">
      <c r="B12" s="113">
        <v>12</v>
      </c>
      <c r="C12" s="107"/>
      <c r="D12" s="108"/>
      <c r="E12" s="220" t="s">
        <v>152</v>
      </c>
      <c r="F12" s="225">
        <f>Rezultati!F15</f>
        <v>41492821</v>
      </c>
      <c r="G12" s="114">
        <f>Rezultati!G15</f>
        <v>26895195</v>
      </c>
      <c r="H12" s="217"/>
      <c r="I12" s="460"/>
      <c r="J12" s="460"/>
      <c r="K12" s="118"/>
      <c r="L12" s="118"/>
    </row>
    <row r="13" spans="2:12" s="111" customFormat="1" ht="20.100000000000001" customHeight="1">
      <c r="B13" s="113">
        <v>13</v>
      </c>
      <c r="C13" s="107"/>
      <c r="D13" s="108"/>
      <c r="E13" s="220" t="s">
        <v>153</v>
      </c>
      <c r="F13" s="225"/>
      <c r="G13" s="114">
        <v>0</v>
      </c>
      <c r="H13" s="217"/>
      <c r="I13" s="460"/>
      <c r="J13" s="460"/>
      <c r="K13" s="118"/>
      <c r="L13" s="118"/>
    </row>
    <row r="14" spans="2:12" s="111" customFormat="1" ht="20.100000000000001" customHeight="1">
      <c r="B14" s="113">
        <v>14</v>
      </c>
      <c r="C14" s="107"/>
      <c r="D14" s="108"/>
      <c r="E14" s="220" t="s">
        <v>154</v>
      </c>
      <c r="F14" s="225"/>
      <c r="G14" s="114">
        <f>Rezultati!G22</f>
        <v>0</v>
      </c>
      <c r="H14" s="217"/>
      <c r="I14" s="460"/>
      <c r="J14" s="460"/>
      <c r="K14" s="363"/>
      <c r="L14" s="118"/>
    </row>
    <row r="15" spans="2:12" s="111" customFormat="1" ht="20.100000000000001" customHeight="1">
      <c r="B15" s="113">
        <v>15</v>
      </c>
      <c r="C15" s="107"/>
      <c r="D15" s="108"/>
      <c r="E15" s="220" t="s">
        <v>155</v>
      </c>
      <c r="F15" s="225"/>
      <c r="G15" s="114"/>
      <c r="H15" s="217"/>
      <c r="I15" s="460"/>
      <c r="J15" s="460"/>
      <c r="K15" s="364"/>
      <c r="L15" s="365"/>
    </row>
    <row r="16" spans="2:12" s="118" customFormat="1" ht="20.100000000000001" customHeight="1">
      <c r="B16" s="455">
        <v>16</v>
      </c>
      <c r="C16" s="442"/>
      <c r="D16" s="117" t="s">
        <v>156</v>
      </c>
      <c r="F16" s="226">
        <f>Aktivet!H12-Aktivet!G12</f>
        <v>94245373.180000007</v>
      </c>
      <c r="G16" s="452">
        <v>-81152175</v>
      </c>
      <c r="H16" s="217"/>
      <c r="I16" s="460"/>
      <c r="J16" s="460"/>
      <c r="K16" s="366"/>
    </row>
    <row r="17" spans="2:12" s="118" customFormat="1" ht="20.100000000000001" customHeight="1">
      <c r="B17" s="456"/>
      <c r="C17" s="445"/>
      <c r="D17" s="119" t="s">
        <v>157</v>
      </c>
      <c r="F17" s="227"/>
      <c r="G17" s="452"/>
      <c r="H17" s="217"/>
      <c r="J17" s="217"/>
    </row>
    <row r="18" spans="2:12" s="111" customFormat="1" ht="20.100000000000001" customHeight="1">
      <c r="B18" s="112">
        <v>17</v>
      </c>
      <c r="C18" s="107"/>
      <c r="D18" s="115" t="s">
        <v>158</v>
      </c>
      <c r="E18" s="115"/>
      <c r="F18" s="226">
        <f>Aktivet!H22-Aktivet!G22</f>
        <v>-47434511.869999945</v>
      </c>
      <c r="G18" s="359">
        <v>75419102</v>
      </c>
      <c r="H18" s="215"/>
      <c r="J18" s="215"/>
    </row>
    <row r="19" spans="2:12" s="111" customFormat="1" ht="20.100000000000001" customHeight="1">
      <c r="B19" s="450">
        <v>18</v>
      </c>
      <c r="C19" s="442"/>
      <c r="D19" s="117" t="s">
        <v>159</v>
      </c>
      <c r="E19" s="221"/>
      <c r="F19" s="226">
        <f>Pasivet!G13-Pasivet!H13</f>
        <v>4664364.0199999809</v>
      </c>
      <c r="G19" s="452">
        <v>61468707</v>
      </c>
      <c r="H19" s="215"/>
      <c r="J19" s="215"/>
    </row>
    <row r="20" spans="2:12" s="111" customFormat="1" ht="20.100000000000001" customHeight="1">
      <c r="B20" s="451"/>
      <c r="C20" s="445"/>
      <c r="D20" s="116" t="s">
        <v>160</v>
      </c>
      <c r="E20" s="222"/>
      <c r="F20" s="227"/>
      <c r="G20" s="452"/>
      <c r="H20" s="215"/>
      <c r="J20" s="215"/>
    </row>
    <row r="21" spans="2:12" s="111" customFormat="1" ht="20.100000000000001" customHeight="1">
      <c r="B21" s="113">
        <v>19</v>
      </c>
      <c r="C21" s="107"/>
      <c r="D21" s="115" t="s">
        <v>192</v>
      </c>
      <c r="E21" s="115"/>
      <c r="F21" s="227">
        <f>Aktivet!H32-Aktivet!G32</f>
        <v>170811357.74000001</v>
      </c>
      <c r="G21" s="114">
        <v>-173006375</v>
      </c>
      <c r="H21" s="215"/>
      <c r="J21" s="215"/>
    </row>
    <row r="22" spans="2:12" s="111" customFormat="1" ht="20.100000000000001" customHeight="1">
      <c r="B22" s="113">
        <v>20</v>
      </c>
      <c r="C22" s="107"/>
      <c r="D22" s="115" t="s">
        <v>73</v>
      </c>
      <c r="E22" s="115"/>
      <c r="F22" s="225"/>
      <c r="G22" s="114"/>
      <c r="H22" s="215"/>
      <c r="J22" s="215"/>
    </row>
    <row r="23" spans="2:12" s="111" customFormat="1" ht="20.100000000000001" customHeight="1">
      <c r="B23" s="113">
        <v>21</v>
      </c>
      <c r="C23" s="107"/>
      <c r="D23" s="458" t="s">
        <v>174</v>
      </c>
      <c r="E23" s="459"/>
      <c r="F23" s="225">
        <f>Rezultati!F28</f>
        <v>3015178.1320000002</v>
      </c>
      <c r="G23" s="114">
        <f>Rezultati!G28</f>
        <v>4562835.88</v>
      </c>
      <c r="H23" s="215"/>
      <c r="J23" s="215"/>
    </row>
    <row r="24" spans="2:12" s="111" customFormat="1" ht="20.100000000000001" customHeight="1">
      <c r="B24" s="113"/>
      <c r="C24" s="107"/>
      <c r="D24" s="71" t="s">
        <v>161</v>
      </c>
      <c r="E24" s="115"/>
      <c r="F24" s="225"/>
      <c r="G24" s="114"/>
      <c r="H24" s="215"/>
      <c r="J24" s="215"/>
    </row>
    <row r="25" spans="2:12" s="111" customFormat="1" ht="24.95" customHeight="1">
      <c r="B25" s="113" t="s">
        <v>4</v>
      </c>
      <c r="C25" s="110" t="s">
        <v>74</v>
      </c>
      <c r="D25" s="108"/>
      <c r="E25" s="115"/>
      <c r="F25" s="405">
        <f>SUM(F26:F31)</f>
        <v>-289697529</v>
      </c>
      <c r="G25" s="114">
        <f>SUM(G26:G31)</f>
        <v>-40189628</v>
      </c>
      <c r="H25" s="215"/>
      <c r="J25" s="215"/>
    </row>
    <row r="26" spans="2:12" s="111" customFormat="1" ht="20.100000000000001" customHeight="1">
      <c r="B26" s="113">
        <v>22</v>
      </c>
      <c r="C26" s="107"/>
      <c r="D26" s="115" t="s">
        <v>162</v>
      </c>
      <c r="E26" s="115"/>
      <c r="F26" s="225"/>
      <c r="G26" s="114"/>
      <c r="H26" s="215"/>
      <c r="J26" s="215"/>
    </row>
    <row r="27" spans="2:12" s="111" customFormat="1" ht="20.100000000000001" customHeight="1">
      <c r="B27" s="113">
        <v>23</v>
      </c>
      <c r="C27" s="107"/>
      <c r="D27" s="115" t="s">
        <v>75</v>
      </c>
      <c r="E27" s="115"/>
      <c r="F27" s="398"/>
      <c r="G27" s="114">
        <v>-40189628</v>
      </c>
      <c r="H27" s="215"/>
      <c r="J27" s="215"/>
    </row>
    <row r="28" spans="2:12" s="111" customFormat="1" ht="20.100000000000001" customHeight="1">
      <c r="B28" s="113">
        <v>24</v>
      </c>
      <c r="C28" s="61"/>
      <c r="D28" s="115" t="s">
        <v>76</v>
      </c>
      <c r="E28" s="115"/>
      <c r="F28" s="225"/>
      <c r="G28" s="114">
        <v>0</v>
      </c>
      <c r="H28" s="215"/>
      <c r="J28" s="215"/>
    </row>
    <row r="29" spans="2:12" s="111" customFormat="1" ht="20.100000000000001" customHeight="1">
      <c r="B29" s="113">
        <v>25</v>
      </c>
      <c r="C29" s="120"/>
      <c r="D29" s="115" t="s">
        <v>175</v>
      </c>
      <c r="E29" s="115"/>
      <c r="F29" s="225"/>
      <c r="G29" s="114">
        <v>0</v>
      </c>
      <c r="H29" s="215"/>
      <c r="J29" s="215"/>
    </row>
    <row r="30" spans="2:12" s="111" customFormat="1" ht="20.100000000000001" customHeight="1">
      <c r="B30" s="113">
        <v>26</v>
      </c>
      <c r="C30" s="120"/>
      <c r="D30" s="115" t="s">
        <v>77</v>
      </c>
      <c r="E30" s="115"/>
      <c r="F30" s="225"/>
      <c r="G30" s="114"/>
      <c r="H30" s="215"/>
      <c r="J30" s="215"/>
    </row>
    <row r="31" spans="2:12" s="111" customFormat="1" ht="20.100000000000001" customHeight="1">
      <c r="B31" s="113">
        <v>27</v>
      </c>
      <c r="C31" s="120"/>
      <c r="D31" s="71" t="s">
        <v>78</v>
      </c>
      <c r="E31" s="115"/>
      <c r="F31" s="225">
        <v>-289697529</v>
      </c>
      <c r="G31" s="114"/>
      <c r="H31" s="215"/>
      <c r="J31" s="218"/>
    </row>
    <row r="32" spans="2:12" s="111" customFormat="1" ht="24.95" customHeight="1">
      <c r="B32" s="113" t="s">
        <v>34</v>
      </c>
      <c r="C32" s="107" t="s">
        <v>79</v>
      </c>
      <c r="D32" s="121"/>
      <c r="E32" s="115"/>
      <c r="F32" s="404">
        <f>F33+F34+F35+F36+F37</f>
        <v>0.29000005125999451</v>
      </c>
      <c r="G32" s="114">
        <f>G33+G34+G35+G36+G37</f>
        <v>98884800</v>
      </c>
      <c r="H32" s="215"/>
      <c r="J32" s="215"/>
      <c r="K32" s="177"/>
      <c r="L32" s="177"/>
    </row>
    <row r="33" spans="2:13" s="111" customFormat="1" ht="20.100000000000001" customHeight="1">
      <c r="B33" s="113">
        <v>28</v>
      </c>
      <c r="C33" s="120"/>
      <c r="D33" s="115" t="s">
        <v>86</v>
      </c>
      <c r="E33" s="115"/>
      <c r="F33" s="225"/>
      <c r="G33" s="114"/>
      <c r="H33" s="215"/>
      <c r="J33" s="215"/>
      <c r="K33" s="177"/>
      <c r="L33" s="177"/>
    </row>
    <row r="34" spans="2:13" s="111" customFormat="1" ht="20.100000000000001" customHeight="1">
      <c r="B34" s="113">
        <v>29</v>
      </c>
      <c r="C34" s="120"/>
      <c r="D34" s="115" t="s">
        <v>80</v>
      </c>
      <c r="E34" s="115"/>
      <c r="F34" s="225">
        <f>Pasivet!G10+Pasivet!G26-Pasivet!H10-Pasivet!H26</f>
        <v>186944743.29000005</v>
      </c>
      <c r="G34" s="114">
        <v>98884800</v>
      </c>
      <c r="H34" s="215"/>
      <c r="J34" s="215"/>
    </row>
    <row r="35" spans="2:13" s="111" customFormat="1" ht="20.100000000000001" customHeight="1">
      <c r="B35" s="113">
        <v>30</v>
      </c>
      <c r="C35" s="120"/>
      <c r="D35" s="115" t="s">
        <v>81</v>
      </c>
      <c r="E35" s="115"/>
      <c r="F35" s="225"/>
      <c r="G35" s="114"/>
      <c r="H35" s="215"/>
      <c r="J35" s="215"/>
      <c r="K35" s="178"/>
      <c r="L35" s="178"/>
      <c r="M35" s="177"/>
    </row>
    <row r="36" spans="2:13" s="111" customFormat="1" ht="20.100000000000001" customHeight="1">
      <c r="B36" s="113">
        <v>31</v>
      </c>
      <c r="C36" s="120"/>
      <c r="D36" s="115" t="s">
        <v>82</v>
      </c>
      <c r="E36" s="115"/>
      <c r="F36" s="225"/>
      <c r="G36" s="114">
        <v>0</v>
      </c>
      <c r="H36" s="215"/>
      <c r="J36" s="215"/>
    </row>
    <row r="37" spans="2:13" s="111" customFormat="1" ht="20.100000000000001" customHeight="1">
      <c r="B37" s="113">
        <v>32</v>
      </c>
      <c r="C37" s="120"/>
      <c r="D37" s="71" t="s">
        <v>163</v>
      </c>
      <c r="E37" s="115"/>
      <c r="F37" s="225">
        <v>-186944743</v>
      </c>
      <c r="G37" s="114"/>
      <c r="H37" s="215"/>
      <c r="I37" s="144"/>
      <c r="J37" s="185"/>
      <c r="K37" s="178"/>
      <c r="L37" s="177"/>
    </row>
    <row r="38" spans="2:13" ht="25.5" customHeight="1">
      <c r="B38" s="122" t="s">
        <v>176</v>
      </c>
      <c r="C38" s="110" t="s">
        <v>83</v>
      </c>
      <c r="D38" s="122"/>
      <c r="E38" s="123"/>
      <c r="F38" s="124">
        <f>F40-F39</f>
        <v>7248834.71</v>
      </c>
      <c r="G38" s="124">
        <f>G40-G39</f>
        <v>-17941376.719999999</v>
      </c>
    </row>
    <row r="39" spans="2:13" ht="25.5" customHeight="1">
      <c r="B39" s="122" t="s">
        <v>177</v>
      </c>
      <c r="C39" s="110" t="s">
        <v>84</v>
      </c>
      <c r="D39" s="122"/>
      <c r="E39" s="123"/>
      <c r="F39" s="228">
        <f>Aktivet!H8</f>
        <v>1715010.28</v>
      </c>
      <c r="G39" s="124">
        <v>19656387</v>
      </c>
    </row>
    <row r="40" spans="2:13" ht="25.5" customHeight="1">
      <c r="B40" s="122" t="s">
        <v>178</v>
      </c>
      <c r="C40" s="110" t="s">
        <v>85</v>
      </c>
      <c r="D40" s="122"/>
      <c r="E40" s="123"/>
      <c r="F40" s="406">
        <f>Aktivet!G8</f>
        <v>8963844.9900000002</v>
      </c>
      <c r="G40" s="124">
        <f>Aktivet!H8</f>
        <v>1715010.28</v>
      </c>
    </row>
    <row r="42" spans="2:13">
      <c r="G42" s="127"/>
    </row>
    <row r="55" spans="7:7">
      <c r="G55" s="141"/>
    </row>
  </sheetData>
  <mergeCells count="18">
    <mergeCell ref="B4:H4"/>
    <mergeCell ref="I10:J10"/>
    <mergeCell ref="D23:E23"/>
    <mergeCell ref="I11:J11"/>
    <mergeCell ref="I12:J12"/>
    <mergeCell ref="I13:J13"/>
    <mergeCell ref="I14:J14"/>
    <mergeCell ref="I15:J15"/>
    <mergeCell ref="I16:J16"/>
    <mergeCell ref="C19:C20"/>
    <mergeCell ref="B19:B20"/>
    <mergeCell ref="G19:G20"/>
    <mergeCell ref="B5:G5"/>
    <mergeCell ref="C7:E8"/>
    <mergeCell ref="B7:B8"/>
    <mergeCell ref="G16:G17"/>
    <mergeCell ref="B16:B17"/>
    <mergeCell ref="C16:C17"/>
  </mergeCells>
  <phoneticPr fontId="0" type="noConversion"/>
  <printOptions horizontalCentered="1" verticalCentered="1"/>
  <pageMargins left="0" right="0" top="0" bottom="0" header="0.14000000000000001" footer="0.18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H103"/>
  <sheetViews>
    <sheetView workbookViewId="0">
      <selection activeCell="B31" sqref="B31"/>
    </sheetView>
  </sheetViews>
  <sheetFormatPr defaultColWidth="17.7109375" defaultRowHeight="12.75"/>
  <cols>
    <col min="1" max="1" width="2.85546875" customWidth="1"/>
    <col min="2" max="2" width="33.28515625" customWidth="1"/>
    <col min="3" max="3" width="16.4257812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8">
      <c r="A2" s="145"/>
      <c r="B2" s="164" t="s">
        <v>183</v>
      </c>
      <c r="C2" s="163"/>
      <c r="D2" s="163"/>
      <c r="E2" s="145"/>
      <c r="F2" s="145"/>
      <c r="G2" s="144"/>
      <c r="H2" s="165" t="s">
        <v>164</v>
      </c>
    </row>
    <row r="3" spans="1:8" ht="6.75" customHeight="1">
      <c r="A3" s="145"/>
      <c r="B3" s="145"/>
      <c r="C3" s="145"/>
      <c r="D3" s="145"/>
      <c r="E3" s="145"/>
      <c r="F3" s="145"/>
      <c r="G3" s="145"/>
      <c r="H3" s="145"/>
    </row>
    <row r="4" spans="1:8" ht="25.5" customHeight="1">
      <c r="A4" s="461" t="s">
        <v>411</v>
      </c>
      <c r="B4" s="461"/>
      <c r="C4" s="461"/>
      <c r="D4" s="461"/>
      <c r="E4" s="461"/>
      <c r="F4" s="461"/>
      <c r="G4" s="461"/>
      <c r="H4" s="461"/>
    </row>
    <row r="5" spans="1:8" ht="6.75" customHeight="1">
      <c r="A5" s="145"/>
      <c r="B5" s="145"/>
      <c r="C5" s="145"/>
      <c r="D5" s="145"/>
      <c r="E5" s="145"/>
      <c r="F5" s="145"/>
      <c r="G5" s="145"/>
      <c r="H5" s="145"/>
    </row>
    <row r="6" spans="1:8" ht="12.75" customHeight="1">
      <c r="A6" s="145"/>
      <c r="B6" s="166" t="s">
        <v>65</v>
      </c>
      <c r="C6" s="145"/>
      <c r="D6" s="145"/>
      <c r="E6" s="145"/>
      <c r="F6" s="145"/>
      <c r="G6" s="167"/>
      <c r="H6" s="145"/>
    </row>
    <row r="7" spans="1:8" ht="6.75" customHeight="1" thickBot="1"/>
    <row r="8" spans="1:8" s="1" customFormat="1" ht="24.95" customHeight="1" thickTop="1">
      <c r="A8" s="462"/>
      <c r="B8" s="463"/>
      <c r="C8" s="11" t="s">
        <v>38</v>
      </c>
      <c r="D8" s="11" t="s">
        <v>39</v>
      </c>
      <c r="E8" s="12" t="s">
        <v>67</v>
      </c>
      <c r="F8" s="12" t="s">
        <v>66</v>
      </c>
      <c r="G8" s="11" t="s">
        <v>68</v>
      </c>
      <c r="H8" s="13" t="s">
        <v>61</v>
      </c>
    </row>
    <row r="9" spans="1:8" s="6" customFormat="1" ht="30" customHeight="1">
      <c r="A9" s="14" t="s">
        <v>3</v>
      </c>
      <c r="B9" s="15" t="s">
        <v>179</v>
      </c>
      <c r="C9" s="236">
        <v>144400000</v>
      </c>
      <c r="D9" s="236"/>
      <c r="E9" s="236"/>
      <c r="F9" s="236">
        <v>78657245</v>
      </c>
      <c r="G9" s="235">
        <v>24834580</v>
      </c>
      <c r="H9" s="237">
        <f>SUM(C9:G9)</f>
        <v>247891825</v>
      </c>
    </row>
    <row r="10" spans="1:8" s="6" customFormat="1" ht="20.100000000000001" customHeight="1">
      <c r="A10" s="2" t="s">
        <v>146</v>
      </c>
      <c r="B10" s="3" t="s">
        <v>62</v>
      </c>
      <c r="C10" s="4"/>
      <c r="D10" s="4"/>
      <c r="E10" s="4"/>
      <c r="F10" s="4"/>
      <c r="G10" s="233"/>
      <c r="H10" s="5"/>
    </row>
    <row r="11" spans="1:8" s="6" customFormat="1" ht="20.100000000000001" customHeight="1">
      <c r="A11" s="14" t="s">
        <v>147</v>
      </c>
      <c r="B11" s="15" t="s">
        <v>413</v>
      </c>
      <c r="C11" s="8">
        <v>461548479</v>
      </c>
      <c r="D11" s="4"/>
      <c r="E11" s="4"/>
      <c r="F11" s="8">
        <v>-63757385</v>
      </c>
      <c r="G11" s="8">
        <v>63757385</v>
      </c>
      <c r="H11" s="5">
        <f>SUM(C11:G11)</f>
        <v>461548479</v>
      </c>
    </row>
    <row r="12" spans="1:8" s="6" customFormat="1" ht="20.100000000000001" customHeight="1">
      <c r="A12" s="10">
        <v>1</v>
      </c>
      <c r="B12" s="7" t="s">
        <v>64</v>
      </c>
      <c r="C12" s="8"/>
      <c r="D12" s="8"/>
      <c r="E12" s="8"/>
      <c r="F12" s="8"/>
      <c r="G12" s="8">
        <v>4613326</v>
      </c>
      <c r="H12" s="4">
        <f>SUM(C12:G12)</f>
        <v>4613326</v>
      </c>
    </row>
    <row r="13" spans="1:8" s="6" customFormat="1" ht="20.100000000000001" customHeight="1">
      <c r="A13" s="10">
        <v>2</v>
      </c>
      <c r="B13" s="7" t="s">
        <v>63</v>
      </c>
      <c r="C13" s="8"/>
      <c r="D13" s="8"/>
      <c r="E13" s="8"/>
      <c r="F13" s="8"/>
      <c r="G13" s="8"/>
      <c r="H13" s="5"/>
    </row>
    <row r="14" spans="1:8" s="6" customFormat="1" ht="20.100000000000001" customHeight="1">
      <c r="A14" s="10">
        <v>3</v>
      </c>
      <c r="B14" s="7" t="s">
        <v>69</v>
      </c>
      <c r="C14" s="8"/>
      <c r="D14" s="8"/>
      <c r="E14" s="8"/>
      <c r="F14" s="8"/>
      <c r="G14" s="8"/>
      <c r="H14" s="5"/>
    </row>
    <row r="15" spans="1:8" s="6" customFormat="1" ht="20.100000000000001" customHeight="1">
      <c r="A15" s="10">
        <v>4</v>
      </c>
      <c r="B15" s="233" t="s">
        <v>70</v>
      </c>
      <c r="C15" s="4"/>
      <c r="D15" s="4"/>
      <c r="E15" s="4"/>
      <c r="F15" s="4"/>
      <c r="G15" s="4"/>
      <c r="H15" s="4"/>
    </row>
    <row r="16" spans="1:8" s="6" customFormat="1" ht="30" customHeight="1">
      <c r="A16" s="14" t="s">
        <v>4</v>
      </c>
      <c r="B16" s="234" t="s">
        <v>219</v>
      </c>
      <c r="C16" s="240">
        <f>SUM(C9:C15)</f>
        <v>605948479</v>
      </c>
      <c r="D16" s="235">
        <f>SUM(D9:D15)</f>
        <v>0</v>
      </c>
      <c r="E16" s="235">
        <f>SUM(D16)</f>
        <v>0</v>
      </c>
      <c r="F16" s="235">
        <f>SUM(F9:F15)</f>
        <v>14899860</v>
      </c>
      <c r="G16" s="235">
        <f>SUM(G9:G15)</f>
        <v>93205291</v>
      </c>
      <c r="H16" s="235">
        <f>SUM(H9:H15)</f>
        <v>714053630</v>
      </c>
    </row>
    <row r="17" spans="1:8" s="6" customFormat="1" ht="20.100000000000001" customHeight="1">
      <c r="A17" s="2">
        <v>1</v>
      </c>
      <c r="B17" s="7" t="s">
        <v>64</v>
      </c>
      <c r="C17" s="8"/>
      <c r="D17" s="8"/>
      <c r="E17" s="8"/>
      <c r="F17" s="8"/>
      <c r="G17" s="401">
        <v>27136603</v>
      </c>
      <c r="H17" s="371">
        <f>SUM(C17:G17)</f>
        <v>27136603</v>
      </c>
    </row>
    <row r="18" spans="1:8" s="6" customFormat="1" ht="20.100000000000001" customHeight="1">
      <c r="A18" s="2">
        <v>2</v>
      </c>
      <c r="B18" s="7" t="s">
        <v>63</v>
      </c>
      <c r="C18" s="4"/>
      <c r="D18" s="4"/>
      <c r="E18" s="4"/>
      <c r="F18" s="4"/>
      <c r="G18" s="4"/>
      <c r="H18" s="371">
        <f>SUM(C18:G18)</f>
        <v>0</v>
      </c>
    </row>
    <row r="19" spans="1:8" s="6" customFormat="1" ht="20.100000000000001" customHeight="1">
      <c r="A19" s="2">
        <v>3</v>
      </c>
      <c r="B19" s="233" t="s">
        <v>380</v>
      </c>
      <c r="C19" s="233"/>
      <c r="D19" s="4"/>
      <c r="E19" s="4"/>
      <c r="F19" s="233"/>
      <c r="G19" s="233"/>
      <c r="H19" s="371">
        <f>SUM(C19:G19)</f>
        <v>0</v>
      </c>
    </row>
    <row r="20" spans="1:8" s="6" customFormat="1" ht="20.100000000000001" customHeight="1">
      <c r="A20" s="2">
        <v>4</v>
      </c>
      <c r="B20" s="7" t="s">
        <v>148</v>
      </c>
      <c r="C20" s="8"/>
      <c r="D20" s="8"/>
      <c r="E20" s="8"/>
      <c r="F20" s="8"/>
      <c r="G20" s="8"/>
      <c r="H20" s="9">
        <f>SUM(C20:G20)</f>
        <v>0</v>
      </c>
    </row>
    <row r="21" spans="1:8" s="6" customFormat="1" ht="30" customHeight="1" thickBot="1">
      <c r="A21" s="16" t="s">
        <v>34</v>
      </c>
      <c r="B21" s="17" t="s">
        <v>412</v>
      </c>
      <c r="C21" s="238">
        <f>SUM(C16:C20)</f>
        <v>605948479</v>
      </c>
      <c r="D21" s="238">
        <f>SUM(D16:D20)</f>
        <v>0</v>
      </c>
      <c r="E21" s="238">
        <f>SUM(D21)</f>
        <v>0</v>
      </c>
      <c r="F21" s="238">
        <f>SUM(F16:F20)</f>
        <v>14899860</v>
      </c>
      <c r="G21" s="238">
        <f>SUM(G16:G20)</f>
        <v>120341894</v>
      </c>
      <c r="H21" s="239">
        <f>SUM(H16:H20)-1</f>
        <v>741190232</v>
      </c>
    </row>
    <row r="22" spans="1:8" ht="14.1" customHeight="1" thickTop="1">
      <c r="B22" s="464"/>
      <c r="C22" s="465"/>
      <c r="D22" s="465"/>
    </row>
    <row r="23" spans="1:8" ht="14.1" customHeight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4">
    <mergeCell ref="A4:H4"/>
    <mergeCell ref="A8"/>
    <mergeCell ref="B8"/>
    <mergeCell ref="B22:D22"/>
  </mergeCells>
  <phoneticPr fontId="3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L37"/>
  <sheetViews>
    <sheetView workbookViewId="0">
      <selection activeCell="O38" sqref="O38"/>
    </sheetView>
  </sheetViews>
  <sheetFormatPr defaultRowHeight="12.75"/>
  <cols>
    <col min="1" max="1" width="12.85546875" customWidth="1"/>
    <col min="2" max="2" width="4" customWidth="1"/>
    <col min="3" max="3" width="11.5703125" customWidth="1"/>
    <col min="4" max="4" width="10.85546875" customWidth="1"/>
    <col min="5" max="5" width="9.85546875" customWidth="1"/>
    <col min="6" max="6" width="14" customWidth="1"/>
    <col min="7" max="7" width="9.42578125" customWidth="1"/>
    <col min="9" max="9" width="5.5703125" customWidth="1"/>
    <col min="10" max="10" width="10.42578125" customWidth="1"/>
    <col min="11" max="11" width="11.28515625" customWidth="1"/>
    <col min="12" max="12" width="12.28515625" customWidth="1"/>
  </cols>
  <sheetData>
    <row r="3" spans="1:11">
      <c r="A3" s="333"/>
      <c r="B3" s="333"/>
      <c r="C3" s="333"/>
      <c r="D3" s="333"/>
      <c r="E3" s="333"/>
      <c r="F3" s="333"/>
      <c r="G3" s="334"/>
      <c r="H3" s="333"/>
      <c r="I3" s="333"/>
      <c r="J3" s="334"/>
      <c r="K3" s="334"/>
    </row>
    <row r="4" spans="1:11">
      <c r="A4" s="382"/>
      <c r="B4" s="382"/>
      <c r="C4" s="382"/>
      <c r="D4" s="382" t="s">
        <v>200</v>
      </c>
      <c r="E4" s="382"/>
      <c r="F4" s="382"/>
      <c r="G4" s="261"/>
      <c r="H4" s="382"/>
      <c r="I4" s="382">
        <v>2011</v>
      </c>
      <c r="J4" s="261"/>
      <c r="K4" s="261"/>
    </row>
    <row r="5" spans="1:11">
      <c r="A5" s="261"/>
      <c r="B5" s="261"/>
      <c r="C5" s="261"/>
      <c r="D5" s="261"/>
      <c r="E5" s="261"/>
      <c r="F5" s="261"/>
      <c r="G5" s="261"/>
      <c r="H5" s="261"/>
      <c r="I5" s="261"/>
      <c r="J5" s="261"/>
      <c r="K5" s="261"/>
    </row>
    <row r="6" spans="1:11">
      <c r="A6" s="261"/>
      <c r="B6" s="261"/>
      <c r="C6" s="261"/>
      <c r="D6" s="261"/>
      <c r="E6" s="261"/>
      <c r="F6" s="261"/>
      <c r="G6" s="261"/>
      <c r="H6" s="261"/>
      <c r="I6" s="261"/>
      <c r="J6" s="261"/>
      <c r="K6" s="261"/>
    </row>
    <row r="7" spans="1:1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</row>
    <row r="8" spans="1:11">
      <c r="A8" s="383" t="s">
        <v>201</v>
      </c>
      <c r="B8" s="384" t="s">
        <v>202</v>
      </c>
      <c r="C8" s="385" t="s">
        <v>203</v>
      </c>
      <c r="D8" s="386"/>
      <c r="E8" s="386"/>
      <c r="F8" s="387"/>
      <c r="G8" s="385" t="s">
        <v>204</v>
      </c>
      <c r="H8" s="386"/>
      <c r="I8" s="386"/>
      <c r="J8" s="387"/>
      <c r="K8" s="388" t="s">
        <v>205</v>
      </c>
    </row>
    <row r="9" spans="1:11">
      <c r="A9" s="389"/>
      <c r="B9" s="390"/>
      <c r="C9" s="261" t="s">
        <v>206</v>
      </c>
      <c r="D9" s="263" t="s">
        <v>217</v>
      </c>
      <c r="E9" s="263" t="s">
        <v>218</v>
      </c>
      <c r="F9" s="263" t="s">
        <v>131</v>
      </c>
      <c r="G9" s="263" t="s">
        <v>209</v>
      </c>
      <c r="H9" s="263" t="s">
        <v>210</v>
      </c>
      <c r="I9" s="263" t="s">
        <v>211</v>
      </c>
      <c r="J9" s="263" t="s">
        <v>131</v>
      </c>
      <c r="K9" s="263" t="s">
        <v>212</v>
      </c>
    </row>
    <row r="10" spans="1:11">
      <c r="A10" s="263" t="s">
        <v>20</v>
      </c>
      <c r="B10" s="263">
        <v>211</v>
      </c>
      <c r="C10" s="391">
        <v>302615000</v>
      </c>
      <c r="D10" s="392">
        <v>0</v>
      </c>
      <c r="E10" s="392">
        <v>0</v>
      </c>
      <c r="F10" s="392">
        <f t="shared" ref="F10:F15" si="0">C10+D10-E10</f>
        <v>302615000</v>
      </c>
      <c r="G10" s="392">
        <v>0</v>
      </c>
      <c r="H10" s="392"/>
      <c r="I10" s="392"/>
      <c r="J10" s="392">
        <f t="shared" ref="J10:J15" si="1">G10+H10-I10</f>
        <v>0</v>
      </c>
      <c r="K10" s="392">
        <f>F10-H10</f>
        <v>302615000</v>
      </c>
    </row>
    <row r="11" spans="1:11">
      <c r="A11" s="263" t="s">
        <v>5</v>
      </c>
      <c r="B11" s="263">
        <v>212</v>
      </c>
      <c r="C11" s="399">
        <v>518908714</v>
      </c>
      <c r="D11" s="392">
        <v>0</v>
      </c>
      <c r="E11" s="392">
        <v>0</v>
      </c>
      <c r="F11" s="392">
        <f t="shared" si="0"/>
        <v>518908714</v>
      </c>
      <c r="G11" s="392">
        <v>109084887</v>
      </c>
      <c r="H11" s="392">
        <v>12972719</v>
      </c>
      <c r="I11" s="392"/>
      <c r="J11" s="392">
        <f t="shared" si="1"/>
        <v>122057606</v>
      </c>
      <c r="K11" s="392">
        <f t="shared" ref="K11:K16" si="2">F11-H11</f>
        <v>505935995</v>
      </c>
    </row>
    <row r="12" spans="1:11">
      <c r="A12" s="263" t="s">
        <v>213</v>
      </c>
      <c r="B12" s="263">
        <v>213</v>
      </c>
      <c r="C12" s="399">
        <v>43757712.340000004</v>
      </c>
      <c r="D12" s="392">
        <v>70412749</v>
      </c>
      <c r="E12" s="392">
        <v>70412749</v>
      </c>
      <c r="F12" s="392">
        <f t="shared" si="0"/>
        <v>43757712.340000004</v>
      </c>
      <c r="G12" s="392">
        <v>34615137.579999998</v>
      </c>
      <c r="H12" s="392">
        <v>4375771</v>
      </c>
      <c r="I12" s="392"/>
      <c r="J12" s="392">
        <f t="shared" si="1"/>
        <v>38990908.579999998</v>
      </c>
      <c r="K12" s="392">
        <f t="shared" si="2"/>
        <v>39381941.340000004</v>
      </c>
    </row>
    <row r="13" spans="1:11">
      <c r="A13" s="263" t="s">
        <v>214</v>
      </c>
      <c r="B13" s="263">
        <v>215</v>
      </c>
      <c r="C13" s="399">
        <v>171401868</v>
      </c>
      <c r="D13" s="392">
        <v>8191522</v>
      </c>
      <c r="E13" s="392">
        <v>5518132</v>
      </c>
      <c r="F13" s="392">
        <f t="shared" si="0"/>
        <v>174075258</v>
      </c>
      <c r="G13" s="392">
        <v>45986418</v>
      </c>
      <c r="H13" s="392">
        <v>5538724</v>
      </c>
      <c r="I13" s="392"/>
      <c r="J13" s="392">
        <f t="shared" si="1"/>
        <v>51525142</v>
      </c>
      <c r="K13" s="392">
        <f t="shared" si="2"/>
        <v>168536534</v>
      </c>
    </row>
    <row r="14" spans="1:11">
      <c r="A14" s="263" t="s">
        <v>215</v>
      </c>
      <c r="B14" s="263">
        <v>218</v>
      </c>
      <c r="C14" s="399">
        <v>14130280.920000002</v>
      </c>
      <c r="D14" s="392">
        <v>2826641.11</v>
      </c>
      <c r="E14" s="392">
        <v>1078130.08</v>
      </c>
      <c r="F14" s="392">
        <f t="shared" si="0"/>
        <v>15878791.950000001</v>
      </c>
      <c r="G14" s="392">
        <v>13903400</v>
      </c>
      <c r="H14" s="392">
        <v>1780108</v>
      </c>
      <c r="I14" s="392"/>
      <c r="J14" s="392">
        <f t="shared" si="1"/>
        <v>15683508</v>
      </c>
      <c r="K14" s="392">
        <f t="shared" si="2"/>
        <v>14098683.950000001</v>
      </c>
    </row>
    <row r="15" spans="1:11">
      <c r="A15" s="263" t="s">
        <v>216</v>
      </c>
      <c r="B15" s="263">
        <v>232</v>
      </c>
      <c r="C15" s="399">
        <v>1474463</v>
      </c>
      <c r="D15" s="392">
        <v>0</v>
      </c>
      <c r="E15" s="392">
        <v>0</v>
      </c>
      <c r="F15" s="263">
        <f t="shared" si="0"/>
        <v>1474463</v>
      </c>
      <c r="G15" s="392">
        <v>0</v>
      </c>
      <c r="H15" s="392">
        <v>0</v>
      </c>
      <c r="I15" s="392">
        <v>0</v>
      </c>
      <c r="J15" s="392">
        <f t="shared" si="1"/>
        <v>0</v>
      </c>
      <c r="K15" s="392">
        <f t="shared" si="2"/>
        <v>1474463</v>
      </c>
    </row>
    <row r="16" spans="1:11">
      <c r="A16" s="263" t="s">
        <v>222</v>
      </c>
      <c r="B16" s="263">
        <v>217</v>
      </c>
      <c r="C16" s="399">
        <v>70522408.480000004</v>
      </c>
      <c r="D16" s="392">
        <v>46023694.490000002</v>
      </c>
      <c r="E16" s="392">
        <v>63045527.479999997</v>
      </c>
      <c r="F16" s="393">
        <f>C16+D16-E16</f>
        <v>53500575.490000002</v>
      </c>
      <c r="G16" s="392">
        <v>0</v>
      </c>
      <c r="H16" s="392">
        <v>16825489</v>
      </c>
      <c r="I16" s="392">
        <v>0</v>
      </c>
      <c r="J16" s="392">
        <f>G16+H16-I16</f>
        <v>16825489</v>
      </c>
      <c r="K16" s="392">
        <f t="shared" si="2"/>
        <v>36675086.490000002</v>
      </c>
    </row>
    <row r="17" spans="1:12">
      <c r="A17" s="394" t="s">
        <v>131</v>
      </c>
      <c r="B17" s="394"/>
      <c r="C17" s="400">
        <f>SUM(C10:C16)</f>
        <v>1122810446.74</v>
      </c>
      <c r="D17" s="395">
        <f>SUM(D10:D16)</f>
        <v>127454606.59999999</v>
      </c>
      <c r="E17" s="395">
        <f>SUM(E10:E16)</f>
        <v>140054538.56</v>
      </c>
      <c r="F17" s="395">
        <f>SUM(F10:F16)</f>
        <v>1110210514.78</v>
      </c>
      <c r="G17" s="395">
        <f>SUM(G10:G16)</f>
        <v>203589842.57999998</v>
      </c>
      <c r="H17" s="395">
        <f>SUM(H11:H16)</f>
        <v>41492811</v>
      </c>
      <c r="I17" s="395">
        <f>SUM(I10:I16)</f>
        <v>0</v>
      </c>
      <c r="J17" s="395">
        <f>G17+H17-I17</f>
        <v>245082653.57999998</v>
      </c>
      <c r="K17" s="395">
        <f>SUM(K10:K16)-1</f>
        <v>1068717702.7800001</v>
      </c>
    </row>
    <row r="18" spans="1:12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</row>
    <row r="20" spans="1:12">
      <c r="L20" s="274"/>
    </row>
    <row r="21" spans="1:12">
      <c r="L21" s="274"/>
    </row>
    <row r="22" spans="1:12">
      <c r="L22" s="274"/>
    </row>
    <row r="23" spans="1:12">
      <c r="L23" s="274"/>
    </row>
    <row r="24" spans="1:12">
      <c r="L24" s="274"/>
    </row>
    <row r="25" spans="1:12">
      <c r="L25" s="274"/>
    </row>
    <row r="26" spans="1:12">
      <c r="L26" s="274"/>
    </row>
    <row r="27" spans="1:12">
      <c r="L27" s="274"/>
    </row>
    <row r="28" spans="1:12">
      <c r="L28" s="274"/>
    </row>
    <row r="29" spans="1:12">
      <c r="L29" s="274"/>
    </row>
    <row r="30" spans="1:12">
      <c r="L30" s="274"/>
    </row>
    <row r="31" spans="1:12">
      <c r="L31" s="274"/>
    </row>
    <row r="32" spans="1:12">
      <c r="L32" s="274"/>
    </row>
    <row r="33" spans="1:12">
      <c r="L33" s="274"/>
    </row>
    <row r="34" spans="1:12">
      <c r="L34" s="274"/>
    </row>
    <row r="35" spans="1:12">
      <c r="A35" s="274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</row>
    <row r="36" spans="1:12">
      <c r="A36" s="274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</row>
    <row r="37" spans="1:12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</row>
  </sheetData>
  <phoneticPr fontId="31" type="noConversion"/>
  <pageMargins left="0.36" right="0.4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4"/>
  <sheetViews>
    <sheetView topLeftCell="A13" workbookViewId="0">
      <selection activeCell="F64" sqref="F64"/>
    </sheetView>
  </sheetViews>
  <sheetFormatPr defaultRowHeight="12.75"/>
  <cols>
    <col min="1" max="1" width="7" customWidth="1"/>
    <col min="2" max="2" width="17.42578125" customWidth="1"/>
    <col min="3" max="3" width="7.85546875" customWidth="1"/>
    <col min="4" max="4" width="13.28515625" customWidth="1"/>
    <col min="5" max="5" width="14.140625" customWidth="1"/>
    <col min="6" max="6" width="12.140625" customWidth="1"/>
    <col min="7" max="7" width="13.85546875" customWidth="1"/>
  </cols>
  <sheetData>
    <row r="1" spans="1:7" ht="15">
      <c r="B1" s="256" t="s">
        <v>381</v>
      </c>
    </row>
    <row r="2" spans="1:7">
      <c r="B2" s="257" t="s">
        <v>382</v>
      </c>
    </row>
    <row r="3" spans="1:7">
      <c r="B3" s="257"/>
    </row>
    <row r="4" spans="1:7" ht="15.75">
      <c r="B4" s="461" t="s">
        <v>414</v>
      </c>
      <c r="C4" s="461"/>
      <c r="D4" s="461"/>
      <c r="E4" s="461"/>
      <c r="F4" s="461"/>
      <c r="G4" s="461"/>
    </row>
    <row r="6" spans="1:7">
      <c r="A6" s="466" t="s">
        <v>2</v>
      </c>
      <c r="B6" s="468" t="s">
        <v>201</v>
      </c>
      <c r="C6" s="466" t="s">
        <v>223</v>
      </c>
      <c r="D6" s="258" t="s">
        <v>224</v>
      </c>
      <c r="E6" s="466" t="s">
        <v>207</v>
      </c>
      <c r="F6" s="466" t="s">
        <v>208</v>
      </c>
      <c r="G6" s="258" t="s">
        <v>224</v>
      </c>
    </row>
    <row r="7" spans="1:7">
      <c r="A7" s="467"/>
      <c r="B7" s="469"/>
      <c r="C7" s="467"/>
      <c r="D7" s="259">
        <v>40544</v>
      </c>
      <c r="E7" s="467"/>
      <c r="F7" s="467"/>
      <c r="G7" s="259">
        <v>40908</v>
      </c>
    </row>
    <row r="8" spans="1:7">
      <c r="A8" s="260">
        <v>1</v>
      </c>
      <c r="B8" s="261" t="s">
        <v>20</v>
      </c>
      <c r="C8" s="260"/>
      <c r="D8" s="262">
        <v>302615000</v>
      </c>
      <c r="E8" s="262">
        <v>0</v>
      </c>
      <c r="F8" s="262">
        <v>0</v>
      </c>
      <c r="G8" s="262">
        <f>D8+E8-F8</f>
        <v>302615000</v>
      </c>
    </row>
    <row r="9" spans="1:7">
      <c r="A9" s="260">
        <v>2</v>
      </c>
      <c r="B9" s="261" t="s">
        <v>225</v>
      </c>
      <c r="C9" s="260"/>
      <c r="D9" s="262">
        <v>627981444</v>
      </c>
      <c r="E9" s="262">
        <v>0</v>
      </c>
      <c r="F9" s="262">
        <v>0</v>
      </c>
      <c r="G9" s="262">
        <f t="shared" ref="G9:G14" si="0">D9+E9-F9</f>
        <v>627981444</v>
      </c>
    </row>
    <row r="10" spans="1:7">
      <c r="A10" s="260">
        <v>3</v>
      </c>
      <c r="B10" s="263" t="s">
        <v>226</v>
      </c>
      <c r="C10" s="260"/>
      <c r="D10" s="262">
        <f>43757712+34615138</f>
        <v>78372850</v>
      </c>
      <c r="E10" s="262">
        <v>70412749</v>
      </c>
      <c r="F10" s="262">
        <v>70412749</v>
      </c>
      <c r="G10" s="262">
        <f t="shared" si="0"/>
        <v>78372850</v>
      </c>
    </row>
    <row r="11" spans="1:7">
      <c r="A11" s="260">
        <v>4</v>
      </c>
      <c r="B11" s="263" t="s">
        <v>227</v>
      </c>
      <c r="C11" s="260"/>
      <c r="D11" s="262">
        <v>216869941</v>
      </c>
      <c r="E11" s="262">
        <v>8191522</v>
      </c>
      <c r="F11" s="262">
        <v>5518132</v>
      </c>
      <c r="G11" s="262">
        <f t="shared" si="0"/>
        <v>219543331</v>
      </c>
    </row>
    <row r="12" spans="1:7">
      <c r="A12" s="260">
        <v>5</v>
      </c>
      <c r="B12" s="263" t="s">
        <v>383</v>
      </c>
      <c r="C12" s="260"/>
      <c r="D12" s="262">
        <v>28033681</v>
      </c>
      <c r="E12" s="262">
        <v>2826641</v>
      </c>
      <c r="F12" s="262">
        <v>1078130</v>
      </c>
      <c r="G12" s="262">
        <f t="shared" si="0"/>
        <v>29782192</v>
      </c>
    </row>
    <row r="13" spans="1:7">
      <c r="A13" s="260">
        <v>1</v>
      </c>
      <c r="B13" s="263" t="s">
        <v>384</v>
      </c>
      <c r="C13" s="260"/>
      <c r="D13" s="262">
        <v>1474463</v>
      </c>
      <c r="E13" s="262">
        <v>0</v>
      </c>
      <c r="F13" s="262">
        <v>0</v>
      </c>
      <c r="G13" s="262">
        <f t="shared" si="0"/>
        <v>1474463</v>
      </c>
    </row>
    <row r="14" spans="1:7">
      <c r="A14" s="260">
        <v>2</v>
      </c>
      <c r="B14" s="263" t="s">
        <v>222</v>
      </c>
      <c r="C14" s="260"/>
      <c r="D14" s="262">
        <v>70522408</v>
      </c>
      <c r="E14" s="262">
        <v>46023694</v>
      </c>
      <c r="F14" s="262">
        <v>63045527</v>
      </c>
      <c r="G14" s="262">
        <f t="shared" si="0"/>
        <v>53500575</v>
      </c>
    </row>
    <row r="15" spans="1:7">
      <c r="A15" s="260">
        <v>3</v>
      </c>
      <c r="B15" s="232"/>
      <c r="C15" s="260"/>
      <c r="D15" s="262"/>
      <c r="E15" s="262"/>
      <c r="F15" s="262"/>
      <c r="G15" s="262">
        <f>D15+E15-F15</f>
        <v>0</v>
      </c>
    </row>
    <row r="16" spans="1:7" ht="13.5" thickBot="1">
      <c r="A16" s="264">
        <v>4</v>
      </c>
      <c r="B16" s="265"/>
      <c r="C16" s="264"/>
      <c r="D16" s="266"/>
      <c r="E16" s="266"/>
      <c r="F16" s="266"/>
      <c r="G16" s="266">
        <f>D16+E16-F16</f>
        <v>0</v>
      </c>
    </row>
    <row r="17" spans="1:7" ht="13.5" thickBot="1">
      <c r="A17" s="267"/>
      <c r="B17" s="268" t="s">
        <v>228</v>
      </c>
      <c r="C17" s="270"/>
      <c r="D17" s="271">
        <f>SUM(D8:D16)</f>
        <v>1325869787</v>
      </c>
      <c r="E17" s="271">
        <f>SUM(E8:E16)</f>
        <v>127454606</v>
      </c>
      <c r="F17" s="271">
        <f>SUM(F8:F16)</f>
        <v>140054538</v>
      </c>
      <c r="G17" s="272">
        <f>SUM(G8:G16)</f>
        <v>1313269855</v>
      </c>
    </row>
    <row r="20" spans="1:7" ht="15.75">
      <c r="B20" s="461" t="s">
        <v>415</v>
      </c>
      <c r="C20" s="461"/>
      <c r="D20" s="461"/>
      <c r="E20" s="461"/>
      <c r="F20" s="461"/>
      <c r="G20" s="461"/>
    </row>
    <row r="22" spans="1:7">
      <c r="A22" s="466" t="s">
        <v>2</v>
      </c>
      <c r="B22" s="468" t="s">
        <v>201</v>
      </c>
      <c r="C22" s="466" t="s">
        <v>223</v>
      </c>
      <c r="D22" s="258" t="s">
        <v>224</v>
      </c>
      <c r="E22" s="466" t="s">
        <v>207</v>
      </c>
      <c r="F22" s="466" t="s">
        <v>208</v>
      </c>
      <c r="G22" s="258" t="s">
        <v>224</v>
      </c>
    </row>
    <row r="23" spans="1:7">
      <c r="A23" s="467"/>
      <c r="B23" s="469"/>
      <c r="C23" s="467"/>
      <c r="D23" s="259">
        <v>40544</v>
      </c>
      <c r="E23" s="467"/>
      <c r="F23" s="467"/>
      <c r="G23" s="259">
        <v>40908</v>
      </c>
    </row>
    <row r="24" spans="1:7">
      <c r="A24" s="260">
        <v>1</v>
      </c>
      <c r="B24" s="261" t="s">
        <v>20</v>
      </c>
      <c r="C24" s="260"/>
      <c r="D24" s="262">
        <v>0</v>
      </c>
      <c r="E24" s="262">
        <v>0</v>
      </c>
      <c r="F24" s="262">
        <v>0</v>
      </c>
      <c r="G24" s="262">
        <f>D24+E24-F24</f>
        <v>0</v>
      </c>
    </row>
    <row r="25" spans="1:7">
      <c r="A25" s="260">
        <v>2</v>
      </c>
      <c r="B25" s="261" t="s">
        <v>225</v>
      </c>
      <c r="C25" s="260"/>
      <c r="D25" s="262">
        <v>109084887</v>
      </c>
      <c r="E25" s="262">
        <v>12972719</v>
      </c>
      <c r="F25" s="262">
        <v>0</v>
      </c>
      <c r="G25" s="262">
        <f>D25+E25-F25</f>
        <v>122057606</v>
      </c>
    </row>
    <row r="26" spans="1:7">
      <c r="A26" s="260">
        <v>3</v>
      </c>
      <c r="B26" s="263" t="s">
        <v>229</v>
      </c>
      <c r="C26" s="260"/>
      <c r="D26" s="262">
        <v>34615138</v>
      </c>
      <c r="E26" s="262">
        <v>4375771</v>
      </c>
      <c r="F26" s="262">
        <v>0</v>
      </c>
      <c r="G26" s="262">
        <f>D26+E26-F26</f>
        <v>38990909</v>
      </c>
    </row>
    <row r="27" spans="1:7">
      <c r="A27" s="260">
        <v>4</v>
      </c>
      <c r="B27" s="263" t="s">
        <v>227</v>
      </c>
      <c r="C27" s="260"/>
      <c r="D27" s="262">
        <v>45986418</v>
      </c>
      <c r="E27" s="262">
        <v>5538724</v>
      </c>
      <c r="F27" s="262">
        <v>0</v>
      </c>
      <c r="G27" s="262">
        <f>D27+E27-F27</f>
        <v>51525142</v>
      </c>
    </row>
    <row r="28" spans="1:7">
      <c r="A28" s="260">
        <v>5</v>
      </c>
      <c r="B28" s="263" t="s">
        <v>383</v>
      </c>
      <c r="C28" s="260"/>
      <c r="D28" s="262">
        <v>13903400</v>
      </c>
      <c r="E28" s="262">
        <v>1780108</v>
      </c>
      <c r="F28" s="262">
        <v>0</v>
      </c>
      <c r="G28" s="262">
        <f>D28+E28-F28</f>
        <v>15683508</v>
      </c>
    </row>
    <row r="29" spans="1:7">
      <c r="A29" s="260">
        <v>1</v>
      </c>
      <c r="B29" s="263" t="s">
        <v>384</v>
      </c>
      <c r="C29" s="260"/>
      <c r="D29" s="262"/>
      <c r="E29" s="262"/>
      <c r="F29" s="262"/>
      <c r="G29" s="262"/>
    </row>
    <row r="30" spans="1:7">
      <c r="A30" s="260">
        <v>2</v>
      </c>
      <c r="B30" s="263" t="s">
        <v>222</v>
      </c>
      <c r="C30" s="260"/>
      <c r="D30" s="262"/>
      <c r="E30" s="262">
        <v>16825489</v>
      </c>
      <c r="F30" s="262"/>
      <c r="G30" s="262">
        <f>D30+E30-F30</f>
        <v>16825489</v>
      </c>
    </row>
    <row r="31" spans="1:7">
      <c r="A31" s="260">
        <v>3</v>
      </c>
      <c r="B31" s="232"/>
      <c r="C31" s="260"/>
      <c r="D31" s="262"/>
      <c r="E31" s="262"/>
      <c r="F31" s="262"/>
      <c r="G31" s="262">
        <f>D31+E31-F31</f>
        <v>0</v>
      </c>
    </row>
    <row r="32" spans="1:7" ht="13.5" thickBot="1">
      <c r="A32" s="264">
        <v>4</v>
      </c>
      <c r="B32" s="265"/>
      <c r="C32" s="264"/>
      <c r="D32" s="266"/>
      <c r="E32" s="266"/>
      <c r="F32" s="266"/>
      <c r="G32" s="266">
        <f>D32+E32-F32</f>
        <v>0</v>
      </c>
    </row>
    <row r="33" spans="1:7" ht="13.5" thickBot="1">
      <c r="A33" s="267"/>
      <c r="B33" s="268" t="s">
        <v>228</v>
      </c>
      <c r="C33" s="270"/>
      <c r="D33" s="271">
        <f>SUM(D24:D32)</f>
        <v>203589843</v>
      </c>
      <c r="E33" s="271">
        <f>SUM(E24:E32)</f>
        <v>41492811</v>
      </c>
      <c r="F33" s="271">
        <f>SUM(F24:F32)</f>
        <v>0</v>
      </c>
      <c r="G33" s="272">
        <f>SUM(G24:G32)</f>
        <v>245082654</v>
      </c>
    </row>
    <row r="34" spans="1:7">
      <c r="G34" s="273"/>
    </row>
    <row r="36" spans="1:7" ht="15.75">
      <c r="B36" s="461" t="s">
        <v>416</v>
      </c>
      <c r="C36" s="461"/>
      <c r="D36" s="461"/>
      <c r="E36" s="461"/>
      <c r="F36" s="461"/>
      <c r="G36" s="461"/>
    </row>
    <row r="38" spans="1:7">
      <c r="A38" s="466" t="s">
        <v>2</v>
      </c>
      <c r="B38" s="468" t="s">
        <v>201</v>
      </c>
      <c r="C38" s="466" t="s">
        <v>223</v>
      </c>
      <c r="D38" s="258" t="s">
        <v>224</v>
      </c>
      <c r="E38" s="466" t="s">
        <v>207</v>
      </c>
      <c r="F38" s="466" t="s">
        <v>208</v>
      </c>
      <c r="G38" s="258" t="s">
        <v>224</v>
      </c>
    </row>
    <row r="39" spans="1:7">
      <c r="A39" s="467"/>
      <c r="B39" s="469"/>
      <c r="C39" s="467"/>
      <c r="D39" s="259">
        <v>40544</v>
      </c>
      <c r="E39" s="467"/>
      <c r="F39" s="467"/>
      <c r="G39" s="259">
        <v>40908</v>
      </c>
    </row>
    <row r="40" spans="1:7">
      <c r="A40" s="260">
        <v>1</v>
      </c>
      <c r="B40" s="261" t="s">
        <v>20</v>
      </c>
      <c r="C40" s="260">
        <v>1</v>
      </c>
      <c r="D40" s="262">
        <v>302615000</v>
      </c>
      <c r="E40" s="262">
        <v>0</v>
      </c>
      <c r="F40" s="262">
        <f t="shared" ref="F40:F46" si="1">F8+E24</f>
        <v>0</v>
      </c>
      <c r="G40" s="262">
        <f t="shared" ref="G40:G46" si="2">C40*D40+E40-F40</f>
        <v>302615000</v>
      </c>
    </row>
    <row r="41" spans="1:7">
      <c r="A41" s="260">
        <v>2</v>
      </c>
      <c r="B41" s="263" t="s">
        <v>225</v>
      </c>
      <c r="C41" s="260">
        <v>1</v>
      </c>
      <c r="D41" s="262">
        <v>518908714</v>
      </c>
      <c r="E41" s="262">
        <v>0</v>
      </c>
      <c r="F41" s="262">
        <f t="shared" si="1"/>
        <v>12972719</v>
      </c>
      <c r="G41" s="262">
        <f t="shared" si="2"/>
        <v>505935995</v>
      </c>
    </row>
    <row r="42" spans="1:7">
      <c r="A42" s="260">
        <v>3</v>
      </c>
      <c r="B42" s="263" t="s">
        <v>229</v>
      </c>
      <c r="C42" s="260">
        <v>1</v>
      </c>
      <c r="D42" s="262">
        <v>43757712</v>
      </c>
      <c r="E42" s="262">
        <v>70412749</v>
      </c>
      <c r="F42" s="262">
        <f t="shared" si="1"/>
        <v>74788520</v>
      </c>
      <c r="G42" s="262">
        <f t="shared" si="2"/>
        <v>39381941</v>
      </c>
    </row>
    <row r="43" spans="1:7">
      <c r="A43" s="260">
        <v>4</v>
      </c>
      <c r="B43" s="263" t="s">
        <v>227</v>
      </c>
      <c r="C43" s="260">
        <v>1</v>
      </c>
      <c r="D43" s="262">
        <v>171401868</v>
      </c>
      <c r="E43" s="262">
        <v>8191522</v>
      </c>
      <c r="F43" s="262">
        <f t="shared" si="1"/>
        <v>11056856</v>
      </c>
      <c r="G43" s="262">
        <f t="shared" si="2"/>
        <v>168536534</v>
      </c>
    </row>
    <row r="44" spans="1:7">
      <c r="A44" s="260">
        <v>5</v>
      </c>
      <c r="B44" s="263" t="s">
        <v>383</v>
      </c>
      <c r="C44" s="260">
        <v>1</v>
      </c>
      <c r="D44" s="262">
        <v>14130281</v>
      </c>
      <c r="E44" s="262">
        <v>2826641</v>
      </c>
      <c r="F44" s="262">
        <f t="shared" si="1"/>
        <v>2858238</v>
      </c>
      <c r="G44" s="262">
        <f t="shared" si="2"/>
        <v>14098684</v>
      </c>
    </row>
    <row r="45" spans="1:7">
      <c r="A45" s="260">
        <v>1</v>
      </c>
      <c r="B45" s="263" t="s">
        <v>384</v>
      </c>
      <c r="C45" s="260">
        <v>1</v>
      </c>
      <c r="D45" s="262">
        <v>1474463</v>
      </c>
      <c r="E45" s="262">
        <v>0</v>
      </c>
      <c r="F45" s="262">
        <f t="shared" si="1"/>
        <v>0</v>
      </c>
      <c r="G45" s="262">
        <f t="shared" si="2"/>
        <v>1474463</v>
      </c>
    </row>
    <row r="46" spans="1:7">
      <c r="A46" s="260">
        <v>2</v>
      </c>
      <c r="B46" s="263" t="s">
        <v>222</v>
      </c>
      <c r="C46" s="260">
        <v>1</v>
      </c>
      <c r="D46" s="262">
        <v>70522408</v>
      </c>
      <c r="E46" s="262">
        <v>46023694</v>
      </c>
      <c r="F46" s="262">
        <f t="shared" si="1"/>
        <v>79871016</v>
      </c>
      <c r="G46" s="262">
        <f t="shared" si="2"/>
        <v>36675086</v>
      </c>
    </row>
    <row r="47" spans="1:7">
      <c r="A47" s="260">
        <v>3</v>
      </c>
      <c r="B47" s="232"/>
      <c r="C47" s="260"/>
      <c r="D47" s="262"/>
      <c r="E47" s="262"/>
      <c r="F47" s="262"/>
      <c r="G47" s="262">
        <f>D47+E47-F47</f>
        <v>0</v>
      </c>
    </row>
    <row r="48" spans="1:7" ht="13.5" thickBot="1">
      <c r="A48" s="264">
        <v>4</v>
      </c>
      <c r="B48" s="265"/>
      <c r="C48" s="264"/>
      <c r="D48" s="266"/>
      <c r="E48" s="266"/>
      <c r="F48" s="266"/>
      <c r="G48" s="266">
        <f>D48+E48-F48</f>
        <v>0</v>
      </c>
    </row>
    <row r="49" spans="1:7" ht="13.5" thickBot="1">
      <c r="A49" s="267"/>
      <c r="B49" s="268" t="s">
        <v>228</v>
      </c>
      <c r="C49" s="270"/>
      <c r="D49" s="271">
        <f>SUM(D40:D48)</f>
        <v>1122810446</v>
      </c>
      <c r="E49" s="271">
        <f>SUM(E40:E48)</f>
        <v>127454606</v>
      </c>
      <c r="F49" s="271">
        <f>SUM(F40:F48)</f>
        <v>181547349</v>
      </c>
      <c r="G49" s="272">
        <f>SUM(G40:G48)</f>
        <v>1068717703</v>
      </c>
    </row>
    <row r="50" spans="1:7">
      <c r="A50" s="274"/>
      <c r="B50" s="274"/>
      <c r="C50" s="274"/>
      <c r="D50" s="274"/>
      <c r="E50" s="274"/>
      <c r="F50" s="275"/>
      <c r="G50" s="276"/>
    </row>
    <row r="51" spans="1:7">
      <c r="D51" s="173"/>
      <c r="G51" s="173"/>
    </row>
    <row r="52" spans="1:7">
      <c r="D52" s="173"/>
      <c r="G52" s="173"/>
    </row>
    <row r="53" spans="1:7" ht="15.75">
      <c r="E53" s="470" t="s">
        <v>230</v>
      </c>
      <c r="F53" s="470"/>
      <c r="G53" s="470"/>
    </row>
    <row r="54" spans="1:7">
      <c r="E54" s="471" t="s">
        <v>378</v>
      </c>
      <c r="F54" s="471"/>
      <c r="G54" s="471"/>
    </row>
  </sheetData>
  <mergeCells count="20"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1" type="noConversion"/>
  <pageMargins left="0.75" right="0.75" top="0.49" bottom="0.74" header="0.2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J30"/>
  <sheetViews>
    <sheetView topLeftCell="A5" workbookViewId="0">
      <selection activeCell="K35" sqref="K35"/>
    </sheetView>
  </sheetViews>
  <sheetFormatPr defaultRowHeight="12.75"/>
  <cols>
    <col min="1" max="1" width="5.7109375" customWidth="1"/>
    <col min="6" max="6" width="7.42578125" customWidth="1"/>
    <col min="8" max="8" width="7.28515625" customWidth="1"/>
    <col min="9" max="9" width="10.140625" customWidth="1"/>
    <col min="10" max="10" width="12.5703125" customWidth="1"/>
  </cols>
  <sheetData>
    <row r="2" spans="1:10">
      <c r="A2" s="277"/>
      <c r="B2" s="257" t="s">
        <v>376</v>
      </c>
      <c r="C2" s="278"/>
      <c r="D2" s="278"/>
      <c r="E2" s="277"/>
      <c r="F2" s="277"/>
      <c r="G2" s="277"/>
      <c r="H2" s="277"/>
      <c r="I2" s="279"/>
      <c r="J2" s="279"/>
    </row>
    <row r="3" spans="1:10">
      <c r="A3" s="277"/>
      <c r="B3" s="257" t="s">
        <v>377</v>
      </c>
      <c r="C3" s="278"/>
      <c r="D3" s="278"/>
      <c r="E3" s="277"/>
      <c r="F3" s="277"/>
      <c r="G3" s="277"/>
      <c r="H3" s="277"/>
      <c r="I3" s="279"/>
      <c r="J3" s="279"/>
    </row>
    <row r="4" spans="1:10">
      <c r="A4" s="277"/>
      <c r="B4" s="145"/>
      <c r="C4" s="277"/>
      <c r="D4" s="277"/>
      <c r="E4" s="277"/>
      <c r="F4" s="277"/>
      <c r="G4" s="277"/>
      <c r="H4" s="277"/>
      <c r="I4" s="280" t="s">
        <v>231</v>
      </c>
      <c r="J4" s="279"/>
    </row>
    <row r="5" spans="1:10">
      <c r="A5" s="277"/>
      <c r="B5" s="145"/>
      <c r="C5" s="277"/>
      <c r="D5" s="277"/>
      <c r="E5" s="277"/>
      <c r="F5" s="277"/>
      <c r="G5" s="277"/>
      <c r="H5" s="277"/>
      <c r="I5" s="279"/>
      <c r="J5" s="279"/>
    </row>
    <row r="6" spans="1:10">
      <c r="A6" s="281"/>
      <c r="B6" s="281"/>
      <c r="C6" s="281"/>
      <c r="D6" s="281"/>
      <c r="E6" s="281"/>
      <c r="F6" s="281"/>
      <c r="G6" s="281"/>
      <c r="H6" s="281"/>
      <c r="I6" s="282"/>
      <c r="J6" s="283" t="s">
        <v>232</v>
      </c>
    </row>
    <row r="7" spans="1:10">
      <c r="A7" s="472" t="s">
        <v>233</v>
      </c>
      <c r="B7" s="473"/>
      <c r="C7" s="473"/>
      <c r="D7" s="473"/>
      <c r="E7" s="473"/>
      <c r="F7" s="473"/>
      <c r="G7" s="473"/>
      <c r="H7" s="473"/>
      <c r="I7" s="473"/>
      <c r="J7" s="474"/>
    </row>
    <row r="8" spans="1:10" ht="33" thickBot="1">
      <c r="A8" s="284"/>
      <c r="B8" s="475" t="s">
        <v>234</v>
      </c>
      <c r="C8" s="475"/>
      <c r="D8" s="475"/>
      <c r="E8" s="475"/>
      <c r="F8" s="476"/>
      <c r="G8" s="269" t="s">
        <v>235</v>
      </c>
      <c r="H8" s="269" t="s">
        <v>236</v>
      </c>
      <c r="I8" s="285" t="s">
        <v>417</v>
      </c>
      <c r="J8" s="285" t="s">
        <v>237</v>
      </c>
    </row>
    <row r="9" spans="1:10">
      <c r="A9" s="286">
        <v>1</v>
      </c>
      <c r="B9" s="477" t="s">
        <v>238</v>
      </c>
      <c r="C9" s="478"/>
      <c r="D9" s="478"/>
      <c r="E9" s="478"/>
      <c r="F9" s="478"/>
      <c r="G9" s="287">
        <v>70</v>
      </c>
      <c r="H9" s="287">
        <v>11100</v>
      </c>
      <c r="I9" s="288">
        <f>I10+I11+I12</f>
        <v>698897</v>
      </c>
      <c r="J9" s="288">
        <f>J10+J11+J12</f>
        <v>726179</v>
      </c>
    </row>
    <row r="10" spans="1:10" ht="25.5">
      <c r="A10" s="289" t="s">
        <v>239</v>
      </c>
      <c r="B10" s="479" t="s">
        <v>240</v>
      </c>
      <c r="C10" s="479"/>
      <c r="D10" s="479"/>
      <c r="E10" s="479"/>
      <c r="F10" s="480"/>
      <c r="G10" s="290" t="s">
        <v>241</v>
      </c>
      <c r="H10" s="290">
        <v>11101</v>
      </c>
      <c r="I10" s="293">
        <v>626885</v>
      </c>
      <c r="J10" s="293">
        <v>562121</v>
      </c>
    </row>
    <row r="11" spans="1:10">
      <c r="A11" s="292" t="s">
        <v>242</v>
      </c>
      <c r="B11" s="479" t="s">
        <v>243</v>
      </c>
      <c r="C11" s="479"/>
      <c r="D11" s="479"/>
      <c r="E11" s="479"/>
      <c r="F11" s="480"/>
      <c r="G11" s="290">
        <v>704</v>
      </c>
      <c r="H11" s="290">
        <v>11102</v>
      </c>
      <c r="I11" s="293"/>
      <c r="J11" s="293"/>
    </row>
    <row r="12" spans="1:10">
      <c r="A12" s="292" t="s">
        <v>244</v>
      </c>
      <c r="B12" s="479" t="s">
        <v>245</v>
      </c>
      <c r="C12" s="479"/>
      <c r="D12" s="479"/>
      <c r="E12" s="479"/>
      <c r="F12" s="480"/>
      <c r="G12" s="294">
        <v>705</v>
      </c>
      <c r="H12" s="290">
        <v>11103</v>
      </c>
      <c r="I12" s="358">
        <v>72012</v>
      </c>
      <c r="J12" s="358">
        <v>164058</v>
      </c>
    </row>
    <row r="13" spans="1:10">
      <c r="A13" s="295">
        <v>2</v>
      </c>
      <c r="B13" s="481" t="s">
        <v>246</v>
      </c>
      <c r="C13" s="481"/>
      <c r="D13" s="481"/>
      <c r="E13" s="481"/>
      <c r="F13" s="482"/>
      <c r="G13" s="253">
        <v>708</v>
      </c>
      <c r="H13" s="296">
        <v>11104</v>
      </c>
      <c r="I13" s="291">
        <f>I14+I15+I16</f>
        <v>1942</v>
      </c>
      <c r="J13" s="291">
        <f>J14+J15+J16</f>
        <v>2487</v>
      </c>
    </row>
    <row r="14" spans="1:10">
      <c r="A14" s="297" t="s">
        <v>239</v>
      </c>
      <c r="B14" s="479" t="s">
        <v>247</v>
      </c>
      <c r="C14" s="479"/>
      <c r="D14" s="479"/>
      <c r="E14" s="479"/>
      <c r="F14" s="480"/>
      <c r="G14" s="290">
        <v>7081</v>
      </c>
      <c r="H14" s="298">
        <v>111041</v>
      </c>
      <c r="I14" s="293">
        <v>1942</v>
      </c>
      <c r="J14" s="293">
        <v>2487</v>
      </c>
    </row>
    <row r="15" spans="1:10">
      <c r="A15" s="297" t="s">
        <v>248</v>
      </c>
      <c r="B15" s="479" t="s">
        <v>249</v>
      </c>
      <c r="C15" s="479"/>
      <c r="D15" s="479"/>
      <c r="E15" s="479"/>
      <c r="F15" s="480"/>
      <c r="G15" s="290">
        <v>7082</v>
      </c>
      <c r="H15" s="298">
        <v>111042</v>
      </c>
      <c r="I15" s="293"/>
      <c r="J15" s="293"/>
    </row>
    <row r="16" spans="1:10">
      <c r="A16" s="297" t="s">
        <v>250</v>
      </c>
      <c r="B16" s="479" t="s">
        <v>251</v>
      </c>
      <c r="C16" s="479"/>
      <c r="D16" s="479"/>
      <c r="E16" s="479"/>
      <c r="F16" s="480"/>
      <c r="G16" s="290">
        <v>7083</v>
      </c>
      <c r="H16" s="298">
        <v>111043</v>
      </c>
      <c r="I16" s="293"/>
      <c r="J16" s="293"/>
    </row>
    <row r="17" spans="1:10">
      <c r="A17" s="299">
        <v>3</v>
      </c>
      <c r="B17" s="481" t="s">
        <v>252</v>
      </c>
      <c r="C17" s="481"/>
      <c r="D17" s="481"/>
      <c r="E17" s="481"/>
      <c r="F17" s="482"/>
      <c r="G17" s="253">
        <v>71</v>
      </c>
      <c r="H17" s="296">
        <v>11201</v>
      </c>
      <c r="I17" s="291">
        <f>+I19+I18</f>
        <v>6033</v>
      </c>
      <c r="J17" s="291">
        <f>+J19+J18</f>
        <v>-1821</v>
      </c>
    </row>
    <row r="18" spans="1:10">
      <c r="A18" s="300"/>
      <c r="B18" s="483" t="s">
        <v>253</v>
      </c>
      <c r="C18" s="483"/>
      <c r="D18" s="483"/>
      <c r="E18" s="483"/>
      <c r="F18" s="484"/>
      <c r="G18" s="251"/>
      <c r="H18" s="290">
        <v>112011</v>
      </c>
      <c r="I18">
        <v>6033</v>
      </c>
    </row>
    <row r="19" spans="1:10">
      <c r="A19" s="300"/>
      <c r="B19" s="483" t="s">
        <v>254</v>
      </c>
      <c r="C19" s="483"/>
      <c r="D19" s="483"/>
      <c r="E19" s="483"/>
      <c r="F19" s="484"/>
      <c r="G19" s="251"/>
      <c r="H19" s="290">
        <v>112012</v>
      </c>
      <c r="I19" s="293"/>
      <c r="J19" s="293">
        <v>-1821</v>
      </c>
    </row>
    <row r="20" spans="1:10">
      <c r="A20" s="301">
        <v>4</v>
      </c>
      <c r="B20" s="481" t="s">
        <v>255</v>
      </c>
      <c r="C20" s="481"/>
      <c r="D20" s="481"/>
      <c r="E20" s="481"/>
      <c r="F20" s="482"/>
      <c r="G20" s="302">
        <v>72</v>
      </c>
      <c r="H20" s="303">
        <v>11300</v>
      </c>
      <c r="I20" s="293"/>
      <c r="J20" s="293">
        <f>J21</f>
        <v>0</v>
      </c>
    </row>
    <row r="21" spans="1:10">
      <c r="A21" s="292"/>
      <c r="B21" s="487" t="s">
        <v>256</v>
      </c>
      <c r="C21" s="488"/>
      <c r="D21" s="488"/>
      <c r="E21" s="488"/>
      <c r="F21" s="488"/>
      <c r="G21" s="231"/>
      <c r="H21" s="304">
        <v>11301</v>
      </c>
      <c r="I21" s="293"/>
      <c r="J21" s="293"/>
    </row>
    <row r="22" spans="1:10">
      <c r="A22" s="305">
        <v>5</v>
      </c>
      <c r="B22" s="482" t="s">
        <v>257</v>
      </c>
      <c r="C22" s="485"/>
      <c r="D22" s="485"/>
      <c r="E22" s="485"/>
      <c r="F22" s="485"/>
      <c r="G22" s="254">
        <v>73</v>
      </c>
      <c r="H22" s="254">
        <v>11400</v>
      </c>
      <c r="I22" s="293"/>
      <c r="J22" s="293"/>
    </row>
    <row r="23" spans="1:10">
      <c r="A23" s="306">
        <v>6</v>
      </c>
      <c r="B23" s="482" t="s">
        <v>258</v>
      </c>
      <c r="C23" s="485"/>
      <c r="D23" s="485"/>
      <c r="E23" s="485"/>
      <c r="F23" s="485"/>
      <c r="G23" s="254">
        <v>75</v>
      </c>
      <c r="H23" s="307">
        <v>11500</v>
      </c>
      <c r="I23" s="291">
        <v>27591</v>
      </c>
      <c r="J23" s="291">
        <v>35238</v>
      </c>
    </row>
    <row r="24" spans="1:10">
      <c r="A24" s="305">
        <v>7</v>
      </c>
      <c r="B24" s="481" t="s">
        <v>259</v>
      </c>
      <c r="C24" s="481"/>
      <c r="D24" s="481"/>
      <c r="E24" s="481"/>
      <c r="F24" s="482"/>
      <c r="G24" s="253">
        <v>77</v>
      </c>
      <c r="H24" s="253">
        <v>11600</v>
      </c>
      <c r="I24" s="291">
        <v>12274</v>
      </c>
      <c r="J24" s="291">
        <v>764</v>
      </c>
    </row>
    <row r="25" spans="1:10" ht="13.5" thickBot="1">
      <c r="A25" s="308" t="s">
        <v>260</v>
      </c>
      <c r="B25" s="486" t="s">
        <v>261</v>
      </c>
      <c r="C25" s="486"/>
      <c r="D25" s="486"/>
      <c r="E25" s="486"/>
      <c r="F25" s="486"/>
      <c r="G25" s="255"/>
      <c r="H25" s="255">
        <v>11800</v>
      </c>
      <c r="I25" s="309">
        <f>I9+I13+I17+I23+I24</f>
        <v>746737</v>
      </c>
      <c r="J25" s="309">
        <f>J9+J13+J17+J23+J24</f>
        <v>762847</v>
      </c>
    </row>
    <row r="26" spans="1:10">
      <c r="A26" s="310"/>
      <c r="B26" s="311"/>
      <c r="C26" s="311"/>
      <c r="D26" s="311"/>
      <c r="E26" s="311"/>
      <c r="F26" s="311"/>
      <c r="G26" s="311"/>
      <c r="H26" s="311"/>
      <c r="I26" s="312"/>
      <c r="J26" s="312"/>
    </row>
    <row r="27" spans="1:10">
      <c r="A27" s="310"/>
      <c r="B27" s="311"/>
      <c r="C27" s="311"/>
      <c r="D27" s="311"/>
      <c r="E27" s="311"/>
      <c r="F27" s="311"/>
      <c r="G27" s="311"/>
      <c r="H27" s="311"/>
      <c r="I27" s="312"/>
      <c r="J27" s="312"/>
    </row>
    <row r="28" spans="1:10">
      <c r="A28" s="310"/>
      <c r="B28" s="311"/>
      <c r="C28" s="311"/>
      <c r="D28" s="311"/>
      <c r="E28" s="311"/>
      <c r="F28" s="311"/>
      <c r="G28" s="311"/>
      <c r="H28" s="311"/>
      <c r="I28" s="312"/>
      <c r="J28" s="312"/>
    </row>
    <row r="29" spans="1:10">
      <c r="A29" s="310"/>
      <c r="B29" s="311"/>
      <c r="C29" s="311"/>
      <c r="D29" s="311"/>
      <c r="E29" s="311"/>
      <c r="F29" s="311"/>
      <c r="G29" s="311"/>
      <c r="H29" s="311"/>
      <c r="I29" s="312" t="s">
        <v>230</v>
      </c>
      <c r="J29" s="312"/>
    </row>
    <row r="30" spans="1:10">
      <c r="A30" s="310"/>
      <c r="B30" s="311"/>
      <c r="C30" s="311"/>
      <c r="D30" s="311"/>
      <c r="E30" s="313"/>
      <c r="F30" s="311"/>
      <c r="G30" s="311"/>
      <c r="H30" s="311"/>
      <c r="I30" s="312" t="s">
        <v>378</v>
      </c>
      <c r="J30" s="312"/>
    </row>
  </sheetData>
  <mergeCells count="19">
    <mergeCell ref="B23:F23"/>
    <mergeCell ref="B24:F24"/>
    <mergeCell ref="B25:F25"/>
    <mergeCell ref="B19:F19"/>
    <mergeCell ref="B20:F20"/>
    <mergeCell ref="B21:F21"/>
    <mergeCell ref="B22:F22"/>
    <mergeCell ref="B16:F16"/>
    <mergeCell ref="B17:F17"/>
    <mergeCell ref="B18:F18"/>
    <mergeCell ref="B11:F11"/>
    <mergeCell ref="B12:F12"/>
    <mergeCell ref="B13:F13"/>
    <mergeCell ref="B14:F14"/>
    <mergeCell ref="A7:J7"/>
    <mergeCell ref="B8:F8"/>
    <mergeCell ref="B9:F9"/>
    <mergeCell ref="B10:F10"/>
    <mergeCell ref="B15:F15"/>
  </mergeCells>
  <phoneticPr fontId="3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Kopertina</vt:lpstr>
      <vt:lpstr>Aktivet</vt:lpstr>
      <vt:lpstr>Pasivet</vt:lpstr>
      <vt:lpstr>Rezultati</vt:lpstr>
      <vt:lpstr>Fluksi</vt:lpstr>
      <vt:lpstr>Kapitali</vt:lpstr>
      <vt:lpstr>Ndrysh Gjendje</vt:lpstr>
      <vt:lpstr>Pasqyra aktive afatgjata</vt:lpstr>
      <vt:lpstr>Paqyra Ardhurave</vt:lpstr>
      <vt:lpstr>Paqyra Shpenzimeve</vt:lpstr>
      <vt:lpstr>Ardhura sipas Natyres</vt:lpstr>
      <vt:lpstr>Deklarate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Sekretaria</cp:lastModifiedBy>
  <cp:lastPrinted>2012-03-27T12:41:18Z</cp:lastPrinted>
  <dcterms:created xsi:type="dcterms:W3CDTF">2002-02-16T18:16:52Z</dcterms:created>
  <dcterms:modified xsi:type="dcterms:W3CDTF">2012-07-18T12:28:41Z</dcterms:modified>
</cp:coreProperties>
</file>