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75" windowHeight="9645" tabRatio="823" activeTab="3"/>
  </bookViews>
  <sheets>
    <sheet name="Kopertina" sheetId="1" r:id="rId1"/>
    <sheet name="Rez.Sipas Natyres" sheetId="2" r:id="rId2"/>
    <sheet name="Shenimet shpjeguse" sheetId="3" r:id="rId3"/>
    <sheet name="Bilanci" sheetId="4" r:id="rId4"/>
    <sheet name="Pasq 1-2" sheetId="5" r:id="rId5"/>
    <sheet name="Pasq 3" sheetId="6" r:id="rId6"/>
    <sheet name="AAM" sheetId="7" r:id="rId7"/>
    <sheet name="Inventari" sheetId="8" r:id="rId8"/>
  </sheets>
  <externalReferences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<sst xmlns="http://schemas.openxmlformats.org/spreadsheetml/2006/main" count="633" uniqueCount="371">
  <si>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</si>
  <si>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</si>
  <si>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</si>
  <si>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</si>
  <si>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</si>
  <si>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</si>
  <si>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</si>
  <si>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</si>
  <si>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</si>
  <si>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</si>
  <si>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</si>
  <si>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</si>
  <si>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</si>
  <si>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</si>
  <si>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A K T I V E T    A F A T G J A T A</t>
  </si>
  <si>
    <t>Aktive afatgjata materiale</t>
  </si>
  <si>
    <t>Aktive te tjera afatgjata</t>
  </si>
  <si>
    <t>Toka</t>
  </si>
  <si>
    <t>Huamarjet</t>
  </si>
  <si>
    <t>Banka</t>
  </si>
  <si>
    <t>Arka</t>
  </si>
  <si>
    <t>Veprimtaria  Kryesore</t>
  </si>
  <si>
    <t>Huat  afatgjata</t>
  </si>
  <si>
    <t>III</t>
  </si>
  <si>
    <t xml:space="preserve">K A P I T A L I </t>
  </si>
  <si>
    <t>PASIVET  DHE  KAPITALI</t>
  </si>
  <si>
    <t>P A S I V E T      A F A T G J A T A</t>
  </si>
  <si>
    <t>(   ________________  )</t>
  </si>
  <si>
    <t>S H E N I M E T          S P J E G U E S E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</si>
  <si>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</si>
  <si>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</si>
  <si>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</si>
  <si>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</si>
  <si>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</si>
  <si>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</si>
  <si>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Leke</t>
  </si>
  <si>
    <t xml:space="preserve">  Periudha  Kontabel e Pasqyrave Financiare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</si>
  <si>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</si>
  <si>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</si>
  <si>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</si>
  <si>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</si>
  <si>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</si>
  <si>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</si>
  <si>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</si>
  <si>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</si>
  <si>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</si>
  <si>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</si>
  <si>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</si>
  <si>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</si>
  <si>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</si>
  <si>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Aktive te tjera financiare afatshkurtra</t>
  </si>
  <si>
    <t>Produkte te gatshme</t>
  </si>
  <si>
    <t>Te pagueshme ndaj furnitoreve</t>
  </si>
  <si>
    <t>Te pagueshme ndaj punonjesve</t>
  </si>
  <si>
    <t>Para ardhese</t>
  </si>
  <si>
    <t>A K T I V E T    A F A T S H K U R T R A</t>
  </si>
  <si>
    <t>Kerkesa te arketushme</t>
  </si>
  <si>
    <t>Te tjera te arketushme</t>
  </si>
  <si>
    <t>Instrumenta te tjera financiare dhe borxhi</t>
  </si>
  <si>
    <t xml:space="preserve">(  Ne zbarim te Standartit Kombetar te Kontabilitetit Nr.15 ) </t>
  </si>
  <si>
    <t>Emertimi Mikronjesise</t>
  </si>
  <si>
    <t>Detyrimet tregetare</t>
  </si>
  <si>
    <t>Parapagimet e arketuara</t>
  </si>
  <si>
    <t>Te tjera afatgjata</t>
  </si>
  <si>
    <t>Kapitali  i  Pronarit</t>
  </si>
  <si>
    <t>Terheqiet  e   Pronarit</t>
  </si>
  <si>
    <t>Fitimi  (Humbja)   e   vitit   financiar</t>
  </si>
  <si>
    <t xml:space="preserve">Mikronjesia                                              </t>
  </si>
  <si>
    <t>A K T I V E T</t>
  </si>
  <si>
    <t>Totali   Aktiveve</t>
  </si>
  <si>
    <t xml:space="preserve">Totali   Pasiveve </t>
  </si>
  <si>
    <t>(  M I K R O N J E S I T E  )</t>
  </si>
  <si>
    <t>Debitore te tjere</t>
  </si>
  <si>
    <t>Per Drejtimin  e Mikronjesise</t>
  </si>
  <si>
    <t>TE ARDHURAT</t>
  </si>
  <si>
    <t>►</t>
  </si>
  <si>
    <t>SHPENZIMET  =1+2+3+4+5</t>
  </si>
  <si>
    <t>Shpenzime per materiale</t>
  </si>
  <si>
    <t>Inventar ne celje</t>
  </si>
  <si>
    <t>Inventari ne fund te vitit</t>
  </si>
  <si>
    <t>Shpenzime personeli</t>
  </si>
  <si>
    <t xml:space="preserve">Pagat </t>
  </si>
  <si>
    <t>Siguracion</t>
  </si>
  <si>
    <t>Amortizimi i Aktiveve Afatgjata</t>
  </si>
  <si>
    <t>Te tjera</t>
  </si>
  <si>
    <t>Energji uji,fax,telefon,internet</t>
  </si>
  <si>
    <t>Shpenzime te qarkullimit te mallit e transportit</t>
  </si>
  <si>
    <t>Benzin/Naft/Gaz</t>
  </si>
  <si>
    <t>Qera ambjenti</t>
  </si>
  <si>
    <t xml:space="preserve">Pagesa </t>
  </si>
  <si>
    <t>Taksat Doganore e Bashkiake</t>
  </si>
  <si>
    <t>Shpenzime administrative,mirembajtje dhe te tjera</t>
  </si>
  <si>
    <t>Shpenzime financiare</t>
  </si>
  <si>
    <t>Interesa te paguara dhe komisione bankare</t>
  </si>
  <si>
    <t>A</t>
  </si>
  <si>
    <t xml:space="preserve">Fitimi para tatimeve  </t>
  </si>
  <si>
    <t>Tatimi mbi fitimin</t>
  </si>
  <si>
    <t>B</t>
  </si>
  <si>
    <t xml:space="preserve">Fitimi  pas tatimit </t>
  </si>
  <si>
    <t>IV</t>
  </si>
  <si>
    <t>V</t>
  </si>
  <si>
    <t>Nga shitja e mallrave</t>
  </si>
  <si>
    <t>Shpenzimet per mallrat e blera</t>
  </si>
  <si>
    <t>Ortaku</t>
  </si>
  <si>
    <t>Mobilje orendi</t>
  </si>
  <si>
    <t>Pajisje pune</t>
  </si>
  <si>
    <t>Detyrime tatimore per tatim fitimin</t>
  </si>
  <si>
    <t>Llogaritja e tatim fitimit</t>
  </si>
  <si>
    <t>TOTI &amp; GURAKUQI</t>
  </si>
  <si>
    <t>K31823027R</t>
  </si>
  <si>
    <t xml:space="preserve">RR. MUHAMET GJOLLESHA </t>
  </si>
  <si>
    <t>TIRANE</t>
  </si>
  <si>
    <t xml:space="preserve">KLINIKE DENTARE </t>
  </si>
  <si>
    <t>Reklama</t>
  </si>
  <si>
    <t>SHOQERIA ____________________</t>
  </si>
  <si>
    <t>NIPT ___________________</t>
  </si>
  <si>
    <t>Pasqyre Nr.1</t>
  </si>
  <si>
    <t>Në ooo/Lekë</t>
  </si>
  <si>
    <t>ANEKS STATISTIKOR</t>
  </si>
  <si>
    <t>Numri i Llogarise</t>
  </si>
  <si>
    <t>Kodi Statistikor</t>
  </si>
  <si>
    <t>Viti 2010</t>
  </si>
  <si>
    <t>Viti 2009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</si>
  <si>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</si>
  <si>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</si>
  <si>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</si>
  <si>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</si>
  <si>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</si>
  <si>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</si>
  <si>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</si>
  <si>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</si>
  <si>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</si>
  <si>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</si>
  <si>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</si>
  <si>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</si>
  <si>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</si>
  <si>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</si>
  <si>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</si>
  <si>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</si>
  <si>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</si>
  <si>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</si>
  <si>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</si>
  <si>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</si>
  <si>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</si>
  <si>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</si>
  <si>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</si>
  <si>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</si>
  <si>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Administratori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</si>
  <si>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</si>
  <si>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</si>
  <si>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</si>
  <si>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</si>
  <si>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</si>
  <si>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</si>
  <si>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</si>
  <si>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</si>
  <si>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</si>
  <si>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</si>
  <si>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</si>
  <si>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</si>
  <si>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</si>
  <si>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</si>
  <si>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</si>
  <si>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</si>
  <si>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</si>
  <si>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</si>
  <si>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</si>
  <si>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</si>
  <si>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</si>
  <si>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</si>
  <si>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</si>
  <si>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</si>
  <si>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</si>
  <si>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</si>
  <si>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</si>
  <si>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</si>
  <si>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</si>
  <si>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</si>
  <si>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</si>
  <si>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</si>
  <si>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</si>
  <si>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</si>
  <si>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</si>
  <si>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</si>
  <si>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</si>
  <si>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</si>
  <si>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</si>
  <si>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</si>
  <si>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</si>
  <si>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</si>
  <si>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</si>
  <si>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</si>
  <si>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</si>
  <si>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</si>
  <si>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</si>
  <si>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</si>
  <si>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</si>
  <si>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</si>
  <si>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</si>
  <si>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</si>
  <si>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</si>
  <si>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</si>
  <si>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</si>
  <si>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</si>
  <si>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</si>
  <si>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</si>
  <si>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</si>
  <si>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</si>
  <si>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</si>
  <si>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</si>
  <si>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NIPT</t>
  </si>
  <si>
    <t>Aktiviteti  kryesor</t>
  </si>
  <si>
    <t>Aktiviteti dytesor</t>
  </si>
  <si>
    <t>SHOQERIA_________________</t>
  </si>
  <si>
    <t>Tregti</t>
  </si>
  <si>
    <t>NIPTI____________________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</si>
  <si>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</si>
  <si>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</si>
  <si>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</si>
  <si>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</si>
  <si>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</si>
  <si>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</si>
  <si>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</si>
  <si>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</si>
  <si>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</si>
  <si>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</si>
  <si>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</si>
  <si>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</si>
  <si>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</si>
  <si>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</si>
  <si>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</si>
  <si>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</si>
  <si>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</si>
  <si>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</si>
  <si>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</si>
  <si>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</si>
  <si>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</si>
  <si>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</si>
  <si>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</si>
  <si>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</si>
  <si>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</si>
  <si>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</si>
  <si>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</si>
  <si>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</si>
  <si>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</si>
  <si>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</si>
  <si>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</si>
  <si>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</si>
  <si>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</si>
  <si>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</si>
  <si>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</si>
  <si>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</si>
  <si>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</si>
  <si>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</si>
  <si>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</si>
  <si>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Pasq 3</t>
  </si>
  <si>
    <t>Transport udhetaresh nderkombetare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</si>
  <si>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</si>
  <si>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</si>
  <si>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</si>
  <si>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</si>
  <si>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</si>
  <si>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</si>
  <si>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</si>
  <si>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</si>
  <si>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</si>
  <si>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</si>
  <si>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</si>
  <si>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</si>
  <si>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</si>
  <si>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Totali i te ardhurave nga sherbimet</t>
  </si>
  <si>
    <t>TOALI (I+II+III+IV+V)</t>
  </si>
  <si>
    <t>Te punesuar mesatarisht per vitin 2010:</t>
  </si>
  <si>
    <t>Nr. I te punesuarve</t>
  </si>
  <si>
    <t>Me page nga 30.001 deri  ne 66.500 leke</t>
  </si>
  <si>
    <t>Me page nga 66.501 deri ne 84.100 leke</t>
  </si>
  <si>
    <t>Me page me te larte se 84.100 leke</t>
  </si>
  <si>
    <t>Totali</t>
  </si>
  <si>
    <r>
      <t xml:space="preserve">Shenim: </t>
    </r>
    <r>
      <rPr>
        <sz val="10"/>
        <rFont val="Arial"/>
        <family val="2"/>
      </rPr>
      <t>Kjo pasqyre plotesohet edhe on-line.</t>
    </r>
  </si>
  <si>
    <t>Shoqeria______________</t>
  </si>
  <si>
    <t>NIPTI_______________________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</si>
  <si>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</si>
  <si>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</si>
  <si>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</si>
  <si>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</si>
  <si>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</si>
  <si>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</si>
  <si>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</si>
  <si>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</si>
  <si>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</si>
  <si>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</si>
  <si>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</si>
  <si>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</si>
  <si>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Sqarime</t>
  </si>
  <si>
    <t>materialeve gjendje</t>
  </si>
  <si>
    <t>litra,cope,kuti,ml)</t>
  </si>
  <si>
    <t xml:space="preserve">                        </t>
  </si>
  <si>
    <t>Tatimpaguesi</t>
  </si>
  <si>
    <t>Toti&amp;Gurakuqi</t>
  </si>
  <si>
    <t>Klinike Dentare</t>
  </si>
  <si>
    <t>Njesia matjes</t>
  </si>
  <si>
    <t xml:space="preserve">Vlera e mallit dhe </t>
  </si>
  <si>
    <t xml:space="preserve">Emertimi  I mallrave dhe </t>
  </si>
  <si>
    <t>Sheno me poshte nje</t>
  </si>
  <si>
    <t xml:space="preserve">Sasia ne numer qe </t>
  </si>
  <si>
    <t>materialit sipas</t>
  </si>
  <si>
    <t>nga njesite:(kg,m2,m3</t>
  </si>
  <si>
    <t>eshte gjendje ne njesi</t>
  </si>
  <si>
    <t>vleres se blerjes</t>
  </si>
  <si>
    <t>Gudapercha 20</t>
  </si>
  <si>
    <t xml:space="preserve">                kuti</t>
  </si>
  <si>
    <t xml:space="preserve">              16 800</t>
  </si>
  <si>
    <t>Gudapercha 25</t>
  </si>
  <si>
    <t xml:space="preserve">              14 000</t>
  </si>
  <si>
    <t>Paper ponts</t>
  </si>
  <si>
    <t xml:space="preserve">                cope</t>
  </si>
  <si>
    <t xml:space="preserve">              19 200</t>
  </si>
  <si>
    <t>Visostato 645</t>
  </si>
  <si>
    <t xml:space="preserve">              20 000</t>
  </si>
  <si>
    <t>Mbulesa poltroni</t>
  </si>
  <si>
    <t xml:space="preserve">              10 600</t>
  </si>
  <si>
    <t>E 27</t>
  </si>
  <si>
    <t>Boost PF 5331</t>
  </si>
  <si>
    <t xml:space="preserve">              13 600</t>
  </si>
  <si>
    <t>Silikon aktivate</t>
  </si>
  <si>
    <t xml:space="preserve">              30 000</t>
  </si>
  <si>
    <t>Opalendo 1270</t>
  </si>
  <si>
    <t xml:space="preserve">              15 000</t>
  </si>
  <si>
    <t>Antishkuma</t>
  </si>
  <si>
    <t xml:space="preserve">              90 000</t>
  </si>
  <si>
    <t>Absorbent 20</t>
  </si>
  <si>
    <t xml:space="preserve">              72 800</t>
  </si>
  <si>
    <t>Absorbent 25</t>
  </si>
  <si>
    <t xml:space="preserve">                Kuti</t>
  </si>
  <si>
    <t xml:space="preserve">              70 000</t>
  </si>
  <si>
    <t>Absorbent 30</t>
  </si>
  <si>
    <t xml:space="preserve">              56 000</t>
  </si>
  <si>
    <t>Absorbent  35</t>
  </si>
  <si>
    <t>Alginat</t>
  </si>
  <si>
    <t>Tirnerva</t>
  </si>
  <si>
    <t xml:space="preserve">              10 000</t>
  </si>
  <si>
    <t>Meron</t>
  </si>
  <si>
    <t xml:space="preserve">              67 500</t>
  </si>
  <si>
    <t>Adhessor</t>
  </si>
  <si>
    <t xml:space="preserve">              45 000</t>
  </si>
  <si>
    <t>Metal</t>
  </si>
  <si>
    <t xml:space="preserve">                Kg</t>
  </si>
  <si>
    <t xml:space="preserve">            201 000</t>
  </si>
  <si>
    <t>Doreza</t>
  </si>
  <si>
    <t xml:space="preserve">              13 500</t>
  </si>
  <si>
    <t>Shuma</t>
  </si>
  <si>
    <t>Pasqyrat    Financiare    te    Vitit   2011</t>
  </si>
  <si>
    <t>Viti   2011</t>
  </si>
  <si>
    <t>kasa fiskale</t>
  </si>
  <si>
    <t>Pasqyra   e   te   Ardhurave   dhe   Shpenzimeve     2011</t>
  </si>
  <si>
    <t>ne llogaritjen e tatim fitimit eshte quajtur si shpenzim I panjohur vlera e shpenzimeve</t>
  </si>
  <si>
    <t xml:space="preserve">per pagesen e dritave , te ujit dhe telefonit </t>
  </si>
  <si>
    <t>Shpenzime konsumi (sherbimi per skeletet)</t>
  </si>
  <si>
    <t>01.01.2011</t>
  </si>
  <si>
    <t>31.12.2011</t>
  </si>
  <si>
    <t>25.03.2012</t>
  </si>
  <si>
    <t>Kreditore te tjere (ortaku)</t>
  </si>
  <si>
    <t>Viti 2011</t>
  </si>
  <si>
    <t>Aktivet Afatgjata Materiale  me vlere fillestare   2011</t>
  </si>
  <si>
    <t>Amortizimi A.A.Materiale   2011</t>
  </si>
  <si>
    <t>Vlera Kontabel Neto e A.A.Materiale  2011</t>
  </si>
  <si>
    <t>kase</t>
  </si>
  <si>
    <t>Inventari fizik I mallrave dhe materialeve I dates 31.12.2011</t>
  </si>
  <si>
    <t>Vlera</t>
  </si>
  <si>
    <t>Me page deri ne 20.000 leke</t>
  </si>
  <si>
    <t>Me page nga 20.001 deri ne 30.000 leke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</si>
</sst>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_(* #,##0_);_(* \(#,##0\);_(* &quot;-&quot;??_);_(@_)"/>
    <numFmt numFmtId="182" formatCode="_-* #,##0.0_L_e_k_-;\-* #,##0.0_L_e_k_-;_-* &quot;-&quot;??_L_e_k_-;_-@_-"/>
    <numFmt numFmtId="183" formatCode="_-* #,##0_L_e_k_-;\-* #,##0_L_e_k_-;_-* &quot;-&quot;??_L_e_k_-;_-@_-"/>
  </numFmts>
  <fonts count="6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0"/>
      <name val="Arial Narrow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04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0" fillId="0" borderId="12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3" fontId="10" fillId="0" borderId="2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10" fillId="0" borderId="22" xfId="0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7" fillId="0" borderId="22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3" fontId="15" fillId="0" borderId="21" xfId="0" applyNumberFormat="1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3" fontId="10" fillId="0" borderId="21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2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2" fontId="22" fillId="0" borderId="0" xfId="58" applyNumberFormat="1" applyFont="1" applyBorder="1" applyAlignment="1">
      <alignment wrapText="1"/>
      <protection/>
    </xf>
    <xf numFmtId="0" fontId="8" fillId="0" borderId="23" xfId="58" applyFont="1" applyBorder="1" applyAlignment="1">
      <alignment horizontal="center"/>
      <protection/>
    </xf>
    <xf numFmtId="2" fontId="23" fillId="0" borderId="15" xfId="58" applyNumberFormat="1" applyFont="1" applyBorder="1" applyAlignment="1">
      <alignment horizontal="center" wrapText="1"/>
      <protection/>
    </xf>
    <xf numFmtId="0" fontId="8" fillId="0" borderId="24" xfId="58" applyFont="1" applyBorder="1" applyAlignment="1">
      <alignment horizontal="center"/>
      <protection/>
    </xf>
    <xf numFmtId="0" fontId="8" fillId="0" borderId="25" xfId="58" applyFont="1" applyBorder="1" applyAlignment="1">
      <alignment horizontal="left" wrapText="1"/>
      <protection/>
    </xf>
    <xf numFmtId="0" fontId="0" fillId="0" borderId="26" xfId="58" applyFont="1" applyBorder="1" applyAlignment="1">
      <alignment horizontal="center"/>
      <protection/>
    </xf>
    <xf numFmtId="0" fontId="0" fillId="0" borderId="22" xfId="58" applyFont="1" applyBorder="1" applyAlignment="1">
      <alignment horizontal="left" wrapText="1"/>
      <protection/>
    </xf>
    <xf numFmtId="0" fontId="0" fillId="0" borderId="27" xfId="58" applyFont="1" applyBorder="1" applyAlignment="1">
      <alignment horizontal="center"/>
      <protection/>
    </xf>
    <xf numFmtId="0" fontId="9" fillId="0" borderId="22" xfId="58" applyFont="1" applyBorder="1" applyAlignment="1">
      <alignment horizontal="left" wrapText="1"/>
      <protection/>
    </xf>
    <xf numFmtId="0" fontId="8" fillId="0" borderId="28" xfId="58" applyFont="1" applyBorder="1" applyAlignment="1">
      <alignment horizontal="center"/>
      <protection/>
    </xf>
    <xf numFmtId="0" fontId="8" fillId="0" borderId="22" xfId="58" applyFont="1" applyBorder="1" applyAlignment="1">
      <alignment horizontal="left" wrapText="1"/>
      <protection/>
    </xf>
    <xf numFmtId="0" fontId="0" fillId="0" borderId="19" xfId="58" applyFont="1" applyBorder="1" applyAlignment="1">
      <alignment horizontal="left" wrapText="1"/>
      <protection/>
    </xf>
    <xf numFmtId="0" fontId="0" fillId="0" borderId="29" xfId="58" applyFont="1" applyBorder="1" applyAlignment="1">
      <alignment horizontal="center"/>
      <protection/>
    </xf>
    <xf numFmtId="0" fontId="0" fillId="0" borderId="18" xfId="58" applyFont="1" applyBorder="1" applyAlignment="1">
      <alignment horizontal="left" wrapText="1"/>
      <protection/>
    </xf>
    <xf numFmtId="0" fontId="8" fillId="0" borderId="28" xfId="58" applyFont="1" applyBorder="1" applyAlignment="1">
      <alignment horizontal="center" vertical="center"/>
      <protection/>
    </xf>
    <xf numFmtId="0" fontId="8" fillId="0" borderId="27" xfId="58" applyFont="1" applyBorder="1" applyAlignment="1">
      <alignment horizontal="center" vertical="center"/>
      <protection/>
    </xf>
    <xf numFmtId="0" fontId="0" fillId="0" borderId="22" xfId="58" applyFont="1" applyBorder="1" applyAlignment="1">
      <alignment horizontal="center" wrapText="1"/>
      <protection/>
    </xf>
    <xf numFmtId="0" fontId="8" fillId="0" borderId="26" xfId="58" applyFont="1" applyBorder="1" applyAlignment="1">
      <alignment horizontal="center"/>
      <protection/>
    </xf>
    <xf numFmtId="0" fontId="20" fillId="0" borderId="21" xfId="58" applyFont="1" applyBorder="1" applyAlignment="1">
      <alignment horizontal="left" wrapText="1"/>
      <protection/>
    </xf>
    <xf numFmtId="0" fontId="8" fillId="0" borderId="21" xfId="0" applyFont="1" applyBorder="1" applyAlignment="1">
      <alignment horizontal="left"/>
    </xf>
    <xf numFmtId="0" fontId="8" fillId="0" borderId="21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8" fillId="0" borderId="27" xfId="58" applyFont="1" applyBorder="1" applyAlignment="1">
      <alignment horizontal="center"/>
      <protection/>
    </xf>
    <xf numFmtId="0" fontId="8" fillId="0" borderId="21" xfId="58" applyFont="1" applyBorder="1" applyAlignment="1">
      <alignment horizontal="left" wrapText="1"/>
      <protection/>
    </xf>
    <xf numFmtId="0" fontId="8" fillId="0" borderId="29" xfId="58" applyFont="1" applyBorder="1" applyAlignment="1">
      <alignment horizontal="center"/>
      <protection/>
    </xf>
    <xf numFmtId="0" fontId="8" fillId="0" borderId="19" xfId="58" applyFont="1" applyBorder="1" applyAlignment="1">
      <alignment horizontal="left" wrapText="1"/>
      <protection/>
    </xf>
    <xf numFmtId="0" fontId="8" fillId="0" borderId="30" xfId="58" applyFont="1" applyBorder="1" applyAlignment="1">
      <alignment horizontal="center"/>
      <protection/>
    </xf>
    <xf numFmtId="0" fontId="8" fillId="0" borderId="31" xfId="58" applyFont="1" applyBorder="1" applyAlignment="1">
      <alignment horizontal="left" wrapText="1"/>
      <protection/>
    </xf>
    <xf numFmtId="0" fontId="8" fillId="0" borderId="0" xfId="58" applyFont="1" applyBorder="1" applyAlignment="1">
      <alignment horizontal="center"/>
      <protection/>
    </xf>
    <xf numFmtId="0" fontId="8" fillId="0" borderId="0" xfId="58" applyFont="1" applyBorder="1" applyAlignment="1">
      <alignment horizontal="left" wrapText="1"/>
      <protection/>
    </xf>
    <xf numFmtId="0" fontId="3" fillId="0" borderId="23" xfId="58" applyFont="1" applyBorder="1">
      <alignment/>
      <protection/>
    </xf>
    <xf numFmtId="2" fontId="23" fillId="0" borderId="23" xfId="58" applyNumberFormat="1" applyFont="1" applyBorder="1" applyAlignment="1">
      <alignment horizontal="center" wrapText="1"/>
      <protection/>
    </xf>
    <xf numFmtId="0" fontId="24" fillId="0" borderId="32" xfId="58" applyFont="1" applyBorder="1" applyAlignment="1">
      <alignment horizontal="center"/>
      <protection/>
    </xf>
    <xf numFmtId="0" fontId="24" fillId="0" borderId="25" xfId="58" applyFont="1" applyBorder="1" applyAlignment="1">
      <alignment horizontal="left" wrapText="1"/>
      <protection/>
    </xf>
    <xf numFmtId="0" fontId="3" fillId="0" borderId="28" xfId="58" applyFont="1" applyBorder="1" applyAlignment="1">
      <alignment horizontal="left"/>
      <protection/>
    </xf>
    <xf numFmtId="0" fontId="3" fillId="0" borderId="21" xfId="59" applyFont="1" applyFill="1" applyBorder="1" applyAlignment="1">
      <alignment horizontal="left" wrapText="1"/>
      <protection/>
    </xf>
    <xf numFmtId="0" fontId="24" fillId="0" borderId="21" xfId="58" applyFont="1" applyBorder="1" applyAlignment="1">
      <alignment horizontal="left"/>
      <protection/>
    </xf>
    <xf numFmtId="0" fontId="3" fillId="0" borderId="21" xfId="58" applyFont="1" applyBorder="1" applyAlignment="1">
      <alignment horizontal="left" wrapText="1"/>
      <protection/>
    </xf>
    <xf numFmtId="0" fontId="24" fillId="0" borderId="28" xfId="58" applyFont="1" applyBorder="1" applyAlignment="1">
      <alignment horizontal="center"/>
      <protection/>
    </xf>
    <xf numFmtId="0" fontId="24" fillId="0" borderId="21" xfId="58" applyFont="1" applyBorder="1" applyAlignment="1">
      <alignment horizontal="left" wrapText="1"/>
      <protection/>
    </xf>
    <xf numFmtId="0" fontId="3" fillId="0" borderId="28" xfId="58" applyFont="1" applyBorder="1" applyAlignment="1">
      <alignment horizontal="center"/>
      <protection/>
    </xf>
    <xf numFmtId="0" fontId="3" fillId="0" borderId="21" xfId="58" applyFont="1" applyBorder="1" applyAlignment="1">
      <alignment horizontal="left"/>
      <protection/>
    </xf>
    <xf numFmtId="0" fontId="3" fillId="0" borderId="28" xfId="58" applyFont="1" applyFill="1" applyBorder="1" applyAlignment="1">
      <alignment horizontal="center"/>
      <protection/>
    </xf>
    <xf numFmtId="0" fontId="3" fillId="0" borderId="33" xfId="0" applyFont="1" applyBorder="1" applyAlignment="1">
      <alignment/>
    </xf>
    <xf numFmtId="0" fontId="2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4" fillId="0" borderId="28" xfId="58" applyFont="1" applyBorder="1">
      <alignment/>
      <protection/>
    </xf>
    <xf numFmtId="0" fontId="3" fillId="0" borderId="28" xfId="0" applyFont="1" applyBorder="1" applyAlignment="1">
      <alignment/>
    </xf>
    <xf numFmtId="0" fontId="3" fillId="0" borderId="28" xfId="58" applyFont="1" applyBorder="1">
      <alignment/>
      <protection/>
    </xf>
    <xf numFmtId="0" fontId="3" fillId="0" borderId="30" xfId="58" applyFont="1" applyBorder="1">
      <alignment/>
      <protection/>
    </xf>
    <xf numFmtId="0" fontId="24" fillId="0" borderId="31" xfId="58" applyFont="1" applyBorder="1" applyAlignment="1">
      <alignment horizontal="left"/>
      <protection/>
    </xf>
    <xf numFmtId="0" fontId="3" fillId="0" borderId="31" xfId="58" applyFont="1" applyBorder="1" applyAlignment="1">
      <alignment horizontal="left"/>
      <protection/>
    </xf>
    <xf numFmtId="0" fontId="3" fillId="0" borderId="0" xfId="0" applyFont="1" applyAlignment="1">
      <alignment/>
    </xf>
    <xf numFmtId="0" fontId="0" fillId="0" borderId="0" xfId="58" applyFont="1">
      <alignment/>
      <protection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21" xfId="0" applyFill="1" applyBorder="1" applyAlignment="1">
      <alignment/>
    </xf>
    <xf numFmtId="3" fontId="8" fillId="0" borderId="21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2" xfId="0" applyFont="1" applyBorder="1" applyAlignment="1">
      <alignment/>
    </xf>
    <xf numFmtId="0" fontId="27" fillId="0" borderId="0" xfId="0" applyFont="1" applyAlignment="1">
      <alignment horizontal="left" vertical="center"/>
    </xf>
    <xf numFmtId="0" fontId="0" fillId="0" borderId="23" xfId="0" applyFont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3" fontId="0" fillId="0" borderId="21" xfId="44" applyNumberForma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21" xfId="0" applyFont="1" applyBorder="1" applyAlignment="1">
      <alignment/>
    </xf>
    <xf numFmtId="0" fontId="0" fillId="0" borderId="23" xfId="0" applyBorder="1" applyAlignment="1">
      <alignment horizontal="center"/>
    </xf>
    <xf numFmtId="3" fontId="0" fillId="0" borderId="23" xfId="44" applyNumberFormat="1" applyBorder="1" applyAlignment="1">
      <alignment/>
    </xf>
    <xf numFmtId="0" fontId="0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6" xfId="0" applyFont="1" applyBorder="1" applyAlignment="1">
      <alignment horizontal="center" vertical="center"/>
    </xf>
    <xf numFmtId="3" fontId="9" fillId="0" borderId="36" xfId="44" applyNumberFormat="1" applyFont="1" applyBorder="1" applyAlignment="1">
      <alignment vertical="center"/>
    </xf>
    <xf numFmtId="3" fontId="9" fillId="0" borderId="37" xfId="44" applyNumberFormat="1" applyFont="1" applyBorder="1" applyAlignment="1">
      <alignment vertical="center"/>
    </xf>
    <xf numFmtId="3" fontId="0" fillId="0" borderId="0" xfId="0" applyNumberFormat="1" applyAlignment="1">
      <alignment/>
    </xf>
    <xf numFmtId="1" fontId="0" fillId="0" borderId="21" xfId="0" applyNumberFormat="1" applyBorder="1" applyAlignment="1">
      <alignment/>
    </xf>
    <xf numFmtId="1" fontId="0" fillId="0" borderId="0" xfId="0" applyNumberFormat="1" applyAlignment="1">
      <alignment/>
    </xf>
    <xf numFmtId="0" fontId="8" fillId="0" borderId="0" xfId="0" applyFont="1" applyBorder="1" applyAlignment="1">
      <alignment/>
    </xf>
    <xf numFmtId="3" fontId="0" fillId="0" borderId="0" xfId="44" applyNumberFormat="1" applyFill="1" applyBorder="1" applyAlignment="1">
      <alignment/>
    </xf>
    <xf numFmtId="0" fontId="15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183" fontId="0" fillId="0" borderId="0" xfId="42" applyNumberFormat="1" applyFont="1" applyAlignment="1">
      <alignment horizontal="center"/>
    </xf>
    <xf numFmtId="183" fontId="8" fillId="0" borderId="0" xfId="42" applyNumberFormat="1" applyFont="1" applyAlignment="1">
      <alignment horizontal="center"/>
    </xf>
    <xf numFmtId="183" fontId="20" fillId="0" borderId="0" xfId="42" applyNumberFormat="1" applyFont="1" applyBorder="1" applyAlignment="1">
      <alignment horizontal="center"/>
    </xf>
    <xf numFmtId="2" fontId="22" fillId="0" borderId="0" xfId="58" applyNumberFormat="1" applyFont="1" applyBorder="1" applyAlignment="1">
      <alignment horizontal="center" wrapText="1"/>
      <protection/>
    </xf>
    <xf numFmtId="183" fontId="24" fillId="0" borderId="34" xfId="42" applyNumberFormat="1" applyFont="1" applyBorder="1" applyAlignment="1">
      <alignment horizontal="center" vertical="center" wrapText="1"/>
    </xf>
    <xf numFmtId="183" fontId="8" fillId="0" borderId="25" xfId="42" applyNumberFormat="1" applyFont="1" applyBorder="1" applyAlignment="1">
      <alignment horizontal="center"/>
    </xf>
    <xf numFmtId="183" fontId="8" fillId="0" borderId="38" xfId="42" applyNumberFormat="1" applyFont="1" applyBorder="1" applyAlignment="1">
      <alignment horizontal="center"/>
    </xf>
    <xf numFmtId="183" fontId="8" fillId="0" borderId="21" xfId="42" applyNumberFormat="1" applyFont="1" applyBorder="1" applyAlignment="1">
      <alignment horizontal="center"/>
    </xf>
    <xf numFmtId="183" fontId="8" fillId="0" borderId="39" xfId="42" applyNumberFormat="1" applyFont="1" applyBorder="1" applyAlignment="1">
      <alignment horizontal="center"/>
    </xf>
    <xf numFmtId="183" fontId="8" fillId="0" borderId="31" xfId="42" applyNumberFormat="1" applyFont="1" applyBorder="1" applyAlignment="1">
      <alignment horizontal="center"/>
    </xf>
    <xf numFmtId="183" fontId="8" fillId="0" borderId="40" xfId="42" applyNumberFormat="1" applyFont="1" applyBorder="1" applyAlignment="1">
      <alignment horizontal="center"/>
    </xf>
    <xf numFmtId="183" fontId="8" fillId="0" borderId="0" xfId="42" applyNumberFormat="1" applyFont="1" applyBorder="1" applyAlignment="1">
      <alignment horizontal="center"/>
    </xf>
    <xf numFmtId="183" fontId="24" fillId="0" borderId="23" xfId="42" applyNumberFormat="1" applyFont="1" applyBorder="1" applyAlignment="1">
      <alignment horizontal="center" vertical="center" wrapText="1"/>
    </xf>
    <xf numFmtId="183" fontId="24" fillId="0" borderId="25" xfId="42" applyNumberFormat="1" applyFont="1" applyBorder="1" applyAlignment="1">
      <alignment horizontal="center"/>
    </xf>
    <xf numFmtId="183" fontId="24" fillId="0" borderId="21" xfId="42" applyNumberFormat="1" applyFont="1" applyBorder="1" applyAlignment="1">
      <alignment horizontal="center"/>
    </xf>
    <xf numFmtId="183" fontId="24" fillId="0" borderId="39" xfId="42" applyNumberFormat="1" applyFont="1" applyBorder="1" applyAlignment="1">
      <alignment horizontal="center"/>
    </xf>
    <xf numFmtId="183" fontId="3" fillId="0" borderId="21" xfId="42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 vertical="center"/>
    </xf>
    <xf numFmtId="183" fontId="29" fillId="0" borderId="21" xfId="42" applyNumberFormat="1" applyFont="1" applyBorder="1" applyAlignment="1">
      <alignment horizontal="center"/>
    </xf>
    <xf numFmtId="183" fontId="24" fillId="0" borderId="19" xfId="42" applyNumberFormat="1" applyFont="1" applyBorder="1" applyAlignment="1">
      <alignment horizontal="center" vertical="center" wrapText="1"/>
    </xf>
    <xf numFmtId="183" fontId="24" fillId="0" borderId="41" xfId="42" applyNumberFormat="1" applyFont="1" applyBorder="1" applyAlignment="1">
      <alignment horizontal="center" vertical="center" wrapText="1"/>
    </xf>
    <xf numFmtId="183" fontId="24" fillId="0" borderId="31" xfId="42" applyNumberFormat="1" applyFont="1" applyBorder="1" applyAlignment="1">
      <alignment horizontal="center"/>
    </xf>
    <xf numFmtId="183" fontId="24" fillId="0" borderId="40" xfId="42" applyNumberFormat="1" applyFont="1" applyBorder="1" applyAlignment="1">
      <alignment horizontal="center"/>
    </xf>
    <xf numFmtId="183" fontId="24" fillId="0" borderId="0" xfId="42" applyNumberFormat="1" applyFont="1" applyBorder="1" applyAlignment="1">
      <alignment horizontal="center"/>
    </xf>
    <xf numFmtId="183" fontId="26" fillId="0" borderId="0" xfId="42" applyNumberFormat="1" applyFont="1" applyBorder="1" applyAlignment="1">
      <alignment horizontal="center"/>
    </xf>
    <xf numFmtId="183" fontId="0" fillId="0" borderId="0" xfId="42" applyNumberFormat="1" applyFont="1" applyAlignment="1">
      <alignment horizontal="center"/>
    </xf>
    <xf numFmtId="0" fontId="15" fillId="0" borderId="11" xfId="0" applyFont="1" applyBorder="1" applyAlignment="1">
      <alignment horizontal="center"/>
    </xf>
    <xf numFmtId="3" fontId="0" fillId="0" borderId="21" xfId="0" applyNumberFormat="1" applyBorder="1" applyAlignment="1">
      <alignment/>
    </xf>
    <xf numFmtId="0" fontId="15" fillId="0" borderId="16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11" xfId="0" applyFont="1" applyBorder="1" applyAlignment="1">
      <alignment/>
    </xf>
    <xf numFmtId="3" fontId="10" fillId="0" borderId="21" xfId="0" applyNumberFormat="1" applyFont="1" applyBorder="1" applyAlignment="1">
      <alignment vertical="center"/>
    </xf>
    <xf numFmtId="3" fontId="15" fillId="0" borderId="21" xfId="0" applyNumberFormat="1" applyFont="1" applyBorder="1" applyAlignment="1">
      <alignment vertical="center"/>
    </xf>
    <xf numFmtId="3" fontId="10" fillId="0" borderId="21" xfId="0" applyNumberFormat="1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3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183" fontId="0" fillId="0" borderId="19" xfId="42" applyNumberFormat="1" applyFont="1" applyBorder="1" applyAlignment="1">
      <alignment/>
    </xf>
    <xf numFmtId="183" fontId="0" fillId="0" borderId="21" xfId="42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83" fontId="0" fillId="0" borderId="36" xfId="42" applyNumberFormat="1" applyFont="1" applyBorder="1" applyAlignment="1">
      <alignment/>
    </xf>
    <xf numFmtId="0" fontId="0" fillId="0" borderId="37" xfId="0" applyBorder="1" applyAlignment="1">
      <alignment/>
    </xf>
    <xf numFmtId="181" fontId="0" fillId="0" borderId="21" xfId="42" applyNumberFormat="1" applyFont="1" applyFill="1" applyBorder="1" applyAlignment="1">
      <alignment/>
    </xf>
    <xf numFmtId="183" fontId="10" fillId="0" borderId="19" xfId="42" applyNumberFormat="1" applyFont="1" applyBorder="1" applyAlignment="1">
      <alignment horizontal="center" vertical="center"/>
    </xf>
    <xf numFmtId="183" fontId="0" fillId="0" borderId="0" xfId="42" applyNumberFormat="1" applyFont="1" applyAlignment="1">
      <alignment/>
    </xf>
    <xf numFmtId="183" fontId="0" fillId="0" borderId="0" xfId="42" applyNumberFormat="1" applyFont="1" applyAlignment="1">
      <alignment vertical="center"/>
    </xf>
    <xf numFmtId="183" fontId="0" fillId="0" borderId="0" xfId="42" applyNumberFormat="1" applyFont="1" applyAlignment="1">
      <alignment/>
    </xf>
    <xf numFmtId="183" fontId="10" fillId="0" borderId="12" xfId="42" applyNumberFormat="1" applyFont="1" applyBorder="1" applyAlignment="1">
      <alignment horizontal="center" vertical="center"/>
    </xf>
    <xf numFmtId="183" fontId="10" fillId="0" borderId="18" xfId="42" applyNumberFormat="1" applyFont="1" applyBorder="1" applyAlignment="1">
      <alignment horizontal="center" vertical="center"/>
    </xf>
    <xf numFmtId="183" fontId="10" fillId="0" borderId="21" xfId="42" applyNumberFormat="1" applyFont="1" applyBorder="1" applyAlignment="1">
      <alignment horizontal="center" vertical="center"/>
    </xf>
    <xf numFmtId="183" fontId="10" fillId="0" borderId="0" xfId="42" applyNumberFormat="1" applyFont="1" applyBorder="1" applyAlignment="1">
      <alignment vertical="center"/>
    </xf>
    <xf numFmtId="183" fontId="0" fillId="0" borderId="0" xfId="42" applyNumberFormat="1" applyFont="1" applyAlignment="1">
      <alignment/>
    </xf>
    <xf numFmtId="183" fontId="15" fillId="0" borderId="21" xfId="42" applyNumberFormat="1" applyFont="1" applyBorder="1" applyAlignment="1">
      <alignment horizontal="center" vertical="center"/>
    </xf>
    <xf numFmtId="183" fontId="15" fillId="0" borderId="19" xfId="42" applyNumberFormat="1" applyFont="1" applyBorder="1" applyAlignment="1">
      <alignment horizontal="center" vertical="center"/>
    </xf>
    <xf numFmtId="183" fontId="10" fillId="0" borderId="23" xfId="42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vertical="center"/>
    </xf>
    <xf numFmtId="183" fontId="15" fillId="0" borderId="35" xfId="42" applyNumberFormat="1" applyFont="1" applyBorder="1" applyAlignment="1">
      <alignment horizontal="center" vertical="center"/>
    </xf>
    <xf numFmtId="3" fontId="15" fillId="0" borderId="36" xfId="0" applyNumberFormat="1" applyFont="1" applyBorder="1" applyAlignment="1">
      <alignment vertical="center"/>
    </xf>
    <xf numFmtId="3" fontId="15" fillId="0" borderId="37" xfId="0" applyNumberFormat="1" applyFont="1" applyBorder="1" applyAlignment="1">
      <alignment vertical="center"/>
    </xf>
    <xf numFmtId="3" fontId="0" fillId="0" borderId="2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5" fillId="0" borderId="14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Alignment="1">
      <alignment vertical="center"/>
    </xf>
    <xf numFmtId="181" fontId="0" fillId="0" borderId="21" xfId="42" applyNumberFormat="1" applyFont="1" applyFill="1" applyBorder="1" applyAlignment="1">
      <alignment horizontal="center" vertical="center"/>
    </xf>
    <xf numFmtId="183" fontId="0" fillId="0" borderId="0" xfId="42" applyNumberFormat="1" applyFont="1" applyFill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180" fontId="0" fillId="0" borderId="0" xfId="0" applyNumberFormat="1" applyFont="1" applyFill="1" applyAlignment="1">
      <alignment vertical="center"/>
    </xf>
    <xf numFmtId="0" fontId="10" fillId="0" borderId="14" xfId="0" applyFont="1" applyBorder="1" applyAlignment="1">
      <alignment/>
    </xf>
    <xf numFmtId="3" fontId="30" fillId="0" borderId="21" xfId="0" applyNumberFormat="1" applyFont="1" applyFill="1" applyBorder="1" applyAlignment="1">
      <alignment horizontal="center" vertical="center"/>
    </xf>
    <xf numFmtId="183" fontId="0" fillId="0" borderId="21" xfId="42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83" fontId="10" fillId="0" borderId="21" xfId="42" applyNumberFormat="1" applyFont="1" applyBorder="1" applyAlignment="1">
      <alignment horizontal="center" vertical="center"/>
    </xf>
    <xf numFmtId="183" fontId="15" fillId="0" borderId="21" xfId="42" applyNumberFormat="1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9" fillId="0" borderId="16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180" fontId="0" fillId="0" borderId="16" xfId="0" applyNumberFormat="1" applyFont="1" applyFill="1" applyBorder="1" applyAlignment="1">
      <alignment horizontal="center" vertical="center"/>
    </xf>
    <xf numFmtId="180" fontId="0" fillId="0" borderId="22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8" fillId="0" borderId="20" xfId="0" applyFont="1" applyBorder="1" applyAlignment="1">
      <alignment horizontal="right" vertical="center"/>
    </xf>
    <xf numFmtId="0" fontId="18" fillId="0" borderId="16" xfId="0" applyFont="1" applyBorder="1" applyAlignment="1">
      <alignment horizontal="right" vertical="center"/>
    </xf>
    <xf numFmtId="0" fontId="18" fillId="0" borderId="22" xfId="0" applyFont="1" applyBorder="1" applyAlignment="1">
      <alignment horizontal="right" vertical="center"/>
    </xf>
    <xf numFmtId="0" fontId="10" fillId="0" borderId="2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2" fontId="23" fillId="0" borderId="0" xfId="58" applyNumberFormat="1" applyFont="1" applyBorder="1" applyAlignment="1">
      <alignment horizontal="center" wrapText="1"/>
      <protection/>
    </xf>
    <xf numFmtId="2" fontId="23" fillId="0" borderId="15" xfId="58" applyNumberFormat="1" applyFont="1" applyBorder="1" applyAlignment="1">
      <alignment horizontal="center" wrapText="1"/>
      <protection/>
    </xf>
    <xf numFmtId="0" fontId="8" fillId="0" borderId="53" xfId="58" applyFont="1" applyBorder="1" applyAlignment="1">
      <alignment horizontal="left" wrapText="1"/>
      <protection/>
    </xf>
    <xf numFmtId="0" fontId="8" fillId="0" borderId="25" xfId="58" applyFont="1" applyBorder="1" applyAlignment="1">
      <alignment horizontal="left" wrapText="1"/>
      <protection/>
    </xf>
    <xf numFmtId="0" fontId="0" fillId="0" borderId="16" xfId="58" applyFont="1" applyBorder="1" applyAlignment="1">
      <alignment horizontal="left" wrapText="1"/>
      <protection/>
    </xf>
    <xf numFmtId="0" fontId="0" fillId="0" borderId="22" xfId="58" applyFont="1" applyBorder="1" applyAlignment="1">
      <alignment horizontal="left" wrapText="1"/>
      <protection/>
    </xf>
    <xf numFmtId="0" fontId="8" fillId="0" borderId="16" xfId="58" applyFont="1" applyBorder="1" applyAlignment="1">
      <alignment horizontal="left" wrapText="1"/>
      <protection/>
    </xf>
    <xf numFmtId="0" fontId="8" fillId="0" borderId="22" xfId="58" applyFont="1" applyBorder="1" applyAlignment="1">
      <alignment horizontal="left" wrapText="1"/>
      <protection/>
    </xf>
    <xf numFmtId="0" fontId="0" fillId="0" borderId="16" xfId="58" applyFont="1" applyBorder="1" applyAlignment="1">
      <alignment horizontal="center" wrapText="1"/>
      <protection/>
    </xf>
    <xf numFmtId="0" fontId="0" fillId="0" borderId="22" xfId="58" applyFont="1" applyBorder="1" applyAlignment="1">
      <alignment horizontal="center" wrapText="1"/>
      <protection/>
    </xf>
    <xf numFmtId="0" fontId="8" fillId="0" borderId="31" xfId="58" applyFont="1" applyBorder="1" applyAlignment="1">
      <alignment horizontal="left" wrapText="1"/>
      <protection/>
    </xf>
    <xf numFmtId="0" fontId="23" fillId="0" borderId="10" xfId="58" applyFont="1" applyBorder="1" applyAlignment="1">
      <alignment horizontal="center" wrapText="1"/>
      <protection/>
    </xf>
    <xf numFmtId="0" fontId="23" fillId="0" borderId="11" xfId="58" applyFont="1" applyBorder="1" applyAlignment="1">
      <alignment horizontal="center" wrapText="1"/>
      <protection/>
    </xf>
    <xf numFmtId="0" fontId="23" fillId="0" borderId="12" xfId="58" applyFont="1" applyBorder="1" applyAlignment="1">
      <alignment horizontal="center" wrapText="1"/>
      <protection/>
    </xf>
    <xf numFmtId="0" fontId="24" fillId="0" borderId="53" xfId="58" applyFont="1" applyBorder="1" applyAlignment="1">
      <alignment horizontal="left" wrapText="1"/>
      <protection/>
    </xf>
    <xf numFmtId="0" fontId="24" fillId="0" borderId="25" xfId="58" applyFont="1" applyBorder="1" applyAlignment="1">
      <alignment horizontal="left" wrapText="1"/>
      <protection/>
    </xf>
    <xf numFmtId="0" fontId="3" fillId="0" borderId="21" xfId="59" applyFont="1" applyFill="1" applyBorder="1" applyAlignment="1">
      <alignment horizontal="left" wrapText="1"/>
      <protection/>
    </xf>
    <xf numFmtId="0" fontId="24" fillId="0" borderId="21" xfId="59" applyFont="1" applyFill="1" applyBorder="1" applyAlignment="1">
      <alignment horizontal="left" wrapText="1"/>
      <protection/>
    </xf>
    <xf numFmtId="0" fontId="24" fillId="0" borderId="21" xfId="58" applyFont="1" applyBorder="1" applyAlignment="1">
      <alignment horizontal="left" wrapText="1"/>
      <protection/>
    </xf>
    <xf numFmtId="0" fontId="9" fillId="0" borderId="22" xfId="58" applyFont="1" applyBorder="1" applyAlignment="1">
      <alignment horizontal="left" wrapText="1"/>
      <protection/>
    </xf>
    <xf numFmtId="0" fontId="9" fillId="0" borderId="21" xfId="58" applyFont="1" applyBorder="1" applyAlignment="1">
      <alignment horizontal="left" wrapText="1"/>
      <protection/>
    </xf>
    <xf numFmtId="0" fontId="8" fillId="0" borderId="21" xfId="58" applyFont="1" applyBorder="1" applyAlignment="1">
      <alignment horizontal="left" wrapText="1"/>
      <protection/>
    </xf>
    <xf numFmtId="0" fontId="3" fillId="0" borderId="21" xfId="58" applyFont="1" applyBorder="1" applyAlignment="1">
      <alignment horizontal="left"/>
      <protection/>
    </xf>
    <xf numFmtId="0" fontId="3" fillId="0" borderId="21" xfId="58" applyFont="1" applyBorder="1" applyAlignment="1">
      <alignment horizontal="left" wrapText="1"/>
      <protection/>
    </xf>
    <xf numFmtId="0" fontId="7" fillId="0" borderId="0" xfId="0" applyFont="1" applyBorder="1" applyAlignment="1">
      <alignment horizontal="center" vertical="center"/>
    </xf>
    <xf numFmtId="0" fontId="25" fillId="0" borderId="21" xfId="58" applyFont="1" applyBorder="1" applyAlignment="1">
      <alignment horizontal="left"/>
      <protection/>
    </xf>
    <xf numFmtId="0" fontId="25" fillId="0" borderId="31" xfId="58" applyFont="1" applyBorder="1" applyAlignment="1">
      <alignment horizontal="left"/>
      <protection/>
    </xf>
    <xf numFmtId="0" fontId="24" fillId="0" borderId="21" xfId="58" applyFont="1" applyBorder="1" applyAlignment="1">
      <alignment horizontal="left"/>
      <protection/>
    </xf>
    <xf numFmtId="0" fontId="25" fillId="0" borderId="21" xfId="59" applyFont="1" applyFill="1" applyBorder="1" applyAlignment="1">
      <alignment horizontal="left" wrapText="1"/>
      <protection/>
    </xf>
    <xf numFmtId="2" fontId="8" fillId="0" borderId="20" xfId="58" applyNumberFormat="1" applyFont="1" applyBorder="1" applyAlignment="1">
      <alignment horizontal="center" wrapText="1"/>
      <protection/>
    </xf>
    <xf numFmtId="2" fontId="8" fillId="0" borderId="16" xfId="58" applyNumberFormat="1" applyFont="1" applyBorder="1" applyAlignment="1">
      <alignment horizontal="center" wrapText="1"/>
      <protection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sn_2009 Propozimet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sqyra%20vjetore%202010-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ITI%202011\Pasqyra%20vjetore%202011-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ont.paga%20ALMIRO%20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riano"/>
      <sheetName val="S.market"/>
      <sheetName val="Klinika"/>
      <sheetName val="KOLI"/>
      <sheetName val="Frends"/>
      <sheetName val="CITY CAFE"/>
      <sheetName val="SIG-SHIP"/>
      <sheetName val="SERENITY"/>
      <sheetName val="CREP"/>
      <sheetName val="Sheet1"/>
      <sheetName val="Sheet2"/>
    </sheetNames>
    <sheetDataSet>
      <sheetData sheetId="2">
        <row r="18">
          <cell r="D18">
            <v>4327517.013333334</v>
          </cell>
          <cell r="K18">
            <v>64288</v>
          </cell>
          <cell r="L18">
            <v>12617</v>
          </cell>
          <cell r="N18">
            <v>2762789</v>
          </cell>
          <cell r="O18">
            <v>216354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riano"/>
      <sheetName val="S.market"/>
      <sheetName val="Klinika"/>
      <sheetName val="KOLI"/>
      <sheetName val="Frends"/>
      <sheetName val="CITY CAFE"/>
      <sheetName val="Sheet3"/>
      <sheetName val="CREP"/>
      <sheetName val="SIG-SHIP"/>
      <sheetName val="SERENITY"/>
      <sheetName val="SLIMLINE 2011"/>
      <sheetName val="ROMANA"/>
      <sheetName val="Iliriana"/>
      <sheetName val="ALNA 2011"/>
      <sheetName val="ALB AUDIT "/>
      <sheetName val="luciano"/>
      <sheetName val="Sheet4"/>
    </sheetNames>
    <sheetDataSet>
      <sheetData sheetId="2">
        <row r="21">
          <cell r="E21">
            <v>5851347</v>
          </cell>
          <cell r="M21">
            <v>159600</v>
          </cell>
          <cell r="N21">
            <v>14993</v>
          </cell>
          <cell r="O21">
            <v>318166</v>
          </cell>
          <cell r="P21">
            <v>387333</v>
          </cell>
          <cell r="Q21">
            <v>2035293</v>
          </cell>
          <cell r="S21">
            <v>1904651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. Kafe"/>
      <sheetName val="almiro"/>
      <sheetName val="Sheet1"/>
      <sheetName val="CREP"/>
    </sheetNames>
    <sheetDataSet>
      <sheetData sheetId="1">
        <row r="31">
          <cell r="F31">
            <v>356436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1"/>
  <sheetViews>
    <sheetView zoomScalePageLayoutView="0" workbookViewId="0" topLeftCell="A34">
      <selection activeCell="I37" sqref="I37"/>
    </sheetView>
  </sheetViews>
  <sheetFormatPr defaultColWidth="9.140625" defaultRowHeight="12.75"/>
  <cols>
    <col min="1" max="1" width="3.421875" style="6" customWidth="1"/>
    <col min="2" max="3" width="9.140625" style="6" customWidth="1"/>
    <col min="4" max="4" width="9.28125" style="6" customWidth="1"/>
    <col min="5" max="5" width="11.421875" style="6" customWidth="1"/>
    <col min="6" max="6" width="12.8515625" style="6" customWidth="1"/>
    <col min="7" max="7" width="5.421875" style="6" customWidth="1"/>
    <col min="8" max="9" width="9.140625" style="6" customWidth="1"/>
    <col min="10" max="10" width="3.140625" style="6" customWidth="1"/>
    <col min="11" max="11" width="9.140625" style="6" customWidth="1"/>
    <col min="12" max="12" width="1.8515625" style="6" customWidth="1"/>
    <col min="13" max="16384" width="9.140625" style="6" customWidth="1"/>
  </cols>
  <sheetData>
    <row r="1" s="8" customFormat="1" ht="6.75" customHeight="1"/>
    <row r="2" spans="2:11" s="8" customFormat="1" ht="12.75">
      <c r="B2" s="9"/>
      <c r="C2" s="10"/>
      <c r="D2" s="10"/>
      <c r="E2" s="10"/>
      <c r="F2" s="10"/>
      <c r="G2" s="10"/>
      <c r="H2" s="10"/>
      <c r="I2" s="10"/>
      <c r="J2" s="10"/>
      <c r="K2" s="11"/>
    </row>
    <row r="3" spans="2:11" s="16" customFormat="1" ht="13.5" customHeight="1">
      <c r="B3" s="12"/>
      <c r="C3" s="13" t="s">
        <v>60</v>
      </c>
      <c r="D3" s="13"/>
      <c r="E3" s="13"/>
      <c r="F3" s="316" t="s">
        <v>108</v>
      </c>
      <c r="G3" s="316"/>
      <c r="H3" s="316"/>
      <c r="I3" s="316"/>
      <c r="J3" s="316"/>
      <c r="K3" s="15"/>
    </row>
    <row r="4" spans="2:11" s="16" customFormat="1" ht="13.5" customHeight="1">
      <c r="B4" s="12"/>
      <c r="C4" s="13" t="s">
        <v>29</v>
      </c>
      <c r="D4" s="13"/>
      <c r="E4" s="13"/>
      <c r="F4" s="317" t="s">
        <v>109</v>
      </c>
      <c r="G4" s="317"/>
      <c r="H4" s="317"/>
      <c r="I4" s="317"/>
      <c r="J4" s="317"/>
      <c r="K4" s="15"/>
    </row>
    <row r="5" spans="2:11" s="16" customFormat="1" ht="13.5" customHeight="1">
      <c r="B5" s="12"/>
      <c r="C5" s="13" t="s">
        <v>5</v>
      </c>
      <c r="D5" s="13"/>
      <c r="E5" s="13"/>
      <c r="F5" s="316" t="s">
        <v>110</v>
      </c>
      <c r="G5" s="316"/>
      <c r="H5" s="316"/>
      <c r="I5" s="316"/>
      <c r="J5" s="316"/>
      <c r="K5" s="15"/>
    </row>
    <row r="6" spans="2:11" s="16" customFormat="1" ht="13.5" customHeight="1">
      <c r="B6" s="12"/>
      <c r="C6" s="13"/>
      <c r="D6" s="13"/>
      <c r="E6" s="13"/>
      <c r="F6" s="226"/>
      <c r="G6" s="226"/>
      <c r="H6" s="223" t="s">
        <v>111</v>
      </c>
      <c r="I6" s="19"/>
      <c r="J6" s="17"/>
      <c r="K6" s="15"/>
    </row>
    <row r="7" spans="2:11" s="16" customFormat="1" ht="13.5" customHeight="1">
      <c r="B7" s="12"/>
      <c r="C7" s="13" t="s">
        <v>0</v>
      </c>
      <c r="D7" s="13"/>
      <c r="E7" s="13"/>
      <c r="F7" s="224"/>
      <c r="G7" s="227"/>
      <c r="H7" s="226"/>
      <c r="I7" s="13"/>
      <c r="J7" s="13"/>
      <c r="K7" s="15"/>
    </row>
    <row r="8" spans="2:11" s="16" customFormat="1" ht="13.5" customHeight="1">
      <c r="B8" s="12"/>
      <c r="C8" s="13" t="s">
        <v>1</v>
      </c>
      <c r="D8" s="13"/>
      <c r="E8" s="13"/>
      <c r="F8" s="225"/>
      <c r="G8" s="228"/>
      <c r="H8" s="226"/>
      <c r="I8" s="13"/>
      <c r="J8" s="13"/>
      <c r="K8" s="15"/>
    </row>
    <row r="9" spans="2:11" s="16" customFormat="1" ht="13.5" customHeight="1">
      <c r="B9" s="12"/>
      <c r="C9" s="13"/>
      <c r="D9" s="13"/>
      <c r="E9" s="13"/>
      <c r="F9" s="226"/>
      <c r="G9" s="226"/>
      <c r="H9" s="226"/>
      <c r="I9" s="13"/>
      <c r="J9" s="13"/>
      <c r="K9" s="15"/>
    </row>
    <row r="10" spans="2:11" s="16" customFormat="1" ht="13.5" customHeight="1">
      <c r="B10" s="12"/>
      <c r="C10" s="13" t="s">
        <v>21</v>
      </c>
      <c r="D10" s="13"/>
      <c r="E10" s="13"/>
      <c r="F10" s="316" t="s">
        <v>112</v>
      </c>
      <c r="G10" s="316"/>
      <c r="H10" s="316"/>
      <c r="I10" s="316"/>
      <c r="J10" s="316"/>
      <c r="K10" s="15"/>
    </row>
    <row r="11" spans="2:11" s="16" customFormat="1" ht="13.5" customHeight="1">
      <c r="B11" s="12"/>
      <c r="C11" s="13"/>
      <c r="D11" s="13"/>
      <c r="E11" s="13"/>
      <c r="F11" s="18"/>
      <c r="G11" s="18"/>
      <c r="H11" s="18"/>
      <c r="I11" s="18"/>
      <c r="J11" s="18"/>
      <c r="K11" s="15"/>
    </row>
    <row r="12" spans="2:11" s="16" customFormat="1" ht="13.5" customHeight="1">
      <c r="B12" s="12"/>
      <c r="C12" s="13"/>
      <c r="D12" s="13"/>
      <c r="E12" s="13"/>
      <c r="F12" s="18"/>
      <c r="G12" s="18"/>
      <c r="H12" s="18"/>
      <c r="I12" s="18"/>
      <c r="J12" s="18"/>
      <c r="K12" s="15"/>
    </row>
    <row r="13" spans="2:11" s="24" customFormat="1" ht="12.75">
      <c r="B13" s="21"/>
      <c r="C13" s="22"/>
      <c r="D13" s="22"/>
      <c r="E13" s="22"/>
      <c r="F13" s="22"/>
      <c r="G13" s="22"/>
      <c r="H13" s="22"/>
      <c r="I13" s="22"/>
      <c r="J13" s="22"/>
      <c r="K13" s="23"/>
    </row>
    <row r="14" spans="2:11" s="24" customFormat="1" ht="12.75">
      <c r="B14" s="21"/>
      <c r="C14" s="22"/>
      <c r="D14" s="22"/>
      <c r="E14" s="22"/>
      <c r="F14" s="22"/>
      <c r="G14" s="22"/>
      <c r="H14" s="22"/>
      <c r="I14" s="22"/>
      <c r="J14" s="22"/>
      <c r="K14" s="23"/>
    </row>
    <row r="15" spans="2:11" s="24" customFormat="1" ht="12.75">
      <c r="B15" s="21"/>
      <c r="C15" s="22"/>
      <c r="D15" s="22"/>
      <c r="E15" s="22"/>
      <c r="F15" s="22"/>
      <c r="G15" s="22"/>
      <c r="H15" s="22"/>
      <c r="I15" s="22"/>
      <c r="J15" s="22"/>
      <c r="K15" s="23"/>
    </row>
    <row r="16" spans="2:11" s="24" customFormat="1" ht="12.75">
      <c r="B16" s="21"/>
      <c r="C16" s="22"/>
      <c r="D16" s="22"/>
      <c r="E16" s="22"/>
      <c r="F16" s="22"/>
      <c r="G16" s="22"/>
      <c r="H16" s="22"/>
      <c r="I16" s="22"/>
      <c r="J16" s="22"/>
      <c r="K16" s="23"/>
    </row>
    <row r="17" spans="2:11" s="24" customFormat="1" ht="12.75">
      <c r="B17" s="21"/>
      <c r="C17" s="22"/>
      <c r="D17" s="22"/>
      <c r="E17" s="22"/>
      <c r="F17" s="22"/>
      <c r="G17" s="22"/>
      <c r="H17" s="22"/>
      <c r="I17" s="22"/>
      <c r="J17" s="22"/>
      <c r="K17" s="23"/>
    </row>
    <row r="18" spans="2:11" s="24" customFormat="1" ht="12.75">
      <c r="B18" s="21"/>
      <c r="C18" s="22"/>
      <c r="D18" s="22"/>
      <c r="E18" s="22"/>
      <c r="F18" s="22"/>
      <c r="G18" s="22"/>
      <c r="H18" s="22"/>
      <c r="I18" s="22"/>
      <c r="J18" s="22"/>
      <c r="K18" s="23"/>
    </row>
    <row r="19" spans="2:11" s="24" customFormat="1" ht="12.75">
      <c r="B19" s="21"/>
      <c r="C19" s="22"/>
      <c r="D19" s="22"/>
      <c r="E19" s="22"/>
      <c r="F19" s="22"/>
      <c r="G19" s="22"/>
      <c r="H19" s="22"/>
      <c r="I19" s="22"/>
      <c r="J19" s="22"/>
      <c r="K19" s="23"/>
    </row>
    <row r="20" spans="2:11" s="24" customFormat="1" ht="12.75">
      <c r="B20" s="21"/>
      <c r="C20" s="22"/>
      <c r="D20" s="22"/>
      <c r="E20" s="22"/>
      <c r="F20" s="22"/>
      <c r="G20" s="22"/>
      <c r="H20" s="22"/>
      <c r="I20" s="22"/>
      <c r="J20" s="22"/>
      <c r="K20" s="23"/>
    </row>
    <row r="21" spans="2:11" s="24" customFormat="1" ht="12.75">
      <c r="B21" s="21"/>
      <c r="D21" s="22"/>
      <c r="E21" s="22"/>
      <c r="F21" s="22"/>
      <c r="G21" s="22"/>
      <c r="H21" s="22"/>
      <c r="I21" s="22"/>
      <c r="J21" s="22"/>
      <c r="K21" s="23"/>
    </row>
    <row r="22" spans="2:11" s="24" customFormat="1" ht="12.75">
      <c r="B22" s="21"/>
      <c r="C22" s="22"/>
      <c r="D22" s="22"/>
      <c r="E22" s="22"/>
      <c r="F22" s="22"/>
      <c r="G22" s="22"/>
      <c r="H22" s="22"/>
      <c r="I22" s="22"/>
      <c r="J22" s="22"/>
      <c r="K22" s="23"/>
    </row>
    <row r="23" spans="2:11" s="24" customFormat="1" ht="12.75">
      <c r="B23" s="21"/>
      <c r="C23" s="22"/>
      <c r="D23" s="22"/>
      <c r="E23" s="22"/>
      <c r="F23" s="22"/>
      <c r="G23" s="22"/>
      <c r="H23" s="22"/>
      <c r="I23" s="22"/>
      <c r="J23" s="22"/>
      <c r="K23" s="23"/>
    </row>
    <row r="24" spans="2:11" s="24" customFormat="1" ht="12.75">
      <c r="B24" s="21"/>
      <c r="C24" s="22"/>
      <c r="D24" s="22"/>
      <c r="E24" s="22"/>
      <c r="F24" s="22"/>
      <c r="G24" s="22"/>
      <c r="H24" s="22"/>
      <c r="I24" s="22"/>
      <c r="J24" s="22"/>
      <c r="K24" s="23"/>
    </row>
    <row r="25" spans="2:11" s="28" customFormat="1" ht="33.75">
      <c r="B25" s="318" t="s">
        <v>6</v>
      </c>
      <c r="C25" s="319"/>
      <c r="D25" s="319"/>
      <c r="E25" s="319"/>
      <c r="F25" s="319"/>
      <c r="G25" s="319"/>
      <c r="H25" s="319"/>
      <c r="I25" s="319"/>
      <c r="J25" s="319"/>
      <c r="K25" s="320"/>
    </row>
    <row r="26" spans="2:11" s="28" customFormat="1" ht="10.5" customHeight="1">
      <c r="B26" s="25"/>
      <c r="C26" s="26"/>
      <c r="D26" s="26"/>
      <c r="E26" s="26"/>
      <c r="F26" s="26"/>
      <c r="G26" s="26"/>
      <c r="H26" s="26"/>
      <c r="I26" s="26"/>
      <c r="J26" s="26"/>
      <c r="K26" s="27"/>
    </row>
    <row r="27" spans="2:11" s="32" customFormat="1" ht="25.5">
      <c r="B27" s="309" t="s">
        <v>71</v>
      </c>
      <c r="C27" s="310"/>
      <c r="D27" s="310"/>
      <c r="E27" s="310"/>
      <c r="F27" s="310"/>
      <c r="G27" s="310"/>
      <c r="H27" s="310"/>
      <c r="I27" s="310"/>
      <c r="J27" s="310"/>
      <c r="K27" s="311"/>
    </row>
    <row r="28" spans="2:11" s="32" customFormat="1" ht="9" customHeight="1">
      <c r="B28" s="29"/>
      <c r="C28" s="30"/>
      <c r="D28" s="30"/>
      <c r="E28" s="30"/>
      <c r="F28" s="30"/>
      <c r="G28" s="30"/>
      <c r="H28" s="30"/>
      <c r="I28" s="30"/>
      <c r="J28" s="30"/>
      <c r="K28" s="31"/>
    </row>
    <row r="29" spans="2:11" s="24" customFormat="1" ht="12.75">
      <c r="B29" s="33"/>
      <c r="C29" s="308" t="s">
        <v>59</v>
      </c>
      <c r="D29" s="308"/>
      <c r="E29" s="308"/>
      <c r="F29" s="308"/>
      <c r="G29" s="308"/>
      <c r="H29" s="308"/>
      <c r="I29" s="308"/>
      <c r="J29" s="308"/>
      <c r="K29" s="23"/>
    </row>
    <row r="30" spans="2:11" s="24" customFormat="1" ht="12.75">
      <c r="B30" s="21"/>
      <c r="C30" s="308"/>
      <c r="D30" s="308"/>
      <c r="E30" s="308"/>
      <c r="F30" s="308"/>
      <c r="G30" s="308"/>
      <c r="H30" s="308"/>
      <c r="I30" s="308"/>
      <c r="J30" s="308"/>
      <c r="K30" s="23"/>
    </row>
    <row r="31" spans="2:11" s="24" customFormat="1" ht="12.75">
      <c r="B31" s="21"/>
      <c r="C31" s="22"/>
      <c r="D31" s="22"/>
      <c r="E31" s="22"/>
      <c r="F31" s="22"/>
      <c r="G31" s="22"/>
      <c r="H31" s="22"/>
      <c r="I31" s="22"/>
      <c r="J31" s="22"/>
      <c r="K31" s="23"/>
    </row>
    <row r="32" spans="2:11" s="24" customFormat="1" ht="12.75">
      <c r="B32" s="21"/>
      <c r="C32" s="22"/>
      <c r="D32" s="22"/>
      <c r="E32" s="22"/>
      <c r="F32" s="22"/>
      <c r="G32" s="22"/>
      <c r="H32" s="22"/>
      <c r="I32" s="22"/>
      <c r="J32" s="22"/>
      <c r="K32" s="23"/>
    </row>
    <row r="33" spans="2:11" s="37" customFormat="1" ht="33.75">
      <c r="B33" s="21"/>
      <c r="C33" s="22"/>
      <c r="D33" s="22"/>
      <c r="E33" s="22"/>
      <c r="F33" s="34" t="s">
        <v>352</v>
      </c>
      <c r="G33" s="35"/>
      <c r="H33" s="35"/>
      <c r="I33" s="35"/>
      <c r="J33" s="35"/>
      <c r="K33" s="36"/>
    </row>
    <row r="34" spans="2:11" s="37" customFormat="1" ht="12.75">
      <c r="B34" s="38"/>
      <c r="C34" s="35"/>
      <c r="D34" s="35"/>
      <c r="E34" s="35"/>
      <c r="F34" s="35"/>
      <c r="G34" s="35"/>
      <c r="H34" s="35"/>
      <c r="I34" s="35"/>
      <c r="J34" s="35"/>
      <c r="K34" s="36"/>
    </row>
    <row r="35" spans="2:11" s="37" customFormat="1" ht="12.75">
      <c r="B35" s="38"/>
      <c r="C35" s="35"/>
      <c r="D35" s="35"/>
      <c r="E35" s="35"/>
      <c r="F35" s="35"/>
      <c r="G35" s="35"/>
      <c r="H35" s="35"/>
      <c r="I35" s="35"/>
      <c r="J35" s="35"/>
      <c r="K35" s="36"/>
    </row>
    <row r="36" spans="2:11" s="37" customFormat="1" ht="12.75">
      <c r="B36" s="38"/>
      <c r="C36" s="35"/>
      <c r="D36" s="35"/>
      <c r="E36" s="35"/>
      <c r="F36" s="35"/>
      <c r="G36" s="35"/>
      <c r="H36" s="35"/>
      <c r="I36" s="35"/>
      <c r="J36" s="35"/>
      <c r="K36" s="36"/>
    </row>
    <row r="37" spans="2:11" s="37" customFormat="1" ht="12.75">
      <c r="B37" s="38"/>
      <c r="C37" s="35"/>
      <c r="D37" s="35"/>
      <c r="E37" s="35"/>
      <c r="F37" s="35"/>
      <c r="G37" s="35"/>
      <c r="H37" s="35"/>
      <c r="I37" s="35"/>
      <c r="J37" s="35"/>
      <c r="K37" s="36"/>
    </row>
    <row r="38" spans="2:11" s="37" customFormat="1" ht="12.75">
      <c r="B38" s="38"/>
      <c r="C38" s="35"/>
      <c r="D38" s="35"/>
      <c r="E38" s="35"/>
      <c r="F38" s="35"/>
      <c r="G38" s="35"/>
      <c r="H38" s="35"/>
      <c r="I38" s="35"/>
      <c r="J38" s="35"/>
      <c r="K38" s="36"/>
    </row>
    <row r="39" spans="2:11" s="37" customFormat="1" ht="9" customHeight="1">
      <c r="B39" s="38"/>
      <c r="C39" s="35"/>
      <c r="D39" s="35"/>
      <c r="E39" s="35"/>
      <c r="F39" s="35"/>
      <c r="G39" s="35"/>
      <c r="H39" s="35"/>
      <c r="I39" s="35"/>
      <c r="J39" s="35"/>
      <c r="K39" s="36"/>
    </row>
    <row r="40" spans="2:11" s="37" customFormat="1" ht="12.75">
      <c r="B40" s="38"/>
      <c r="C40" s="35"/>
      <c r="D40" s="35"/>
      <c r="E40" s="35"/>
      <c r="F40" s="35"/>
      <c r="G40" s="35"/>
      <c r="H40" s="35"/>
      <c r="I40" s="35"/>
      <c r="J40" s="35"/>
      <c r="K40" s="36"/>
    </row>
    <row r="41" spans="2:11" s="37" customFormat="1" ht="12.75">
      <c r="B41" s="38"/>
      <c r="C41" s="35"/>
      <c r="D41" s="35"/>
      <c r="E41" s="35"/>
      <c r="F41" s="35"/>
      <c r="G41" s="35"/>
      <c r="H41" s="35"/>
      <c r="I41" s="35"/>
      <c r="J41" s="35"/>
      <c r="K41" s="36"/>
    </row>
    <row r="42" spans="2:11" s="16" customFormat="1" ht="12.75" customHeight="1">
      <c r="B42" s="12"/>
      <c r="C42" s="13"/>
      <c r="D42" s="13"/>
      <c r="E42" s="13"/>
      <c r="F42" s="13"/>
      <c r="G42" s="13"/>
      <c r="H42" s="308"/>
      <c r="I42" s="308"/>
      <c r="J42" s="13"/>
      <c r="K42" s="15"/>
    </row>
    <row r="43" spans="2:11" s="16" customFormat="1" ht="12.75" customHeight="1">
      <c r="B43" s="12"/>
      <c r="C43" s="13"/>
      <c r="D43" s="13"/>
      <c r="E43" s="13"/>
      <c r="F43" s="13"/>
      <c r="G43" s="13"/>
      <c r="H43" s="314"/>
      <c r="I43" s="314"/>
      <c r="J43" s="13"/>
      <c r="K43" s="15"/>
    </row>
    <row r="44" spans="2:11" s="16" customFormat="1" ht="12.75" customHeight="1">
      <c r="B44" s="12"/>
      <c r="C44" s="13" t="s">
        <v>30</v>
      </c>
      <c r="D44" s="13"/>
      <c r="E44" s="13"/>
      <c r="F44" s="13"/>
      <c r="G44" s="13"/>
      <c r="H44" s="313" t="s">
        <v>35</v>
      </c>
      <c r="I44" s="313"/>
      <c r="J44" s="13"/>
      <c r="K44" s="15"/>
    </row>
    <row r="45" spans="2:11" s="16" customFormat="1" ht="12.75" customHeight="1">
      <c r="B45" s="12"/>
      <c r="C45" s="13" t="s">
        <v>31</v>
      </c>
      <c r="D45" s="13"/>
      <c r="E45" s="13"/>
      <c r="F45" s="13"/>
      <c r="G45" s="13"/>
      <c r="H45" s="313"/>
      <c r="I45" s="313"/>
      <c r="J45" s="13"/>
      <c r="K45" s="15"/>
    </row>
    <row r="46" spans="2:11" s="24" customFormat="1" ht="12.75">
      <c r="B46" s="21"/>
      <c r="C46" s="22"/>
      <c r="D46" s="22"/>
      <c r="E46" s="22"/>
      <c r="F46" s="22"/>
      <c r="G46" s="22"/>
      <c r="H46" s="22"/>
      <c r="I46" s="22"/>
      <c r="J46" s="22"/>
      <c r="K46" s="23"/>
    </row>
    <row r="47" spans="2:11" s="42" customFormat="1" ht="12.75" customHeight="1">
      <c r="B47" s="39"/>
      <c r="C47" s="13" t="s">
        <v>36</v>
      </c>
      <c r="D47" s="13"/>
      <c r="E47" s="13"/>
      <c r="F47" s="13"/>
      <c r="G47" s="20" t="s">
        <v>32</v>
      </c>
      <c r="H47" s="315" t="s">
        <v>358</v>
      </c>
      <c r="I47" s="314"/>
      <c r="J47" s="40"/>
      <c r="K47" s="41"/>
    </row>
    <row r="48" spans="2:11" s="42" customFormat="1" ht="12.75" customHeight="1">
      <c r="B48" s="39"/>
      <c r="C48" s="13"/>
      <c r="D48" s="13"/>
      <c r="E48" s="13"/>
      <c r="F48" s="13"/>
      <c r="G48" s="20" t="s">
        <v>33</v>
      </c>
      <c r="H48" s="312" t="s">
        <v>359</v>
      </c>
      <c r="I48" s="313"/>
      <c r="J48" s="40"/>
      <c r="K48" s="41"/>
    </row>
    <row r="49" spans="2:11" s="42" customFormat="1" ht="7.5" customHeight="1">
      <c r="B49" s="39"/>
      <c r="C49" s="13"/>
      <c r="D49" s="13"/>
      <c r="E49" s="13"/>
      <c r="F49" s="13"/>
      <c r="G49" s="20"/>
      <c r="H49" s="20"/>
      <c r="I49" s="20"/>
      <c r="J49" s="40"/>
      <c r="K49" s="41"/>
    </row>
    <row r="50" spans="2:11" s="42" customFormat="1" ht="12.75" customHeight="1">
      <c r="B50" s="39"/>
      <c r="C50" s="13" t="s">
        <v>34</v>
      </c>
      <c r="D50" s="13"/>
      <c r="E50" s="13"/>
      <c r="F50" s="20"/>
      <c r="G50" s="13"/>
      <c r="H50" s="302" t="s">
        <v>360</v>
      </c>
      <c r="I50" s="14"/>
      <c r="J50" s="40"/>
      <c r="K50" s="41"/>
    </row>
    <row r="51" spans="2:11" ht="22.5" customHeight="1">
      <c r="B51" s="43"/>
      <c r="C51" s="44"/>
      <c r="D51" s="44"/>
      <c r="E51" s="44"/>
      <c r="F51" s="44"/>
      <c r="G51" s="44"/>
      <c r="H51" s="44"/>
      <c r="I51" s="44"/>
      <c r="J51" s="44"/>
      <c r="K51" s="45"/>
    </row>
    <row r="52" ht="6.75" customHeight="1"/>
  </sheetData>
  <sheetProtection/>
  <mergeCells count="14">
    <mergeCell ref="F3:J3"/>
    <mergeCell ref="F4:J4"/>
    <mergeCell ref="F5:J5"/>
    <mergeCell ref="F10:J10"/>
    <mergeCell ref="B25:K25"/>
    <mergeCell ref="C29:J29"/>
    <mergeCell ref="C30:J30"/>
    <mergeCell ref="H42:I42"/>
    <mergeCell ref="B27:K27"/>
    <mergeCell ref="H48:I48"/>
    <mergeCell ref="H43:I43"/>
    <mergeCell ref="H44:I44"/>
    <mergeCell ref="H45:I45"/>
    <mergeCell ref="H47:I47"/>
  </mergeCells>
  <printOptions horizontalCentered="1" verticalCentered="1"/>
  <pageMargins left="0" right="0" top="0" bottom="0" header="0.511811023622047" footer="0.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9"/>
  <sheetViews>
    <sheetView zoomScalePageLayoutView="0" workbookViewId="0" topLeftCell="A25">
      <selection activeCell="F36" sqref="F36:F37"/>
    </sheetView>
  </sheetViews>
  <sheetFormatPr defaultColWidth="9.140625" defaultRowHeight="12.75"/>
  <cols>
    <col min="1" max="1" width="4.28125" style="284" customWidth="1"/>
    <col min="2" max="2" width="3.7109375" style="283" customWidth="1"/>
    <col min="3" max="3" width="5.28125" style="283" customWidth="1"/>
    <col min="4" max="4" width="2.7109375" style="283" customWidth="1"/>
    <col min="5" max="5" width="51.7109375" style="284" customWidth="1"/>
    <col min="6" max="6" width="14.8515625" style="285" customWidth="1"/>
    <col min="7" max="7" width="16.00390625" style="285" customWidth="1"/>
    <col min="8" max="8" width="14.00390625" style="286" customWidth="1"/>
    <col min="9" max="9" width="6.00390625" style="284" customWidth="1"/>
    <col min="10" max="10" width="10.28125" style="284" bestFit="1" customWidth="1"/>
    <col min="11" max="11" width="14.421875" style="284" bestFit="1" customWidth="1"/>
    <col min="12" max="16384" width="9.140625" style="284" customWidth="1"/>
  </cols>
  <sheetData>
    <row r="2" spans="2:8" s="280" customFormat="1" ht="15">
      <c r="B2" s="274" t="s">
        <v>67</v>
      </c>
      <c r="C2" s="275"/>
      <c r="D2" s="276"/>
      <c r="E2" s="277" t="s">
        <v>108</v>
      </c>
      <c r="F2" s="278"/>
      <c r="G2" s="278"/>
      <c r="H2" s="279"/>
    </row>
    <row r="3" spans="2:8" s="280" customFormat="1" ht="15.75" customHeight="1">
      <c r="B3" s="274"/>
      <c r="C3" s="275"/>
      <c r="D3" s="276"/>
      <c r="E3" s="281"/>
      <c r="F3" s="282"/>
      <c r="G3" s="282"/>
      <c r="H3" s="279"/>
    </row>
    <row r="4" spans="2:8" s="280" customFormat="1" ht="29.25" customHeight="1">
      <c r="B4" s="326" t="s">
        <v>354</v>
      </c>
      <c r="C4" s="326"/>
      <c r="D4" s="326"/>
      <c r="E4" s="326"/>
      <c r="F4" s="326"/>
      <c r="G4" s="326"/>
      <c r="H4" s="326"/>
    </row>
    <row r="5" spans="2:8" s="280" customFormat="1" ht="18.75" customHeight="1">
      <c r="B5" s="327" t="s">
        <v>44</v>
      </c>
      <c r="C5" s="327"/>
      <c r="D5" s="327"/>
      <c r="E5" s="327"/>
      <c r="F5" s="327"/>
      <c r="G5" s="327"/>
      <c r="H5" s="327"/>
    </row>
    <row r="6" ht="28.5" customHeight="1"/>
    <row r="7" spans="2:8" s="280" customFormat="1" ht="15.75" customHeight="1">
      <c r="B7" s="328" t="s">
        <v>2</v>
      </c>
      <c r="C7" s="330" t="s">
        <v>45</v>
      </c>
      <c r="D7" s="331"/>
      <c r="E7" s="332"/>
      <c r="F7" s="287" t="s">
        <v>46</v>
      </c>
      <c r="G7" s="287" t="s">
        <v>46</v>
      </c>
      <c r="H7" s="287" t="s">
        <v>46</v>
      </c>
    </row>
    <row r="8" spans="2:8" s="280" customFormat="1" ht="15.75" customHeight="1">
      <c r="B8" s="329"/>
      <c r="C8" s="333"/>
      <c r="D8" s="334"/>
      <c r="E8" s="335"/>
      <c r="F8" s="288" t="s">
        <v>47</v>
      </c>
      <c r="G8" s="289" t="s">
        <v>54</v>
      </c>
      <c r="H8" s="289" t="s">
        <v>54</v>
      </c>
    </row>
    <row r="9" spans="2:8" s="280" customFormat="1" ht="19.5" customHeight="1">
      <c r="B9" s="290" t="s">
        <v>3</v>
      </c>
      <c r="C9" s="336" t="s">
        <v>74</v>
      </c>
      <c r="D9" s="337"/>
      <c r="E9" s="338"/>
      <c r="F9" s="273">
        <f>SUM(F10:F12)</f>
        <v>5851347</v>
      </c>
      <c r="G9" s="273">
        <f>SUM(G10:G12)</f>
        <v>4327517.013333334</v>
      </c>
      <c r="H9" s="273">
        <f>SUM(H10:H12)</f>
        <v>5900500</v>
      </c>
    </row>
    <row r="10" spans="2:8" s="280" customFormat="1" ht="19.5" customHeight="1">
      <c r="B10" s="290"/>
      <c r="C10" s="291" t="s">
        <v>75</v>
      </c>
      <c r="D10" s="343" t="s">
        <v>101</v>
      </c>
      <c r="E10" s="344"/>
      <c r="F10" s="273">
        <f>'[2]Klinika'!$E$21</f>
        <v>5851347</v>
      </c>
      <c r="G10" s="273">
        <f>'[1]Klinika'!$D$18</f>
        <v>4327517.013333334</v>
      </c>
      <c r="H10" s="292">
        <v>5900500</v>
      </c>
    </row>
    <row r="11" spans="2:8" s="280" customFormat="1" ht="19.5" customHeight="1">
      <c r="B11" s="290"/>
      <c r="C11" s="291" t="s">
        <v>75</v>
      </c>
      <c r="D11" s="343"/>
      <c r="E11" s="344"/>
      <c r="F11" s="273"/>
      <c r="G11" s="273"/>
      <c r="H11" s="292"/>
    </row>
    <row r="12" spans="2:8" s="280" customFormat="1" ht="19.5" customHeight="1">
      <c r="B12" s="290"/>
      <c r="C12" s="291" t="s">
        <v>75</v>
      </c>
      <c r="D12" s="343"/>
      <c r="E12" s="344"/>
      <c r="F12" s="273"/>
      <c r="G12" s="273"/>
      <c r="H12" s="292"/>
    </row>
    <row r="13" spans="2:8" s="280" customFormat="1" ht="19.5" customHeight="1">
      <c r="B13" s="290" t="s">
        <v>4</v>
      </c>
      <c r="C13" s="336" t="s">
        <v>76</v>
      </c>
      <c r="D13" s="337"/>
      <c r="E13" s="338"/>
      <c r="F13" s="293">
        <f>F14+F18+F22</f>
        <v>5163941</v>
      </c>
      <c r="G13" s="293">
        <f>G14+G18+G21+G22+G32</f>
        <v>3867068</v>
      </c>
      <c r="H13" s="293">
        <f>H14+H18+H21+H22+H32</f>
        <v>4643166</v>
      </c>
    </row>
    <row r="14" spans="2:11" s="280" customFormat="1" ht="19.5" customHeight="1">
      <c r="B14" s="294">
        <v>1</v>
      </c>
      <c r="C14" s="323" t="s">
        <v>77</v>
      </c>
      <c r="D14" s="324"/>
      <c r="E14" s="325"/>
      <c r="F14" s="295">
        <f>F15+F16-F17</f>
        <v>2085293</v>
      </c>
      <c r="G14" s="295">
        <f>G15+G16-G17</f>
        <v>242358</v>
      </c>
      <c r="H14" s="295">
        <f>H15+H16-H17</f>
        <v>3559800</v>
      </c>
      <c r="K14" s="279"/>
    </row>
    <row r="15" spans="2:10" s="280" customFormat="1" ht="19.5" customHeight="1">
      <c r="B15" s="294"/>
      <c r="C15" s="291" t="s">
        <v>75</v>
      </c>
      <c r="D15" s="321" t="s">
        <v>78</v>
      </c>
      <c r="E15" s="322"/>
      <c r="F15" s="273">
        <v>850000</v>
      </c>
      <c r="G15" s="273">
        <v>25700</v>
      </c>
      <c r="H15" s="296">
        <v>15500</v>
      </c>
      <c r="J15" s="297"/>
    </row>
    <row r="16" spans="2:11" s="280" customFormat="1" ht="19.5" customHeight="1">
      <c r="B16" s="294"/>
      <c r="C16" s="291" t="s">
        <v>75</v>
      </c>
      <c r="D16" s="321" t="s">
        <v>102</v>
      </c>
      <c r="E16" s="322"/>
      <c r="F16" s="298">
        <f>'[2]Klinika'!$Q$21</f>
        <v>2035293</v>
      </c>
      <c r="G16" s="273">
        <v>1066658</v>
      </c>
      <c r="H16" s="296">
        <v>3570000</v>
      </c>
      <c r="K16" s="299"/>
    </row>
    <row r="17" spans="2:10" s="280" customFormat="1" ht="19.5" customHeight="1">
      <c r="B17" s="294"/>
      <c r="C17" s="291" t="s">
        <v>75</v>
      </c>
      <c r="D17" s="321" t="s">
        <v>79</v>
      </c>
      <c r="E17" s="322"/>
      <c r="F17" s="296">
        <v>800000</v>
      </c>
      <c r="G17" s="296">
        <v>850000</v>
      </c>
      <c r="H17" s="296">
        <v>25700</v>
      </c>
      <c r="J17" s="279"/>
    </row>
    <row r="18" spans="2:10" s="280" customFormat="1" ht="19.5" customHeight="1">
      <c r="B18" s="294">
        <v>2</v>
      </c>
      <c r="C18" s="323" t="s">
        <v>80</v>
      </c>
      <c r="D18" s="324"/>
      <c r="E18" s="325"/>
      <c r="F18" s="295">
        <f>SUM(F19:F20)</f>
        <v>2120436</v>
      </c>
      <c r="G18" s="295">
        <f>SUM(G19:G20)</f>
        <v>244662</v>
      </c>
      <c r="H18" s="295">
        <f>SUM(H19:H20)</f>
        <v>488380</v>
      </c>
      <c r="J18" s="297"/>
    </row>
    <row r="19" spans="2:10" s="280" customFormat="1" ht="19.5" customHeight="1">
      <c r="B19" s="290"/>
      <c r="C19" s="291" t="s">
        <v>75</v>
      </c>
      <c r="D19" s="321" t="s">
        <v>81</v>
      </c>
      <c r="E19" s="322"/>
      <c r="F19" s="273">
        <v>1764000</v>
      </c>
      <c r="G19" s="273"/>
      <c r="H19" s="292">
        <v>358980</v>
      </c>
      <c r="J19" s="297"/>
    </row>
    <row r="20" spans="2:8" s="280" customFormat="1" ht="19.5" customHeight="1">
      <c r="B20" s="290"/>
      <c r="C20" s="291" t="s">
        <v>75</v>
      </c>
      <c r="D20" s="321" t="s">
        <v>82</v>
      </c>
      <c r="E20" s="322"/>
      <c r="F20" s="273">
        <f>'[3]almiro'!$F$31</f>
        <v>356436</v>
      </c>
      <c r="G20" s="273">
        <v>244662</v>
      </c>
      <c r="H20" s="292">
        <v>129400</v>
      </c>
    </row>
    <row r="21" spans="2:13" s="280" customFormat="1" ht="19.5" customHeight="1">
      <c r="B21" s="300">
        <v>3</v>
      </c>
      <c r="C21" s="323" t="s">
        <v>83</v>
      </c>
      <c r="D21" s="324"/>
      <c r="E21" s="325"/>
      <c r="F21" s="273"/>
      <c r="G21" s="273"/>
      <c r="H21" s="292"/>
      <c r="M21" s="279"/>
    </row>
    <row r="22" spans="2:13" s="280" customFormat="1" ht="19.5" customHeight="1">
      <c r="B22" s="300">
        <v>4</v>
      </c>
      <c r="C22" s="323" t="s">
        <v>84</v>
      </c>
      <c r="D22" s="324"/>
      <c r="E22" s="325"/>
      <c r="F22" s="293">
        <f>SUM(F23:F31)</f>
        <v>958212</v>
      </c>
      <c r="G22" s="293">
        <f>SUM(G23:G31)</f>
        <v>3380048</v>
      </c>
      <c r="H22" s="293">
        <f>SUM(H23:H31)</f>
        <v>592480</v>
      </c>
      <c r="M22" s="279"/>
    </row>
    <row r="23" spans="2:8" s="280" customFormat="1" ht="19.5" customHeight="1">
      <c r="B23" s="300"/>
      <c r="C23" s="291" t="s">
        <v>75</v>
      </c>
      <c r="D23" s="324" t="s">
        <v>85</v>
      </c>
      <c r="E23" s="325"/>
      <c r="F23" s="303">
        <f>'[2]Klinika'!$N$21+'[2]Klinika'!$O$21</f>
        <v>333159</v>
      </c>
      <c r="G23" s="273">
        <f>'[1]Klinika'!$O$18+'[1]Klinika'!$L$18</f>
        <v>228971</v>
      </c>
      <c r="H23" s="256">
        <v>224500</v>
      </c>
    </row>
    <row r="24" spans="2:13" s="280" customFormat="1" ht="19.5" customHeight="1">
      <c r="B24" s="300"/>
      <c r="C24" s="291" t="s">
        <v>75</v>
      </c>
      <c r="D24" s="324" t="s">
        <v>86</v>
      </c>
      <c r="E24" s="325"/>
      <c r="F24" s="273"/>
      <c r="G24" s="273"/>
      <c r="H24" s="256">
        <v>254980</v>
      </c>
      <c r="M24" s="279">
        <f>M21-M22</f>
        <v>0</v>
      </c>
    </row>
    <row r="25" spans="2:12" s="280" customFormat="1" ht="19.5" customHeight="1">
      <c r="B25" s="300"/>
      <c r="C25" s="291" t="s">
        <v>75</v>
      </c>
      <c r="D25" s="324" t="s">
        <v>87</v>
      </c>
      <c r="E25" s="325"/>
      <c r="F25" s="273"/>
      <c r="G25" s="273"/>
      <c r="H25" s="256">
        <v>31000</v>
      </c>
      <c r="L25" s="279"/>
    </row>
    <row r="26" spans="2:8" s="280" customFormat="1" ht="19.5" customHeight="1">
      <c r="B26" s="300"/>
      <c r="C26" s="291" t="s">
        <v>75</v>
      </c>
      <c r="D26" s="324" t="s">
        <v>88</v>
      </c>
      <c r="E26" s="325"/>
      <c r="F26" s="273"/>
      <c r="G26" s="273"/>
      <c r="H26" s="256">
        <v>0</v>
      </c>
    </row>
    <row r="27" spans="2:11" s="280" customFormat="1" ht="19.5" customHeight="1">
      <c r="B27" s="300"/>
      <c r="C27" s="291" t="s">
        <v>75</v>
      </c>
      <c r="D27" s="324" t="s">
        <v>89</v>
      </c>
      <c r="E27" s="325"/>
      <c r="F27" s="273"/>
      <c r="G27" s="273"/>
      <c r="H27" s="256">
        <v>0</v>
      </c>
      <c r="K27" s="301"/>
    </row>
    <row r="28" spans="2:8" s="280" customFormat="1" ht="19.5" customHeight="1">
      <c r="B28" s="300"/>
      <c r="C28" s="291" t="s">
        <v>75</v>
      </c>
      <c r="D28" s="324" t="s">
        <v>90</v>
      </c>
      <c r="E28" s="325"/>
      <c r="F28" s="273">
        <v>78120</v>
      </c>
      <c r="G28" s="273">
        <f>91500</f>
        <v>91500</v>
      </c>
      <c r="H28" s="256">
        <v>36500</v>
      </c>
    </row>
    <row r="29" spans="2:8" s="280" customFormat="1" ht="19.5" customHeight="1">
      <c r="B29" s="300"/>
      <c r="C29" s="291" t="s">
        <v>75</v>
      </c>
      <c r="D29" s="324" t="s">
        <v>91</v>
      </c>
      <c r="E29" s="325"/>
      <c r="F29" s="273">
        <f>'[2]Klinika'!$M$21</f>
        <v>159600</v>
      </c>
      <c r="G29" s="273">
        <f>'[1]Klinika'!$K$18</f>
        <v>64288</v>
      </c>
      <c r="H29" s="256">
        <v>45500</v>
      </c>
    </row>
    <row r="30" spans="2:8" s="280" customFormat="1" ht="19.5" customHeight="1">
      <c r="B30" s="300"/>
      <c r="C30" s="291" t="s">
        <v>75</v>
      </c>
      <c r="D30" s="324" t="s">
        <v>357</v>
      </c>
      <c r="E30" s="325"/>
      <c r="F30" s="273">
        <f>'[2]Klinika'!$P$21</f>
        <v>387333</v>
      </c>
      <c r="G30" s="273">
        <f>'[1]Klinika'!$N$18</f>
        <v>2762789</v>
      </c>
      <c r="H30" s="256">
        <v>0</v>
      </c>
    </row>
    <row r="31" spans="2:8" s="280" customFormat="1" ht="19.5" customHeight="1">
      <c r="B31" s="300"/>
      <c r="C31" s="291" t="s">
        <v>75</v>
      </c>
      <c r="D31" s="324" t="s">
        <v>113</v>
      </c>
      <c r="E31" s="325"/>
      <c r="F31" s="273"/>
      <c r="G31" s="273">
        <v>232500</v>
      </c>
      <c r="H31" s="292"/>
    </row>
    <row r="32" spans="2:8" s="280" customFormat="1" ht="19.5" customHeight="1">
      <c r="B32" s="300">
        <v>5</v>
      </c>
      <c r="C32" s="323" t="s">
        <v>92</v>
      </c>
      <c r="D32" s="324"/>
      <c r="E32" s="325"/>
      <c r="F32" s="293">
        <f>SUM(F33:F35)</f>
        <v>0</v>
      </c>
      <c r="G32" s="293">
        <f>SUM(G33:G35)</f>
        <v>0</v>
      </c>
      <c r="H32" s="293">
        <f>SUM(H33:H35)</f>
        <v>2506</v>
      </c>
    </row>
    <row r="33" spans="2:8" s="280" customFormat="1" ht="19.5" customHeight="1">
      <c r="B33" s="290"/>
      <c r="C33" s="291" t="s">
        <v>75</v>
      </c>
      <c r="D33" s="324" t="s">
        <v>93</v>
      </c>
      <c r="E33" s="325"/>
      <c r="F33" s="273"/>
      <c r="G33" s="273"/>
      <c r="H33" s="273">
        <v>2506</v>
      </c>
    </row>
    <row r="34" spans="2:8" s="280" customFormat="1" ht="19.5" customHeight="1">
      <c r="B34" s="290"/>
      <c r="C34" s="291" t="s">
        <v>75</v>
      </c>
      <c r="D34" s="341"/>
      <c r="E34" s="342"/>
      <c r="F34" s="273"/>
      <c r="G34" s="273"/>
      <c r="H34" s="292"/>
    </row>
    <row r="35" spans="2:8" s="280" customFormat="1" ht="19.5" customHeight="1">
      <c r="B35" s="290"/>
      <c r="C35" s="291" t="s">
        <v>75</v>
      </c>
      <c r="D35" s="341"/>
      <c r="E35" s="342"/>
      <c r="F35" s="273"/>
      <c r="G35" s="273"/>
      <c r="H35" s="292"/>
    </row>
    <row r="36" spans="2:11" s="280" customFormat="1" ht="19.5" customHeight="1">
      <c r="B36" s="290" t="s">
        <v>94</v>
      </c>
      <c r="C36" s="336" t="s">
        <v>95</v>
      </c>
      <c r="D36" s="337"/>
      <c r="E36" s="338"/>
      <c r="F36" s="273">
        <f>F9-F13</f>
        <v>687406</v>
      </c>
      <c r="G36" s="273">
        <f>G9-G13</f>
        <v>460449.01333333366</v>
      </c>
      <c r="H36" s="273">
        <f>H9-H13</f>
        <v>1257334</v>
      </c>
      <c r="K36" s="279"/>
    </row>
    <row r="37" spans="2:8" s="280" customFormat="1" ht="19.5" customHeight="1">
      <c r="B37" s="300"/>
      <c r="C37" s="291" t="s">
        <v>75</v>
      </c>
      <c r="D37" s="339"/>
      <c r="E37" s="340"/>
      <c r="F37" s="273">
        <f>F23</f>
        <v>333159</v>
      </c>
      <c r="G37" s="273"/>
      <c r="H37" s="292"/>
    </row>
    <row r="38" spans="2:8" s="280" customFormat="1" ht="19.5" customHeight="1">
      <c r="B38" s="300">
        <v>6</v>
      </c>
      <c r="C38" s="323" t="s">
        <v>96</v>
      </c>
      <c r="D38" s="324"/>
      <c r="E38" s="325"/>
      <c r="F38" s="273">
        <f>(F36+F37)*10%</f>
        <v>102056.5</v>
      </c>
      <c r="G38" s="273">
        <f>(G36)*10%</f>
        <v>46044.90133333337</v>
      </c>
      <c r="H38" s="273">
        <f>(H36)*10%</f>
        <v>125733.40000000001</v>
      </c>
    </row>
    <row r="39" spans="2:8" s="280" customFormat="1" ht="19.5" customHeight="1">
      <c r="B39" s="290" t="s">
        <v>97</v>
      </c>
      <c r="C39" s="336" t="s">
        <v>98</v>
      </c>
      <c r="D39" s="337"/>
      <c r="E39" s="338"/>
      <c r="F39" s="273">
        <f>F36-F38</f>
        <v>585349.5</v>
      </c>
      <c r="G39" s="273">
        <f>G36-G38</f>
        <v>414404.1120000003</v>
      </c>
      <c r="H39" s="273">
        <f>H36-H38</f>
        <v>1131600.6</v>
      </c>
    </row>
  </sheetData>
  <sheetProtection/>
  <mergeCells count="35">
    <mergeCell ref="C9:E9"/>
    <mergeCell ref="C13:E13"/>
    <mergeCell ref="C14:E14"/>
    <mergeCell ref="D10:E10"/>
    <mergeCell ref="D11:E11"/>
    <mergeCell ref="D12:E12"/>
    <mergeCell ref="C38:E38"/>
    <mergeCell ref="C39:E39"/>
    <mergeCell ref="D23:E23"/>
    <mergeCell ref="D24:E24"/>
    <mergeCell ref="D29:E29"/>
    <mergeCell ref="D25:E25"/>
    <mergeCell ref="D37:E37"/>
    <mergeCell ref="D35:E35"/>
    <mergeCell ref="D34:E34"/>
    <mergeCell ref="C36:E36"/>
    <mergeCell ref="B4:H4"/>
    <mergeCell ref="B5:H5"/>
    <mergeCell ref="B7:B8"/>
    <mergeCell ref="C7:E8"/>
    <mergeCell ref="D26:E26"/>
    <mergeCell ref="C22:E22"/>
    <mergeCell ref="D17:E17"/>
    <mergeCell ref="C21:E21"/>
    <mergeCell ref="D15:E15"/>
    <mergeCell ref="D16:E16"/>
    <mergeCell ref="D19:E19"/>
    <mergeCell ref="D20:E20"/>
    <mergeCell ref="C18:E18"/>
    <mergeCell ref="D27:E27"/>
    <mergeCell ref="D33:E33"/>
    <mergeCell ref="D28:E28"/>
    <mergeCell ref="D30:E30"/>
    <mergeCell ref="D31:E31"/>
    <mergeCell ref="C32:E32"/>
  </mergeCells>
  <printOptions/>
  <pageMargins left="0.23" right="0.26" top="0.31" bottom="0.31" header="0.2" footer="0.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54"/>
  <sheetViews>
    <sheetView zoomScalePageLayoutView="0" workbookViewId="0" topLeftCell="A7">
      <selection activeCell="G14" sqref="G14"/>
    </sheetView>
  </sheetViews>
  <sheetFormatPr defaultColWidth="9.140625" defaultRowHeight="12.75"/>
  <cols>
    <col min="1" max="1" width="5.57421875" style="6" customWidth="1"/>
    <col min="2" max="2" width="3.7109375" style="6" customWidth="1"/>
    <col min="3" max="3" width="3.421875" style="7" customWidth="1"/>
    <col min="4" max="4" width="2.00390625" style="6" customWidth="1"/>
    <col min="5" max="5" width="3.421875" style="6" customWidth="1"/>
    <col min="6" max="6" width="13.7109375" style="6" customWidth="1"/>
    <col min="7" max="8" width="8.7109375" style="6" customWidth="1"/>
    <col min="9" max="9" width="6.7109375" style="6" customWidth="1"/>
    <col min="10" max="10" width="8.7109375" style="6" customWidth="1"/>
    <col min="11" max="11" width="6.140625" style="6" customWidth="1"/>
    <col min="12" max="12" width="8.7109375" style="6" customWidth="1"/>
    <col min="13" max="13" width="10.421875" style="6" customWidth="1"/>
    <col min="14" max="14" width="5.140625" style="6" customWidth="1"/>
    <col min="15" max="15" width="2.140625" style="6" customWidth="1"/>
    <col min="16" max="16384" width="9.140625" style="6" customWidth="1"/>
  </cols>
  <sheetData>
    <row r="2" spans="2:14" s="8" customFormat="1" ht="12.75">
      <c r="B2" s="9"/>
      <c r="C2" s="74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2:14" s="8" customFormat="1" ht="12.75">
      <c r="B3" s="75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8"/>
    </row>
    <row r="4" spans="2:14" s="82" customFormat="1" ht="33" customHeight="1">
      <c r="B4" s="363" t="s">
        <v>28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5"/>
    </row>
    <row r="5" spans="2:14" s="82" customFormat="1" ht="12.75" customHeight="1"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1"/>
    </row>
    <row r="6" spans="2:14" s="87" customFormat="1" ht="12.75">
      <c r="B6" s="83"/>
      <c r="C6" s="84"/>
      <c r="D6" s="85"/>
      <c r="E6" s="85"/>
      <c r="F6" s="85"/>
      <c r="G6" s="85"/>
      <c r="H6" s="85"/>
      <c r="I6" s="85"/>
      <c r="J6" s="85"/>
      <c r="K6" s="85"/>
      <c r="L6" s="85"/>
      <c r="M6" s="85"/>
      <c r="N6" s="86"/>
    </row>
    <row r="7" spans="2:14" s="87" customFormat="1" ht="12.75">
      <c r="B7" s="83"/>
      <c r="C7" s="84"/>
      <c r="D7" s="85">
        <v>1</v>
      </c>
      <c r="E7" s="101" t="s">
        <v>107</v>
      </c>
      <c r="F7" s="85"/>
      <c r="G7" s="85"/>
      <c r="H7" s="85"/>
      <c r="I7" s="85"/>
      <c r="J7" s="85"/>
      <c r="K7" s="85"/>
      <c r="L7" s="85"/>
      <c r="M7" s="85"/>
      <c r="N7" s="86"/>
    </row>
    <row r="8" spans="2:14" s="87" customFormat="1" ht="12.75">
      <c r="B8" s="83"/>
      <c r="C8" s="84"/>
      <c r="D8" s="85"/>
      <c r="E8" s="85"/>
      <c r="F8" s="85"/>
      <c r="G8" s="85"/>
      <c r="H8" s="85"/>
      <c r="I8" s="85"/>
      <c r="J8" s="85"/>
      <c r="K8" s="85"/>
      <c r="L8" s="85"/>
      <c r="M8" s="85"/>
      <c r="N8" s="86"/>
    </row>
    <row r="9" spans="2:14" s="87" customFormat="1" ht="12.75">
      <c r="B9" s="83"/>
      <c r="C9" s="84"/>
      <c r="D9" s="85"/>
      <c r="E9" s="85"/>
      <c r="F9" s="96" t="s">
        <v>355</v>
      </c>
      <c r="G9" s="85"/>
      <c r="H9" s="85"/>
      <c r="I9" s="85"/>
      <c r="J9" s="85"/>
      <c r="K9" s="85"/>
      <c r="L9" s="85"/>
      <c r="M9" s="85"/>
      <c r="N9" s="86"/>
    </row>
    <row r="10" spans="2:14" s="87" customFormat="1" ht="12.75">
      <c r="B10" s="83"/>
      <c r="C10" s="84"/>
      <c r="D10" s="85"/>
      <c r="E10" s="85"/>
      <c r="F10" s="96" t="s">
        <v>356</v>
      </c>
      <c r="G10" s="85"/>
      <c r="H10" s="85"/>
      <c r="I10" s="85"/>
      <c r="J10" s="85"/>
      <c r="K10" s="85"/>
      <c r="L10" s="85"/>
      <c r="M10" s="85"/>
      <c r="N10" s="86"/>
    </row>
    <row r="11" spans="2:14" s="87" customFormat="1" ht="12.75">
      <c r="B11" s="83"/>
      <c r="C11" s="84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6"/>
    </row>
    <row r="12" spans="2:14" s="87" customFormat="1" ht="12.75">
      <c r="B12" s="83"/>
      <c r="C12" s="84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6"/>
    </row>
    <row r="13" spans="2:14" s="87" customFormat="1" ht="12.75">
      <c r="B13" s="83"/>
      <c r="C13" s="84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6"/>
    </row>
    <row r="14" spans="2:14" s="87" customFormat="1" ht="12.75">
      <c r="B14" s="83"/>
      <c r="C14" s="84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6"/>
    </row>
    <row r="15" spans="2:14" s="87" customFormat="1" ht="12.75">
      <c r="B15" s="83"/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6"/>
    </row>
    <row r="16" spans="2:14" s="87" customFormat="1" ht="12.75">
      <c r="B16" s="83"/>
      <c r="C16" s="84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6"/>
    </row>
    <row r="17" spans="2:14" s="87" customFormat="1" ht="12.75">
      <c r="B17" s="83"/>
      <c r="C17" s="84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6"/>
    </row>
    <row r="18" spans="2:14" s="87" customFormat="1" ht="12.75">
      <c r="B18" s="83"/>
      <c r="C18" s="84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6"/>
    </row>
    <row r="19" spans="2:14" s="87" customFormat="1" ht="12.75">
      <c r="B19" s="83"/>
      <c r="C19" s="84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6"/>
    </row>
    <row r="20" spans="2:14" s="87" customFormat="1" ht="12.75">
      <c r="B20" s="83"/>
      <c r="C20" s="84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6"/>
    </row>
    <row r="21" spans="2:14" s="87" customFormat="1" ht="12.75">
      <c r="B21" s="83"/>
      <c r="C21" s="84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6"/>
    </row>
    <row r="22" spans="2:14" s="87" customFormat="1" ht="12.75">
      <c r="B22" s="83"/>
      <c r="C22" s="84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6"/>
    </row>
    <row r="23" spans="2:14" s="87" customFormat="1" ht="12.75">
      <c r="B23" s="83"/>
      <c r="C23" s="84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6"/>
    </row>
    <row r="24" spans="2:14" s="87" customFormat="1" ht="12.75">
      <c r="B24" s="83"/>
      <c r="C24" s="84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6"/>
    </row>
    <row r="25" spans="2:14" s="87" customFormat="1" ht="12.75">
      <c r="B25" s="83"/>
      <c r="C25" s="84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6"/>
    </row>
    <row r="26" spans="2:14" s="87" customFormat="1" ht="12.75">
      <c r="B26" s="83"/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6"/>
    </row>
    <row r="27" spans="2:14" s="87" customFormat="1" ht="12.75">
      <c r="B27" s="83"/>
      <c r="C27" s="84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6"/>
    </row>
    <row r="28" spans="2:14" s="87" customFormat="1" ht="12.75">
      <c r="B28" s="83"/>
      <c r="C28" s="84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6"/>
    </row>
    <row r="29" spans="2:14" s="87" customFormat="1" ht="12.75">
      <c r="B29" s="83"/>
      <c r="C29" s="84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6"/>
    </row>
    <row r="30" spans="2:14" s="87" customFormat="1" ht="12.75">
      <c r="B30" s="83"/>
      <c r="C30" s="84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6"/>
    </row>
    <row r="31" spans="2:14" s="87" customFormat="1" ht="12.75">
      <c r="B31" s="83"/>
      <c r="C31" s="84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6"/>
    </row>
    <row r="32" spans="2:14" s="87" customFormat="1" ht="12.75">
      <c r="B32" s="83"/>
      <c r="C32" s="84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6"/>
    </row>
    <row r="33" spans="2:14" s="87" customFormat="1" ht="12.75">
      <c r="B33" s="83"/>
      <c r="C33" s="84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6"/>
    </row>
    <row r="34" spans="2:14" s="87" customFormat="1" ht="12.75">
      <c r="B34" s="83"/>
      <c r="C34" s="84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6"/>
    </row>
    <row r="35" spans="2:14" s="87" customFormat="1" ht="12.75">
      <c r="B35" s="83"/>
      <c r="C35" s="84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6"/>
    </row>
    <row r="36" spans="2:14" s="87" customFormat="1" ht="12.75">
      <c r="B36" s="83"/>
      <c r="C36" s="84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6"/>
    </row>
    <row r="37" spans="2:14" s="87" customFormat="1" ht="12.75">
      <c r="B37" s="83"/>
      <c r="C37" s="84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6"/>
    </row>
    <row r="38" spans="2:14" s="87" customFormat="1" ht="12.75">
      <c r="B38" s="83"/>
      <c r="C38" s="84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6"/>
    </row>
    <row r="39" spans="2:14" s="87" customFormat="1" ht="12.75">
      <c r="B39" s="83"/>
      <c r="C39" s="84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6"/>
    </row>
    <row r="40" spans="2:14" s="87" customFormat="1" ht="12.75">
      <c r="B40" s="83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6"/>
    </row>
    <row r="41" spans="2:14" s="87" customFormat="1" ht="12.75">
      <c r="B41" s="83"/>
      <c r="C41" s="84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6"/>
    </row>
    <row r="42" spans="2:14" s="87" customFormat="1" ht="12.75">
      <c r="B42" s="83"/>
      <c r="C42" s="84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6"/>
    </row>
    <row r="43" spans="2:14" s="87" customFormat="1" ht="12.75">
      <c r="B43" s="83"/>
      <c r="C43" s="84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6"/>
    </row>
    <row r="44" spans="2:14" s="87" customFormat="1" ht="12.75">
      <c r="B44" s="83"/>
      <c r="C44" s="84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6"/>
    </row>
    <row r="45" spans="2:14" s="87" customFormat="1" ht="12.75">
      <c r="B45" s="83"/>
      <c r="C45" s="84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6"/>
    </row>
    <row r="46" spans="2:14" s="87" customFormat="1" ht="12.75">
      <c r="B46" s="83"/>
      <c r="C46" s="84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6"/>
    </row>
    <row r="47" spans="2:14" s="87" customFormat="1" ht="12.75">
      <c r="B47" s="83"/>
      <c r="C47" s="84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6"/>
    </row>
    <row r="48" spans="2:14" s="49" customFormat="1" ht="15">
      <c r="B48" s="83"/>
      <c r="C48" s="84"/>
      <c r="D48" s="85"/>
      <c r="E48" s="85"/>
      <c r="F48" s="85"/>
      <c r="G48" s="85"/>
      <c r="H48" s="85"/>
      <c r="I48" s="362" t="s">
        <v>73</v>
      </c>
      <c r="J48" s="362"/>
      <c r="K48" s="362"/>
      <c r="L48" s="362"/>
      <c r="M48" s="362"/>
      <c r="N48" s="88"/>
    </row>
    <row r="49" spans="2:14" ht="15">
      <c r="B49" s="89"/>
      <c r="C49" s="90"/>
      <c r="D49" s="91"/>
      <c r="E49" s="91"/>
      <c r="F49" s="91"/>
      <c r="G49" s="91"/>
      <c r="H49" s="91"/>
      <c r="I49" s="361" t="s">
        <v>27</v>
      </c>
      <c r="J49" s="361"/>
      <c r="K49" s="361"/>
      <c r="L49" s="361"/>
      <c r="M49" s="361"/>
      <c r="N49" s="93"/>
    </row>
    <row r="50" spans="2:14" ht="15">
      <c r="B50" s="94"/>
      <c r="C50" s="95"/>
      <c r="D50" s="96"/>
      <c r="E50" s="96"/>
      <c r="F50" s="96"/>
      <c r="G50" s="96"/>
      <c r="H50" s="96"/>
      <c r="I50" s="92"/>
      <c r="J50" s="92"/>
      <c r="K50" s="92"/>
      <c r="L50" s="92"/>
      <c r="M50" s="92"/>
      <c r="N50" s="93"/>
    </row>
    <row r="51" spans="2:14" ht="15">
      <c r="B51" s="94"/>
      <c r="C51" s="95"/>
      <c r="D51" s="96"/>
      <c r="E51" s="96"/>
      <c r="F51" s="96"/>
      <c r="G51" s="96"/>
      <c r="H51" s="96"/>
      <c r="I51" s="92"/>
      <c r="J51" s="92"/>
      <c r="K51" s="92"/>
      <c r="L51" s="92"/>
      <c r="M51" s="92"/>
      <c r="N51" s="93"/>
    </row>
    <row r="52" spans="2:14" ht="15">
      <c r="B52" s="94"/>
      <c r="C52" s="95"/>
      <c r="D52" s="96"/>
      <c r="E52" s="96"/>
      <c r="F52" s="96"/>
      <c r="G52" s="96"/>
      <c r="H52" s="96"/>
      <c r="I52" s="92"/>
      <c r="J52" s="92"/>
      <c r="K52" s="92"/>
      <c r="L52" s="92"/>
      <c r="M52" s="92"/>
      <c r="N52" s="93"/>
    </row>
    <row r="53" spans="2:14" ht="9.75" customHeight="1">
      <c r="B53" s="94"/>
      <c r="C53" s="95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3"/>
    </row>
    <row r="54" spans="2:14" ht="12.75">
      <c r="B54" s="43"/>
      <c r="C54" s="97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5"/>
    </row>
  </sheetData>
  <sheetProtection/>
  <mergeCells count="3">
    <mergeCell ref="I49:M49"/>
    <mergeCell ref="I48:M48"/>
    <mergeCell ref="B4:N4"/>
  </mergeCells>
  <printOptions horizontalCentered="1" verticalCentered="1"/>
  <pageMargins left="0" right="0" top="0" bottom="0" header="0.511811023622047" footer="0.51181102362204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63"/>
  <sheetViews>
    <sheetView tabSelected="1" zoomScalePageLayoutView="0" workbookViewId="0" topLeftCell="B22">
      <selection activeCell="G26" sqref="G26"/>
    </sheetView>
  </sheetViews>
  <sheetFormatPr defaultColWidth="9.140625" defaultRowHeight="12.75"/>
  <cols>
    <col min="1" max="1" width="5.57421875" style="24" customWidth="1"/>
    <col min="2" max="2" width="3.7109375" style="72" customWidth="1"/>
    <col min="3" max="3" width="2.7109375" style="72" customWidth="1"/>
    <col min="4" max="4" width="4.00390625" style="72" customWidth="1"/>
    <col min="5" max="5" width="40.57421875" style="24" customWidth="1"/>
    <col min="6" max="6" width="8.28125" style="24" customWidth="1"/>
    <col min="7" max="7" width="13.7109375" style="265" customWidth="1"/>
    <col min="8" max="9" width="15.7109375" style="73" customWidth="1"/>
    <col min="10" max="16384" width="9.140625" style="24" customWidth="1"/>
  </cols>
  <sheetData>
    <row r="1" spans="2:9" s="8" customFormat="1" ht="9" customHeight="1">
      <c r="B1" s="46"/>
      <c r="C1" s="46"/>
      <c r="D1" s="46"/>
      <c r="G1" s="258"/>
      <c r="H1" s="47"/>
      <c r="I1" s="47"/>
    </row>
    <row r="2" spans="2:9" s="4" customFormat="1" ht="15">
      <c r="B2" s="1" t="s">
        <v>67</v>
      </c>
      <c r="C2" s="2"/>
      <c r="D2" s="2"/>
      <c r="E2" s="193" t="s">
        <v>108</v>
      </c>
      <c r="G2" s="259"/>
      <c r="H2" s="353"/>
      <c r="I2" s="353"/>
    </row>
    <row r="3" spans="2:9" s="4" customFormat="1" ht="4.5" customHeight="1">
      <c r="B3" s="1"/>
      <c r="C3" s="2"/>
      <c r="D3" s="2"/>
      <c r="E3" s="3"/>
      <c r="G3" s="259"/>
      <c r="H3" s="5"/>
      <c r="I3" s="5"/>
    </row>
    <row r="4" spans="2:9" s="4" customFormat="1" ht="15" customHeight="1">
      <c r="B4" s="354" t="s">
        <v>351</v>
      </c>
      <c r="C4" s="354"/>
      <c r="D4" s="354"/>
      <c r="E4" s="354"/>
      <c r="F4" s="354"/>
      <c r="G4" s="354"/>
      <c r="H4" s="354"/>
      <c r="I4" s="354"/>
    </row>
    <row r="5" spans="2:9" s="49" customFormat="1" ht="6.75" customHeight="1">
      <c r="B5" s="48"/>
      <c r="C5" s="48"/>
      <c r="D5" s="48"/>
      <c r="G5" s="260"/>
      <c r="H5" s="50"/>
      <c r="I5" s="50"/>
    </row>
    <row r="6" spans="2:9" s="16" customFormat="1" ht="12" customHeight="1">
      <c r="B6" s="351" t="s">
        <v>2</v>
      </c>
      <c r="C6" s="355" t="s">
        <v>68</v>
      </c>
      <c r="D6" s="356"/>
      <c r="E6" s="357"/>
      <c r="F6" s="351" t="s">
        <v>7</v>
      </c>
      <c r="G6" s="261" t="s">
        <v>46</v>
      </c>
      <c r="H6" s="51" t="s">
        <v>46</v>
      </c>
      <c r="I6" s="51" t="s">
        <v>46</v>
      </c>
    </row>
    <row r="7" spans="2:9" s="16" customFormat="1" ht="16.5" customHeight="1">
      <c r="B7" s="352"/>
      <c r="C7" s="358"/>
      <c r="D7" s="359"/>
      <c r="E7" s="360"/>
      <c r="F7" s="352"/>
      <c r="G7" s="262" t="s">
        <v>47</v>
      </c>
      <c r="H7" s="54" t="s">
        <v>54</v>
      </c>
      <c r="I7" s="54">
        <v>2009</v>
      </c>
    </row>
    <row r="8" spans="2:9" s="58" customFormat="1" ht="15" customHeight="1">
      <c r="B8" s="55" t="s">
        <v>3</v>
      </c>
      <c r="C8" s="345" t="s">
        <v>55</v>
      </c>
      <c r="D8" s="346"/>
      <c r="E8" s="347"/>
      <c r="F8" s="52">
        <v>1</v>
      </c>
      <c r="G8" s="267">
        <f>G9+G12+G17</f>
        <v>919112.5986666667</v>
      </c>
      <c r="H8" s="98">
        <f>H9+H12+H17</f>
        <v>1629762.0986666665</v>
      </c>
      <c r="I8" s="98">
        <f>I9+I12+I17</f>
        <v>1202982</v>
      </c>
    </row>
    <row r="9" spans="2:9" s="58" customFormat="1" ht="12.75" customHeight="1">
      <c r="B9" s="59"/>
      <c r="C9" s="56">
        <v>1</v>
      </c>
      <c r="D9" s="60" t="s">
        <v>8</v>
      </c>
      <c r="E9" s="61"/>
      <c r="F9" s="59">
        <v>2</v>
      </c>
      <c r="G9" s="263">
        <f>SUM(G10:G11)</f>
        <v>42214</v>
      </c>
      <c r="H9" s="232">
        <f>SUM(H10:H11)</f>
        <v>5807</v>
      </c>
      <c r="I9" s="232">
        <f>I10+I11</f>
        <v>177282</v>
      </c>
    </row>
    <row r="10" spans="2:9" s="58" customFormat="1" ht="12.75" customHeight="1">
      <c r="B10" s="59"/>
      <c r="C10" s="56"/>
      <c r="D10" s="62" t="s">
        <v>75</v>
      </c>
      <c r="E10" s="63" t="s">
        <v>19</v>
      </c>
      <c r="F10" s="52">
        <v>3</v>
      </c>
      <c r="G10" s="257"/>
      <c r="H10" s="57"/>
      <c r="I10" s="57"/>
    </row>
    <row r="11" spans="2:9" s="58" customFormat="1" ht="12.75" customHeight="1">
      <c r="B11" s="59"/>
      <c r="C11" s="56"/>
      <c r="D11" s="62" t="s">
        <v>75</v>
      </c>
      <c r="E11" s="63" t="s">
        <v>20</v>
      </c>
      <c r="F11" s="59">
        <v>4</v>
      </c>
      <c r="G11" s="263">
        <f>28380+13834</f>
        <v>42214</v>
      </c>
      <c r="H11" s="231">
        <f>79762-73955</f>
        <v>5807</v>
      </c>
      <c r="I11" s="57">
        <v>177282</v>
      </c>
    </row>
    <row r="12" spans="2:9" s="58" customFormat="1" ht="12.75" customHeight="1">
      <c r="B12" s="59"/>
      <c r="C12" s="56">
        <v>2</v>
      </c>
      <c r="D12" s="60" t="s">
        <v>50</v>
      </c>
      <c r="E12" s="61"/>
      <c r="F12" s="52">
        <v>5</v>
      </c>
      <c r="G12" s="257">
        <f>SUM(G13:G16)</f>
        <v>76898.59866666663</v>
      </c>
      <c r="H12" s="232">
        <f>SUM(H13:H16)</f>
        <v>73955.09866666663</v>
      </c>
      <c r="I12" s="57">
        <f>SUM(I13:I16)</f>
        <v>0</v>
      </c>
    </row>
    <row r="13" spans="2:9" s="58" customFormat="1" ht="12.75" customHeight="1">
      <c r="B13" s="59"/>
      <c r="C13" s="64"/>
      <c r="D13" s="62" t="s">
        <v>75</v>
      </c>
      <c r="E13" s="63" t="s">
        <v>56</v>
      </c>
      <c r="F13" s="59">
        <v>6</v>
      </c>
      <c r="G13" s="263"/>
      <c r="H13" s="231"/>
      <c r="I13" s="57"/>
    </row>
    <row r="14" spans="2:9" s="58" customFormat="1" ht="12.75" customHeight="1">
      <c r="B14" s="59"/>
      <c r="C14" s="64"/>
      <c r="D14" s="62" t="s">
        <v>75</v>
      </c>
      <c r="E14" s="63" t="s">
        <v>57</v>
      </c>
      <c r="F14" s="52">
        <v>7</v>
      </c>
      <c r="G14" s="257">
        <f>105000+H14-'Rez.Sipas Natyres'!F38</f>
        <v>76898.59866666663</v>
      </c>
      <c r="H14" s="231">
        <f>120000-'Rez.Sipas Natyres'!G38</f>
        <v>73955.09866666663</v>
      </c>
      <c r="I14" s="57"/>
    </row>
    <row r="15" spans="2:9" s="58" customFormat="1" ht="12.75" customHeight="1">
      <c r="B15" s="59"/>
      <c r="C15" s="64"/>
      <c r="D15" s="62" t="s">
        <v>75</v>
      </c>
      <c r="E15" s="63" t="s">
        <v>58</v>
      </c>
      <c r="F15" s="59">
        <v>8</v>
      </c>
      <c r="G15" s="263"/>
      <c r="H15" s="57"/>
      <c r="I15" s="57"/>
    </row>
    <row r="16" spans="2:9" s="58" customFormat="1" ht="12.75" customHeight="1">
      <c r="B16" s="59"/>
      <c r="C16" s="64"/>
      <c r="D16" s="62" t="s">
        <v>75</v>
      </c>
      <c r="E16" s="63" t="s">
        <v>72</v>
      </c>
      <c r="F16" s="52">
        <v>9</v>
      </c>
      <c r="G16" s="257"/>
      <c r="H16" s="57"/>
      <c r="I16" s="57"/>
    </row>
    <row r="17" spans="2:9" s="58" customFormat="1" ht="12.75" customHeight="1">
      <c r="B17" s="59"/>
      <c r="C17" s="56">
        <v>3</v>
      </c>
      <c r="D17" s="60" t="s">
        <v>9</v>
      </c>
      <c r="E17" s="61"/>
      <c r="F17" s="59">
        <v>10</v>
      </c>
      <c r="G17" s="266">
        <f>SUM(G18:G24)</f>
        <v>800000</v>
      </c>
      <c r="H17" s="98">
        <f>SUM(H18:H24)</f>
        <v>1550000</v>
      </c>
      <c r="I17" s="98">
        <f>SUM(I18:I24)</f>
        <v>1025700</v>
      </c>
    </row>
    <row r="18" spans="2:9" s="58" customFormat="1" ht="12.75" customHeight="1">
      <c r="B18" s="59"/>
      <c r="C18" s="64"/>
      <c r="D18" s="62" t="s">
        <v>75</v>
      </c>
      <c r="E18" s="63" t="s">
        <v>10</v>
      </c>
      <c r="F18" s="52">
        <v>11</v>
      </c>
      <c r="G18" s="257"/>
      <c r="H18" s="57"/>
      <c r="I18" s="57"/>
    </row>
    <row r="19" spans="2:9" s="58" customFormat="1" ht="12.75" customHeight="1">
      <c r="B19" s="59"/>
      <c r="C19" s="64"/>
      <c r="D19" s="62" t="s">
        <v>75</v>
      </c>
      <c r="E19" s="63" t="s">
        <v>11</v>
      </c>
      <c r="F19" s="59">
        <v>12</v>
      </c>
      <c r="G19" s="263"/>
      <c r="H19" s="57"/>
      <c r="I19" s="57"/>
    </row>
    <row r="20" spans="2:9" s="58" customFormat="1" ht="12.75" customHeight="1">
      <c r="B20" s="59"/>
      <c r="C20" s="64"/>
      <c r="D20" s="62" t="s">
        <v>75</v>
      </c>
      <c r="E20" s="63" t="s">
        <v>51</v>
      </c>
      <c r="F20" s="52">
        <v>13</v>
      </c>
      <c r="G20" s="257"/>
      <c r="H20" s="57"/>
      <c r="I20" s="57"/>
    </row>
    <row r="21" spans="2:9" s="58" customFormat="1" ht="12.75" customHeight="1">
      <c r="B21" s="59"/>
      <c r="C21" s="64"/>
      <c r="D21" s="62" t="s">
        <v>75</v>
      </c>
      <c r="E21" s="63" t="s">
        <v>12</v>
      </c>
      <c r="F21" s="59">
        <v>14</v>
      </c>
      <c r="G21" s="263">
        <f>'Rez.Sipas Natyres'!F17</f>
        <v>800000</v>
      </c>
      <c r="H21" s="231">
        <f>'Rez.Sipas Natyres'!G17</f>
        <v>850000</v>
      </c>
      <c r="I21" s="57">
        <v>25700</v>
      </c>
    </row>
    <row r="22" spans="2:9" s="58" customFormat="1" ht="12.75" customHeight="1">
      <c r="B22" s="59"/>
      <c r="C22" s="64"/>
      <c r="D22" s="62" t="s">
        <v>75</v>
      </c>
      <c r="E22" s="63" t="s">
        <v>13</v>
      </c>
      <c r="F22" s="52">
        <v>15</v>
      </c>
      <c r="G22" s="257"/>
      <c r="H22" s="57"/>
      <c r="I22" s="57"/>
    </row>
    <row r="23" spans="2:9" s="58" customFormat="1" ht="12.75" customHeight="1">
      <c r="B23" s="59"/>
      <c r="C23" s="64"/>
      <c r="D23" s="62" t="s">
        <v>75</v>
      </c>
      <c r="E23" s="63" t="s">
        <v>103</v>
      </c>
      <c r="F23" s="59">
        <v>16</v>
      </c>
      <c r="G23" s="263"/>
      <c r="H23" s="57">
        <v>700000</v>
      </c>
      <c r="I23" s="57">
        <v>1000000</v>
      </c>
    </row>
    <row r="24" spans="2:9" s="58" customFormat="1" ht="12.75" customHeight="1">
      <c r="B24" s="59"/>
      <c r="C24" s="64"/>
      <c r="D24" s="62" t="s">
        <v>75</v>
      </c>
      <c r="E24" s="63"/>
      <c r="F24" s="52">
        <v>17</v>
      </c>
      <c r="G24" s="257"/>
      <c r="H24" s="57"/>
      <c r="I24" s="57"/>
    </row>
    <row r="25" spans="2:9" s="58" customFormat="1" ht="12" customHeight="1">
      <c r="B25" s="65" t="s">
        <v>4</v>
      </c>
      <c r="C25" s="345" t="s">
        <v>14</v>
      </c>
      <c r="D25" s="346"/>
      <c r="E25" s="347"/>
      <c r="F25" s="59">
        <v>18</v>
      </c>
      <c r="G25" s="266">
        <f>G26+G32</f>
        <v>1955765</v>
      </c>
      <c r="H25" s="98">
        <f>H26+H32</f>
        <v>51114</v>
      </c>
      <c r="I25" s="98">
        <f>I26+I32</f>
        <v>0</v>
      </c>
    </row>
    <row r="26" spans="2:9" s="58" customFormat="1" ht="12.75" customHeight="1">
      <c r="B26" s="59"/>
      <c r="C26" s="56">
        <v>1</v>
      </c>
      <c r="D26" s="60" t="s">
        <v>15</v>
      </c>
      <c r="E26" s="66"/>
      <c r="F26" s="52">
        <v>19</v>
      </c>
      <c r="G26" s="307">
        <f>SUM(G27:G32)</f>
        <v>1955765</v>
      </c>
      <c r="H26" s="232">
        <f>SUM(H27:H32)</f>
        <v>51114</v>
      </c>
      <c r="I26" s="57">
        <f>SUM(I27:I32)</f>
        <v>0</v>
      </c>
    </row>
    <row r="27" spans="2:9" s="58" customFormat="1" ht="12.75" customHeight="1">
      <c r="B27" s="59"/>
      <c r="C27" s="64"/>
      <c r="D27" s="62" t="s">
        <v>75</v>
      </c>
      <c r="E27" s="63" t="s">
        <v>17</v>
      </c>
      <c r="F27" s="59">
        <v>20</v>
      </c>
      <c r="G27" s="263"/>
      <c r="H27" s="57"/>
      <c r="I27" s="57"/>
    </row>
    <row r="28" spans="2:9" s="58" customFormat="1" ht="12.75" customHeight="1">
      <c r="B28" s="59"/>
      <c r="C28" s="64"/>
      <c r="D28" s="62" t="s">
        <v>75</v>
      </c>
      <c r="E28" s="63" t="s">
        <v>105</v>
      </c>
      <c r="F28" s="52"/>
      <c r="G28" s="257">
        <f>'[2]Klinika'!$S$21</f>
        <v>1904651</v>
      </c>
      <c r="H28" s="100"/>
      <c r="I28" s="57"/>
    </row>
    <row r="29" spans="2:9" s="58" customFormat="1" ht="12.75" customHeight="1">
      <c r="B29" s="59"/>
      <c r="C29" s="64"/>
      <c r="D29" s="62" t="s">
        <v>75</v>
      </c>
      <c r="E29" s="63" t="s">
        <v>353</v>
      </c>
      <c r="F29" s="52">
        <v>21</v>
      </c>
      <c r="G29" s="257">
        <v>51114</v>
      </c>
      <c r="H29" s="100">
        <v>51114</v>
      </c>
      <c r="I29" s="57"/>
    </row>
    <row r="30" spans="2:9" s="58" customFormat="1" ht="12.75" customHeight="1">
      <c r="B30" s="59"/>
      <c r="C30" s="64"/>
      <c r="D30" s="62" t="s">
        <v>75</v>
      </c>
      <c r="E30" s="63" t="s">
        <v>104</v>
      </c>
      <c r="F30" s="59">
        <v>22</v>
      </c>
      <c r="G30" s="263"/>
      <c r="H30" s="100"/>
      <c r="I30" s="57"/>
    </row>
    <row r="31" spans="2:9" s="58" customFormat="1" ht="12.75" customHeight="1">
      <c r="B31" s="59"/>
      <c r="C31" s="64"/>
      <c r="D31" s="62" t="s">
        <v>75</v>
      </c>
      <c r="E31" s="63" t="s">
        <v>43</v>
      </c>
      <c r="F31" s="52">
        <v>23</v>
      </c>
      <c r="G31" s="257"/>
      <c r="H31" s="233"/>
      <c r="I31" s="57"/>
    </row>
    <row r="32" spans="2:9" s="58" customFormat="1" ht="12.75" customHeight="1">
      <c r="B32" s="59"/>
      <c r="C32" s="56">
        <v>2</v>
      </c>
      <c r="D32" s="60" t="s">
        <v>16</v>
      </c>
      <c r="E32" s="61"/>
      <c r="F32" s="59">
        <v>24</v>
      </c>
      <c r="G32" s="263"/>
      <c r="H32" s="100"/>
      <c r="I32" s="57"/>
    </row>
    <row r="33" spans="2:9" s="58" customFormat="1" ht="14.25" customHeight="1">
      <c r="B33" s="67"/>
      <c r="C33" s="348" t="s">
        <v>69</v>
      </c>
      <c r="D33" s="349"/>
      <c r="E33" s="350"/>
      <c r="F33" s="52">
        <v>25</v>
      </c>
      <c r="G33" s="267">
        <f>G25+G8</f>
        <v>2874877.5986666665</v>
      </c>
      <c r="H33" s="98">
        <f>H25+H8</f>
        <v>1680876.0986666665</v>
      </c>
      <c r="I33" s="98">
        <f>I25+I8</f>
        <v>1202982</v>
      </c>
    </row>
    <row r="34" spans="2:9" s="58" customFormat="1" ht="9.75" customHeight="1">
      <c r="B34" s="68"/>
      <c r="C34" s="68"/>
      <c r="D34" s="68"/>
      <c r="E34" s="68"/>
      <c r="F34" s="69"/>
      <c r="G34" s="264"/>
      <c r="H34" s="70"/>
      <c r="I34" s="70"/>
    </row>
    <row r="35" spans="2:9" s="58" customFormat="1" ht="12" customHeight="1">
      <c r="B35" s="351" t="s">
        <v>2</v>
      </c>
      <c r="C35" s="355" t="s">
        <v>25</v>
      </c>
      <c r="D35" s="356"/>
      <c r="E35" s="357"/>
      <c r="F35" s="351" t="s">
        <v>7</v>
      </c>
      <c r="G35" s="261"/>
      <c r="H35" s="51" t="s">
        <v>46</v>
      </c>
      <c r="I35" s="51" t="s">
        <v>46</v>
      </c>
    </row>
    <row r="36" spans="2:9" s="16" customFormat="1" ht="3" customHeight="1">
      <c r="B36" s="352"/>
      <c r="C36" s="358"/>
      <c r="D36" s="359"/>
      <c r="E36" s="360"/>
      <c r="F36" s="352"/>
      <c r="G36" s="262"/>
      <c r="H36" s="53" t="s">
        <v>47</v>
      </c>
      <c r="I36" s="54" t="s">
        <v>54</v>
      </c>
    </row>
    <row r="37" spans="2:9" s="16" customFormat="1" ht="15" customHeight="1">
      <c r="B37" s="65" t="s">
        <v>3</v>
      </c>
      <c r="C37" s="345" t="s">
        <v>48</v>
      </c>
      <c r="D37" s="346"/>
      <c r="E37" s="347"/>
      <c r="F37" s="59">
        <v>26</v>
      </c>
      <c r="G37" s="266">
        <f>G38+G41</f>
        <v>2289528</v>
      </c>
      <c r="H37" s="98">
        <f>H38+H41</f>
        <v>134875</v>
      </c>
      <c r="I37" s="98">
        <f>I38+I41</f>
        <v>71385</v>
      </c>
    </row>
    <row r="38" spans="2:9" s="16" customFormat="1" ht="12">
      <c r="B38" s="59"/>
      <c r="C38" s="56">
        <v>1</v>
      </c>
      <c r="D38" s="60" t="s">
        <v>18</v>
      </c>
      <c r="E38" s="61"/>
      <c r="F38" s="59">
        <v>27</v>
      </c>
      <c r="G38" s="263"/>
      <c r="H38" s="57"/>
      <c r="I38" s="57"/>
    </row>
    <row r="39" spans="2:9" s="16" customFormat="1" ht="12">
      <c r="B39" s="59"/>
      <c r="C39" s="64"/>
      <c r="D39" s="62" t="s">
        <v>75</v>
      </c>
      <c r="E39" s="63" t="s">
        <v>37</v>
      </c>
      <c r="F39" s="59">
        <v>28</v>
      </c>
      <c r="G39" s="263"/>
      <c r="H39" s="57"/>
      <c r="I39" s="57"/>
    </row>
    <row r="40" spans="2:9" s="16" customFormat="1" ht="12">
      <c r="B40" s="59"/>
      <c r="C40" s="64"/>
      <c r="D40" s="62" t="s">
        <v>75</v>
      </c>
      <c r="E40" s="63" t="s">
        <v>49</v>
      </c>
      <c r="F40" s="59">
        <v>29</v>
      </c>
      <c r="G40" s="263"/>
      <c r="H40" s="57"/>
      <c r="I40" s="57"/>
    </row>
    <row r="41" spans="2:9" s="16" customFormat="1" ht="12">
      <c r="B41" s="59"/>
      <c r="C41" s="56">
        <v>2</v>
      </c>
      <c r="D41" s="60" t="s">
        <v>61</v>
      </c>
      <c r="E41" s="61"/>
      <c r="F41" s="59">
        <v>30</v>
      </c>
      <c r="G41" s="266">
        <f>SUM(G42:G51)</f>
        <v>2289528</v>
      </c>
      <c r="H41" s="98">
        <f>SUM(H42:H51)</f>
        <v>134875</v>
      </c>
      <c r="I41" s="98">
        <f>SUM(I42:I51)</f>
        <v>71385</v>
      </c>
    </row>
    <row r="42" spans="2:9" s="16" customFormat="1" ht="12">
      <c r="B42" s="59"/>
      <c r="C42" s="64"/>
      <c r="D42" s="62" t="s">
        <v>75</v>
      </c>
      <c r="E42" s="63" t="s">
        <v>52</v>
      </c>
      <c r="F42" s="59">
        <v>31</v>
      </c>
      <c r="G42" s="306"/>
      <c r="H42" s="57"/>
      <c r="I42" s="57"/>
    </row>
    <row r="43" spans="2:9" s="16" customFormat="1" ht="12">
      <c r="B43" s="59"/>
      <c r="C43" s="64"/>
      <c r="D43" s="62" t="s">
        <v>75</v>
      </c>
      <c r="E43" s="63" t="s">
        <v>53</v>
      </c>
      <c r="F43" s="59">
        <v>32</v>
      </c>
      <c r="G43" s="306"/>
      <c r="H43" s="57"/>
      <c r="I43" s="57"/>
    </row>
    <row r="44" spans="2:9" s="16" customFormat="1" ht="12">
      <c r="B44" s="59"/>
      <c r="C44" s="64"/>
      <c r="D44" s="62" t="s">
        <v>75</v>
      </c>
      <c r="E44" s="63" t="s">
        <v>38</v>
      </c>
      <c r="F44" s="59">
        <v>33</v>
      </c>
      <c r="G44" s="306">
        <v>154728</v>
      </c>
      <c r="H44" s="57">
        <v>106050</v>
      </c>
      <c r="I44" s="57">
        <v>30852</v>
      </c>
    </row>
    <row r="45" spans="2:9" s="16" customFormat="1" ht="12">
      <c r="B45" s="59"/>
      <c r="C45" s="64"/>
      <c r="D45" s="62" t="s">
        <v>75</v>
      </c>
      <c r="E45" s="63" t="s">
        <v>39</v>
      </c>
      <c r="F45" s="59">
        <v>34</v>
      </c>
      <c r="G45" s="306">
        <v>34800</v>
      </c>
      <c r="H45" s="57">
        <v>20700</v>
      </c>
      <c r="I45" s="57">
        <v>4800</v>
      </c>
    </row>
    <row r="46" spans="2:9" s="16" customFormat="1" ht="12">
      <c r="B46" s="59"/>
      <c r="C46" s="64"/>
      <c r="D46" s="62" t="s">
        <v>75</v>
      </c>
      <c r="E46" s="63" t="s">
        <v>40</v>
      </c>
      <c r="F46" s="59">
        <v>35</v>
      </c>
      <c r="G46" s="306"/>
      <c r="H46" s="57"/>
      <c r="I46" s="57">
        <v>30000</v>
      </c>
    </row>
    <row r="47" spans="2:9" s="16" customFormat="1" ht="12">
      <c r="B47" s="59"/>
      <c r="C47" s="64"/>
      <c r="D47" s="62" t="s">
        <v>75</v>
      </c>
      <c r="E47" s="63" t="s">
        <v>41</v>
      </c>
      <c r="F47" s="59">
        <v>36</v>
      </c>
      <c r="G47" s="306"/>
      <c r="H47" s="57">
        <v>8125</v>
      </c>
      <c r="I47" s="57"/>
    </row>
    <row r="48" spans="2:9" s="16" customFormat="1" ht="12">
      <c r="B48" s="59"/>
      <c r="C48" s="64"/>
      <c r="D48" s="62" t="s">
        <v>75</v>
      </c>
      <c r="E48" s="63" t="s">
        <v>42</v>
      </c>
      <c r="F48" s="59">
        <v>37</v>
      </c>
      <c r="G48" s="306"/>
      <c r="H48" s="57"/>
      <c r="I48" s="57"/>
    </row>
    <row r="49" spans="2:9" s="16" customFormat="1" ht="12">
      <c r="B49" s="59"/>
      <c r="C49" s="64"/>
      <c r="D49" s="62" t="s">
        <v>75</v>
      </c>
      <c r="E49" s="63" t="s">
        <v>361</v>
      </c>
      <c r="F49" s="59">
        <v>38</v>
      </c>
      <c r="G49" s="306">
        <v>2100000</v>
      </c>
      <c r="H49" s="57"/>
      <c r="I49" s="57"/>
    </row>
    <row r="50" spans="2:9" s="16" customFormat="1" ht="12">
      <c r="B50" s="59"/>
      <c r="C50" s="64"/>
      <c r="D50" s="62" t="s">
        <v>75</v>
      </c>
      <c r="E50" s="61" t="s">
        <v>62</v>
      </c>
      <c r="F50" s="59">
        <v>39</v>
      </c>
      <c r="G50" s="263"/>
      <c r="H50" s="57"/>
      <c r="I50" s="57"/>
    </row>
    <row r="51" spans="2:9" s="16" customFormat="1" ht="12">
      <c r="B51" s="59"/>
      <c r="C51" s="64"/>
      <c r="D51" s="62" t="s">
        <v>75</v>
      </c>
      <c r="E51" s="99" t="s">
        <v>106</v>
      </c>
      <c r="F51" s="59">
        <v>40</v>
      </c>
      <c r="G51" s="263"/>
      <c r="H51" s="57"/>
      <c r="I51" s="57">
        <v>5733</v>
      </c>
    </row>
    <row r="52" spans="2:9" s="16" customFormat="1" ht="15" customHeight="1">
      <c r="B52" s="65" t="s">
        <v>4</v>
      </c>
      <c r="C52" s="345" t="s">
        <v>26</v>
      </c>
      <c r="D52" s="346"/>
      <c r="E52" s="347"/>
      <c r="F52" s="59">
        <v>41</v>
      </c>
      <c r="G52" s="266">
        <f>G53+G55+G57</f>
        <v>585349.5</v>
      </c>
      <c r="H52" s="98">
        <f>H53+H55+H57</f>
        <v>1546001.1120000002</v>
      </c>
      <c r="I52" s="98">
        <f>I53+I55+I57</f>
        <v>1131597</v>
      </c>
    </row>
    <row r="53" spans="2:9" s="16" customFormat="1" ht="12">
      <c r="B53" s="59"/>
      <c r="C53" s="56">
        <v>1</v>
      </c>
      <c r="D53" s="60" t="s">
        <v>22</v>
      </c>
      <c r="E53" s="66"/>
      <c r="F53" s="59">
        <v>42</v>
      </c>
      <c r="G53" s="263"/>
      <c r="H53" s="57"/>
      <c r="I53" s="57"/>
    </row>
    <row r="54" spans="2:9" s="16" customFormat="1" ht="12">
      <c r="B54" s="59"/>
      <c r="C54" s="64"/>
      <c r="D54" s="62" t="s">
        <v>75</v>
      </c>
      <c r="E54" s="63"/>
      <c r="F54" s="59">
        <v>43</v>
      </c>
      <c r="G54" s="263"/>
      <c r="H54" s="57"/>
      <c r="I54" s="57"/>
    </row>
    <row r="55" spans="2:9" s="16" customFormat="1" ht="12">
      <c r="B55" s="59"/>
      <c r="C55" s="56">
        <v>2</v>
      </c>
      <c r="D55" s="60" t="s">
        <v>63</v>
      </c>
      <c r="E55" s="61"/>
      <c r="F55" s="59">
        <v>44</v>
      </c>
      <c r="G55" s="263"/>
      <c r="H55" s="57"/>
      <c r="I55" s="57"/>
    </row>
    <row r="56" spans="2:9" s="16" customFormat="1" ht="12">
      <c r="B56" s="59"/>
      <c r="C56" s="56"/>
      <c r="D56" s="62" t="s">
        <v>75</v>
      </c>
      <c r="E56" s="63"/>
      <c r="F56" s="59">
        <v>45</v>
      </c>
      <c r="G56" s="263"/>
      <c r="H56" s="57"/>
      <c r="I56" s="57"/>
    </row>
    <row r="57" spans="2:9" s="16" customFormat="1" ht="15" customHeight="1">
      <c r="B57" s="65" t="s">
        <v>23</v>
      </c>
      <c r="C57" s="345" t="s">
        <v>24</v>
      </c>
      <c r="D57" s="346"/>
      <c r="E57" s="347"/>
      <c r="F57" s="59">
        <v>46</v>
      </c>
      <c r="G57" s="266">
        <f>SUM(G58:G60)</f>
        <v>585349.5</v>
      </c>
      <c r="H57" s="98">
        <f>SUM(H58:H60)</f>
        <v>1546001.1120000002</v>
      </c>
      <c r="I57" s="98">
        <f>SUM(I58:I60)</f>
        <v>1131597</v>
      </c>
    </row>
    <row r="58" spans="2:9" s="16" customFormat="1" ht="12">
      <c r="B58" s="59"/>
      <c r="C58" s="56">
        <v>1</v>
      </c>
      <c r="D58" s="60" t="s">
        <v>64</v>
      </c>
      <c r="E58" s="61"/>
      <c r="F58" s="59">
        <v>47</v>
      </c>
      <c r="G58" s="263"/>
      <c r="H58" s="57">
        <f>I59</f>
        <v>1131597</v>
      </c>
      <c r="I58" s="57"/>
    </row>
    <row r="59" spans="2:9" s="16" customFormat="1" ht="12">
      <c r="B59" s="59"/>
      <c r="C59" s="71">
        <v>2</v>
      </c>
      <c r="D59" s="60" t="s">
        <v>66</v>
      </c>
      <c r="E59" s="61"/>
      <c r="F59" s="59">
        <v>48</v>
      </c>
      <c r="G59" s="263">
        <f>'Rez.Sipas Natyres'!F39</f>
        <v>585349.5</v>
      </c>
      <c r="H59" s="57">
        <f>'Rez.Sipas Natyres'!G39</f>
        <v>414404.1120000003</v>
      </c>
      <c r="I59" s="57">
        <v>1131597</v>
      </c>
    </row>
    <row r="60" spans="2:9" s="16" customFormat="1" ht="12.75" thickBot="1">
      <c r="B60" s="59"/>
      <c r="C60" s="56">
        <v>3</v>
      </c>
      <c r="D60" s="60" t="s">
        <v>65</v>
      </c>
      <c r="E60" s="61"/>
      <c r="F60" s="59">
        <v>49</v>
      </c>
      <c r="G60" s="268"/>
      <c r="H60" s="269"/>
      <c r="I60" s="269"/>
    </row>
    <row r="61" spans="2:9" s="16" customFormat="1" ht="13.5" customHeight="1" thickBot="1">
      <c r="B61" s="59"/>
      <c r="C61" s="348" t="s">
        <v>70</v>
      </c>
      <c r="D61" s="349"/>
      <c r="E61" s="350"/>
      <c r="F61" s="64">
        <v>50</v>
      </c>
      <c r="G61" s="270">
        <f>G37+G52</f>
        <v>2874877.5</v>
      </c>
      <c r="H61" s="271">
        <f>H37+H52</f>
        <v>1680876.1120000002</v>
      </c>
      <c r="I61" s="272">
        <f>I37+I52</f>
        <v>1202982</v>
      </c>
    </row>
    <row r="62" ht="8.25" customHeight="1"/>
    <row r="63" spans="7:8" ht="18.75" customHeight="1">
      <c r="G63" s="73">
        <f>G33-G61</f>
        <v>0.09866666654124856</v>
      </c>
      <c r="H63" s="73">
        <f>H33-H61</f>
        <v>-0.013333333656191826</v>
      </c>
    </row>
  </sheetData>
  <sheetProtection/>
  <mergeCells count="15">
    <mergeCell ref="B35:B36"/>
    <mergeCell ref="H2:I2"/>
    <mergeCell ref="B4:I4"/>
    <mergeCell ref="F6:F7"/>
    <mergeCell ref="C6:E7"/>
    <mergeCell ref="B6:B7"/>
    <mergeCell ref="C8:E8"/>
    <mergeCell ref="C35:E36"/>
    <mergeCell ref="F35:F36"/>
    <mergeCell ref="C37:E37"/>
    <mergeCell ref="C25:E25"/>
    <mergeCell ref="C33:E33"/>
    <mergeCell ref="C61:E61"/>
    <mergeCell ref="C52:E52"/>
    <mergeCell ref="C57:E57"/>
  </mergeCells>
  <printOptions horizontalCentered="1" verticalCentered="1"/>
  <pageMargins left="0" right="0" top="0" bottom="0" header="0.511811023622047" footer="0.511811023622047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9"/>
  <sheetViews>
    <sheetView zoomScalePageLayoutView="0" workbookViewId="0" topLeftCell="A76">
      <selection activeCell="E88" sqref="E88"/>
    </sheetView>
  </sheetViews>
  <sheetFormatPr defaultColWidth="9.140625" defaultRowHeight="12.75"/>
  <cols>
    <col min="1" max="1" width="2.8515625" style="0" customWidth="1"/>
    <col min="2" max="2" width="20.421875" style="0" customWidth="1"/>
    <col min="3" max="3" width="11.28125" style="0" hidden="1" customWidth="1"/>
    <col min="4" max="4" width="14.7109375" style="0" hidden="1" customWidth="1"/>
    <col min="5" max="5" width="8.7109375" style="0" customWidth="1"/>
    <col min="6" max="6" width="14.140625" style="0" customWidth="1"/>
    <col min="7" max="7" width="8.140625" style="0" customWidth="1"/>
    <col min="8" max="8" width="7.57421875" style="0" customWidth="1"/>
    <col min="9" max="9" width="14.140625" style="220" customWidth="1"/>
    <col min="10" max="10" width="14.57421875" style="220" customWidth="1"/>
  </cols>
  <sheetData>
    <row r="1" spans="1:10" ht="20.25" customHeight="1">
      <c r="A1" s="6"/>
      <c r="B1" s="102" t="s">
        <v>114</v>
      </c>
      <c r="C1" s="390" t="s">
        <v>108</v>
      </c>
      <c r="D1" s="390"/>
      <c r="E1" s="390"/>
      <c r="F1" s="390"/>
      <c r="G1" s="390"/>
      <c r="H1" s="390"/>
      <c r="I1" s="390"/>
      <c r="J1" s="195"/>
    </row>
    <row r="2" spans="1:10" ht="19.5" customHeight="1">
      <c r="A2" s="6"/>
      <c r="B2" s="102" t="s">
        <v>115</v>
      </c>
      <c r="C2" s="317" t="s">
        <v>109</v>
      </c>
      <c r="D2" s="317"/>
      <c r="E2" s="317"/>
      <c r="F2" s="317"/>
      <c r="G2" s="6"/>
      <c r="H2" s="6"/>
      <c r="I2" s="195"/>
      <c r="J2" s="195"/>
    </row>
    <row r="3" spans="1:10" ht="12.75">
      <c r="A3" s="6"/>
      <c r="B3" s="104"/>
      <c r="C3" s="6"/>
      <c r="D3" s="6"/>
      <c r="E3" s="6"/>
      <c r="F3" s="6"/>
      <c r="G3" s="6"/>
      <c r="H3" s="6"/>
      <c r="I3" s="196" t="s">
        <v>116</v>
      </c>
      <c r="J3" s="195"/>
    </row>
    <row r="4" spans="1:10" ht="12.75">
      <c r="A4" s="6"/>
      <c r="B4" s="104"/>
      <c r="C4" s="6"/>
      <c r="D4" s="6"/>
      <c r="E4" s="6"/>
      <c r="F4" s="6"/>
      <c r="G4" s="6"/>
      <c r="H4" s="6"/>
      <c r="I4" s="195"/>
      <c r="J4" s="195"/>
    </row>
    <row r="5" spans="1:13" ht="12.75">
      <c r="A5" s="96"/>
      <c r="B5" s="96"/>
      <c r="C5" s="96"/>
      <c r="D5" s="96"/>
      <c r="E5" s="96"/>
      <c r="F5" s="96"/>
      <c r="G5" s="96"/>
      <c r="H5" s="96"/>
      <c r="I5" s="197"/>
      <c r="J5" s="197" t="s">
        <v>117</v>
      </c>
      <c r="K5" s="105"/>
      <c r="L5" s="105"/>
      <c r="M5" s="105"/>
    </row>
    <row r="6" spans="1:13" ht="15.75" customHeight="1">
      <c r="A6" s="395" t="s">
        <v>118</v>
      </c>
      <c r="B6" s="396"/>
      <c r="C6" s="396"/>
      <c r="D6" s="396"/>
      <c r="E6" s="396"/>
      <c r="F6" s="396"/>
      <c r="G6" s="396"/>
      <c r="H6" s="396"/>
      <c r="I6" s="198"/>
      <c r="J6" s="198"/>
      <c r="K6" s="106"/>
      <c r="L6" s="106"/>
      <c r="M6" s="106"/>
    </row>
    <row r="7" spans="1:10" ht="26.25" customHeight="1" thickBot="1">
      <c r="A7" s="107"/>
      <c r="B7" s="366" t="s">
        <v>74</v>
      </c>
      <c r="C7" s="366"/>
      <c r="D7" s="366"/>
      <c r="E7" s="366"/>
      <c r="F7" s="367"/>
      <c r="G7" s="108" t="s">
        <v>119</v>
      </c>
      <c r="H7" s="108" t="s">
        <v>120</v>
      </c>
      <c r="I7" s="199" t="s">
        <v>362</v>
      </c>
      <c r="J7" s="199" t="s">
        <v>121</v>
      </c>
    </row>
    <row r="8" spans="1:10" ht="16.5" customHeight="1">
      <c r="A8" s="109">
        <v>1</v>
      </c>
      <c r="B8" s="368" t="s">
        <v>123</v>
      </c>
      <c r="C8" s="369"/>
      <c r="D8" s="369"/>
      <c r="E8" s="369"/>
      <c r="F8" s="369"/>
      <c r="G8" s="110">
        <v>70</v>
      </c>
      <c r="H8" s="110">
        <v>11100</v>
      </c>
      <c r="I8" s="200"/>
      <c r="J8" s="201"/>
    </row>
    <row r="9" spans="1:10" ht="16.5" customHeight="1">
      <c r="A9" s="111" t="s">
        <v>124</v>
      </c>
      <c r="B9" s="370" t="s">
        <v>125</v>
      </c>
      <c r="C9" s="370"/>
      <c r="D9" s="370"/>
      <c r="E9" s="370"/>
      <c r="F9" s="371"/>
      <c r="G9" s="112" t="s">
        <v>126</v>
      </c>
      <c r="H9" s="112">
        <v>11101</v>
      </c>
      <c r="I9" s="202"/>
      <c r="J9" s="203"/>
    </row>
    <row r="10" spans="1:10" ht="16.5" customHeight="1">
      <c r="A10" s="113" t="s">
        <v>127</v>
      </c>
      <c r="B10" s="370" t="s">
        <v>128</v>
      </c>
      <c r="C10" s="370"/>
      <c r="D10" s="370"/>
      <c r="E10" s="370"/>
      <c r="F10" s="371"/>
      <c r="G10" s="112">
        <v>704</v>
      </c>
      <c r="H10" s="112">
        <v>11102</v>
      </c>
      <c r="I10" s="202"/>
      <c r="J10" s="203"/>
    </row>
    <row r="11" spans="1:10" ht="16.5" customHeight="1">
      <c r="A11" s="113" t="s">
        <v>129</v>
      </c>
      <c r="B11" s="370" t="s">
        <v>130</v>
      </c>
      <c r="C11" s="370"/>
      <c r="D11" s="370"/>
      <c r="E11" s="370"/>
      <c r="F11" s="371"/>
      <c r="G11" s="114">
        <v>705</v>
      </c>
      <c r="H11" s="112">
        <v>11103</v>
      </c>
      <c r="I11" s="304">
        <v>5851</v>
      </c>
      <c r="J11" s="304">
        <v>4328</v>
      </c>
    </row>
    <row r="12" spans="1:10" ht="16.5" customHeight="1">
      <c r="A12" s="115">
        <v>2</v>
      </c>
      <c r="B12" s="372" t="s">
        <v>131</v>
      </c>
      <c r="C12" s="372"/>
      <c r="D12" s="372"/>
      <c r="E12" s="372"/>
      <c r="F12" s="373"/>
      <c r="G12" s="116">
        <v>708</v>
      </c>
      <c r="H12" s="117">
        <v>11104</v>
      </c>
      <c r="I12" s="202"/>
      <c r="J12" s="203"/>
    </row>
    <row r="13" spans="1:10" ht="16.5" customHeight="1">
      <c r="A13" s="118" t="s">
        <v>124</v>
      </c>
      <c r="B13" s="370" t="s">
        <v>132</v>
      </c>
      <c r="C13" s="370"/>
      <c r="D13" s="370"/>
      <c r="E13" s="370"/>
      <c r="F13" s="371"/>
      <c r="G13" s="112">
        <v>7081</v>
      </c>
      <c r="H13" s="119">
        <v>111041</v>
      </c>
      <c r="I13" s="202"/>
      <c r="J13" s="203"/>
    </row>
    <row r="14" spans="1:10" ht="16.5" customHeight="1">
      <c r="A14" s="118" t="s">
        <v>133</v>
      </c>
      <c r="B14" s="370" t="s">
        <v>134</v>
      </c>
      <c r="C14" s="370"/>
      <c r="D14" s="370"/>
      <c r="E14" s="370"/>
      <c r="F14" s="371"/>
      <c r="G14" s="112">
        <v>7082</v>
      </c>
      <c r="H14" s="119">
        <v>111042</v>
      </c>
      <c r="I14" s="202"/>
      <c r="J14" s="203"/>
    </row>
    <row r="15" spans="1:10" ht="16.5" customHeight="1">
      <c r="A15" s="118" t="s">
        <v>135</v>
      </c>
      <c r="B15" s="370" t="s">
        <v>136</v>
      </c>
      <c r="C15" s="370"/>
      <c r="D15" s="370"/>
      <c r="E15" s="370"/>
      <c r="F15" s="371"/>
      <c r="G15" s="112">
        <v>7083</v>
      </c>
      <c r="H15" s="119">
        <v>111043</v>
      </c>
      <c r="I15" s="202"/>
      <c r="J15" s="203"/>
    </row>
    <row r="16" spans="1:10" ht="29.25" customHeight="1">
      <c r="A16" s="120">
        <v>3</v>
      </c>
      <c r="B16" s="372" t="s">
        <v>137</v>
      </c>
      <c r="C16" s="372"/>
      <c r="D16" s="372"/>
      <c r="E16" s="372"/>
      <c r="F16" s="373"/>
      <c r="G16" s="116">
        <v>71</v>
      </c>
      <c r="H16" s="117">
        <v>11201</v>
      </c>
      <c r="I16" s="202"/>
      <c r="J16" s="203"/>
    </row>
    <row r="17" spans="1:10" ht="16.5" customHeight="1">
      <c r="A17" s="121"/>
      <c r="B17" s="374" t="s">
        <v>138</v>
      </c>
      <c r="C17" s="374"/>
      <c r="D17" s="374"/>
      <c r="E17" s="374"/>
      <c r="F17" s="375"/>
      <c r="G17" s="122"/>
      <c r="H17" s="112">
        <v>112011</v>
      </c>
      <c r="I17" s="202"/>
      <c r="J17" s="203"/>
    </row>
    <row r="18" spans="1:10" ht="16.5" customHeight="1">
      <c r="A18" s="121"/>
      <c r="B18" s="374" t="s">
        <v>139</v>
      </c>
      <c r="C18" s="374"/>
      <c r="D18" s="374"/>
      <c r="E18" s="374"/>
      <c r="F18" s="375"/>
      <c r="G18" s="122"/>
      <c r="H18" s="112">
        <v>112012</v>
      </c>
      <c r="I18" s="202"/>
      <c r="J18" s="203"/>
    </row>
    <row r="19" spans="1:10" ht="16.5" customHeight="1">
      <c r="A19" s="123">
        <v>4</v>
      </c>
      <c r="B19" s="372" t="s">
        <v>140</v>
      </c>
      <c r="C19" s="372"/>
      <c r="D19" s="372"/>
      <c r="E19" s="372"/>
      <c r="F19" s="373"/>
      <c r="G19" s="124">
        <v>72</v>
      </c>
      <c r="H19" s="125">
        <v>11300</v>
      </c>
      <c r="I19" s="202"/>
      <c r="J19" s="203"/>
    </row>
    <row r="20" spans="1:10" ht="16.5" customHeight="1">
      <c r="A20" s="113"/>
      <c r="B20" s="385" t="s">
        <v>141</v>
      </c>
      <c r="C20" s="386"/>
      <c r="D20" s="386"/>
      <c r="E20" s="386"/>
      <c r="F20" s="386"/>
      <c r="G20" s="126"/>
      <c r="H20" s="127">
        <v>11301</v>
      </c>
      <c r="I20" s="202"/>
      <c r="J20" s="203"/>
    </row>
    <row r="21" spans="1:10" ht="16.5" customHeight="1">
      <c r="A21" s="128">
        <v>5</v>
      </c>
      <c r="B21" s="373" t="s">
        <v>142</v>
      </c>
      <c r="C21" s="387"/>
      <c r="D21" s="387"/>
      <c r="E21" s="387"/>
      <c r="F21" s="387"/>
      <c r="G21" s="129">
        <v>73</v>
      </c>
      <c r="H21" s="129">
        <v>11400</v>
      </c>
      <c r="I21" s="202"/>
      <c r="J21" s="203"/>
    </row>
    <row r="22" spans="1:10" ht="16.5" customHeight="1">
      <c r="A22" s="130">
        <v>6</v>
      </c>
      <c r="B22" s="373" t="s">
        <v>143</v>
      </c>
      <c r="C22" s="387"/>
      <c r="D22" s="387"/>
      <c r="E22" s="387"/>
      <c r="F22" s="387"/>
      <c r="G22" s="129">
        <v>75</v>
      </c>
      <c r="H22" s="131">
        <v>11500</v>
      </c>
      <c r="I22" s="202"/>
      <c r="J22" s="203"/>
    </row>
    <row r="23" spans="1:10" ht="16.5" customHeight="1">
      <c r="A23" s="128">
        <v>7</v>
      </c>
      <c r="B23" s="372" t="s">
        <v>144</v>
      </c>
      <c r="C23" s="372"/>
      <c r="D23" s="372"/>
      <c r="E23" s="372"/>
      <c r="F23" s="373"/>
      <c r="G23" s="116">
        <v>77</v>
      </c>
      <c r="H23" s="116">
        <v>11600</v>
      </c>
      <c r="I23" s="202"/>
      <c r="J23" s="203"/>
    </row>
    <row r="24" spans="1:10" ht="16.5" customHeight="1" thickBot="1">
      <c r="A24" s="132" t="s">
        <v>145</v>
      </c>
      <c r="B24" s="376" t="s">
        <v>146</v>
      </c>
      <c r="C24" s="376"/>
      <c r="D24" s="376"/>
      <c r="E24" s="376"/>
      <c r="F24" s="376"/>
      <c r="G24" s="133"/>
      <c r="H24" s="133">
        <v>11800</v>
      </c>
      <c r="I24" s="204"/>
      <c r="J24" s="205"/>
    </row>
    <row r="25" spans="1:10" ht="16.5" customHeight="1">
      <c r="A25" s="134"/>
      <c r="B25" s="135"/>
      <c r="C25" s="135"/>
      <c r="D25" s="135"/>
      <c r="E25" s="135"/>
      <c r="F25" s="135"/>
      <c r="G25" s="135"/>
      <c r="H25" s="135"/>
      <c r="I25" s="206"/>
      <c r="J25" s="206"/>
    </row>
    <row r="26" spans="1:10" ht="16.5" customHeight="1">
      <c r="A26" s="134"/>
      <c r="B26" s="135"/>
      <c r="C26" s="135"/>
      <c r="D26" s="135"/>
      <c r="E26" s="135"/>
      <c r="F26" s="135"/>
      <c r="G26" s="135"/>
      <c r="H26" s="135"/>
      <c r="I26" s="206"/>
      <c r="J26" s="206"/>
    </row>
    <row r="27" spans="1:10" ht="16.5" customHeight="1">
      <c r="A27" s="134"/>
      <c r="B27" s="135"/>
      <c r="C27" s="135"/>
      <c r="D27" s="135"/>
      <c r="E27" s="135"/>
      <c r="F27" s="135"/>
      <c r="G27" s="135"/>
      <c r="H27" s="135"/>
      <c r="I27" s="206"/>
      <c r="J27" s="206"/>
    </row>
    <row r="28" spans="1:10" ht="16.5" customHeight="1">
      <c r="A28" s="134"/>
      <c r="B28" s="135"/>
      <c r="C28" s="135"/>
      <c r="D28" s="135"/>
      <c r="E28" s="135"/>
      <c r="F28" s="135"/>
      <c r="G28" s="135"/>
      <c r="H28" s="135"/>
      <c r="I28" s="206" t="s">
        <v>147</v>
      </c>
      <c r="J28" s="206"/>
    </row>
    <row r="29" spans="1:10" ht="16.5" customHeight="1">
      <c r="A29" s="134"/>
      <c r="B29" s="135"/>
      <c r="C29" s="135"/>
      <c r="D29" s="135"/>
      <c r="E29" s="135"/>
      <c r="F29" s="135"/>
      <c r="G29" s="135"/>
      <c r="H29" s="135"/>
      <c r="I29" s="206"/>
      <c r="J29" s="206"/>
    </row>
    <row r="30" spans="1:10" ht="16.5" customHeight="1">
      <c r="A30" s="134"/>
      <c r="B30" s="135"/>
      <c r="C30" s="135"/>
      <c r="D30" s="135"/>
      <c r="E30" s="135"/>
      <c r="F30" s="135"/>
      <c r="G30" s="135"/>
      <c r="H30" s="135"/>
      <c r="I30" s="206"/>
      <c r="J30" s="206"/>
    </row>
    <row r="31" spans="1:10" ht="16.5" customHeight="1">
      <c r="A31" s="134"/>
      <c r="B31" s="135"/>
      <c r="C31" s="135"/>
      <c r="D31" s="135"/>
      <c r="E31" s="135"/>
      <c r="F31" s="135"/>
      <c r="G31" s="135"/>
      <c r="H31" s="135"/>
      <c r="I31" s="206"/>
      <c r="J31" s="206"/>
    </row>
    <row r="32" spans="1:10" ht="16.5" customHeight="1">
      <c r="A32" s="134"/>
      <c r="B32" s="135"/>
      <c r="C32" s="135"/>
      <c r="D32" s="135"/>
      <c r="E32" s="135"/>
      <c r="F32" s="135"/>
      <c r="G32" s="135"/>
      <c r="H32" s="135"/>
      <c r="I32" s="206"/>
      <c r="J32" s="206"/>
    </row>
    <row r="33" spans="1:10" ht="16.5" customHeight="1">
      <c r="A33" s="134"/>
      <c r="B33" s="135"/>
      <c r="C33" s="135"/>
      <c r="D33" s="135"/>
      <c r="E33" s="135"/>
      <c r="F33" s="135"/>
      <c r="G33" s="135"/>
      <c r="H33" s="135"/>
      <c r="I33" s="206"/>
      <c r="J33" s="206"/>
    </row>
    <row r="34" spans="1:10" ht="16.5" customHeight="1">
      <c r="A34" s="134"/>
      <c r="B34" s="135"/>
      <c r="C34" s="135"/>
      <c r="D34" s="135"/>
      <c r="E34" s="135"/>
      <c r="F34" s="135"/>
      <c r="G34" s="135"/>
      <c r="H34" s="135"/>
      <c r="I34" s="206"/>
      <c r="J34" s="206"/>
    </row>
    <row r="35" spans="1:10" ht="16.5" customHeight="1">
      <c r="A35" s="134"/>
      <c r="B35" s="135"/>
      <c r="C35" s="135"/>
      <c r="D35" s="135"/>
      <c r="E35" s="135"/>
      <c r="F35" s="135"/>
      <c r="G35" s="135"/>
      <c r="H35" s="135"/>
      <c r="I35" s="206"/>
      <c r="J35" s="206"/>
    </row>
    <row r="36" spans="1:10" ht="16.5" customHeight="1">
      <c r="A36" s="134"/>
      <c r="B36" s="135"/>
      <c r="C36" s="135"/>
      <c r="D36" s="135"/>
      <c r="E36" s="135"/>
      <c r="F36" s="135"/>
      <c r="G36" s="135"/>
      <c r="H36" s="135"/>
      <c r="I36" s="206"/>
      <c r="J36" s="206"/>
    </row>
    <row r="37" spans="1:10" ht="16.5" customHeight="1">
      <c r="A37" s="134"/>
      <c r="B37" s="135"/>
      <c r="C37" s="135"/>
      <c r="D37" s="135"/>
      <c r="E37" s="135"/>
      <c r="F37" s="135"/>
      <c r="G37" s="135"/>
      <c r="H37" s="135"/>
      <c r="I37" s="206"/>
      <c r="J37" s="206"/>
    </row>
    <row r="38" spans="1:10" ht="16.5" customHeight="1">
      <c r="A38" s="134"/>
      <c r="B38" s="135"/>
      <c r="C38" s="135"/>
      <c r="D38" s="135"/>
      <c r="E38" s="135"/>
      <c r="F38" s="135"/>
      <c r="G38" s="135"/>
      <c r="H38" s="135"/>
      <c r="I38" s="206"/>
      <c r="J38" s="206"/>
    </row>
    <row r="39" spans="1:10" ht="16.5" customHeight="1">
      <c r="A39" s="134"/>
      <c r="B39" s="135"/>
      <c r="C39" s="135"/>
      <c r="D39" s="135"/>
      <c r="E39" s="135"/>
      <c r="F39" s="135"/>
      <c r="G39" s="135"/>
      <c r="H39" s="135"/>
      <c r="I39" s="206"/>
      <c r="J39" s="206"/>
    </row>
    <row r="40" spans="1:10" ht="16.5" customHeight="1">
      <c r="A40" s="134"/>
      <c r="B40" s="135"/>
      <c r="C40" s="135"/>
      <c r="D40" s="135"/>
      <c r="E40" s="135"/>
      <c r="F40" s="135"/>
      <c r="G40" s="135"/>
      <c r="H40" s="135"/>
      <c r="I40" s="206"/>
      <c r="J40" s="206"/>
    </row>
    <row r="41" spans="1:10" ht="16.5" customHeight="1">
      <c r="A41" s="134"/>
      <c r="B41" s="135"/>
      <c r="C41" s="135"/>
      <c r="D41" s="135"/>
      <c r="E41" s="135"/>
      <c r="F41" s="135"/>
      <c r="G41" s="135"/>
      <c r="H41" s="135"/>
      <c r="I41" s="206"/>
      <c r="J41" s="206"/>
    </row>
    <row r="42" spans="1:10" ht="12.75">
      <c r="A42" s="6"/>
      <c r="B42" s="102" t="s">
        <v>114</v>
      </c>
      <c r="C42" s="103"/>
      <c r="D42" s="103"/>
      <c r="E42" s="316" t="s">
        <v>108</v>
      </c>
      <c r="F42" s="316"/>
      <c r="G42" s="316"/>
      <c r="H42" s="316"/>
      <c r="I42" s="316"/>
      <c r="J42" s="195"/>
    </row>
    <row r="43" spans="1:10" ht="12.75">
      <c r="A43" s="6"/>
      <c r="B43" s="102" t="s">
        <v>115</v>
      </c>
      <c r="C43" s="103"/>
      <c r="D43" s="103"/>
      <c r="E43" s="317" t="s">
        <v>109</v>
      </c>
      <c r="F43" s="317"/>
      <c r="G43" s="317"/>
      <c r="H43" s="317"/>
      <c r="I43" s="317"/>
      <c r="J43" s="195"/>
    </row>
    <row r="44" spans="1:10" ht="12.75">
      <c r="A44" s="6"/>
      <c r="B44" s="104"/>
      <c r="C44" s="6"/>
      <c r="D44" s="6"/>
      <c r="E44" s="6"/>
      <c r="F44" s="6"/>
      <c r="G44" s="6"/>
      <c r="H44" s="6"/>
      <c r="I44" s="196" t="s">
        <v>148</v>
      </c>
      <c r="J44" s="195"/>
    </row>
    <row r="45" spans="1:13" ht="12.75" customHeight="1">
      <c r="A45" s="96"/>
      <c r="B45" s="96"/>
      <c r="C45" s="96"/>
      <c r="D45" s="96"/>
      <c r="E45" s="96"/>
      <c r="F45" s="96"/>
      <c r="G45" s="96"/>
      <c r="H45" s="96"/>
      <c r="I45" s="197"/>
      <c r="J45" s="197" t="s">
        <v>117</v>
      </c>
      <c r="K45" s="105"/>
      <c r="L45" s="105"/>
      <c r="M45" s="105"/>
    </row>
    <row r="46" spans="1:10" ht="9.75" customHeight="1">
      <c r="A46" s="395" t="s">
        <v>118</v>
      </c>
      <c r="B46" s="396"/>
      <c r="C46" s="396"/>
      <c r="D46" s="396"/>
      <c r="E46" s="396"/>
      <c r="F46" s="396"/>
      <c r="G46" s="396"/>
      <c r="H46" s="396"/>
      <c r="I46" s="194"/>
      <c r="J46" s="194"/>
    </row>
    <row r="47" spans="1:10" ht="16.5" customHeight="1" thickBot="1">
      <c r="A47" s="136"/>
      <c r="B47" s="377" t="s">
        <v>149</v>
      </c>
      <c r="C47" s="378"/>
      <c r="D47" s="378"/>
      <c r="E47" s="378"/>
      <c r="F47" s="379"/>
      <c r="G47" s="137" t="s">
        <v>119</v>
      </c>
      <c r="H47" s="137" t="s">
        <v>120</v>
      </c>
      <c r="I47" s="207" t="s">
        <v>362</v>
      </c>
      <c r="J47" s="207" t="s">
        <v>121</v>
      </c>
    </row>
    <row r="48" spans="1:10" ht="16.5" customHeight="1">
      <c r="A48" s="138">
        <v>1</v>
      </c>
      <c r="B48" s="380" t="s">
        <v>150</v>
      </c>
      <c r="C48" s="381"/>
      <c r="D48" s="381"/>
      <c r="E48" s="381"/>
      <c r="F48" s="381"/>
      <c r="G48" s="139">
        <v>60</v>
      </c>
      <c r="H48" s="139">
        <v>12100</v>
      </c>
      <c r="I48" s="208">
        <f>SUM(I49:I53)</f>
        <v>2085</v>
      </c>
      <c r="J48" s="208">
        <f>SUM(J49:J53)</f>
        <v>242</v>
      </c>
    </row>
    <row r="49" spans="1:10" ht="16.5" customHeight="1">
      <c r="A49" s="140" t="s">
        <v>151</v>
      </c>
      <c r="B49" s="382" t="s">
        <v>152</v>
      </c>
      <c r="C49" s="382" t="s">
        <v>153</v>
      </c>
      <c r="D49" s="382"/>
      <c r="E49" s="382"/>
      <c r="F49" s="382"/>
      <c r="G49" s="141" t="s">
        <v>154</v>
      </c>
      <c r="H49" s="141">
        <v>12101</v>
      </c>
      <c r="I49" s="209"/>
      <c r="J49" s="210"/>
    </row>
    <row r="50" spans="1:10" ht="12" customHeight="1">
      <c r="A50" s="140" t="s">
        <v>127</v>
      </c>
      <c r="B50" s="382" t="s">
        <v>155</v>
      </c>
      <c r="C50" s="382" t="s">
        <v>153</v>
      </c>
      <c r="D50" s="382"/>
      <c r="E50" s="382"/>
      <c r="F50" s="382"/>
      <c r="G50" s="141"/>
      <c r="H50" s="143">
        <v>12102</v>
      </c>
      <c r="I50" s="209"/>
      <c r="J50" s="210"/>
    </row>
    <row r="51" spans="1:10" ht="16.5" customHeight="1">
      <c r="A51" s="140" t="s">
        <v>129</v>
      </c>
      <c r="B51" s="382" t="s">
        <v>156</v>
      </c>
      <c r="C51" s="382" t="s">
        <v>153</v>
      </c>
      <c r="D51" s="382"/>
      <c r="E51" s="382"/>
      <c r="F51" s="382"/>
      <c r="G51" s="141" t="s">
        <v>157</v>
      </c>
      <c r="H51" s="141">
        <v>12103</v>
      </c>
      <c r="I51" s="211">
        <v>2035</v>
      </c>
      <c r="J51" s="211">
        <v>1066</v>
      </c>
    </row>
    <row r="52" spans="1:10" ht="16.5" customHeight="1">
      <c r="A52" s="140" t="s">
        <v>158</v>
      </c>
      <c r="B52" s="383" t="s">
        <v>159</v>
      </c>
      <c r="C52" s="382" t="s">
        <v>153</v>
      </c>
      <c r="D52" s="382"/>
      <c r="E52" s="382"/>
      <c r="F52" s="382"/>
      <c r="G52" s="141"/>
      <c r="H52" s="143">
        <v>12104</v>
      </c>
      <c r="I52" s="211">
        <f>850-800</f>
        <v>50</v>
      </c>
      <c r="J52" s="211">
        <f>26-850</f>
        <v>-824</v>
      </c>
    </row>
    <row r="53" spans="1:10" ht="16.5" customHeight="1">
      <c r="A53" s="140" t="s">
        <v>160</v>
      </c>
      <c r="B53" s="382" t="s">
        <v>161</v>
      </c>
      <c r="C53" s="382" t="s">
        <v>153</v>
      </c>
      <c r="D53" s="382"/>
      <c r="E53" s="382"/>
      <c r="F53" s="382"/>
      <c r="G53" s="141" t="s">
        <v>162</v>
      </c>
      <c r="H53" s="143">
        <v>12105</v>
      </c>
      <c r="I53" s="209"/>
      <c r="J53" s="210"/>
    </row>
    <row r="54" spans="1:10" ht="16.5" customHeight="1">
      <c r="A54" s="144">
        <v>2</v>
      </c>
      <c r="B54" s="384" t="s">
        <v>163</v>
      </c>
      <c r="C54" s="384"/>
      <c r="D54" s="384"/>
      <c r="E54" s="384"/>
      <c r="F54" s="384"/>
      <c r="G54" s="145">
        <v>64</v>
      </c>
      <c r="H54" s="145">
        <v>12200</v>
      </c>
      <c r="I54" s="209">
        <f>SUM(I55:I56)</f>
        <v>2120</v>
      </c>
      <c r="J54" s="209">
        <f>SUM(J55:J56)</f>
        <v>245</v>
      </c>
    </row>
    <row r="55" spans="1:10" ht="16.5" customHeight="1">
      <c r="A55" s="146" t="s">
        <v>164</v>
      </c>
      <c r="B55" s="384" t="s">
        <v>165</v>
      </c>
      <c r="C55" s="389"/>
      <c r="D55" s="389"/>
      <c r="E55" s="389"/>
      <c r="F55" s="389"/>
      <c r="G55" s="143">
        <v>641</v>
      </c>
      <c r="H55" s="143">
        <v>12201</v>
      </c>
      <c r="I55" s="211">
        <v>1764</v>
      </c>
      <c r="J55" s="212"/>
    </row>
    <row r="56" spans="1:10" ht="16.5" customHeight="1">
      <c r="A56" s="146" t="s">
        <v>166</v>
      </c>
      <c r="B56" s="389" t="s">
        <v>167</v>
      </c>
      <c r="C56" s="389"/>
      <c r="D56" s="389"/>
      <c r="E56" s="389"/>
      <c r="F56" s="389"/>
      <c r="G56" s="143">
        <v>644</v>
      </c>
      <c r="H56" s="143">
        <v>12202</v>
      </c>
      <c r="I56" s="211">
        <v>356</v>
      </c>
      <c r="J56" s="211">
        <v>245</v>
      </c>
    </row>
    <row r="57" spans="1:10" ht="16.5" customHeight="1">
      <c r="A57" s="144">
        <v>3</v>
      </c>
      <c r="B57" s="384" t="s">
        <v>168</v>
      </c>
      <c r="C57" s="384"/>
      <c r="D57" s="384"/>
      <c r="E57" s="384"/>
      <c r="F57" s="384"/>
      <c r="G57" s="145">
        <v>68</v>
      </c>
      <c r="H57" s="145">
        <v>12300</v>
      </c>
      <c r="I57" s="209"/>
      <c r="J57" s="210"/>
    </row>
    <row r="58" spans="1:10" ht="16.5" customHeight="1">
      <c r="A58" s="144">
        <v>4</v>
      </c>
      <c r="B58" s="384" t="s">
        <v>169</v>
      </c>
      <c r="C58" s="384"/>
      <c r="D58" s="384"/>
      <c r="E58" s="384"/>
      <c r="F58" s="384"/>
      <c r="G58" s="145">
        <v>61</v>
      </c>
      <c r="H58" s="145">
        <v>12400</v>
      </c>
      <c r="I58" s="209">
        <f>SUM(I59:I73)</f>
        <v>881</v>
      </c>
      <c r="J58" s="209">
        <f>SUM(J59:J73)</f>
        <v>3288</v>
      </c>
    </row>
    <row r="59" spans="1:10" ht="16.5" customHeight="1">
      <c r="A59" s="146" t="s">
        <v>124</v>
      </c>
      <c r="B59" s="388" t="s">
        <v>170</v>
      </c>
      <c r="C59" s="388"/>
      <c r="D59" s="388"/>
      <c r="E59" s="388"/>
      <c r="F59" s="388"/>
      <c r="G59" s="141"/>
      <c r="H59" s="141">
        <v>12401</v>
      </c>
      <c r="I59" s="209"/>
      <c r="J59" s="210"/>
    </row>
    <row r="60" spans="1:10" ht="16.5" customHeight="1">
      <c r="A60" s="146" t="s">
        <v>133</v>
      </c>
      <c r="B60" s="388" t="s">
        <v>171</v>
      </c>
      <c r="C60" s="388"/>
      <c r="D60" s="388"/>
      <c r="E60" s="388"/>
      <c r="F60" s="388"/>
      <c r="G60" s="147">
        <v>611</v>
      </c>
      <c r="H60" s="141">
        <v>12402</v>
      </c>
      <c r="I60" s="211">
        <v>387</v>
      </c>
      <c r="J60" s="211">
        <v>2763</v>
      </c>
    </row>
    <row r="61" spans="1:10" ht="16.5" customHeight="1">
      <c r="A61" s="146" t="s">
        <v>135</v>
      </c>
      <c r="B61" s="388" t="s">
        <v>172</v>
      </c>
      <c r="C61" s="388"/>
      <c r="D61" s="388"/>
      <c r="E61" s="388"/>
      <c r="F61" s="388"/>
      <c r="G61" s="141">
        <v>613</v>
      </c>
      <c r="H61" s="141">
        <v>12403</v>
      </c>
      <c r="I61" s="209"/>
      <c r="J61" s="209"/>
    </row>
    <row r="62" spans="1:10" ht="16.5" customHeight="1">
      <c r="A62" s="146" t="s">
        <v>173</v>
      </c>
      <c r="B62" s="388" t="s">
        <v>174</v>
      </c>
      <c r="C62" s="388"/>
      <c r="D62" s="388"/>
      <c r="E62" s="388"/>
      <c r="F62" s="388"/>
      <c r="G62" s="147">
        <v>615</v>
      </c>
      <c r="H62" s="141">
        <v>12404</v>
      </c>
      <c r="I62" s="212">
        <v>160</v>
      </c>
      <c r="J62" s="212">
        <f>64</f>
        <v>64</v>
      </c>
    </row>
    <row r="63" spans="1:10" ht="16.5" customHeight="1">
      <c r="A63" s="146" t="s">
        <v>175</v>
      </c>
      <c r="B63" s="388" t="s">
        <v>176</v>
      </c>
      <c r="C63" s="388"/>
      <c r="D63" s="388"/>
      <c r="E63" s="388"/>
      <c r="F63" s="388"/>
      <c r="G63" s="147">
        <v>616</v>
      </c>
      <c r="H63" s="141">
        <v>12405</v>
      </c>
      <c r="I63" s="209"/>
      <c r="J63" s="209"/>
    </row>
    <row r="64" spans="1:10" ht="16.5" customHeight="1">
      <c r="A64" s="146" t="s">
        <v>177</v>
      </c>
      <c r="B64" s="388" t="s">
        <v>178</v>
      </c>
      <c r="C64" s="388"/>
      <c r="D64" s="388"/>
      <c r="E64" s="388"/>
      <c r="F64" s="388"/>
      <c r="G64" s="147">
        <v>617</v>
      </c>
      <c r="H64" s="141">
        <v>12406</v>
      </c>
      <c r="I64" s="209"/>
      <c r="J64" s="209"/>
    </row>
    <row r="65" spans="1:10" ht="16.5" customHeight="1">
      <c r="A65" s="146" t="s">
        <v>179</v>
      </c>
      <c r="B65" s="382" t="s">
        <v>180</v>
      </c>
      <c r="C65" s="382" t="s">
        <v>153</v>
      </c>
      <c r="D65" s="382"/>
      <c r="E65" s="382"/>
      <c r="F65" s="382"/>
      <c r="G65" s="147">
        <v>618</v>
      </c>
      <c r="H65" s="141">
        <v>12407</v>
      </c>
      <c r="I65" s="211">
        <v>334</v>
      </c>
      <c r="J65" s="211">
        <v>229</v>
      </c>
    </row>
    <row r="66" spans="1:10" ht="16.5" customHeight="1">
      <c r="A66" s="146" t="s">
        <v>181</v>
      </c>
      <c r="B66" s="382" t="s">
        <v>182</v>
      </c>
      <c r="C66" s="382"/>
      <c r="D66" s="382"/>
      <c r="E66" s="382"/>
      <c r="F66" s="382"/>
      <c r="G66" s="147">
        <v>623</v>
      </c>
      <c r="H66" s="141">
        <v>12408</v>
      </c>
      <c r="I66" s="209"/>
      <c r="J66" s="209"/>
    </row>
    <row r="67" spans="1:10" ht="16.5" customHeight="1">
      <c r="A67" s="146" t="s">
        <v>183</v>
      </c>
      <c r="B67" s="382" t="s">
        <v>184</v>
      </c>
      <c r="C67" s="382"/>
      <c r="D67" s="382"/>
      <c r="E67" s="382"/>
      <c r="F67" s="382"/>
      <c r="G67" s="147">
        <v>624</v>
      </c>
      <c r="H67" s="141">
        <v>12409</v>
      </c>
      <c r="I67" s="209"/>
      <c r="J67" s="211">
        <v>232</v>
      </c>
    </row>
    <row r="68" spans="1:10" ht="16.5" customHeight="1">
      <c r="A68" s="146" t="s">
        <v>185</v>
      </c>
      <c r="B68" s="382" t="s">
        <v>186</v>
      </c>
      <c r="C68" s="382"/>
      <c r="D68" s="382"/>
      <c r="E68" s="382"/>
      <c r="F68" s="382"/>
      <c r="G68" s="147">
        <v>625</v>
      </c>
      <c r="H68" s="141">
        <v>12410</v>
      </c>
      <c r="I68" s="209"/>
      <c r="J68" s="210"/>
    </row>
    <row r="69" spans="1:10" ht="16.5" customHeight="1">
      <c r="A69" s="146" t="s">
        <v>187</v>
      </c>
      <c r="B69" s="382" t="s">
        <v>188</v>
      </c>
      <c r="C69" s="382"/>
      <c r="D69" s="382"/>
      <c r="E69" s="382"/>
      <c r="F69" s="382"/>
      <c r="G69" s="147">
        <v>626</v>
      </c>
      <c r="H69" s="141">
        <v>12411</v>
      </c>
      <c r="I69" s="209"/>
      <c r="J69" s="209"/>
    </row>
    <row r="70" spans="1:10" ht="16.5" customHeight="1">
      <c r="A70" s="148" t="s">
        <v>189</v>
      </c>
      <c r="B70" s="382" t="s">
        <v>190</v>
      </c>
      <c r="C70" s="382"/>
      <c r="D70" s="382"/>
      <c r="E70" s="382"/>
      <c r="F70" s="382"/>
      <c r="G70" s="147">
        <v>627</v>
      </c>
      <c r="H70" s="141">
        <v>12412</v>
      </c>
      <c r="I70" s="209"/>
      <c r="J70" s="210"/>
    </row>
    <row r="71" spans="1:10" ht="16.5" customHeight="1">
      <c r="A71" s="146"/>
      <c r="B71" s="394" t="s">
        <v>191</v>
      </c>
      <c r="C71" s="394"/>
      <c r="D71" s="394"/>
      <c r="E71" s="394"/>
      <c r="F71" s="394"/>
      <c r="G71" s="147">
        <v>6271</v>
      </c>
      <c r="H71" s="147">
        <v>124121</v>
      </c>
      <c r="I71" s="209"/>
      <c r="J71" s="210"/>
    </row>
    <row r="72" spans="1:10" ht="16.5" customHeight="1">
      <c r="A72" s="146"/>
      <c r="B72" s="394" t="s">
        <v>192</v>
      </c>
      <c r="C72" s="394"/>
      <c r="D72" s="394"/>
      <c r="E72" s="394"/>
      <c r="F72" s="394"/>
      <c r="G72" s="147">
        <v>6272</v>
      </c>
      <c r="H72" s="147">
        <v>124122</v>
      </c>
      <c r="I72" s="209"/>
      <c r="J72" s="210"/>
    </row>
    <row r="73" spans="1:10" ht="16.5" customHeight="1">
      <c r="A73" s="146" t="s">
        <v>193</v>
      </c>
      <c r="B73" s="382" t="s">
        <v>194</v>
      </c>
      <c r="C73" s="382"/>
      <c r="D73" s="382"/>
      <c r="E73" s="382"/>
      <c r="F73" s="382"/>
      <c r="G73" s="147">
        <v>628</v>
      </c>
      <c r="H73" s="147">
        <v>12413</v>
      </c>
      <c r="I73" s="209"/>
      <c r="J73" s="210"/>
    </row>
    <row r="74" spans="1:10" ht="16.5" customHeight="1">
      <c r="A74" s="144">
        <v>5</v>
      </c>
      <c r="B74" s="383" t="s">
        <v>195</v>
      </c>
      <c r="C74" s="382"/>
      <c r="D74" s="382"/>
      <c r="E74" s="382"/>
      <c r="F74" s="382"/>
      <c r="G74" s="142">
        <v>63</v>
      </c>
      <c r="H74" s="142">
        <v>12500</v>
      </c>
      <c r="I74" s="209">
        <f>SUM(I75:I78)</f>
        <v>78</v>
      </c>
      <c r="J74" s="209">
        <f>SUM(J75:J78)</f>
        <v>92</v>
      </c>
    </row>
    <row r="75" spans="1:10" ht="16.5" customHeight="1">
      <c r="A75" s="146" t="s">
        <v>124</v>
      </c>
      <c r="B75" s="382" t="s">
        <v>196</v>
      </c>
      <c r="C75" s="382"/>
      <c r="D75" s="382"/>
      <c r="E75" s="382"/>
      <c r="F75" s="382"/>
      <c r="G75" s="147">
        <v>632</v>
      </c>
      <c r="H75" s="147">
        <v>12501</v>
      </c>
      <c r="I75" s="209"/>
      <c r="J75" s="210"/>
    </row>
    <row r="76" spans="1:10" ht="16.5" customHeight="1">
      <c r="A76" s="146" t="s">
        <v>133</v>
      </c>
      <c r="B76" s="382" t="s">
        <v>197</v>
      </c>
      <c r="C76" s="382"/>
      <c r="D76" s="382"/>
      <c r="E76" s="382"/>
      <c r="F76" s="382"/>
      <c r="G76" s="147">
        <v>633</v>
      </c>
      <c r="H76" s="147">
        <v>12502</v>
      </c>
      <c r="I76" s="209"/>
      <c r="J76" s="210"/>
    </row>
    <row r="77" spans="1:10" ht="16.5" customHeight="1">
      <c r="A77" s="146" t="s">
        <v>135</v>
      </c>
      <c r="B77" s="382" t="s">
        <v>198</v>
      </c>
      <c r="C77" s="382"/>
      <c r="D77" s="382"/>
      <c r="E77" s="382"/>
      <c r="F77" s="382"/>
      <c r="G77" s="147">
        <v>634</v>
      </c>
      <c r="H77" s="147">
        <v>12503</v>
      </c>
      <c r="I77" s="209">
        <v>78</v>
      </c>
      <c r="J77" s="209">
        <v>92</v>
      </c>
    </row>
    <row r="78" spans="1:10" ht="16.5" customHeight="1">
      <c r="A78" s="146" t="s">
        <v>173</v>
      </c>
      <c r="B78" s="382" t="s">
        <v>199</v>
      </c>
      <c r="C78" s="382"/>
      <c r="D78" s="382"/>
      <c r="E78" s="382"/>
      <c r="F78" s="382"/>
      <c r="G78" s="147" t="s">
        <v>200</v>
      </c>
      <c r="H78" s="147">
        <v>12504</v>
      </c>
      <c r="I78" s="209"/>
      <c r="J78" s="210"/>
    </row>
    <row r="79" spans="1:10" ht="12.75" customHeight="1">
      <c r="A79" s="144" t="s">
        <v>201</v>
      </c>
      <c r="B79" s="384" t="s">
        <v>202</v>
      </c>
      <c r="C79" s="384"/>
      <c r="D79" s="384"/>
      <c r="E79" s="384"/>
      <c r="F79" s="384"/>
      <c r="G79" s="147"/>
      <c r="H79" s="147">
        <v>12600</v>
      </c>
      <c r="I79" s="213">
        <f>I48+I54+I57+I58+I74</f>
        <v>5164</v>
      </c>
      <c r="J79" s="213">
        <f>J48+J54+J57+J58+J74</f>
        <v>3867</v>
      </c>
    </row>
    <row r="80" spans="1:10" ht="12" customHeight="1">
      <c r="A80" s="149"/>
      <c r="B80" s="150" t="s">
        <v>203</v>
      </c>
      <c r="C80" s="151"/>
      <c r="D80" s="151"/>
      <c r="E80" s="151"/>
      <c r="F80" s="151"/>
      <c r="G80" s="151"/>
      <c r="H80" s="151"/>
      <c r="I80" s="214" t="s">
        <v>121</v>
      </c>
      <c r="J80" s="215" t="s">
        <v>122</v>
      </c>
    </row>
    <row r="81" spans="1:10" ht="16.5" customHeight="1">
      <c r="A81" s="152">
        <v>1</v>
      </c>
      <c r="B81" s="393" t="s">
        <v>204</v>
      </c>
      <c r="C81" s="393"/>
      <c r="D81" s="393"/>
      <c r="E81" s="393"/>
      <c r="F81" s="393"/>
      <c r="G81" s="142"/>
      <c r="H81" s="142">
        <v>14000</v>
      </c>
      <c r="I81" s="209">
        <v>8</v>
      </c>
      <c r="J81" s="210">
        <v>4</v>
      </c>
    </row>
    <row r="82" spans="1:10" ht="16.5" customHeight="1">
      <c r="A82" s="152">
        <v>2</v>
      </c>
      <c r="B82" s="393" t="s">
        <v>205</v>
      </c>
      <c r="C82" s="393"/>
      <c r="D82" s="393"/>
      <c r="E82" s="393"/>
      <c r="F82" s="393"/>
      <c r="G82" s="142"/>
      <c r="H82" s="142">
        <v>15000</v>
      </c>
      <c r="I82" s="209"/>
      <c r="J82" s="210"/>
    </row>
    <row r="83" spans="1:10" ht="16.5" customHeight="1">
      <c r="A83" s="153" t="s">
        <v>124</v>
      </c>
      <c r="B83" s="388" t="s">
        <v>206</v>
      </c>
      <c r="C83" s="388"/>
      <c r="D83" s="388"/>
      <c r="E83" s="388"/>
      <c r="F83" s="388"/>
      <c r="G83" s="142"/>
      <c r="H83" s="147">
        <v>15001</v>
      </c>
      <c r="I83" s="209"/>
      <c r="J83" s="210"/>
    </row>
    <row r="84" spans="1:10" ht="10.5" customHeight="1">
      <c r="A84" s="153"/>
      <c r="B84" s="391" t="s">
        <v>207</v>
      </c>
      <c r="C84" s="391"/>
      <c r="D84" s="391"/>
      <c r="E84" s="391"/>
      <c r="F84" s="391"/>
      <c r="G84" s="142"/>
      <c r="H84" s="147">
        <v>150011</v>
      </c>
      <c r="I84" s="209"/>
      <c r="J84" s="210">
        <v>0</v>
      </c>
    </row>
    <row r="85" spans="1:10" ht="15" customHeight="1">
      <c r="A85" s="154" t="s">
        <v>133</v>
      </c>
      <c r="B85" s="388" t="s">
        <v>208</v>
      </c>
      <c r="C85" s="388"/>
      <c r="D85" s="388"/>
      <c r="E85" s="388"/>
      <c r="F85" s="388"/>
      <c r="G85" s="142"/>
      <c r="H85" s="147">
        <v>15002</v>
      </c>
      <c r="I85" s="209"/>
      <c r="J85" s="210"/>
    </row>
    <row r="86" spans="1:10" ht="13.5" thickBot="1">
      <c r="A86" s="155"/>
      <c r="B86" s="392" t="s">
        <v>209</v>
      </c>
      <c r="C86" s="392"/>
      <c r="D86" s="392"/>
      <c r="E86" s="392"/>
      <c r="F86" s="392"/>
      <c r="G86" s="156"/>
      <c r="H86" s="157">
        <v>150021</v>
      </c>
      <c r="I86" s="216"/>
      <c r="J86" s="217"/>
    </row>
    <row r="87" spans="1:10" ht="12.75">
      <c r="A87" s="158"/>
      <c r="B87" s="158"/>
      <c r="C87" s="158"/>
      <c r="D87" s="158"/>
      <c r="E87" s="158"/>
      <c r="F87" s="158"/>
      <c r="G87" s="158"/>
      <c r="H87" s="158"/>
      <c r="I87" s="218" t="s">
        <v>147</v>
      </c>
      <c r="J87" s="218"/>
    </row>
    <row r="88" spans="1:10" ht="15.75">
      <c r="A88" s="6"/>
      <c r="B88" s="6"/>
      <c r="C88" s="6"/>
      <c r="D88" s="6"/>
      <c r="E88" s="6"/>
      <c r="F88" s="6"/>
      <c r="G88" s="6"/>
      <c r="H88" s="6"/>
      <c r="I88" s="219"/>
      <c r="J88" s="219"/>
    </row>
    <row r="89" spans="1:10" ht="15.75">
      <c r="A89" s="6"/>
      <c r="B89" s="6"/>
      <c r="C89" s="6"/>
      <c r="D89" s="6"/>
      <c r="E89" s="6"/>
      <c r="F89" s="6"/>
      <c r="G89" s="6"/>
      <c r="H89" s="6"/>
      <c r="I89" s="195"/>
      <c r="J89" s="219"/>
    </row>
    <row r="90" spans="1:10" ht="15.75">
      <c r="A90" s="6"/>
      <c r="B90" s="6"/>
      <c r="C90" s="6"/>
      <c r="D90" s="6"/>
      <c r="E90" s="6"/>
      <c r="F90" s="6"/>
      <c r="G90" s="6"/>
      <c r="H90" s="6"/>
      <c r="I90" s="195"/>
      <c r="J90" s="219"/>
    </row>
    <row r="91" spans="1:10" ht="15.75">
      <c r="A91" s="6"/>
      <c r="B91" s="6"/>
      <c r="C91" s="6"/>
      <c r="D91" s="6"/>
      <c r="E91" s="6"/>
      <c r="F91" s="6"/>
      <c r="G91" s="6"/>
      <c r="H91" s="6"/>
      <c r="I91" s="195"/>
      <c r="J91" s="219"/>
    </row>
    <row r="92" spans="1:10" ht="15.75">
      <c r="A92" s="6"/>
      <c r="B92" s="159"/>
      <c r="C92" s="6"/>
      <c r="D92" s="6"/>
      <c r="E92" s="6"/>
      <c r="F92" s="6"/>
      <c r="G92" s="6"/>
      <c r="H92" s="6"/>
      <c r="I92" s="195"/>
      <c r="J92" s="219"/>
    </row>
    <row r="93" spans="1:10" ht="12.75">
      <c r="A93" s="6"/>
      <c r="B93" s="159"/>
      <c r="C93" s="6"/>
      <c r="D93" s="6"/>
      <c r="E93" s="6"/>
      <c r="F93" s="6"/>
      <c r="G93" s="6"/>
      <c r="H93" s="6"/>
      <c r="I93" s="195"/>
      <c r="J93" s="195"/>
    </row>
    <row r="94" spans="1:10" ht="12.75">
      <c r="A94" s="6"/>
      <c r="B94" s="159"/>
      <c r="C94" s="6"/>
      <c r="D94" s="6"/>
      <c r="E94" s="6"/>
      <c r="F94" s="6"/>
      <c r="G94" s="6"/>
      <c r="H94" s="6"/>
      <c r="I94" s="195"/>
      <c r="J94" s="195"/>
    </row>
    <row r="95" spans="1:10" ht="12.75">
      <c r="A95" s="6"/>
      <c r="B95" s="159"/>
      <c r="C95" s="6"/>
      <c r="D95" s="6"/>
      <c r="E95" s="6"/>
      <c r="F95" s="6"/>
      <c r="G95" s="6"/>
      <c r="H95" s="6"/>
      <c r="I95" s="195"/>
      <c r="J95" s="195"/>
    </row>
    <row r="96" spans="1:10" ht="12.75">
      <c r="A96" s="6"/>
      <c r="B96" s="6"/>
      <c r="C96" s="6"/>
      <c r="D96" s="6"/>
      <c r="E96" s="6"/>
      <c r="F96" s="6"/>
      <c r="G96" s="6"/>
      <c r="H96" s="6"/>
      <c r="I96" s="195"/>
      <c r="J96" s="195"/>
    </row>
    <row r="97" spans="1:10" ht="12.75">
      <c r="A97" s="6"/>
      <c r="B97" s="6"/>
      <c r="C97" s="6"/>
      <c r="D97" s="6"/>
      <c r="E97" s="6"/>
      <c r="F97" s="6"/>
      <c r="G97" s="6"/>
      <c r="H97" s="6"/>
      <c r="I97" s="195"/>
      <c r="J97" s="195"/>
    </row>
    <row r="98" spans="1:10" ht="12.75">
      <c r="A98" s="6"/>
      <c r="B98" s="6"/>
      <c r="C98" s="6"/>
      <c r="D98" s="6"/>
      <c r="E98" s="6"/>
      <c r="F98" s="6"/>
      <c r="G98" s="6"/>
      <c r="H98" s="6"/>
      <c r="I98" s="195"/>
      <c r="J98" s="195"/>
    </row>
    <row r="99" spans="1:10" ht="12.75">
      <c r="A99" s="6"/>
      <c r="B99" s="6"/>
      <c r="C99" s="6"/>
      <c r="D99" s="6"/>
      <c r="E99" s="6"/>
      <c r="F99" s="6"/>
      <c r="G99" s="6"/>
      <c r="H99" s="6"/>
      <c r="I99" s="195"/>
      <c r="J99" s="195"/>
    </row>
    <row r="100" spans="1:10" ht="12.75">
      <c r="A100" s="6"/>
      <c r="B100" s="6"/>
      <c r="C100" s="6"/>
      <c r="D100" s="6"/>
      <c r="E100" s="6"/>
      <c r="F100" s="6"/>
      <c r="G100" s="6"/>
      <c r="H100" s="6"/>
      <c r="I100" s="195"/>
      <c r="J100" s="195"/>
    </row>
    <row r="101" spans="1:10" ht="12.75">
      <c r="A101" s="6"/>
      <c r="B101" s="6"/>
      <c r="C101" s="6"/>
      <c r="D101" s="6"/>
      <c r="E101" s="6"/>
      <c r="F101" s="6"/>
      <c r="G101" s="6"/>
      <c r="H101" s="6"/>
      <c r="I101" s="195"/>
      <c r="J101" s="195"/>
    </row>
    <row r="102" spans="1:10" ht="12.75">
      <c r="A102" s="6"/>
      <c r="B102" s="6"/>
      <c r="C102" s="6"/>
      <c r="D102" s="6"/>
      <c r="E102" s="6"/>
      <c r="F102" s="6"/>
      <c r="G102" s="6"/>
      <c r="H102" s="6"/>
      <c r="I102" s="195"/>
      <c r="J102" s="195"/>
    </row>
    <row r="103" spans="1:10" ht="12.75">
      <c r="A103" s="6"/>
      <c r="B103" s="6"/>
      <c r="C103" s="6"/>
      <c r="D103" s="6"/>
      <c r="E103" s="6"/>
      <c r="F103" s="6"/>
      <c r="G103" s="6"/>
      <c r="H103" s="6"/>
      <c r="I103" s="195"/>
      <c r="J103" s="195"/>
    </row>
    <row r="104" spans="1:10" ht="12.75">
      <c r="A104" s="6"/>
      <c r="B104" s="6"/>
      <c r="C104" s="6"/>
      <c r="D104" s="6"/>
      <c r="E104" s="6"/>
      <c r="F104" s="6"/>
      <c r="G104" s="6"/>
      <c r="H104" s="6"/>
      <c r="I104" s="195"/>
      <c r="J104" s="195"/>
    </row>
    <row r="105" spans="1:10" ht="12.75">
      <c r="A105" s="6"/>
      <c r="B105" s="6"/>
      <c r="C105" s="6"/>
      <c r="D105" s="6"/>
      <c r="E105" s="6"/>
      <c r="F105" s="6"/>
      <c r="G105" s="6"/>
      <c r="H105" s="6"/>
      <c r="I105" s="195"/>
      <c r="J105" s="195"/>
    </row>
    <row r="106" spans="1:10" ht="12.75">
      <c r="A106" s="6"/>
      <c r="B106" s="6"/>
      <c r="C106" s="6"/>
      <c r="D106" s="6"/>
      <c r="E106" s="6"/>
      <c r="F106" s="6"/>
      <c r="G106" s="6"/>
      <c r="H106" s="6"/>
      <c r="I106" s="195"/>
      <c r="J106" s="195"/>
    </row>
    <row r="107" spans="1:10" ht="12.75">
      <c r="A107" s="6"/>
      <c r="B107" s="6"/>
      <c r="C107" s="6"/>
      <c r="D107" s="6"/>
      <c r="E107" s="6"/>
      <c r="F107" s="6"/>
      <c r="G107" s="6"/>
      <c r="H107" s="6"/>
      <c r="I107" s="195"/>
      <c r="J107" s="195"/>
    </row>
    <row r="108" spans="1:10" ht="12.75">
      <c r="A108" s="6"/>
      <c r="B108" s="6"/>
      <c r="C108" s="6"/>
      <c r="D108" s="6"/>
      <c r="E108" s="6"/>
      <c r="F108" s="6"/>
      <c r="G108" s="6"/>
      <c r="H108" s="6"/>
      <c r="I108" s="195"/>
      <c r="J108" s="195"/>
    </row>
    <row r="109" spans="1:10" ht="12.75">
      <c r="A109" s="6"/>
      <c r="B109" s="6"/>
      <c r="C109" s="6"/>
      <c r="D109" s="6"/>
      <c r="E109" s="6"/>
      <c r="F109" s="6"/>
      <c r="G109" s="6"/>
      <c r="H109" s="6"/>
      <c r="I109" s="195"/>
      <c r="J109" s="195"/>
    </row>
    <row r="110" spans="1:10" ht="12.75">
      <c r="A110" s="6"/>
      <c r="B110" s="6"/>
      <c r="C110" s="6"/>
      <c r="D110" s="6"/>
      <c r="E110" s="6"/>
      <c r="F110" s="6"/>
      <c r="G110" s="6"/>
      <c r="H110" s="6"/>
      <c r="I110" s="195"/>
      <c r="J110" s="195"/>
    </row>
    <row r="111" spans="1:10" ht="12.75">
      <c r="A111" s="6"/>
      <c r="B111" s="6"/>
      <c r="C111" s="6"/>
      <c r="D111" s="6"/>
      <c r="E111" s="6"/>
      <c r="F111" s="6"/>
      <c r="G111" s="6"/>
      <c r="H111" s="6"/>
      <c r="I111" s="195"/>
      <c r="J111" s="195"/>
    </row>
    <row r="112" spans="1:10" ht="12.75">
      <c r="A112" s="6"/>
      <c r="B112" s="6"/>
      <c r="C112" s="6"/>
      <c r="D112" s="6"/>
      <c r="E112" s="6"/>
      <c r="F112" s="6"/>
      <c r="G112" s="6"/>
      <c r="H112" s="6"/>
      <c r="I112" s="195"/>
      <c r="J112" s="195"/>
    </row>
    <row r="113" spans="1:10" ht="12.75">
      <c r="A113" s="6"/>
      <c r="B113" s="6"/>
      <c r="C113" s="6"/>
      <c r="D113" s="6"/>
      <c r="E113" s="6"/>
      <c r="F113" s="6"/>
      <c r="G113" s="6"/>
      <c r="H113" s="6"/>
      <c r="I113" s="195"/>
      <c r="J113" s="195"/>
    </row>
    <row r="114" spans="1:10" ht="12.75">
      <c r="A114" s="6"/>
      <c r="B114" s="6"/>
      <c r="C114" s="6"/>
      <c r="D114" s="6"/>
      <c r="E114" s="6"/>
      <c r="F114" s="6"/>
      <c r="G114" s="6"/>
      <c r="H114" s="6"/>
      <c r="I114" s="195"/>
      <c r="J114" s="195"/>
    </row>
    <row r="115" spans="1:10" ht="12.75">
      <c r="A115" s="6"/>
      <c r="B115" s="6"/>
      <c r="C115" s="6"/>
      <c r="D115" s="6"/>
      <c r="E115" s="6"/>
      <c r="F115" s="6"/>
      <c r="G115" s="6"/>
      <c r="H115" s="6"/>
      <c r="I115" s="195"/>
      <c r="J115" s="195"/>
    </row>
    <row r="116" spans="1:10" ht="12.75">
      <c r="A116" s="6"/>
      <c r="B116" s="6"/>
      <c r="C116" s="6"/>
      <c r="D116" s="6"/>
      <c r="E116" s="6"/>
      <c r="F116" s="6"/>
      <c r="G116" s="6"/>
      <c r="H116" s="6"/>
      <c r="I116" s="195"/>
      <c r="J116" s="195"/>
    </row>
    <row r="117" spans="1:10" ht="12.75">
      <c r="A117" s="6"/>
      <c r="B117" s="6"/>
      <c r="C117" s="6"/>
      <c r="D117" s="6"/>
      <c r="E117" s="6"/>
      <c r="F117" s="6"/>
      <c r="G117" s="6"/>
      <c r="H117" s="6"/>
      <c r="I117" s="195"/>
      <c r="J117" s="195"/>
    </row>
    <row r="118" spans="1:10" ht="12.75">
      <c r="A118" s="6"/>
      <c r="B118" s="6"/>
      <c r="C118" s="6"/>
      <c r="D118" s="6"/>
      <c r="E118" s="6"/>
      <c r="F118" s="6"/>
      <c r="G118" s="6"/>
      <c r="H118" s="6"/>
      <c r="I118" s="195"/>
      <c r="J118" s="195"/>
    </row>
    <row r="119" spans="1:10" ht="12.75">
      <c r="A119" s="6"/>
      <c r="B119" s="6"/>
      <c r="C119" s="6"/>
      <c r="D119" s="6"/>
      <c r="E119" s="6"/>
      <c r="F119" s="6"/>
      <c r="G119" s="6"/>
      <c r="H119" s="6"/>
      <c r="I119" s="195"/>
      <c r="J119" s="195"/>
    </row>
    <row r="120" spans="1:10" ht="12.75">
      <c r="A120" s="6"/>
      <c r="B120" s="6"/>
      <c r="C120" s="6"/>
      <c r="D120" s="6"/>
      <c r="E120" s="6"/>
      <c r="F120" s="6"/>
      <c r="G120" s="6"/>
      <c r="H120" s="6"/>
      <c r="I120" s="195"/>
      <c r="J120" s="195"/>
    </row>
    <row r="121" spans="1:10" ht="12.75">
      <c r="A121" s="6"/>
      <c r="B121" s="6"/>
      <c r="C121" s="6"/>
      <c r="D121" s="6"/>
      <c r="E121" s="6"/>
      <c r="F121" s="6"/>
      <c r="G121" s="6"/>
      <c r="H121" s="6"/>
      <c r="I121" s="195"/>
      <c r="J121" s="195"/>
    </row>
    <row r="122" spans="1:10" ht="12.75">
      <c r="A122" s="6"/>
      <c r="B122" s="6"/>
      <c r="C122" s="6"/>
      <c r="D122" s="6"/>
      <c r="E122" s="6"/>
      <c r="F122" s="6"/>
      <c r="G122" s="6"/>
      <c r="H122" s="6"/>
      <c r="I122" s="195"/>
      <c r="J122" s="195"/>
    </row>
    <row r="123" spans="1:10" ht="12.75">
      <c r="A123" s="6"/>
      <c r="B123" s="6"/>
      <c r="C123" s="6"/>
      <c r="D123" s="6"/>
      <c r="E123" s="6"/>
      <c r="F123" s="6"/>
      <c r="G123" s="6"/>
      <c r="H123" s="6"/>
      <c r="I123" s="195"/>
      <c r="J123" s="195"/>
    </row>
    <row r="124" spans="1:10" ht="12.75">
      <c r="A124" s="6"/>
      <c r="B124" s="6"/>
      <c r="C124" s="6"/>
      <c r="D124" s="6"/>
      <c r="E124" s="6"/>
      <c r="F124" s="6"/>
      <c r="G124" s="6"/>
      <c r="H124" s="6"/>
      <c r="I124" s="195"/>
      <c r="J124" s="195"/>
    </row>
    <row r="125" spans="1:10" ht="12.75">
      <c r="A125" s="6"/>
      <c r="B125" s="6"/>
      <c r="C125" s="6"/>
      <c r="D125" s="6"/>
      <c r="E125" s="6"/>
      <c r="F125" s="6"/>
      <c r="G125" s="6"/>
      <c r="H125" s="6"/>
      <c r="I125" s="195"/>
      <c r="J125" s="195"/>
    </row>
    <row r="126" spans="1:10" ht="12.75">
      <c r="A126" s="6"/>
      <c r="B126" s="6"/>
      <c r="C126" s="6"/>
      <c r="D126" s="6"/>
      <c r="E126" s="6"/>
      <c r="F126" s="6"/>
      <c r="G126" s="6"/>
      <c r="H126" s="6"/>
      <c r="I126" s="195"/>
      <c r="J126" s="195"/>
    </row>
    <row r="127" spans="1:10" ht="12.75">
      <c r="A127" s="6"/>
      <c r="B127" s="6"/>
      <c r="C127" s="6"/>
      <c r="D127" s="6"/>
      <c r="E127" s="6"/>
      <c r="F127" s="6"/>
      <c r="G127" s="6"/>
      <c r="H127" s="6"/>
      <c r="I127" s="195"/>
      <c r="J127" s="195"/>
    </row>
    <row r="128" spans="1:10" ht="12.75">
      <c r="A128" s="6"/>
      <c r="B128" s="6"/>
      <c r="C128" s="6"/>
      <c r="D128" s="6"/>
      <c r="E128" s="6"/>
      <c r="F128" s="6"/>
      <c r="G128" s="6"/>
      <c r="H128" s="6"/>
      <c r="I128" s="195"/>
      <c r="J128" s="195"/>
    </row>
    <row r="129" spans="1:10" ht="12.75">
      <c r="A129" s="6"/>
      <c r="B129" s="6"/>
      <c r="C129" s="6"/>
      <c r="D129" s="6"/>
      <c r="E129" s="6"/>
      <c r="F129" s="6"/>
      <c r="G129" s="6"/>
      <c r="H129" s="6"/>
      <c r="I129" s="195"/>
      <c r="J129" s="195"/>
    </row>
    <row r="130" spans="1:10" ht="12.75">
      <c r="A130" s="6"/>
      <c r="B130" s="6"/>
      <c r="C130" s="6"/>
      <c r="D130" s="6"/>
      <c r="E130" s="6"/>
      <c r="F130" s="6"/>
      <c r="G130" s="6"/>
      <c r="H130" s="6"/>
      <c r="I130" s="195"/>
      <c r="J130" s="195"/>
    </row>
    <row r="131" spans="1:10" ht="12.75">
      <c r="A131" s="6"/>
      <c r="B131" s="6"/>
      <c r="C131" s="6"/>
      <c r="D131" s="6"/>
      <c r="E131" s="6"/>
      <c r="F131" s="6"/>
      <c r="G131" s="6"/>
      <c r="H131" s="6"/>
      <c r="I131" s="195"/>
      <c r="J131" s="195"/>
    </row>
    <row r="132" spans="1:10" ht="12.75">
      <c r="A132" s="6"/>
      <c r="B132" s="6"/>
      <c r="C132" s="6"/>
      <c r="D132" s="6"/>
      <c r="E132" s="6"/>
      <c r="F132" s="6"/>
      <c r="G132" s="6"/>
      <c r="H132" s="6"/>
      <c r="I132" s="195"/>
      <c r="J132" s="195"/>
    </row>
    <row r="133" spans="1:10" ht="12.75">
      <c r="A133" s="6"/>
      <c r="B133" s="6"/>
      <c r="C133" s="6"/>
      <c r="D133" s="6"/>
      <c r="E133" s="6"/>
      <c r="F133" s="6"/>
      <c r="G133" s="6"/>
      <c r="H133" s="6"/>
      <c r="I133" s="195"/>
      <c r="J133" s="195"/>
    </row>
    <row r="134" spans="1:10" ht="12.75">
      <c r="A134" s="6"/>
      <c r="B134" s="6"/>
      <c r="C134" s="6"/>
      <c r="D134" s="6"/>
      <c r="E134" s="6"/>
      <c r="F134" s="6"/>
      <c r="G134" s="6"/>
      <c r="H134" s="6"/>
      <c r="I134" s="195"/>
      <c r="J134" s="195"/>
    </row>
    <row r="135" spans="1:10" ht="12.75">
      <c r="A135" s="6"/>
      <c r="B135" s="6"/>
      <c r="C135" s="6"/>
      <c r="D135" s="6"/>
      <c r="E135" s="6"/>
      <c r="F135" s="6"/>
      <c r="G135" s="6"/>
      <c r="H135" s="6"/>
      <c r="I135" s="195"/>
      <c r="J135" s="195"/>
    </row>
    <row r="136" spans="1:10" ht="12.75">
      <c r="A136" s="6"/>
      <c r="B136" s="6"/>
      <c r="C136" s="6"/>
      <c r="D136" s="6"/>
      <c r="E136" s="6"/>
      <c r="F136" s="6"/>
      <c r="G136" s="6"/>
      <c r="H136" s="6"/>
      <c r="I136" s="195"/>
      <c r="J136" s="195"/>
    </row>
    <row r="137" spans="1:10" ht="12.75">
      <c r="A137" s="6"/>
      <c r="B137" s="6"/>
      <c r="C137" s="6"/>
      <c r="D137" s="6"/>
      <c r="E137" s="6"/>
      <c r="F137" s="6"/>
      <c r="G137" s="6"/>
      <c r="H137" s="6"/>
      <c r="I137" s="195"/>
      <c r="J137" s="195"/>
    </row>
    <row r="138" spans="1:10" ht="12.75">
      <c r="A138" s="6"/>
      <c r="B138" s="6"/>
      <c r="C138" s="6"/>
      <c r="D138" s="6"/>
      <c r="E138" s="6"/>
      <c r="F138" s="6"/>
      <c r="G138" s="6"/>
      <c r="H138" s="6"/>
      <c r="I138" s="195"/>
      <c r="J138" s="195"/>
    </row>
    <row r="139" spans="1:10" ht="12.75">
      <c r="A139" s="6"/>
      <c r="B139" s="6"/>
      <c r="C139" s="6"/>
      <c r="D139" s="6"/>
      <c r="E139" s="6"/>
      <c r="F139" s="6"/>
      <c r="G139" s="6"/>
      <c r="H139" s="6"/>
      <c r="I139" s="195"/>
      <c r="J139" s="195"/>
    </row>
    <row r="140" spans="1:10" ht="12.75">
      <c r="A140" s="6"/>
      <c r="B140" s="6"/>
      <c r="C140" s="6"/>
      <c r="D140" s="6"/>
      <c r="E140" s="6"/>
      <c r="F140" s="6"/>
      <c r="G140" s="6"/>
      <c r="H140" s="6"/>
      <c r="I140" s="195"/>
      <c r="J140" s="195"/>
    </row>
    <row r="141" spans="1:10" ht="12.75">
      <c r="A141" s="6"/>
      <c r="B141" s="6"/>
      <c r="C141" s="6"/>
      <c r="D141" s="6"/>
      <c r="E141" s="6"/>
      <c r="F141" s="6"/>
      <c r="G141" s="6"/>
      <c r="H141" s="6"/>
      <c r="I141" s="195"/>
      <c r="J141" s="195"/>
    </row>
    <row r="142" spans="1:10" ht="12.75">
      <c r="A142" s="6"/>
      <c r="B142" s="6"/>
      <c r="C142" s="6"/>
      <c r="D142" s="6"/>
      <c r="E142" s="6"/>
      <c r="F142" s="6"/>
      <c r="G142" s="6"/>
      <c r="H142" s="6"/>
      <c r="I142" s="195"/>
      <c r="J142" s="195"/>
    </row>
    <row r="143" spans="1:10" ht="12.75">
      <c r="A143" s="6"/>
      <c r="B143" s="6"/>
      <c r="C143" s="6"/>
      <c r="D143" s="6"/>
      <c r="E143" s="6"/>
      <c r="F143" s="6"/>
      <c r="G143" s="6"/>
      <c r="H143" s="6"/>
      <c r="I143" s="195"/>
      <c r="J143" s="195"/>
    </row>
    <row r="144" spans="1:10" ht="12.75">
      <c r="A144" s="6"/>
      <c r="B144" s="6"/>
      <c r="C144" s="6"/>
      <c r="D144" s="6"/>
      <c r="E144" s="6"/>
      <c r="F144" s="6"/>
      <c r="G144" s="6"/>
      <c r="H144" s="6"/>
      <c r="I144" s="195"/>
      <c r="J144" s="195"/>
    </row>
    <row r="145" spans="1:10" ht="12.75">
      <c r="A145" s="6"/>
      <c r="B145" s="6"/>
      <c r="C145" s="6"/>
      <c r="D145" s="6"/>
      <c r="E145" s="6"/>
      <c r="F145" s="6"/>
      <c r="G145" s="6"/>
      <c r="H145" s="6"/>
      <c r="I145" s="195"/>
      <c r="J145" s="195"/>
    </row>
    <row r="146" spans="1:10" ht="12.75">
      <c r="A146" s="6"/>
      <c r="B146" s="6"/>
      <c r="C146" s="6"/>
      <c r="D146" s="6"/>
      <c r="E146" s="6"/>
      <c r="F146" s="6"/>
      <c r="G146" s="6"/>
      <c r="H146" s="6"/>
      <c r="I146" s="195"/>
      <c r="J146" s="195"/>
    </row>
    <row r="147" spans="1:10" ht="12.75">
      <c r="A147" s="6"/>
      <c r="B147" s="6"/>
      <c r="C147" s="6"/>
      <c r="D147" s="6"/>
      <c r="E147" s="6"/>
      <c r="F147" s="6"/>
      <c r="G147" s="6"/>
      <c r="H147" s="6"/>
      <c r="I147" s="195"/>
      <c r="J147" s="195"/>
    </row>
    <row r="148" spans="1:10" ht="12.75">
      <c r="A148" s="6"/>
      <c r="B148" s="6"/>
      <c r="C148" s="6"/>
      <c r="D148" s="6"/>
      <c r="E148" s="6"/>
      <c r="F148" s="6"/>
      <c r="G148" s="6"/>
      <c r="H148" s="6"/>
      <c r="I148" s="195"/>
      <c r="J148" s="195"/>
    </row>
    <row r="149" spans="1:10" ht="12.75">
      <c r="A149" s="6"/>
      <c r="B149" s="6"/>
      <c r="C149" s="6"/>
      <c r="D149" s="6"/>
      <c r="E149" s="6"/>
      <c r="F149" s="6"/>
      <c r="G149" s="6"/>
      <c r="H149" s="6"/>
      <c r="I149" s="195"/>
      <c r="J149" s="195"/>
    </row>
    <row r="150" spans="1:10" ht="12.75">
      <c r="A150" s="6"/>
      <c r="B150" s="6"/>
      <c r="C150" s="6"/>
      <c r="D150" s="6"/>
      <c r="E150" s="6"/>
      <c r="F150" s="6"/>
      <c r="G150" s="6"/>
      <c r="H150" s="6"/>
      <c r="I150" s="195"/>
      <c r="J150" s="195"/>
    </row>
    <row r="151" spans="1:10" ht="12.75">
      <c r="A151" s="6"/>
      <c r="B151" s="6"/>
      <c r="C151" s="6"/>
      <c r="D151" s="6"/>
      <c r="E151" s="6"/>
      <c r="F151" s="6"/>
      <c r="G151" s="6"/>
      <c r="H151" s="6"/>
      <c r="I151" s="195"/>
      <c r="J151" s="195"/>
    </row>
    <row r="152" spans="1:10" ht="12.75">
      <c r="A152" s="6"/>
      <c r="B152" s="6"/>
      <c r="C152" s="6"/>
      <c r="D152" s="6"/>
      <c r="E152" s="6"/>
      <c r="F152" s="6"/>
      <c r="G152" s="6"/>
      <c r="H152" s="6"/>
      <c r="I152" s="195"/>
      <c r="J152" s="195"/>
    </row>
    <row r="153" spans="1:10" ht="12.75">
      <c r="A153" s="6"/>
      <c r="B153" s="6"/>
      <c r="C153" s="6"/>
      <c r="D153" s="6"/>
      <c r="E153" s="6"/>
      <c r="F153" s="6"/>
      <c r="G153" s="6"/>
      <c r="H153" s="6"/>
      <c r="I153" s="195"/>
      <c r="J153" s="195"/>
    </row>
    <row r="154" spans="1:10" ht="12.75">
      <c r="A154" s="6"/>
      <c r="B154" s="6"/>
      <c r="C154" s="6"/>
      <c r="D154" s="6"/>
      <c r="E154" s="6"/>
      <c r="F154" s="6"/>
      <c r="G154" s="6"/>
      <c r="H154" s="6"/>
      <c r="I154" s="195"/>
      <c r="J154" s="195"/>
    </row>
    <row r="155" spans="1:10" ht="12.75">
      <c r="A155" s="6"/>
      <c r="B155" s="6"/>
      <c r="C155" s="6"/>
      <c r="D155" s="6"/>
      <c r="E155" s="6"/>
      <c r="F155" s="6"/>
      <c r="G155" s="6"/>
      <c r="H155" s="6"/>
      <c r="I155" s="195"/>
      <c r="J155" s="195"/>
    </row>
    <row r="156" spans="1:10" ht="12.75">
      <c r="A156" s="6"/>
      <c r="B156" s="6"/>
      <c r="C156" s="6"/>
      <c r="D156" s="6"/>
      <c r="E156" s="6"/>
      <c r="F156" s="6"/>
      <c r="G156" s="6"/>
      <c r="H156" s="6"/>
      <c r="I156" s="195"/>
      <c r="J156" s="195"/>
    </row>
    <row r="157" spans="1:10" ht="12.75">
      <c r="A157" s="6"/>
      <c r="B157" s="6"/>
      <c r="C157" s="6"/>
      <c r="D157" s="6"/>
      <c r="E157" s="6"/>
      <c r="F157" s="6"/>
      <c r="G157" s="6"/>
      <c r="H157" s="6"/>
      <c r="I157" s="195"/>
      <c r="J157" s="195"/>
    </row>
    <row r="158" spans="1:10" ht="12.75">
      <c r="A158" s="6"/>
      <c r="B158" s="6"/>
      <c r="C158" s="6"/>
      <c r="D158" s="6"/>
      <c r="E158" s="6"/>
      <c r="F158" s="6"/>
      <c r="G158" s="6"/>
      <c r="H158" s="6"/>
      <c r="I158" s="195"/>
      <c r="J158" s="195"/>
    </row>
    <row r="159" spans="1:10" ht="12.75">
      <c r="A159" s="6"/>
      <c r="B159" s="6"/>
      <c r="C159" s="6"/>
      <c r="D159" s="6"/>
      <c r="E159" s="6"/>
      <c r="F159" s="6"/>
      <c r="G159" s="6"/>
      <c r="H159" s="6"/>
      <c r="I159" s="195"/>
      <c r="J159" s="195"/>
    </row>
    <row r="160" spans="1:10" ht="12.75">
      <c r="A160" s="6"/>
      <c r="B160" s="6"/>
      <c r="C160" s="6"/>
      <c r="D160" s="6"/>
      <c r="E160" s="6"/>
      <c r="F160" s="6"/>
      <c r="G160" s="6"/>
      <c r="H160" s="6"/>
      <c r="I160" s="195"/>
      <c r="J160" s="195"/>
    </row>
    <row r="161" spans="1:10" ht="12.75">
      <c r="A161" s="6"/>
      <c r="B161" s="6"/>
      <c r="C161" s="6"/>
      <c r="D161" s="6"/>
      <c r="E161" s="6"/>
      <c r="F161" s="6"/>
      <c r="G161" s="6"/>
      <c r="H161" s="6"/>
      <c r="I161" s="195"/>
      <c r="J161" s="195"/>
    </row>
    <row r="162" spans="1:10" ht="12.75">
      <c r="A162" s="6"/>
      <c r="B162" s="6"/>
      <c r="C162" s="6"/>
      <c r="D162" s="6"/>
      <c r="E162" s="6"/>
      <c r="F162" s="6"/>
      <c r="G162" s="6"/>
      <c r="H162" s="6"/>
      <c r="I162" s="195"/>
      <c r="J162" s="195"/>
    </row>
    <row r="163" spans="1:10" ht="12.75">
      <c r="A163" s="6"/>
      <c r="B163" s="6"/>
      <c r="C163" s="6"/>
      <c r="D163" s="6"/>
      <c r="E163" s="6"/>
      <c r="F163" s="6"/>
      <c r="G163" s="6"/>
      <c r="H163" s="6"/>
      <c r="I163" s="195"/>
      <c r="J163" s="195"/>
    </row>
    <row r="164" spans="1:10" ht="12.75">
      <c r="A164" s="6"/>
      <c r="B164" s="6"/>
      <c r="C164" s="6"/>
      <c r="D164" s="6"/>
      <c r="E164" s="6"/>
      <c r="F164" s="6"/>
      <c r="G164" s="6"/>
      <c r="H164" s="6"/>
      <c r="I164" s="195"/>
      <c r="J164" s="195"/>
    </row>
    <row r="165" spans="1:10" ht="12.75">
      <c r="A165" s="6"/>
      <c r="B165" s="6"/>
      <c r="C165" s="6"/>
      <c r="D165" s="6"/>
      <c r="E165" s="6"/>
      <c r="F165" s="6"/>
      <c r="G165" s="6"/>
      <c r="H165" s="6"/>
      <c r="I165" s="195"/>
      <c r="J165" s="195"/>
    </row>
    <row r="166" spans="1:10" ht="12.75">
      <c r="A166" s="6"/>
      <c r="B166" s="6"/>
      <c r="C166" s="6"/>
      <c r="D166" s="6"/>
      <c r="E166" s="6"/>
      <c r="F166" s="6"/>
      <c r="G166" s="6"/>
      <c r="H166" s="6"/>
      <c r="I166" s="195"/>
      <c r="J166" s="195"/>
    </row>
    <row r="167" spans="1:10" ht="12.75">
      <c r="A167" s="6"/>
      <c r="B167" s="6"/>
      <c r="C167" s="6"/>
      <c r="D167" s="6"/>
      <c r="E167" s="6"/>
      <c r="F167" s="6"/>
      <c r="G167" s="6"/>
      <c r="H167" s="6"/>
      <c r="I167" s="195"/>
      <c r="J167" s="195"/>
    </row>
    <row r="168" spans="1:10" ht="12.75">
      <c r="A168" s="6"/>
      <c r="B168" s="6"/>
      <c r="C168" s="6"/>
      <c r="D168" s="6"/>
      <c r="E168" s="6"/>
      <c r="F168" s="6"/>
      <c r="G168" s="6"/>
      <c r="H168" s="6"/>
      <c r="I168" s="195"/>
      <c r="J168" s="195"/>
    </row>
    <row r="169" spans="1:10" ht="12.75">
      <c r="A169" s="6"/>
      <c r="B169" s="6"/>
      <c r="C169" s="6"/>
      <c r="D169" s="6"/>
      <c r="E169" s="6"/>
      <c r="F169" s="6"/>
      <c r="G169" s="6"/>
      <c r="H169" s="6"/>
      <c r="I169" s="195"/>
      <c r="J169" s="195"/>
    </row>
    <row r="170" spans="1:10" ht="12.75">
      <c r="A170" s="6"/>
      <c r="B170" s="6"/>
      <c r="C170" s="6"/>
      <c r="D170" s="6"/>
      <c r="E170" s="6"/>
      <c r="F170" s="6"/>
      <c r="G170" s="6"/>
      <c r="H170" s="6"/>
      <c r="I170" s="195"/>
      <c r="J170" s="195"/>
    </row>
    <row r="171" spans="1:10" ht="12.75">
      <c r="A171" s="6"/>
      <c r="B171" s="6"/>
      <c r="C171" s="6"/>
      <c r="D171" s="6"/>
      <c r="E171" s="6"/>
      <c r="F171" s="6"/>
      <c r="G171" s="6"/>
      <c r="H171" s="6"/>
      <c r="I171" s="195"/>
      <c r="J171" s="195"/>
    </row>
    <row r="172" spans="1:10" ht="12.75">
      <c r="A172" s="6"/>
      <c r="B172" s="6"/>
      <c r="C172" s="6"/>
      <c r="D172" s="6"/>
      <c r="E172" s="6"/>
      <c r="F172" s="6"/>
      <c r="G172" s="6"/>
      <c r="H172" s="6"/>
      <c r="I172" s="195"/>
      <c r="J172" s="195"/>
    </row>
    <row r="173" spans="1:10" ht="12.75">
      <c r="A173" s="6"/>
      <c r="B173" s="6"/>
      <c r="C173" s="6"/>
      <c r="D173" s="6"/>
      <c r="E173" s="6"/>
      <c r="F173" s="6"/>
      <c r="G173" s="6"/>
      <c r="H173" s="6"/>
      <c r="I173" s="195"/>
      <c r="J173" s="195"/>
    </row>
    <row r="174" spans="1:10" ht="12.75">
      <c r="A174" s="6"/>
      <c r="B174" s="6"/>
      <c r="C174" s="6"/>
      <c r="D174" s="6"/>
      <c r="E174" s="6"/>
      <c r="F174" s="6"/>
      <c r="G174" s="6"/>
      <c r="H174" s="6"/>
      <c r="I174" s="195"/>
      <c r="J174" s="195"/>
    </row>
    <row r="175" spans="1:10" ht="12.75">
      <c r="A175" s="6"/>
      <c r="B175" s="6"/>
      <c r="C175" s="6"/>
      <c r="D175" s="6"/>
      <c r="E175" s="6"/>
      <c r="F175" s="6"/>
      <c r="G175" s="6"/>
      <c r="H175" s="6"/>
      <c r="I175" s="195"/>
      <c r="J175" s="195"/>
    </row>
    <row r="176" spans="1:10" ht="12.75">
      <c r="A176" s="6"/>
      <c r="B176" s="6"/>
      <c r="C176" s="6"/>
      <c r="D176" s="6"/>
      <c r="E176" s="6"/>
      <c r="F176" s="6"/>
      <c r="G176" s="6"/>
      <c r="H176" s="6"/>
      <c r="I176" s="195"/>
      <c r="J176" s="195"/>
    </row>
    <row r="177" spans="1:10" ht="12.75">
      <c r="A177" s="6"/>
      <c r="B177" s="6"/>
      <c r="C177" s="6"/>
      <c r="D177" s="6"/>
      <c r="E177" s="6"/>
      <c r="F177" s="6"/>
      <c r="G177" s="6"/>
      <c r="H177" s="6"/>
      <c r="I177" s="195"/>
      <c r="J177" s="195"/>
    </row>
    <row r="178" spans="1:10" ht="12.75">
      <c r="A178" s="6"/>
      <c r="B178" s="6"/>
      <c r="C178" s="6"/>
      <c r="D178" s="6"/>
      <c r="E178" s="6"/>
      <c r="F178" s="6"/>
      <c r="G178" s="6"/>
      <c r="H178" s="6"/>
      <c r="I178" s="195"/>
      <c r="J178" s="195"/>
    </row>
    <row r="179" spans="1:10" ht="12.75">
      <c r="A179" s="6"/>
      <c r="B179" s="6"/>
      <c r="C179" s="6"/>
      <c r="D179" s="6"/>
      <c r="E179" s="6"/>
      <c r="F179" s="6"/>
      <c r="G179" s="6"/>
      <c r="H179" s="6"/>
      <c r="I179" s="195"/>
      <c r="J179" s="195"/>
    </row>
  </sheetData>
  <sheetProtection/>
  <mergeCells count="63">
    <mergeCell ref="B83:F83"/>
    <mergeCell ref="B69:F69"/>
    <mergeCell ref="B70:F70"/>
    <mergeCell ref="B71:F71"/>
    <mergeCell ref="B72:F72"/>
    <mergeCell ref="C2:F2"/>
    <mergeCell ref="A6:H6"/>
    <mergeCell ref="A46:H46"/>
    <mergeCell ref="B82:F82"/>
    <mergeCell ref="B73:F73"/>
    <mergeCell ref="C1:I1"/>
    <mergeCell ref="B84:F84"/>
    <mergeCell ref="B85:F85"/>
    <mergeCell ref="B86:F86"/>
    <mergeCell ref="B75:F75"/>
    <mergeCell ref="B76:F76"/>
    <mergeCell ref="B77:F77"/>
    <mergeCell ref="B78:F78"/>
    <mergeCell ref="B79:F79"/>
    <mergeCell ref="B81:F81"/>
    <mergeCell ref="B74:F74"/>
    <mergeCell ref="B63:F63"/>
    <mergeCell ref="B64:F64"/>
    <mergeCell ref="B65:F65"/>
    <mergeCell ref="B66:F66"/>
    <mergeCell ref="B67:F67"/>
    <mergeCell ref="B68:F68"/>
    <mergeCell ref="B22:F22"/>
    <mergeCell ref="B59:F59"/>
    <mergeCell ref="B60:F60"/>
    <mergeCell ref="B61:F61"/>
    <mergeCell ref="B62:F62"/>
    <mergeCell ref="B55:F55"/>
    <mergeCell ref="B56:F56"/>
    <mergeCell ref="B57:F57"/>
    <mergeCell ref="B58:F58"/>
    <mergeCell ref="B48:F48"/>
    <mergeCell ref="B49:F49"/>
    <mergeCell ref="B51:F51"/>
    <mergeCell ref="B52:F52"/>
    <mergeCell ref="B53:F53"/>
    <mergeCell ref="B54:F54"/>
    <mergeCell ref="B50:F50"/>
    <mergeCell ref="B16:F16"/>
    <mergeCell ref="B17:F17"/>
    <mergeCell ref="E42:I42"/>
    <mergeCell ref="E43:I43"/>
    <mergeCell ref="B24:F24"/>
    <mergeCell ref="B47:F47"/>
    <mergeCell ref="B18:F18"/>
    <mergeCell ref="B19:F19"/>
    <mergeCell ref="B20:F20"/>
    <mergeCell ref="B21:F21"/>
    <mergeCell ref="B7:F7"/>
    <mergeCell ref="B8:F8"/>
    <mergeCell ref="B9:F9"/>
    <mergeCell ref="B10:F10"/>
    <mergeCell ref="B11:F11"/>
    <mergeCell ref="B23:F23"/>
    <mergeCell ref="B12:F12"/>
    <mergeCell ref="B13:F13"/>
    <mergeCell ref="B14:F14"/>
    <mergeCell ref="B15:F15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H40">
      <selection activeCell="M56" sqref="M56"/>
    </sheetView>
  </sheetViews>
  <sheetFormatPr defaultColWidth="9.140625" defaultRowHeight="12.75"/>
  <cols>
    <col min="1" max="1" width="0" style="0" hidden="1" customWidth="1"/>
    <col min="2" max="2" width="32.57421875" style="0" hidden="1" customWidth="1"/>
    <col min="3" max="3" width="17.00390625" style="0" hidden="1" customWidth="1"/>
    <col min="4" max="7" width="0" style="0" hidden="1" customWidth="1"/>
    <col min="8" max="8" width="3.7109375" style="0" customWidth="1"/>
    <col min="9" max="9" width="10.8515625" style="0" customWidth="1"/>
    <col min="10" max="10" width="33.8515625" style="0" customWidth="1"/>
    <col min="11" max="11" width="23.8515625" style="0" customWidth="1"/>
  </cols>
  <sheetData>
    <row r="1" spans="1:14" ht="12.75">
      <c r="A1" s="104" t="s">
        <v>210</v>
      </c>
      <c r="B1" s="104" t="s">
        <v>211</v>
      </c>
      <c r="C1" s="104" t="s">
        <v>212</v>
      </c>
      <c r="I1" s="102" t="s">
        <v>213</v>
      </c>
      <c r="J1" s="193" t="s">
        <v>108</v>
      </c>
      <c r="K1" s="229"/>
      <c r="L1" s="229"/>
      <c r="M1" s="229"/>
      <c r="N1" s="229"/>
    </row>
    <row r="2" spans="2:14" ht="12.75">
      <c r="B2" s="104" t="s">
        <v>214</v>
      </c>
      <c r="C2" s="104" t="s">
        <v>214</v>
      </c>
      <c r="I2" s="102" t="s">
        <v>215</v>
      </c>
      <c r="J2" s="221" t="s">
        <v>109</v>
      </c>
      <c r="K2" s="230"/>
      <c r="L2" s="230"/>
      <c r="M2" s="230"/>
      <c r="N2" s="230"/>
    </row>
    <row r="3" spans="2:11" ht="12.75">
      <c r="B3" s="104"/>
      <c r="C3" s="104"/>
      <c r="I3" s="102"/>
      <c r="K3" s="104" t="s">
        <v>216</v>
      </c>
    </row>
    <row r="4" spans="2:3" ht="12.75">
      <c r="B4" s="104"/>
      <c r="C4" s="104"/>
    </row>
    <row r="5" spans="2:11" ht="12.75">
      <c r="B5" s="6" t="s">
        <v>217</v>
      </c>
      <c r="C5" s="6" t="s">
        <v>217</v>
      </c>
      <c r="H5" s="160"/>
      <c r="I5" s="160"/>
      <c r="J5" s="126" t="s">
        <v>218</v>
      </c>
      <c r="K5" s="126" t="s">
        <v>219</v>
      </c>
    </row>
    <row r="6" spans="2:11" ht="12.75">
      <c r="B6" s="6" t="s">
        <v>220</v>
      </c>
      <c r="C6" s="6" t="s">
        <v>220</v>
      </c>
      <c r="H6" s="160">
        <v>1</v>
      </c>
      <c r="I6" s="126" t="s">
        <v>214</v>
      </c>
      <c r="J6" s="161" t="s">
        <v>217</v>
      </c>
      <c r="K6" s="161"/>
    </row>
    <row r="7" spans="2:11" ht="12.75">
      <c r="B7" s="6" t="s">
        <v>221</v>
      </c>
      <c r="C7" s="6" t="s">
        <v>221</v>
      </c>
      <c r="H7" s="160">
        <v>2</v>
      </c>
      <c r="I7" s="126" t="s">
        <v>214</v>
      </c>
      <c r="J7" s="161" t="s">
        <v>222</v>
      </c>
      <c r="K7" s="160"/>
    </row>
    <row r="8" spans="2:11" ht="12.75">
      <c r="B8" s="6" t="s">
        <v>223</v>
      </c>
      <c r="C8" s="6" t="s">
        <v>223</v>
      </c>
      <c r="H8" s="160">
        <v>3</v>
      </c>
      <c r="I8" s="126" t="s">
        <v>214</v>
      </c>
      <c r="J8" s="161" t="s">
        <v>224</v>
      </c>
      <c r="K8" s="160"/>
    </row>
    <row r="9" spans="2:11" ht="12.75">
      <c r="B9" s="6" t="s">
        <v>225</v>
      </c>
      <c r="C9" s="6" t="s">
        <v>225</v>
      </c>
      <c r="H9" s="160">
        <v>4</v>
      </c>
      <c r="I9" s="126" t="s">
        <v>214</v>
      </c>
      <c r="J9" s="161" t="s">
        <v>223</v>
      </c>
      <c r="K9" s="160"/>
    </row>
    <row r="10" spans="2:11" ht="12.75">
      <c r="B10" s="6" t="s">
        <v>226</v>
      </c>
      <c r="C10" s="6" t="s">
        <v>226</v>
      </c>
      <c r="H10" s="160">
        <v>5</v>
      </c>
      <c r="I10" s="126" t="s">
        <v>214</v>
      </c>
      <c r="J10" s="161" t="s">
        <v>225</v>
      </c>
      <c r="K10" s="160"/>
    </row>
    <row r="11" spans="2:11" ht="12.75">
      <c r="B11" s="6" t="s">
        <v>227</v>
      </c>
      <c r="C11" s="6" t="s">
        <v>227</v>
      </c>
      <c r="H11" s="160">
        <v>6</v>
      </c>
      <c r="I11" s="126" t="s">
        <v>214</v>
      </c>
      <c r="J11" s="161" t="s">
        <v>226</v>
      </c>
      <c r="K11" s="160"/>
    </row>
    <row r="12" spans="2:11" ht="12.75">
      <c r="B12" s="6" t="s">
        <v>228</v>
      </c>
      <c r="C12" s="6" t="s">
        <v>228</v>
      </c>
      <c r="H12" s="160">
        <v>7</v>
      </c>
      <c r="I12" s="126" t="s">
        <v>214</v>
      </c>
      <c r="J12" s="161" t="s">
        <v>229</v>
      </c>
      <c r="K12" s="160"/>
    </row>
    <row r="13" spans="2:11" ht="12.75">
      <c r="B13" s="104" t="s">
        <v>230</v>
      </c>
      <c r="C13" s="104" t="s">
        <v>230</v>
      </c>
      <c r="H13" s="160">
        <v>8</v>
      </c>
      <c r="I13" s="126" t="s">
        <v>214</v>
      </c>
      <c r="J13" s="161" t="s">
        <v>228</v>
      </c>
      <c r="K13" s="160"/>
    </row>
    <row r="14" spans="2:11" ht="12.75">
      <c r="B14" s="104"/>
      <c r="C14" s="104"/>
      <c r="H14" s="126" t="s">
        <v>3</v>
      </c>
      <c r="I14" s="126"/>
      <c r="J14" s="126" t="s">
        <v>231</v>
      </c>
      <c r="K14" s="126"/>
    </row>
    <row r="15" spans="2:11" ht="12.75">
      <c r="B15" s="6" t="s">
        <v>232</v>
      </c>
      <c r="C15" s="6" t="s">
        <v>232</v>
      </c>
      <c r="H15" s="160">
        <v>9</v>
      </c>
      <c r="I15" s="126" t="s">
        <v>230</v>
      </c>
      <c r="J15" s="161" t="s">
        <v>233</v>
      </c>
      <c r="K15" s="160"/>
    </row>
    <row r="16" spans="2:11" ht="12.75">
      <c r="B16" s="6" t="s">
        <v>234</v>
      </c>
      <c r="C16" s="6" t="s">
        <v>234</v>
      </c>
      <c r="H16" s="160">
        <v>10</v>
      </c>
      <c r="I16" s="126" t="s">
        <v>230</v>
      </c>
      <c r="J16" s="161" t="s">
        <v>234</v>
      </c>
      <c r="K16" s="161"/>
    </row>
    <row r="17" spans="2:11" ht="12.75">
      <c r="B17" s="6" t="s">
        <v>235</v>
      </c>
      <c r="C17" s="6" t="s">
        <v>235</v>
      </c>
      <c r="H17" s="160">
        <v>11</v>
      </c>
      <c r="I17" s="126" t="s">
        <v>230</v>
      </c>
      <c r="J17" s="161" t="s">
        <v>235</v>
      </c>
      <c r="K17" s="160"/>
    </row>
    <row r="18" spans="2:11" ht="12.75">
      <c r="B18" s="6"/>
      <c r="C18" s="6"/>
      <c r="H18" s="126" t="s">
        <v>4</v>
      </c>
      <c r="I18" s="126"/>
      <c r="J18" s="126" t="s">
        <v>236</v>
      </c>
      <c r="K18" s="126"/>
    </row>
    <row r="19" spans="2:11" ht="12.75">
      <c r="B19" s="104" t="s">
        <v>237</v>
      </c>
      <c r="C19" s="104" t="s">
        <v>237</v>
      </c>
      <c r="H19" s="160">
        <v>12</v>
      </c>
      <c r="I19" s="126" t="s">
        <v>237</v>
      </c>
      <c r="J19" s="161" t="s">
        <v>238</v>
      </c>
      <c r="K19" s="160"/>
    </row>
    <row r="20" spans="2:11" ht="12.75">
      <c r="B20" s="6" t="s">
        <v>227</v>
      </c>
      <c r="C20" s="6" t="s">
        <v>227</v>
      </c>
      <c r="H20" s="160">
        <v>13</v>
      </c>
      <c r="I20" s="126" t="s">
        <v>237</v>
      </c>
      <c r="J20" s="126" t="s">
        <v>239</v>
      </c>
      <c r="K20" s="160"/>
    </row>
    <row r="21" spans="2:11" ht="12.75">
      <c r="B21" s="6" t="s">
        <v>240</v>
      </c>
      <c r="C21" s="6" t="s">
        <v>240</v>
      </c>
      <c r="H21" s="160">
        <v>14</v>
      </c>
      <c r="I21" s="126" t="s">
        <v>237</v>
      </c>
      <c r="J21" s="161" t="s">
        <v>241</v>
      </c>
      <c r="K21" s="160"/>
    </row>
    <row r="22" spans="2:11" ht="12.75">
      <c r="B22" s="6" t="s">
        <v>241</v>
      </c>
      <c r="C22" s="6" t="s">
        <v>241</v>
      </c>
      <c r="H22" s="160">
        <v>15</v>
      </c>
      <c r="I22" s="126" t="s">
        <v>237</v>
      </c>
      <c r="J22" s="161" t="s">
        <v>242</v>
      </c>
      <c r="K22" s="160"/>
    </row>
    <row r="23" spans="2:11" ht="12.75">
      <c r="B23" s="6" t="s">
        <v>242</v>
      </c>
      <c r="C23" s="6" t="s">
        <v>242</v>
      </c>
      <c r="H23" s="160">
        <v>16</v>
      </c>
      <c r="I23" s="126" t="s">
        <v>237</v>
      </c>
      <c r="J23" s="161" t="s">
        <v>243</v>
      </c>
      <c r="K23" s="160"/>
    </row>
    <row r="24" spans="2:11" ht="12.75">
      <c r="B24" s="6" t="s">
        <v>244</v>
      </c>
      <c r="C24" s="6" t="s">
        <v>244</v>
      </c>
      <c r="H24" s="160">
        <v>17</v>
      </c>
      <c r="I24" s="126" t="s">
        <v>237</v>
      </c>
      <c r="J24" s="161" t="s">
        <v>245</v>
      </c>
      <c r="K24" s="160"/>
    </row>
    <row r="25" spans="2:11" ht="12.75">
      <c r="B25" s="6" t="s">
        <v>245</v>
      </c>
      <c r="C25" s="6" t="s">
        <v>245</v>
      </c>
      <c r="H25" s="160">
        <v>18</v>
      </c>
      <c r="I25" s="126" t="s">
        <v>237</v>
      </c>
      <c r="J25" s="161" t="s">
        <v>246</v>
      </c>
      <c r="K25" s="160"/>
    </row>
    <row r="26" spans="2:11" ht="12.75">
      <c r="B26" s="6" t="s">
        <v>247</v>
      </c>
      <c r="C26" s="6" t="s">
        <v>247</v>
      </c>
      <c r="H26" s="160">
        <v>19</v>
      </c>
      <c r="I26" s="126" t="s">
        <v>237</v>
      </c>
      <c r="J26" s="161" t="s">
        <v>248</v>
      </c>
      <c r="K26" s="160"/>
    </row>
    <row r="27" spans="2:11" ht="12.75">
      <c r="B27" s="6"/>
      <c r="C27" s="6"/>
      <c r="H27" s="126" t="s">
        <v>23</v>
      </c>
      <c r="I27" s="126"/>
      <c r="J27" s="126" t="s">
        <v>249</v>
      </c>
      <c r="K27" s="160"/>
    </row>
    <row r="28" spans="2:11" ht="12.75">
      <c r="B28" s="6" t="s">
        <v>248</v>
      </c>
      <c r="C28" s="6" t="s">
        <v>248</v>
      </c>
      <c r="H28" s="160">
        <v>20</v>
      </c>
      <c r="I28" s="126" t="s">
        <v>250</v>
      </c>
      <c r="J28" s="161" t="s">
        <v>251</v>
      </c>
      <c r="K28" s="160"/>
    </row>
    <row r="29" spans="2:11" ht="12.75">
      <c r="B29" s="104" t="s">
        <v>250</v>
      </c>
      <c r="C29" s="104" t="s">
        <v>250</v>
      </c>
      <c r="H29" s="160">
        <v>21</v>
      </c>
      <c r="I29" s="126" t="s">
        <v>250</v>
      </c>
      <c r="J29" s="161" t="s">
        <v>252</v>
      </c>
      <c r="K29" s="161"/>
    </row>
    <row r="30" spans="2:15" ht="12.75">
      <c r="B30" s="6" t="s">
        <v>253</v>
      </c>
      <c r="C30" s="6" t="s">
        <v>253</v>
      </c>
      <c r="H30" s="160">
        <v>22</v>
      </c>
      <c r="I30" s="126" t="s">
        <v>250</v>
      </c>
      <c r="J30" s="161" t="s">
        <v>254</v>
      </c>
      <c r="K30" s="161"/>
      <c r="O30" t="s">
        <v>255</v>
      </c>
    </row>
    <row r="31" spans="2:11" ht="12.75">
      <c r="B31" s="6" t="s">
        <v>252</v>
      </c>
      <c r="C31" s="6" t="s">
        <v>252</v>
      </c>
      <c r="H31" s="160">
        <v>23</v>
      </c>
      <c r="I31" s="126" t="s">
        <v>250</v>
      </c>
      <c r="J31" s="161" t="s">
        <v>256</v>
      </c>
      <c r="K31" s="160"/>
    </row>
    <row r="32" spans="2:11" ht="12.75">
      <c r="B32" s="6"/>
      <c r="C32" s="6"/>
      <c r="H32" s="126" t="s">
        <v>99</v>
      </c>
      <c r="I32" s="126"/>
      <c r="J32" s="126" t="s">
        <v>257</v>
      </c>
      <c r="K32" s="160"/>
    </row>
    <row r="33" spans="2:11" ht="12.75">
      <c r="B33" s="6" t="s">
        <v>254</v>
      </c>
      <c r="C33" s="6" t="s">
        <v>254</v>
      </c>
      <c r="H33" s="160">
        <v>24</v>
      </c>
      <c r="I33" s="126" t="s">
        <v>258</v>
      </c>
      <c r="J33" s="161" t="s">
        <v>259</v>
      </c>
      <c r="K33" s="160"/>
    </row>
    <row r="34" spans="2:11" ht="12.75">
      <c r="B34" s="6" t="s">
        <v>256</v>
      </c>
      <c r="C34" s="6" t="s">
        <v>256</v>
      </c>
      <c r="H34" s="160">
        <v>25</v>
      </c>
      <c r="I34" s="126" t="s">
        <v>258</v>
      </c>
      <c r="J34" s="161" t="s">
        <v>260</v>
      </c>
      <c r="K34" s="160"/>
    </row>
    <row r="35" spans="8:11" ht="12.75">
      <c r="H35" s="160">
        <v>26</v>
      </c>
      <c r="I35" s="126" t="s">
        <v>258</v>
      </c>
      <c r="J35" s="161" t="s">
        <v>261</v>
      </c>
      <c r="K35" s="222">
        <f>'Rez.Sipas Natyres'!F10</f>
        <v>5851347</v>
      </c>
    </row>
    <row r="36" spans="2:11" ht="12.75">
      <c r="B36" s="104" t="s">
        <v>258</v>
      </c>
      <c r="C36" s="104" t="s">
        <v>258</v>
      </c>
      <c r="H36" s="160">
        <v>27</v>
      </c>
      <c r="I36" s="126" t="s">
        <v>258</v>
      </c>
      <c r="J36" s="161" t="s">
        <v>262</v>
      </c>
      <c r="K36" s="160"/>
    </row>
    <row r="37" spans="2:11" ht="12.75">
      <c r="B37" s="6" t="s">
        <v>259</v>
      </c>
      <c r="C37" s="6" t="s">
        <v>259</v>
      </c>
      <c r="H37" s="160">
        <v>28</v>
      </c>
      <c r="I37" s="126" t="s">
        <v>258</v>
      </c>
      <c r="J37" s="161" t="s">
        <v>263</v>
      </c>
      <c r="K37" s="161"/>
    </row>
    <row r="38" spans="2:11" ht="12.75">
      <c r="B38" s="6" t="s">
        <v>260</v>
      </c>
      <c r="C38" s="6" t="s">
        <v>260</v>
      </c>
      <c r="H38" s="160">
        <v>29</v>
      </c>
      <c r="I38" s="126" t="s">
        <v>258</v>
      </c>
      <c r="J38" s="162" t="s">
        <v>264</v>
      </c>
      <c r="K38" s="160"/>
    </row>
    <row r="39" spans="2:11" ht="12.75">
      <c r="B39" s="6" t="s">
        <v>261</v>
      </c>
      <c r="C39" s="6" t="s">
        <v>261</v>
      </c>
      <c r="H39" s="160">
        <v>30</v>
      </c>
      <c r="I39" s="126" t="s">
        <v>258</v>
      </c>
      <c r="J39" s="161" t="s">
        <v>265</v>
      </c>
      <c r="K39" s="160"/>
    </row>
    <row r="40" spans="2:11" ht="12.75">
      <c r="B40" s="6" t="s">
        <v>262</v>
      </c>
      <c r="C40" s="6" t="s">
        <v>262</v>
      </c>
      <c r="H40" s="160">
        <v>31</v>
      </c>
      <c r="I40" s="126" t="s">
        <v>258</v>
      </c>
      <c r="J40" s="161" t="s">
        <v>266</v>
      </c>
      <c r="K40" s="160"/>
    </row>
    <row r="41" spans="2:11" ht="12.75">
      <c r="B41" s="6"/>
      <c r="C41" s="6"/>
      <c r="H41" s="160">
        <v>32</v>
      </c>
      <c r="I41" s="126" t="s">
        <v>258</v>
      </c>
      <c r="J41" s="161" t="s">
        <v>267</v>
      </c>
      <c r="K41" s="160"/>
    </row>
    <row r="42" spans="2:11" ht="12.75">
      <c r="B42" s="6" t="s">
        <v>263</v>
      </c>
      <c r="C42" s="6" t="s">
        <v>263</v>
      </c>
      <c r="H42" s="160">
        <v>33</v>
      </c>
      <c r="I42" s="126" t="s">
        <v>258</v>
      </c>
      <c r="J42" s="161" t="s">
        <v>268</v>
      </c>
      <c r="K42" s="160"/>
    </row>
    <row r="43" spans="2:11" ht="12.75">
      <c r="B43" s="6" t="s">
        <v>264</v>
      </c>
      <c r="C43" s="6" t="s">
        <v>264</v>
      </c>
      <c r="H43" s="163">
        <v>34</v>
      </c>
      <c r="I43" s="126" t="s">
        <v>258</v>
      </c>
      <c r="J43" s="161" t="s">
        <v>269</v>
      </c>
      <c r="K43" s="160"/>
    </row>
    <row r="44" spans="2:11" ht="12.75">
      <c r="B44" s="6" t="s">
        <v>265</v>
      </c>
      <c r="C44" s="6" t="s">
        <v>265</v>
      </c>
      <c r="H44" s="126" t="s">
        <v>100</v>
      </c>
      <c r="I44" s="160"/>
      <c r="J44" s="126" t="s">
        <v>270</v>
      </c>
      <c r="K44" s="126"/>
    </row>
    <row r="45" spans="2:11" ht="12.75">
      <c r="B45" s="6" t="s">
        <v>266</v>
      </c>
      <c r="C45" s="6" t="s">
        <v>266</v>
      </c>
      <c r="H45" s="160"/>
      <c r="I45" s="160"/>
      <c r="J45" s="126" t="s">
        <v>271</v>
      </c>
      <c r="K45" s="164"/>
    </row>
    <row r="46" spans="2:3" ht="12.75">
      <c r="B46" s="6" t="s">
        <v>269</v>
      </c>
      <c r="C46" s="6" t="s">
        <v>269</v>
      </c>
    </row>
    <row r="48" spans="9:11" ht="12.75">
      <c r="I48" s="165" t="s">
        <v>272</v>
      </c>
      <c r="J48" s="166"/>
      <c r="K48" s="126" t="s">
        <v>273</v>
      </c>
    </row>
    <row r="49" spans="9:11" ht="12.75">
      <c r="I49" s="167"/>
      <c r="J49" s="168"/>
      <c r="K49" s="168"/>
    </row>
    <row r="50" spans="9:11" ht="12.75">
      <c r="I50" s="169" t="s">
        <v>369</v>
      </c>
      <c r="J50" s="169"/>
      <c r="K50" s="160">
        <v>5</v>
      </c>
    </row>
    <row r="51" spans="9:11" ht="12.75">
      <c r="I51" s="160" t="s">
        <v>370</v>
      </c>
      <c r="J51" s="160"/>
      <c r="K51" s="160"/>
    </row>
    <row r="52" spans="9:11" ht="12.75">
      <c r="I52" s="160" t="s">
        <v>274</v>
      </c>
      <c r="J52" s="160"/>
      <c r="K52" s="160">
        <v>2</v>
      </c>
    </row>
    <row r="53" spans="9:11" ht="12.75">
      <c r="I53" s="160" t="s">
        <v>275</v>
      </c>
      <c r="J53" s="160"/>
      <c r="K53" s="160"/>
    </row>
    <row r="54" spans="9:11" ht="12.75">
      <c r="I54" s="170" t="s">
        <v>276</v>
      </c>
      <c r="J54" s="166"/>
      <c r="K54" s="160"/>
    </row>
    <row r="55" spans="9:11" ht="12.75">
      <c r="I55" s="171"/>
      <c r="J55" s="172" t="s">
        <v>277</v>
      </c>
      <c r="K55" s="172"/>
    </row>
    <row r="57" ht="12.75">
      <c r="K57" s="104" t="s">
        <v>147</v>
      </c>
    </row>
    <row r="59" ht="12.75">
      <c r="I59" s="104" t="s">
        <v>278</v>
      </c>
    </row>
    <row r="61" ht="12.75">
      <c r="I61" s="104"/>
    </row>
    <row r="62" spans="8:15" ht="12.75">
      <c r="H62" s="104"/>
      <c r="I62" s="104"/>
      <c r="J62" s="104"/>
      <c r="K62" s="104"/>
      <c r="L62" s="104"/>
      <c r="M62" s="104"/>
      <c r="N62" s="104"/>
      <c r="O62" s="104"/>
    </row>
    <row r="63" spans="8:15" ht="12.75">
      <c r="H63" s="104"/>
      <c r="I63" s="104"/>
      <c r="J63" s="104"/>
      <c r="K63" s="104"/>
      <c r="L63" s="104"/>
      <c r="M63" s="104"/>
      <c r="N63" s="104"/>
      <c r="O63" s="104"/>
    </row>
    <row r="64" spans="9:15" ht="12.75">
      <c r="I64" s="104"/>
      <c r="J64" s="104"/>
      <c r="K64" s="104"/>
      <c r="L64" s="104"/>
      <c r="M64" s="104"/>
      <c r="N64" s="104"/>
      <c r="O64" s="104"/>
    </row>
    <row r="65" spans="9:15" ht="12.75">
      <c r="I65" s="104"/>
      <c r="J65" s="104"/>
      <c r="K65" s="104"/>
      <c r="L65" s="104"/>
      <c r="M65" s="104"/>
      <c r="N65" s="104"/>
      <c r="O65" s="104"/>
    </row>
    <row r="66" spans="8:9" ht="12.75">
      <c r="H66" s="104"/>
      <c r="I66" s="10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  <col min="9" max="10" width="10.140625" style="0" bestFit="1" customWidth="1"/>
    <col min="13" max="13" width="12.28125" style="0" customWidth="1"/>
  </cols>
  <sheetData>
    <row r="1" spans="2:7" ht="15">
      <c r="B1" s="173" t="s">
        <v>279</v>
      </c>
      <c r="C1" s="316" t="s">
        <v>108</v>
      </c>
      <c r="D1" s="316"/>
      <c r="E1" s="316"/>
      <c r="F1" s="316"/>
      <c r="G1" s="316"/>
    </row>
    <row r="2" spans="2:7" ht="12.75">
      <c r="B2" s="102" t="s">
        <v>280</v>
      </c>
      <c r="C2" s="317" t="s">
        <v>109</v>
      </c>
      <c r="D2" s="317"/>
      <c r="E2" s="317"/>
      <c r="F2" s="317"/>
      <c r="G2" s="317"/>
    </row>
    <row r="3" ht="12.75">
      <c r="B3" s="102"/>
    </row>
    <row r="4" spans="2:7" ht="15.75">
      <c r="B4" s="401" t="s">
        <v>363</v>
      </c>
      <c r="C4" s="401"/>
      <c r="D4" s="401"/>
      <c r="E4" s="401"/>
      <c r="F4" s="401"/>
      <c r="G4" s="401"/>
    </row>
    <row r="6" spans="1:7" ht="12.75">
      <c r="A6" s="397" t="s">
        <v>2</v>
      </c>
      <c r="B6" s="402" t="s">
        <v>281</v>
      </c>
      <c r="C6" s="397" t="s">
        <v>282</v>
      </c>
      <c r="D6" s="174" t="s">
        <v>283</v>
      </c>
      <c r="E6" s="397" t="s">
        <v>284</v>
      </c>
      <c r="F6" s="397" t="s">
        <v>285</v>
      </c>
      <c r="G6" s="174" t="s">
        <v>283</v>
      </c>
    </row>
    <row r="7" spans="1:9" ht="12.75">
      <c r="A7" s="398"/>
      <c r="B7" s="403"/>
      <c r="C7" s="398"/>
      <c r="D7" s="175">
        <v>40544</v>
      </c>
      <c r="E7" s="398"/>
      <c r="F7" s="398"/>
      <c r="G7" s="175">
        <v>40908</v>
      </c>
      <c r="H7" s="105"/>
      <c r="I7" s="105"/>
    </row>
    <row r="8" spans="1:9" ht="12.75">
      <c r="A8" s="176">
        <v>1</v>
      </c>
      <c r="B8" s="158" t="s">
        <v>17</v>
      </c>
      <c r="C8" s="176"/>
      <c r="D8" s="177"/>
      <c r="E8" s="177"/>
      <c r="F8" s="177"/>
      <c r="G8" s="177">
        <f aca="true" t="shared" si="0" ref="G8:G16">D8+E8-F8</f>
        <v>0</v>
      </c>
      <c r="H8" s="105"/>
      <c r="I8" s="105"/>
    </row>
    <row r="9" spans="1:9" ht="12.75">
      <c r="A9" s="176">
        <v>2</v>
      </c>
      <c r="B9" s="158" t="s">
        <v>286</v>
      </c>
      <c r="C9" s="176"/>
      <c r="D9" s="177"/>
      <c r="E9" s="177"/>
      <c r="F9" s="177"/>
      <c r="G9" s="177">
        <f t="shared" si="0"/>
        <v>0</v>
      </c>
      <c r="H9" s="178"/>
      <c r="I9" s="179"/>
    </row>
    <row r="10" spans="1:9" ht="12.75">
      <c r="A10" s="176">
        <v>3</v>
      </c>
      <c r="B10" s="180" t="s">
        <v>287</v>
      </c>
      <c r="C10" s="176"/>
      <c r="D10" s="177"/>
      <c r="E10" s="177">
        <v>1904651</v>
      </c>
      <c r="F10" s="177"/>
      <c r="G10" s="177">
        <f t="shared" si="0"/>
        <v>1904651</v>
      </c>
      <c r="H10" s="178"/>
      <c r="I10" s="179"/>
    </row>
    <row r="11" spans="1:9" ht="12.75">
      <c r="A11" s="176">
        <v>4</v>
      </c>
      <c r="B11" s="180" t="s">
        <v>288</v>
      </c>
      <c r="C11" s="176"/>
      <c r="D11" s="177"/>
      <c r="E11" s="177"/>
      <c r="F11" s="177"/>
      <c r="G11" s="177">
        <f t="shared" si="0"/>
        <v>0</v>
      </c>
      <c r="H11" s="178"/>
      <c r="I11" s="179"/>
    </row>
    <row r="12" spans="1:9" ht="12.75">
      <c r="A12" s="176">
        <v>5</v>
      </c>
      <c r="B12" s="180" t="s">
        <v>289</v>
      </c>
      <c r="C12" s="176"/>
      <c r="D12" s="177"/>
      <c r="E12" s="126"/>
      <c r="F12" s="177"/>
      <c r="G12" s="177">
        <f t="shared" si="0"/>
        <v>0</v>
      </c>
      <c r="H12" s="178"/>
      <c r="I12" s="179"/>
    </row>
    <row r="13" spans="1:9" ht="12.75">
      <c r="A13" s="176">
        <v>1</v>
      </c>
      <c r="B13" s="180" t="s">
        <v>290</v>
      </c>
      <c r="C13" s="176"/>
      <c r="D13" s="177"/>
      <c r="E13" s="177"/>
      <c r="F13" s="177"/>
      <c r="G13" s="177">
        <f t="shared" si="0"/>
        <v>0</v>
      </c>
      <c r="H13" s="178"/>
      <c r="I13" s="179"/>
    </row>
    <row r="14" spans="1:9" ht="12.75">
      <c r="A14" s="176">
        <v>2</v>
      </c>
      <c r="B14" s="160"/>
      <c r="C14" s="176"/>
      <c r="D14" s="177">
        <v>51114</v>
      </c>
      <c r="E14" s="177"/>
      <c r="F14" s="177"/>
      <c r="G14" s="177">
        <f t="shared" si="0"/>
        <v>51114</v>
      </c>
      <c r="H14" s="105"/>
      <c r="I14" s="105"/>
    </row>
    <row r="15" spans="1:9" ht="12.75">
      <c r="A15" s="176">
        <v>3</v>
      </c>
      <c r="B15" s="160"/>
      <c r="C15" s="176"/>
      <c r="D15" s="177"/>
      <c r="E15" s="177"/>
      <c r="F15" s="177"/>
      <c r="G15" s="177">
        <f t="shared" si="0"/>
        <v>0</v>
      </c>
      <c r="H15" s="105"/>
      <c r="I15" s="105"/>
    </row>
    <row r="16" spans="1:9" ht="13.5" thickBot="1">
      <c r="A16" s="181">
        <v>4</v>
      </c>
      <c r="B16" s="166"/>
      <c r="C16" s="181"/>
      <c r="D16" s="182"/>
      <c r="E16" s="182"/>
      <c r="F16" s="182"/>
      <c r="G16" s="182">
        <f t="shared" si="0"/>
        <v>0</v>
      </c>
      <c r="H16" s="105"/>
      <c r="I16" s="105"/>
    </row>
    <row r="17" spans="1:9" ht="13.5" thickBot="1">
      <c r="A17" s="183"/>
      <c r="B17" s="184" t="s">
        <v>291</v>
      </c>
      <c r="C17" s="185"/>
      <c r="D17" s="186">
        <f>SUM(D8:D16)</f>
        <v>51114</v>
      </c>
      <c r="E17" s="186">
        <f>SUM(E8:E16)</f>
        <v>1904651</v>
      </c>
      <c r="F17" s="186">
        <f>SUM(F8:F16)</f>
        <v>0</v>
      </c>
      <c r="G17" s="187">
        <f>SUM(G8:G16)</f>
        <v>1955765</v>
      </c>
      <c r="I17" s="188"/>
    </row>
    <row r="20" spans="2:9" ht="15.75">
      <c r="B20" s="401" t="s">
        <v>364</v>
      </c>
      <c r="C20" s="401"/>
      <c r="D20" s="401"/>
      <c r="E20" s="401"/>
      <c r="F20" s="401"/>
      <c r="G20" s="401"/>
      <c r="I20" s="188"/>
    </row>
    <row r="22" spans="1:7" ht="12.75">
      <c r="A22" s="397" t="s">
        <v>2</v>
      </c>
      <c r="B22" s="402" t="s">
        <v>281</v>
      </c>
      <c r="C22" s="397" t="s">
        <v>282</v>
      </c>
      <c r="D22" s="174" t="s">
        <v>283</v>
      </c>
      <c r="E22" s="397" t="s">
        <v>284</v>
      </c>
      <c r="F22" s="397" t="s">
        <v>285</v>
      </c>
      <c r="G22" s="174" t="s">
        <v>283</v>
      </c>
    </row>
    <row r="23" spans="1:7" ht="12.75">
      <c r="A23" s="398"/>
      <c r="B23" s="403"/>
      <c r="C23" s="398"/>
      <c r="D23" s="175">
        <v>40544</v>
      </c>
      <c r="E23" s="398"/>
      <c r="F23" s="398"/>
      <c r="G23" s="175">
        <v>40908</v>
      </c>
    </row>
    <row r="24" spans="1:7" ht="12.75">
      <c r="A24" s="176">
        <v>1</v>
      </c>
      <c r="B24" s="158" t="s">
        <v>17</v>
      </c>
      <c r="C24" s="176"/>
      <c r="D24" s="177">
        <v>0</v>
      </c>
      <c r="E24" s="177">
        <v>0</v>
      </c>
      <c r="F24" s="177"/>
      <c r="G24" s="177">
        <f>D24+E24</f>
        <v>0</v>
      </c>
    </row>
    <row r="25" spans="1:7" ht="12.75">
      <c r="A25" s="176">
        <v>2</v>
      </c>
      <c r="B25" s="158" t="s">
        <v>286</v>
      </c>
      <c r="C25" s="176"/>
      <c r="D25" s="177"/>
      <c r="E25" s="177"/>
      <c r="F25" s="177"/>
      <c r="G25" s="177">
        <f>D25+E25</f>
        <v>0</v>
      </c>
    </row>
    <row r="26" spans="1:7" ht="12.75">
      <c r="A26" s="176">
        <v>3</v>
      </c>
      <c r="B26" s="180" t="s">
        <v>292</v>
      </c>
      <c r="C26" s="176"/>
      <c r="D26" s="177"/>
      <c r="E26" s="189"/>
      <c r="F26" s="177"/>
      <c r="G26" s="177">
        <f>D26+E26</f>
        <v>0</v>
      </c>
    </row>
    <row r="27" spans="1:7" ht="12.75">
      <c r="A27" s="176">
        <v>4</v>
      </c>
      <c r="B27" s="180" t="s">
        <v>288</v>
      </c>
      <c r="C27" s="176"/>
      <c r="D27" s="177"/>
      <c r="E27" s="177"/>
      <c r="F27" s="177"/>
      <c r="G27" s="177">
        <f>D27+E27</f>
        <v>0</v>
      </c>
    </row>
    <row r="28" spans="1:7" ht="12.75">
      <c r="A28" s="176">
        <v>5</v>
      </c>
      <c r="B28" s="180" t="s">
        <v>289</v>
      </c>
      <c r="C28" s="176"/>
      <c r="D28" s="177"/>
      <c r="E28" s="189"/>
      <c r="F28" s="177"/>
      <c r="G28" s="177">
        <f>D28+E28</f>
        <v>0</v>
      </c>
    </row>
    <row r="29" spans="1:7" ht="12.75">
      <c r="A29" s="176">
        <v>1</v>
      </c>
      <c r="B29" s="180" t="s">
        <v>290</v>
      </c>
      <c r="C29" s="176"/>
      <c r="D29" s="177"/>
      <c r="E29" s="177"/>
      <c r="F29" s="177"/>
      <c r="G29" s="177"/>
    </row>
    <row r="30" spans="1:7" ht="12.75">
      <c r="A30" s="176">
        <v>2</v>
      </c>
      <c r="B30" s="160"/>
      <c r="C30" s="176"/>
      <c r="D30" s="177"/>
      <c r="E30" s="177"/>
      <c r="F30" s="177"/>
      <c r="G30" s="177">
        <f>D30+E30-F30</f>
        <v>0</v>
      </c>
    </row>
    <row r="31" spans="1:7" ht="12.75">
      <c r="A31" s="176">
        <v>3</v>
      </c>
      <c r="B31" s="160"/>
      <c r="C31" s="176"/>
      <c r="D31" s="177"/>
      <c r="E31" s="177"/>
      <c r="F31" s="177"/>
      <c r="G31" s="177">
        <f>D31+E31-F31</f>
        <v>0</v>
      </c>
    </row>
    <row r="32" spans="1:7" ht="13.5" thickBot="1">
      <c r="A32" s="181">
        <v>4</v>
      </c>
      <c r="B32" s="166"/>
      <c r="C32" s="181"/>
      <c r="D32" s="182"/>
      <c r="E32" s="182"/>
      <c r="F32" s="182"/>
      <c r="G32" s="182">
        <f>D32+E32-F32</f>
        <v>0</v>
      </c>
    </row>
    <row r="33" spans="1:10" ht="13.5" thickBot="1">
      <c r="A33" s="183"/>
      <c r="B33" s="184" t="s">
        <v>291</v>
      </c>
      <c r="C33" s="185"/>
      <c r="D33" s="186">
        <f>SUM(D24:D32)</f>
        <v>0</v>
      </c>
      <c r="E33" s="186">
        <f>SUM(E24:E32)</f>
        <v>0</v>
      </c>
      <c r="F33" s="186">
        <f>SUM(F24:F32)</f>
        <v>0</v>
      </c>
      <c r="G33" s="187">
        <f>SUM(G24:G32)</f>
        <v>0</v>
      </c>
      <c r="H33" s="190"/>
      <c r="I33" s="188"/>
      <c r="J33" s="188"/>
    </row>
    <row r="34" ht="12.75">
      <c r="G34" s="190"/>
    </row>
    <row r="36" spans="2:7" ht="15.75">
      <c r="B36" s="401" t="s">
        <v>365</v>
      </c>
      <c r="C36" s="401"/>
      <c r="D36" s="401"/>
      <c r="E36" s="401"/>
      <c r="F36" s="401"/>
      <c r="G36" s="401"/>
    </row>
    <row r="38" spans="1:7" ht="12.75">
      <c r="A38" s="397" t="s">
        <v>2</v>
      </c>
      <c r="B38" s="402" t="s">
        <v>281</v>
      </c>
      <c r="C38" s="397" t="s">
        <v>282</v>
      </c>
      <c r="D38" s="174" t="s">
        <v>283</v>
      </c>
      <c r="E38" s="397" t="s">
        <v>284</v>
      </c>
      <c r="F38" s="397" t="s">
        <v>285</v>
      </c>
      <c r="G38" s="174" t="s">
        <v>283</v>
      </c>
    </row>
    <row r="39" spans="1:7" ht="12.75">
      <c r="A39" s="398"/>
      <c r="B39" s="403"/>
      <c r="C39" s="398"/>
      <c r="D39" s="175">
        <v>40544</v>
      </c>
      <c r="E39" s="398"/>
      <c r="F39" s="398"/>
      <c r="G39" s="175">
        <v>40908</v>
      </c>
    </row>
    <row r="40" spans="1:7" ht="12.75">
      <c r="A40" s="176">
        <v>1</v>
      </c>
      <c r="B40" s="158" t="s">
        <v>17</v>
      </c>
      <c r="C40" s="176"/>
      <c r="D40" s="177">
        <v>0</v>
      </c>
      <c r="E40" s="177"/>
      <c r="F40" s="177">
        <v>0</v>
      </c>
      <c r="G40" s="177">
        <f aca="true" t="shared" si="1" ref="G40:G48">D40+E40-F40</f>
        <v>0</v>
      </c>
    </row>
    <row r="41" spans="1:14" ht="12.75">
      <c r="A41" s="176">
        <v>2</v>
      </c>
      <c r="B41" s="180" t="s">
        <v>286</v>
      </c>
      <c r="C41" s="176"/>
      <c r="D41" s="177"/>
      <c r="E41" s="177"/>
      <c r="F41" s="177"/>
      <c r="G41" s="177">
        <f t="shared" si="1"/>
        <v>0</v>
      </c>
      <c r="M41" s="105"/>
      <c r="N41" s="105"/>
    </row>
    <row r="42" spans="1:14" ht="12.75">
      <c r="A42" s="176">
        <v>3</v>
      </c>
      <c r="B42" s="180" t="s">
        <v>292</v>
      </c>
      <c r="C42" s="176"/>
      <c r="D42" s="177"/>
      <c r="E42" s="177">
        <v>1904651</v>
      </c>
      <c r="F42" s="177"/>
      <c r="G42" s="177">
        <f t="shared" si="1"/>
        <v>1904651</v>
      </c>
      <c r="M42" s="105"/>
      <c r="N42" s="105"/>
    </row>
    <row r="43" spans="1:14" ht="12.75">
      <c r="A43" s="176">
        <v>4</v>
      </c>
      <c r="B43" s="180" t="s">
        <v>288</v>
      </c>
      <c r="C43" s="176"/>
      <c r="D43" s="177"/>
      <c r="E43" s="177"/>
      <c r="F43" s="177"/>
      <c r="G43" s="177">
        <f t="shared" si="1"/>
        <v>0</v>
      </c>
      <c r="M43" s="105"/>
      <c r="N43" s="105"/>
    </row>
    <row r="44" spans="1:14" ht="12.75">
      <c r="A44" s="176">
        <v>5</v>
      </c>
      <c r="B44" s="180" t="s">
        <v>289</v>
      </c>
      <c r="C44" s="176"/>
      <c r="D44" s="177"/>
      <c r="E44" s="177"/>
      <c r="F44" s="177"/>
      <c r="G44" s="177">
        <f t="shared" si="1"/>
        <v>0</v>
      </c>
      <c r="M44" s="105"/>
      <c r="N44" s="105"/>
    </row>
    <row r="45" spans="1:14" ht="12.75">
      <c r="A45" s="176">
        <v>1</v>
      </c>
      <c r="B45" s="180" t="s">
        <v>290</v>
      </c>
      <c r="C45" s="176"/>
      <c r="D45" s="177"/>
      <c r="E45" s="177"/>
      <c r="F45" s="177"/>
      <c r="G45" s="177">
        <f t="shared" si="1"/>
        <v>0</v>
      </c>
      <c r="M45" s="105"/>
      <c r="N45" s="105"/>
    </row>
    <row r="46" spans="1:14" ht="12.75">
      <c r="A46" s="176">
        <v>2</v>
      </c>
      <c r="B46" s="180" t="s">
        <v>366</v>
      </c>
      <c r="C46" s="176"/>
      <c r="D46" s="177">
        <v>51114</v>
      </c>
      <c r="E46" s="177"/>
      <c r="F46" s="177"/>
      <c r="G46" s="177">
        <f t="shared" si="1"/>
        <v>51114</v>
      </c>
      <c r="M46" s="105"/>
      <c r="N46" s="105"/>
    </row>
    <row r="47" spans="1:14" ht="12.75">
      <c r="A47" s="176">
        <v>3</v>
      </c>
      <c r="B47" s="160"/>
      <c r="C47" s="176"/>
      <c r="D47" s="177"/>
      <c r="E47" s="177"/>
      <c r="F47" s="177"/>
      <c r="G47" s="177">
        <f t="shared" si="1"/>
        <v>0</v>
      </c>
      <c r="M47" s="105"/>
      <c r="N47" s="105"/>
    </row>
    <row r="48" spans="1:14" ht="13.5" thickBot="1">
      <c r="A48" s="181">
        <v>4</v>
      </c>
      <c r="B48" s="166"/>
      <c r="C48" s="181"/>
      <c r="D48" s="182"/>
      <c r="E48" s="182"/>
      <c r="F48" s="182"/>
      <c r="G48" s="182">
        <f t="shared" si="1"/>
        <v>0</v>
      </c>
      <c r="M48" s="105"/>
      <c r="N48" s="105"/>
    </row>
    <row r="49" spans="1:14" ht="13.5" thickBot="1">
      <c r="A49" s="183"/>
      <c r="B49" s="184" t="s">
        <v>291</v>
      </c>
      <c r="C49" s="185"/>
      <c r="D49" s="186">
        <f>SUM(D40:D48)</f>
        <v>51114</v>
      </c>
      <c r="E49" s="186">
        <f>SUM(E40:E48)</f>
        <v>1904651</v>
      </c>
      <c r="F49" s="186">
        <f>SUM(F40:F48)</f>
        <v>0</v>
      </c>
      <c r="G49" s="187">
        <f>SUM(G40:G48)</f>
        <v>1955765</v>
      </c>
      <c r="I49" s="190"/>
      <c r="J49" s="188"/>
      <c r="M49" s="191"/>
      <c r="N49" s="105"/>
    </row>
    <row r="50" spans="6:10" s="105" customFormat="1" ht="12.75">
      <c r="F50" s="179"/>
      <c r="G50" s="192"/>
      <c r="J50" s="179"/>
    </row>
    <row r="51" spans="4:14" ht="12.75">
      <c r="D51" s="188"/>
      <c r="G51" s="188"/>
      <c r="I51" s="190"/>
      <c r="M51" s="105"/>
      <c r="N51" s="105"/>
    </row>
    <row r="52" spans="4:14" ht="12.75">
      <c r="D52" s="188"/>
      <c r="G52" s="188"/>
      <c r="I52" s="188"/>
      <c r="M52" s="105"/>
      <c r="N52" s="105"/>
    </row>
    <row r="53" spans="5:14" ht="15.75">
      <c r="E53" s="399" t="s">
        <v>147</v>
      </c>
      <c r="F53" s="399"/>
      <c r="G53" s="399"/>
      <c r="M53" s="105"/>
      <c r="N53" s="105"/>
    </row>
    <row r="54" spans="5:7" ht="12.75">
      <c r="E54" s="400"/>
      <c r="F54" s="400"/>
      <c r="G54" s="400"/>
    </row>
  </sheetData>
  <sheetProtection/>
  <mergeCells count="22">
    <mergeCell ref="C1:G1"/>
    <mergeCell ref="C2:G2"/>
    <mergeCell ref="B4:G4"/>
    <mergeCell ref="A6:A7"/>
    <mergeCell ref="B6:B7"/>
    <mergeCell ref="C6:C7"/>
    <mergeCell ref="A22:A23"/>
    <mergeCell ref="B22:B23"/>
    <mergeCell ref="C22:C23"/>
    <mergeCell ref="E22:E23"/>
    <mergeCell ref="F22:F23"/>
    <mergeCell ref="A38:A39"/>
    <mergeCell ref="B38:B39"/>
    <mergeCell ref="C38:C39"/>
    <mergeCell ref="E38:E39"/>
    <mergeCell ref="E6:E7"/>
    <mergeCell ref="F6:F7"/>
    <mergeCell ref="E53:G53"/>
    <mergeCell ref="E54:G54"/>
    <mergeCell ref="B36:G36"/>
    <mergeCell ref="F38:F39"/>
    <mergeCell ref="B20:G2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Q34"/>
  <sheetViews>
    <sheetView zoomScalePageLayoutView="0" workbookViewId="0" topLeftCell="A7">
      <selection activeCell="C15" sqref="C15:C16"/>
    </sheetView>
  </sheetViews>
  <sheetFormatPr defaultColWidth="9.140625" defaultRowHeight="12.75"/>
  <cols>
    <col min="1" max="1" width="3.57421875" style="0" customWidth="1"/>
    <col min="2" max="2" width="29.140625" style="0" customWidth="1"/>
    <col min="3" max="3" width="20.421875" style="0" customWidth="1"/>
    <col min="4" max="4" width="23.28125" style="0" customWidth="1"/>
    <col min="5" max="5" width="23.00390625" style="0" hidden="1" customWidth="1"/>
    <col min="6" max="6" width="18.421875" style="0" customWidth="1"/>
    <col min="7" max="7" width="11.421875" style="0" customWidth="1"/>
    <col min="8" max="8" width="16.57421875" style="0" customWidth="1"/>
  </cols>
  <sheetData>
    <row r="2" spans="2:3" ht="12.75">
      <c r="B2" t="s">
        <v>296</v>
      </c>
      <c r="C2" s="6" t="s">
        <v>367</v>
      </c>
    </row>
    <row r="4" spans="2:7" ht="12.75">
      <c r="B4" t="s">
        <v>297</v>
      </c>
      <c r="C4" s="105"/>
      <c r="D4" s="105" t="s">
        <v>298</v>
      </c>
      <c r="E4" s="234"/>
      <c r="F4" s="105"/>
      <c r="G4" s="105"/>
    </row>
    <row r="5" spans="2:7" ht="12.75">
      <c r="B5" t="s">
        <v>210</v>
      </c>
      <c r="C5" s="105"/>
      <c r="D5" s="105" t="s">
        <v>109</v>
      </c>
      <c r="E5" s="235"/>
      <c r="F5" s="105"/>
      <c r="G5" s="105"/>
    </row>
    <row r="6" spans="2:7" ht="12.75">
      <c r="B6" t="s">
        <v>218</v>
      </c>
      <c r="C6" s="105"/>
      <c r="D6" s="105" t="s">
        <v>299</v>
      </c>
      <c r="E6" s="234"/>
      <c r="F6" s="105"/>
      <c r="G6" s="105"/>
    </row>
    <row r="7" spans="3:6" ht="12.75">
      <c r="C7" s="105"/>
      <c r="D7" s="105"/>
      <c r="E7" s="235"/>
      <c r="F7" s="105"/>
    </row>
    <row r="8" spans="3:4" ht="13.5" thickBot="1">
      <c r="C8" s="105"/>
      <c r="D8" s="105"/>
    </row>
    <row r="9" spans="1:7" ht="12.75">
      <c r="A9" s="236"/>
      <c r="B9" s="237"/>
      <c r="C9" s="237"/>
      <c r="D9" s="238"/>
      <c r="E9" s="239"/>
      <c r="F9" s="239"/>
      <c r="G9" s="250"/>
    </row>
    <row r="10" spans="1:7" ht="12.75">
      <c r="A10" s="240"/>
      <c r="B10" s="241"/>
      <c r="C10" s="169" t="s">
        <v>300</v>
      </c>
      <c r="D10" s="105"/>
      <c r="E10" s="242" t="s">
        <v>301</v>
      </c>
      <c r="F10" s="242"/>
      <c r="G10" s="251"/>
    </row>
    <row r="11" spans="1:7" ht="12.75">
      <c r="A11" s="240"/>
      <c r="B11" s="241" t="s">
        <v>302</v>
      </c>
      <c r="C11" s="241" t="s">
        <v>303</v>
      </c>
      <c r="D11" s="105" t="s">
        <v>304</v>
      </c>
      <c r="E11" s="242" t="s">
        <v>305</v>
      </c>
      <c r="F11" s="305" t="s">
        <v>368</v>
      </c>
      <c r="G11" s="251" t="s">
        <v>293</v>
      </c>
    </row>
    <row r="12" spans="1:7" ht="12.75">
      <c r="A12" s="240"/>
      <c r="B12" s="241" t="s">
        <v>294</v>
      </c>
      <c r="C12" s="241" t="s">
        <v>306</v>
      </c>
      <c r="D12" s="105" t="s">
        <v>307</v>
      </c>
      <c r="E12" s="242" t="s">
        <v>308</v>
      </c>
      <c r="F12" s="242"/>
      <c r="G12" s="251"/>
    </row>
    <row r="13" spans="1:7" ht="13.5" thickBot="1">
      <c r="A13" s="243"/>
      <c r="B13" s="244"/>
      <c r="C13" s="244" t="s">
        <v>295</v>
      </c>
      <c r="D13" s="245"/>
      <c r="E13" s="246"/>
      <c r="F13" s="246"/>
      <c r="G13" s="247"/>
    </row>
    <row r="14" spans="1:7" ht="12.75">
      <c r="A14" s="169">
        <v>1</v>
      </c>
      <c r="B14" s="169" t="s">
        <v>309</v>
      </c>
      <c r="C14" s="169" t="s">
        <v>310</v>
      </c>
      <c r="D14" s="169">
        <v>60</v>
      </c>
      <c r="E14" s="169" t="s">
        <v>311</v>
      </c>
      <c r="F14" s="248">
        <v>16800</v>
      </c>
      <c r="G14" s="169"/>
    </row>
    <row r="15" spans="1:7" ht="12.75">
      <c r="A15" s="160">
        <v>2</v>
      </c>
      <c r="B15" s="160" t="s">
        <v>312</v>
      </c>
      <c r="C15" s="160" t="s">
        <v>310</v>
      </c>
      <c r="D15" s="160">
        <v>50</v>
      </c>
      <c r="E15" s="160" t="s">
        <v>313</v>
      </c>
      <c r="F15" s="249">
        <v>14000</v>
      </c>
      <c r="G15" s="160"/>
    </row>
    <row r="16" spans="1:7" ht="12.75">
      <c r="A16" s="160">
        <v>3</v>
      </c>
      <c r="B16" s="160" t="s">
        <v>314</v>
      </c>
      <c r="C16" s="160" t="s">
        <v>310</v>
      </c>
      <c r="D16" s="160">
        <v>80</v>
      </c>
      <c r="E16" s="160" t="s">
        <v>316</v>
      </c>
      <c r="F16" s="249">
        <v>19200</v>
      </c>
      <c r="G16" s="160"/>
    </row>
    <row r="17" spans="1:7" ht="12.75">
      <c r="A17" s="160">
        <v>4</v>
      </c>
      <c r="B17" s="160" t="s">
        <v>317</v>
      </c>
      <c r="C17" s="160" t="s">
        <v>315</v>
      </c>
      <c r="D17" s="160">
        <v>10</v>
      </c>
      <c r="E17" s="160" t="s">
        <v>318</v>
      </c>
      <c r="F17" s="249">
        <v>20000</v>
      </c>
      <c r="G17" s="160"/>
    </row>
    <row r="18" spans="1:17" ht="12.75">
      <c r="A18" s="160">
        <v>5</v>
      </c>
      <c r="B18" s="160" t="s">
        <v>319</v>
      </c>
      <c r="C18" s="160" t="s">
        <v>315</v>
      </c>
      <c r="D18" s="160">
        <v>78</v>
      </c>
      <c r="E18" s="160" t="s">
        <v>320</v>
      </c>
      <c r="F18" s="249">
        <v>10600</v>
      </c>
      <c r="G18" s="160"/>
      <c r="Q18" t="s">
        <v>321</v>
      </c>
    </row>
    <row r="19" spans="1:7" ht="12.75">
      <c r="A19" s="160">
        <v>6</v>
      </c>
      <c r="B19" s="160" t="s">
        <v>322</v>
      </c>
      <c r="C19" s="160" t="s">
        <v>315</v>
      </c>
      <c r="D19" s="160">
        <v>4</v>
      </c>
      <c r="E19" s="160" t="s">
        <v>323</v>
      </c>
      <c r="F19" s="249">
        <v>13600</v>
      </c>
      <c r="G19" s="160"/>
    </row>
    <row r="20" spans="1:7" ht="12.75">
      <c r="A20" s="160">
        <v>7</v>
      </c>
      <c r="B20" s="160" t="s">
        <v>324</v>
      </c>
      <c r="C20" s="160" t="s">
        <v>315</v>
      </c>
      <c r="D20" s="160">
        <v>50</v>
      </c>
      <c r="E20" s="160" t="s">
        <v>325</v>
      </c>
      <c r="F20" s="249">
        <v>30000</v>
      </c>
      <c r="G20" s="160"/>
    </row>
    <row r="21" spans="1:7" ht="12.75">
      <c r="A21" s="160">
        <v>8</v>
      </c>
      <c r="B21" s="160" t="s">
        <v>326</v>
      </c>
      <c r="C21" s="160" t="s">
        <v>315</v>
      </c>
      <c r="D21" s="160">
        <v>10</v>
      </c>
      <c r="E21" s="160" t="s">
        <v>327</v>
      </c>
      <c r="F21" s="249">
        <v>40000</v>
      </c>
      <c r="G21" s="160"/>
    </row>
    <row r="22" spans="1:7" ht="12.75">
      <c r="A22" s="160">
        <v>9</v>
      </c>
      <c r="B22" s="160" t="s">
        <v>328</v>
      </c>
      <c r="C22" s="160" t="s">
        <v>310</v>
      </c>
      <c r="D22" s="160">
        <v>10</v>
      </c>
      <c r="E22" s="160" t="s">
        <v>329</v>
      </c>
      <c r="F22" s="249">
        <v>90000</v>
      </c>
      <c r="G22" s="160"/>
    </row>
    <row r="23" spans="1:7" ht="12.75">
      <c r="A23" s="160">
        <v>10</v>
      </c>
      <c r="B23" s="160" t="s">
        <v>330</v>
      </c>
      <c r="C23" s="160" t="s">
        <v>310</v>
      </c>
      <c r="D23" s="160">
        <v>260</v>
      </c>
      <c r="E23" s="160" t="s">
        <v>331</v>
      </c>
      <c r="F23" s="249">
        <v>72800</v>
      </c>
      <c r="G23" s="160"/>
    </row>
    <row r="24" spans="1:7" ht="12.75">
      <c r="A24" s="160">
        <v>11</v>
      </c>
      <c r="B24" s="160" t="s">
        <v>332</v>
      </c>
      <c r="C24" s="160" t="s">
        <v>333</v>
      </c>
      <c r="D24" s="160">
        <v>250</v>
      </c>
      <c r="E24" s="160" t="s">
        <v>334</v>
      </c>
      <c r="F24" s="249">
        <v>70000</v>
      </c>
      <c r="G24" s="160"/>
    </row>
    <row r="25" spans="1:7" ht="12.75">
      <c r="A25" s="160">
        <v>12</v>
      </c>
      <c r="B25" s="160" t="s">
        <v>335</v>
      </c>
      <c r="C25" s="160" t="s">
        <v>310</v>
      </c>
      <c r="D25" s="160">
        <v>200</v>
      </c>
      <c r="E25" s="160" t="s">
        <v>336</v>
      </c>
      <c r="F25" s="249">
        <v>56000</v>
      </c>
      <c r="G25" s="160"/>
    </row>
    <row r="26" spans="1:7" ht="12.75">
      <c r="A26" s="160">
        <v>13</v>
      </c>
      <c r="B26" s="160" t="s">
        <v>337</v>
      </c>
      <c r="C26" s="160" t="s">
        <v>310</v>
      </c>
      <c r="D26" s="160">
        <v>250</v>
      </c>
      <c r="E26" s="160" t="s">
        <v>334</v>
      </c>
      <c r="F26" s="249">
        <v>70000</v>
      </c>
      <c r="G26" s="160"/>
    </row>
    <row r="27" spans="1:7" ht="12.75" customHeight="1" hidden="1">
      <c r="A27" s="160">
        <v>14</v>
      </c>
      <c r="B27" s="160" t="s">
        <v>338</v>
      </c>
      <c r="C27" s="160" t="s">
        <v>315</v>
      </c>
      <c r="D27" s="160">
        <v>50</v>
      </c>
      <c r="E27" s="160" t="s">
        <v>327</v>
      </c>
      <c r="F27" s="249" t="s">
        <v>327</v>
      </c>
      <c r="G27" s="160"/>
    </row>
    <row r="28" spans="1:7" ht="12.75" customHeight="1" hidden="1">
      <c r="A28" s="160">
        <v>15</v>
      </c>
      <c r="B28" s="160" t="s">
        <v>339</v>
      </c>
      <c r="C28" s="160" t="s">
        <v>310</v>
      </c>
      <c r="D28" s="160">
        <v>50</v>
      </c>
      <c r="E28" s="160" t="s">
        <v>340</v>
      </c>
      <c r="F28" s="249" t="s">
        <v>340</v>
      </c>
      <c r="G28" s="160"/>
    </row>
    <row r="29" spans="1:7" ht="14.25" customHeight="1">
      <c r="A29" s="160">
        <v>16</v>
      </c>
      <c r="B29" s="160" t="s">
        <v>341</v>
      </c>
      <c r="C29" s="160" t="s">
        <v>315</v>
      </c>
      <c r="D29" s="160">
        <v>15</v>
      </c>
      <c r="E29" s="160" t="s">
        <v>342</v>
      </c>
      <c r="F29" s="249">
        <v>67500</v>
      </c>
      <c r="G29" s="160"/>
    </row>
    <row r="30" spans="1:7" ht="12.75">
      <c r="A30" s="160">
        <v>17</v>
      </c>
      <c r="B30" s="160" t="s">
        <v>343</v>
      </c>
      <c r="C30" s="160" t="s">
        <v>315</v>
      </c>
      <c r="D30" s="160">
        <v>15</v>
      </c>
      <c r="E30" s="160" t="s">
        <v>344</v>
      </c>
      <c r="F30" s="249">
        <v>45000</v>
      </c>
      <c r="G30" s="160"/>
    </row>
    <row r="31" spans="1:7" ht="12.75">
      <c r="A31" s="160">
        <v>18</v>
      </c>
      <c r="B31" s="160" t="s">
        <v>345</v>
      </c>
      <c r="C31" s="160" t="s">
        <v>346</v>
      </c>
      <c r="D31" s="160">
        <v>10</v>
      </c>
      <c r="E31" s="160" t="s">
        <v>347</v>
      </c>
      <c r="F31" s="249">
        <f>201000-50000</f>
        <v>151000</v>
      </c>
      <c r="G31" s="160"/>
    </row>
    <row r="32" spans="1:7" ht="12.75">
      <c r="A32" s="160">
        <v>19</v>
      </c>
      <c r="B32" s="160" t="s">
        <v>348</v>
      </c>
      <c r="C32" s="160" t="s">
        <v>310</v>
      </c>
      <c r="D32" s="160">
        <v>45</v>
      </c>
      <c r="E32" s="160" t="s">
        <v>349</v>
      </c>
      <c r="F32" s="249">
        <v>13500</v>
      </c>
      <c r="G32" s="160"/>
    </row>
    <row r="33" spans="1:7" ht="13.5" thickBot="1">
      <c r="A33" s="166"/>
      <c r="B33" s="166"/>
      <c r="C33" s="166"/>
      <c r="D33" s="166"/>
      <c r="E33" s="166"/>
      <c r="F33" s="166"/>
      <c r="G33" s="166"/>
    </row>
    <row r="34" spans="1:7" ht="13.5" thickBot="1">
      <c r="A34" s="252"/>
      <c r="B34" s="253" t="s">
        <v>350</v>
      </c>
      <c r="C34" s="253"/>
      <c r="D34" s="253"/>
      <c r="E34" s="253">
        <f>SUM(E14:E33)</f>
        <v>0</v>
      </c>
      <c r="F34" s="254">
        <f>SUM(F14:F33)</f>
        <v>800000</v>
      </c>
      <c r="G34" s="255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2012-03-24T11:23:15Z</cp:lastPrinted>
  <dcterms:created xsi:type="dcterms:W3CDTF">2002-02-16T18:16:52Z</dcterms:created>
  <dcterms:modified xsi:type="dcterms:W3CDTF">2012-03-28T08:41:33Z</dcterms:modified>
  <cp:category/>
  <cp:version/>
  <cp:contentType/>
  <cp:contentStatus/>
</cp:coreProperties>
</file>