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2120" windowHeight="9120" tabRatio="649"/>
  </bookViews>
  <sheets>
    <sheet name="f.nr1" sheetId="1" r:id="rId1"/>
    <sheet name="aktiv" sheetId="2" r:id="rId2"/>
    <sheet name="pasiv" sheetId="3" r:id="rId3"/>
    <sheet name="a-sh" sheetId="4" r:id="rId4"/>
    <sheet name="keshflo" sheetId="8" r:id="rId5"/>
    <sheet name="k.veta" sheetId="7" r:id="rId6"/>
    <sheet name="pas 1" sheetId="10" r:id="rId7"/>
    <sheet name="pas 2" sheetId="13" r:id="rId8"/>
    <sheet name="pas 3" sheetId="11" r:id="rId9"/>
    <sheet name="shjeguese" sheetId="9" r:id="rId10"/>
    <sheet name="shenime" sheetId="6" r:id="rId11"/>
  </sheets>
  <externalReferences>
    <externalReference r:id="rId12"/>
  </externalReferences>
  <calcPr calcId="124519"/>
</workbook>
</file>

<file path=xl/calcChain.xml><?xml version="1.0" encoding="utf-8"?>
<calcChain xmlns="http://schemas.openxmlformats.org/spreadsheetml/2006/main">
  <c r="K94" i="9"/>
  <c r="K6"/>
  <c r="L54" i="11"/>
  <c r="L45"/>
  <c r="L44"/>
  <c r="L32"/>
  <c r="L27"/>
  <c r="L18"/>
  <c r="L14"/>
  <c r="K17" i="13"/>
  <c r="K13"/>
  <c r="K7"/>
  <c r="K33"/>
  <c r="J17"/>
  <c r="K16" i="10"/>
  <c r="J16"/>
  <c r="K12"/>
  <c r="K24"/>
  <c r="J12"/>
  <c r="J24"/>
  <c r="K8"/>
  <c r="J8"/>
  <c r="J7" i="13"/>
  <c r="J13"/>
  <c r="J33"/>
  <c r="K185" i="9"/>
  <c r="I187"/>
  <c r="K177"/>
  <c r="K182"/>
  <c r="G178"/>
  <c r="G176"/>
  <c r="F114"/>
  <c r="H82"/>
  <c r="L82"/>
  <c r="H83"/>
  <c r="L83"/>
  <c r="H84"/>
  <c r="L84"/>
  <c r="H85"/>
  <c r="L85"/>
  <c r="H86"/>
  <c r="L86"/>
  <c r="H87"/>
  <c r="L87"/>
  <c r="H88"/>
  <c r="L88"/>
  <c r="H89"/>
  <c r="L89"/>
  <c r="F90"/>
  <c r="G90"/>
  <c r="I90"/>
  <c r="J90"/>
  <c r="K90"/>
  <c r="K58"/>
  <c r="K57"/>
  <c r="K54"/>
  <c r="F45"/>
  <c r="J43"/>
  <c r="E42" i="3"/>
  <c r="E41"/>
  <c r="E39"/>
  <c r="E36"/>
  <c r="K34" i="4"/>
  <c r="K123" i="9"/>
  <c r="J123"/>
  <c r="K119"/>
  <c r="K117"/>
  <c r="K115"/>
  <c r="K64"/>
  <c r="K51"/>
  <c r="H12" i="7"/>
  <c r="I12"/>
  <c r="K22" i="9"/>
  <c r="K26"/>
  <c r="K12"/>
  <c r="K15"/>
  <c r="K11"/>
  <c r="K161"/>
  <c r="K153"/>
  <c r="K165"/>
  <c r="J5" i="4"/>
  <c r="J17"/>
  <c r="J20"/>
  <c r="J28"/>
  <c r="J24"/>
  <c r="J37"/>
  <c r="E11" i="8"/>
  <c r="E24"/>
  <c r="E18"/>
  <c r="E7" i="7"/>
  <c r="F7"/>
  <c r="G7"/>
  <c r="H7"/>
  <c r="E17"/>
  <c r="F17"/>
  <c r="G17"/>
  <c r="I6"/>
  <c r="I8"/>
  <c r="I9"/>
  <c r="I10"/>
  <c r="I11"/>
  <c r="I14"/>
  <c r="I15"/>
  <c r="I16"/>
  <c r="D17"/>
  <c r="D7"/>
  <c r="I7"/>
  <c r="J14" i="4"/>
  <c r="J9"/>
  <c r="E11" i="3"/>
  <c r="E5"/>
  <c r="E25"/>
  <c r="E24"/>
  <c r="E7"/>
  <c r="E6" i="2"/>
  <c r="E27" i="8"/>
  <c r="E25"/>
  <c r="E18" i="2"/>
  <c r="E10"/>
  <c r="E33"/>
  <c r="E31"/>
  <c r="K74" i="9"/>
  <c r="E28" i="2"/>
  <c r="E32" i="3"/>
  <c r="K147" i="9" s="1"/>
  <c r="J42" i="4"/>
  <c r="J33"/>
  <c r="J34"/>
  <c r="E43" i="3"/>
  <c r="E5" i="2"/>
  <c r="E42"/>
  <c r="E45"/>
  <c r="J43" i="4"/>
  <c r="J45"/>
  <c r="H13" i="7"/>
  <c r="K167" i="9"/>
  <c r="K169"/>
  <c r="K171"/>
  <c r="K172" s="1"/>
  <c r="I13" i="7"/>
  <c r="H17"/>
  <c r="I17"/>
  <c r="H90" i="9"/>
  <c r="L90"/>
  <c r="G179"/>
  <c r="K176"/>
  <c r="K178"/>
  <c r="K18"/>
  <c r="J44"/>
  <c r="K52"/>
  <c r="K38" i="13"/>
  <c r="J38"/>
</calcChain>
</file>

<file path=xl/comments1.xml><?xml version="1.0" encoding="utf-8"?>
<comments xmlns="http://schemas.openxmlformats.org/spreadsheetml/2006/main">
  <authors>
    <author>xxx</author>
    <author>Author</author>
  </authors>
  <commentList>
    <comment ref="K178" authorId="0">
      <text>
        <r>
          <rPr>
            <b/>
            <sz val="8"/>
            <color indexed="81"/>
            <rFont val="Tahoma"/>
            <family val="2"/>
          </rPr>
          <t>xxx:</t>
        </r>
        <r>
          <rPr>
            <sz val="8"/>
            <color indexed="81"/>
            <rFont val="Tahoma"/>
            <family val="2"/>
          </rPr>
          <t xml:space="preserve">
leviz per dietat me banke</t>
        </r>
      </text>
    </comment>
    <comment ref="I184" authorId="1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shpenzim me banke</t>
        </r>
      </text>
    </comment>
  </commentList>
</comments>
</file>

<file path=xl/sharedStrings.xml><?xml version="1.0" encoding="utf-8"?>
<sst xmlns="http://schemas.openxmlformats.org/spreadsheetml/2006/main" count="861" uniqueCount="581">
  <si>
    <t>(Ne zbatim te Standarteve Kombetare te Kontabilitetit nr.2</t>
  </si>
  <si>
    <t>dhe Ligjit Nr. 9228, date 29.04.2004 "Per Kontabilitetin dhe Pasqyrat Financiare"</t>
  </si>
  <si>
    <t>Nr</t>
  </si>
  <si>
    <t>AKTIVET</t>
  </si>
  <si>
    <t>Shenime</t>
  </si>
  <si>
    <t>Periudha</t>
  </si>
  <si>
    <t>Raportuese</t>
  </si>
  <si>
    <t>Para ardhese</t>
  </si>
  <si>
    <t>I</t>
  </si>
  <si>
    <t>AKTIVET AFATSHKURTERA</t>
  </si>
  <si>
    <t>1  Aktive monetare</t>
  </si>
  <si>
    <t xml:space="preserve">   &gt; Banka</t>
  </si>
  <si>
    <t>2  Derivate dhe aktive te mbajtura per tregtim</t>
  </si>
  <si>
    <t>3  Aktive te tjera financiare afatshkurtra</t>
  </si>
  <si>
    <t xml:space="preserve">     &gt;Tatim mbi fitimin</t>
  </si>
  <si>
    <t xml:space="preserve">     &gt;TVSH</t>
  </si>
  <si>
    <t xml:space="preserve">     &gt;Te drejta e detyrime ndaj ortakeve</t>
  </si>
  <si>
    <t>4  Inventaret</t>
  </si>
  <si>
    <t xml:space="preserve">     &gt;Lende e pare</t>
  </si>
  <si>
    <t xml:space="preserve">     &gt;Inventare i imet</t>
  </si>
  <si>
    <t xml:space="preserve">     &gt;Prodhime ne proces</t>
  </si>
  <si>
    <t xml:space="preserve">    &gt;Produkte te gatshme</t>
  </si>
  <si>
    <t xml:space="preserve">    &gt;Mallra per rishitje</t>
  </si>
  <si>
    <t xml:space="preserve">    &gt;Parapagese per furnizime</t>
  </si>
  <si>
    <t xml:space="preserve">    &gt;</t>
  </si>
  <si>
    <t>5  Aktive biologjike afatshkurtra</t>
  </si>
  <si>
    <t>6  Aktive afatshkurtra te mbajtura per rishitje</t>
  </si>
  <si>
    <t>7  Parapagime  dhe shpenzimete shtyra</t>
  </si>
  <si>
    <t xml:space="preserve">    &gt;Shpenzime te periudhave te ardhshme</t>
  </si>
  <si>
    <t xml:space="preserve">   &gt;</t>
  </si>
  <si>
    <t>II</t>
  </si>
  <si>
    <t>AKTIVE AFATGJATA</t>
  </si>
  <si>
    <t>1  Investimet financiare afatfhata</t>
  </si>
  <si>
    <t>2  Aktive afatgjata matriale</t>
  </si>
  <si>
    <t xml:space="preserve">    &gt;Toka</t>
  </si>
  <si>
    <t xml:space="preserve">    &gt;Ndertesa</t>
  </si>
  <si>
    <t xml:space="preserve">    &gt;Makineri dhe paisje (komjutera e paisje zyre)</t>
  </si>
  <si>
    <t xml:space="preserve">    &gt;Aktive te tjera afatgjata matriale</t>
  </si>
  <si>
    <t>3  Aktive biologjike afatgjata</t>
  </si>
  <si>
    <t>4  Aktive afatgjata jo matriale</t>
  </si>
  <si>
    <t>5  Kapitali aksioner i  pa paguar</t>
  </si>
  <si>
    <t>6  Aktive te tjera afatgjata</t>
  </si>
  <si>
    <t>TOTALI I AKTIVEVE (I+II)</t>
  </si>
  <si>
    <t>PASIVE DHE KAPITALE</t>
  </si>
  <si>
    <t>PASIVE AFATSHKURTRA</t>
  </si>
  <si>
    <t>1  Derivatet</t>
  </si>
  <si>
    <t>2  Huamarrjet</t>
  </si>
  <si>
    <t xml:space="preserve">3  Huat dhe parapagimet </t>
  </si>
  <si>
    <t xml:space="preserve">     &gt;Te pagueshme ndaj furnitoreve</t>
  </si>
  <si>
    <t xml:space="preserve">     &gt;Te pagueshme ndaj punonjesve</t>
  </si>
  <si>
    <t xml:space="preserve">     &gt;Detyrime per Sigurime Shoq-  Shend.</t>
  </si>
  <si>
    <t xml:space="preserve">     &gt;Detyrime tatimore per TAP-in</t>
  </si>
  <si>
    <t xml:space="preserve">     &gt;Detyrime tatimore per Tatim Fitimin</t>
  </si>
  <si>
    <t xml:space="preserve">     &gt;Detyrime tatimore per TVSH-ne</t>
  </si>
  <si>
    <t xml:space="preserve">     &gt;Detyrime tatimore per Tatimin ne Burim</t>
  </si>
  <si>
    <t xml:space="preserve">     &gt;Dividente per t'u paguar</t>
  </si>
  <si>
    <t xml:space="preserve">     &gt;Debtitore dhe Kreditore te tjere</t>
  </si>
  <si>
    <t>4  Grantet dhe te ardhurat e shtyra</t>
  </si>
  <si>
    <t>5  Provizionet afatshkurtra</t>
  </si>
  <si>
    <t>PASIVET AFATGJATA</t>
  </si>
  <si>
    <t>1  Huat afatgjata</t>
  </si>
  <si>
    <t xml:space="preserve">   &gt;Hua, bankare afatgjate</t>
  </si>
  <si>
    <t>2  Huamarrje te tjera  afatgjata</t>
  </si>
  <si>
    <t>3  Grantet dhe te ardhurat e shtyra</t>
  </si>
  <si>
    <t>4  Provizionet  afatgjata</t>
  </si>
  <si>
    <t>TOTALI I PASIVEVE  (I+II)</t>
  </si>
  <si>
    <t>III</t>
  </si>
  <si>
    <t>KAPITALI</t>
  </si>
  <si>
    <t>1  Aksionet e pakices  (PF te konsoliduara)</t>
  </si>
  <si>
    <t>2  Kapitali i aksionereve te shoq. Meme (PF te kons.)</t>
  </si>
  <si>
    <t>3  Kapitali aksionar</t>
  </si>
  <si>
    <t>4  Primi i aksionit</t>
  </si>
  <si>
    <t>5  Njesite ose aksionet e thesarit (Negative)</t>
  </si>
  <si>
    <t>6  Rezervat  statutore</t>
  </si>
  <si>
    <t>7  Rezervat ligjore</t>
  </si>
  <si>
    <t>8  Rezervat e tjera</t>
  </si>
  <si>
    <t>9  Fitimet e pashperndara</t>
  </si>
  <si>
    <t>10Fitimi (Humbja) e vitit  financiara</t>
  </si>
  <si>
    <t>TOTALI I PASIVEVE DHE KAPITALIT (I+II+III)</t>
  </si>
  <si>
    <t>(Bazuar ne klasifikimin e Shpenzimeve sipas  Natyres)</t>
  </si>
  <si>
    <t>Nr.</t>
  </si>
  <si>
    <t>Pershkrimi i Elementeve</t>
  </si>
  <si>
    <t>Shitjet neto</t>
  </si>
  <si>
    <t>Te ardhura te tjera nga veprimtaria e shfrytezimit</t>
  </si>
  <si>
    <t>Ndrysh. ne invent.  prod. gatshme e  prodhimit ne proces</t>
  </si>
  <si>
    <t>Matrialet e konsumuar</t>
  </si>
  <si>
    <t>Kosto e punes</t>
  </si>
  <si>
    <t>Amortizimet dhe zhvleresimet</t>
  </si>
  <si>
    <t>Shpenzime te tjera</t>
  </si>
  <si>
    <t xml:space="preserve">         Totali i Shpenzimeve  (shumat 4-7)</t>
  </si>
  <si>
    <t>Fitimi (humbja) nga veprimtarite kryesore (1+2+/-3-8)</t>
  </si>
  <si>
    <t>Te ardhura dhe shpenzime  financiare nga njesite e kontrolluara</t>
  </si>
  <si>
    <t>Te ardhurat dhe shpenzimet financiare nga pjesmarrjet</t>
  </si>
  <si>
    <t>Te ardhurat dhe shpenzime  finaciare</t>
  </si>
  <si>
    <t>12.1  Te ardh, e shpenz,financ, nga invest, te tjera finac, afatgjata</t>
  </si>
  <si>
    <t>12.2  Te ardhura dhe shpenzime  nga interesat</t>
  </si>
  <si>
    <t>12.4  Te ardhura dhe shpenzime te tjera financiare</t>
  </si>
  <si>
    <t xml:space="preserve">          Fitimi (humbja)  para tatimit (9+/-13)</t>
  </si>
  <si>
    <t>Fitimi (humbja)  neto e vitit  financiar  (14-15)</t>
  </si>
  <si>
    <t>Elementet e pasqyrave te konsoliduara</t>
  </si>
  <si>
    <t xml:space="preserve">Shpenzimet e tatimit mbi fitimin 10% </t>
  </si>
  <si>
    <t>SHENIMET   SHPJEGUESE</t>
  </si>
  <si>
    <t>Sqarim:</t>
  </si>
  <si>
    <t xml:space="preserve">     Dhenia e shenimeve shpjeguese ne kete pjese eshte e detyrueshme sipas SKK 2</t>
  </si>
  <si>
    <t xml:space="preserve">                              a)Informacion i prgjithshem dhe politikat kontabel</t>
  </si>
  <si>
    <t xml:space="preserve">                              b)Shenime qe shpjegojne zerat e ndryshem te pasqyrave finaciare</t>
  </si>
  <si>
    <t xml:space="preserve">                              c)Shenime te tjera shpjeguese</t>
  </si>
  <si>
    <t>Nje pasqyre e pakonsoliduar</t>
  </si>
  <si>
    <t>Kap. Aksionar</t>
  </si>
  <si>
    <t>Primi i aksionit</t>
  </si>
  <si>
    <t>Aksione thesari</t>
  </si>
  <si>
    <t>Rez, stat, ligjore</t>
  </si>
  <si>
    <t>Fit, pashperndare</t>
  </si>
  <si>
    <t>TOTALI</t>
  </si>
  <si>
    <t>A</t>
  </si>
  <si>
    <t>Efekti i ndryshimeve ne politikat kontabel</t>
  </si>
  <si>
    <t>B</t>
  </si>
  <si>
    <t>pozicioni i rregulluar</t>
  </si>
  <si>
    <t>Fitimi neto per periudhen kontabel</t>
  </si>
  <si>
    <t>Dividentet e paguar</t>
  </si>
  <si>
    <t>Rritja e rezerves te kapitalit</t>
  </si>
  <si>
    <t>Emetimi  aksioneve</t>
  </si>
  <si>
    <t>Emetimi i kapitali  aksionare</t>
  </si>
  <si>
    <t>Aksione te thesarit te riblera</t>
  </si>
  <si>
    <t>EMERTIMI</t>
  </si>
  <si>
    <t>NR</t>
  </si>
  <si>
    <t xml:space="preserve">a.Te ardhura nga shitjet e produkteve te prodhimit te vet               </t>
  </si>
  <si>
    <t xml:space="preserve">c.Te ardhura nga shitjet e sherbimeve                                            </t>
  </si>
  <si>
    <t xml:space="preserve">a.Prodhimi aktiveve te qendrueshme te trupezuara dhe pa trupez.                                                                                           </t>
  </si>
  <si>
    <t xml:space="preserve">b.Te ardhura tatimore nga akt-kontrollet                                                                                                                                          </t>
  </si>
  <si>
    <t xml:space="preserve">a.Ndryshimi I inventarit te  produktit te gatshem                                                                                                       </t>
  </si>
  <si>
    <t xml:space="preserve">d.Rimarje amortizimi ,provizionesh dhe subvensionesh                           </t>
  </si>
  <si>
    <t xml:space="preserve">b.Ndryshimi I inventarit te prodhimit ne proqes                                                       </t>
  </si>
  <si>
    <t xml:space="preserve">a.Shpenzime per blerjen e mallrave                                                                                         </t>
  </si>
  <si>
    <t xml:space="preserve">b.Shpenzime per blerjen e lendes se pare dhe te tjera konsumi        </t>
  </si>
  <si>
    <t xml:space="preserve">a.Shpenzime per furnitura dhe sherbime nga te trete           </t>
  </si>
  <si>
    <t xml:space="preserve">b.Shpenzime tatimore,doganore dhe pagesa te ngjashme        </t>
  </si>
  <si>
    <t xml:space="preserve">c.Shpenzime per penalitete dhe gjoba e te tjera te ngjashme </t>
  </si>
  <si>
    <t xml:space="preserve">c .Te ardhura te tjera nga veprimtaria e shfrytezimit              </t>
  </si>
  <si>
    <t xml:space="preserve">d.shpenzime te tjera te shfrytezimit                                       </t>
  </si>
  <si>
    <t>Totali i te Ardhurave dhe Shpenzimeve Financiare(10+11+12)</t>
  </si>
  <si>
    <t xml:space="preserve">a.Amortizim aktiveve te qnendrueshme dhe inventareve                                </t>
  </si>
  <si>
    <t xml:space="preserve">Pasqyra e Fluksit Monetar - Metoda Direkte </t>
  </si>
  <si>
    <t>Fluksi monetar nga veprimtarite e shfrytezimit</t>
  </si>
  <si>
    <t>Fluksi monetar nga veprimtarite investuese</t>
  </si>
  <si>
    <t>Fluksi monetar nga aktivitetet financiare</t>
  </si>
  <si>
    <t>Rritja/Renia neto e mjeteve monetare</t>
  </si>
  <si>
    <t>Mjetet monetare ne fillim te periudhes kontabel</t>
  </si>
  <si>
    <t>Mjetet monetare ne fund te periudhes kontabel</t>
  </si>
  <si>
    <t xml:space="preserve">   Mjetet monetare (MM) te arketuara nga klientet</t>
  </si>
  <si>
    <t xml:space="preserve">   MM te paguara ndaj furnitoreve dhe punonjesve</t>
  </si>
  <si>
    <t xml:space="preserve">   Interesi i paguar</t>
  </si>
  <si>
    <t xml:space="preserve">   Tatim mbi fitimin I paguar</t>
  </si>
  <si>
    <t xml:space="preserve">   MM neto nga veprimtarite e shfrytezimit</t>
  </si>
  <si>
    <t xml:space="preserve">    Blerja e njesise se kontro X minus parate e arketu</t>
  </si>
  <si>
    <t xml:space="preserve">    Blerja e aktiveve afatgjata materiale</t>
  </si>
  <si>
    <t xml:space="preserve">    Te ardhura nga shitja e paisjeve</t>
  </si>
  <si>
    <t xml:space="preserve">    Interesi I arketuar</t>
  </si>
  <si>
    <t xml:space="preserve">    Dividentet e arketuar</t>
  </si>
  <si>
    <t xml:space="preserve">    MM neto te perdorura ne veprimtarite investuese</t>
  </si>
  <si>
    <t xml:space="preserve">    Te ardhura nga emetimi I kapitalit aksioner</t>
  </si>
  <si>
    <t xml:space="preserve">     Te ardhura nga huamarrje afatgjata</t>
  </si>
  <si>
    <t xml:space="preserve">     Pagesat e detyrimeve te qerase financiare</t>
  </si>
  <si>
    <t xml:space="preserve">     Dividente te paguara</t>
  </si>
  <si>
    <t xml:space="preserve">     MM neto e perdorura ne veprimtarite financiare</t>
  </si>
  <si>
    <t xml:space="preserve">                                               </t>
  </si>
  <si>
    <t xml:space="preserve">b.Provizione dhe zhvleresime                                                </t>
  </si>
  <si>
    <t xml:space="preserve">c.Shpenzime per kuot per tu shperndare                               </t>
  </si>
  <si>
    <t xml:space="preserve">          a. Pagat e personelit</t>
  </si>
  <si>
    <t xml:space="preserve">          b.Shpenzime te tjera per dieta e trajtime per punojnesit</t>
  </si>
  <si>
    <t xml:space="preserve">          c,Shpenzimet per sigurime shoqerore e shendetesore</t>
  </si>
  <si>
    <t xml:space="preserve">     Plotesimi i te dhenave te kesaj pjese eshte bere sipas kerkesave dhe struktures standarde te</t>
  </si>
  <si>
    <t>"Per Kontabilitetin dhe Pasqyrat Financiare" si dhe te Standarteve Kombtare te Kontabilitetit</t>
  </si>
  <si>
    <t xml:space="preserve">                             - Bilanci eshte hartuar duke plotesuar kerkesat e ligjit nr.9228 date 29.04.2004</t>
  </si>
  <si>
    <t xml:space="preserve">                             -Politikat kontabel te ndjekura nga shoqeria ne hartimin perfundimtare te Pasqyrave</t>
  </si>
  <si>
    <t xml:space="preserve">                              -Kontabiliteti mbahet me ane te regjistrimeve kontabel ne informatike, duke</t>
  </si>
  <si>
    <t>kontabel, qe eshte I domosdoshem per hartimin e Pasqyrave Financiare.</t>
  </si>
  <si>
    <t xml:space="preserve">                               -Pasqyrat Financiare te shoqerise jane te plota dhe te sakta duke shprehur qarte</t>
  </si>
  <si>
    <t>te plote dhe te sakte ne fund te vitit.</t>
  </si>
  <si>
    <t>pasqyren e Shenimeve Shpjeguese bashkangjitur Pasqyrave Financiare.</t>
  </si>
  <si>
    <t xml:space="preserve">           &gt;Bono te konvertueshme</t>
  </si>
  <si>
    <t xml:space="preserve">           &gt;Rikthimet/ripagesat e huave afatgjata</t>
  </si>
  <si>
    <t xml:space="preserve">  &gt;  Arka</t>
  </si>
  <si>
    <t xml:space="preserve">     &gt;Investime te tjera  financiare</t>
  </si>
  <si>
    <t xml:space="preserve">     &gt;Instrumenta te tjera borxhi</t>
  </si>
  <si>
    <t xml:space="preserve">     &gt;Llog./kerkesa te arktueshme klient per shitje</t>
  </si>
  <si>
    <t xml:space="preserve">     &gt;Llog./kerkesa te arktueshme debitore te tjere</t>
  </si>
  <si>
    <t xml:space="preserve">12.3  Fitimet (Humbjet) nga kursi i kembimit </t>
  </si>
  <si>
    <t xml:space="preserve">   MM te arketuara nga ortaket</t>
  </si>
  <si>
    <t xml:space="preserve">P A S Q Y R A T       F I N A N C I A R E </t>
  </si>
  <si>
    <r>
      <t xml:space="preserve">                     </t>
    </r>
    <r>
      <rPr>
        <i/>
        <u/>
        <sz val="10"/>
        <rFont val="Arial"/>
        <family val="2"/>
      </rPr>
      <t xml:space="preserve"> Te dhena identifikuese</t>
    </r>
  </si>
  <si>
    <r>
      <t xml:space="preserve">                    </t>
    </r>
    <r>
      <rPr>
        <i/>
        <u/>
        <sz val="10"/>
        <rFont val="Arial"/>
        <family val="2"/>
      </rPr>
      <t>Te dhena te tjera</t>
    </r>
  </si>
  <si>
    <t xml:space="preserve">                    Pasqyrat Financiare jane te konsoliduara                       -</t>
  </si>
  <si>
    <r>
      <t xml:space="preserve">                      Emertimi dhe Forma Ligjore                                     </t>
    </r>
    <r>
      <rPr>
        <u/>
        <sz val="10"/>
        <rFont val="Arial"/>
        <family val="2"/>
      </rPr>
      <t>EGNATIA TELEVIZION  SHA</t>
    </r>
  </si>
  <si>
    <r>
      <t xml:space="preserve">                    Pasqyrat Financiare jane individuale                            </t>
    </r>
    <r>
      <rPr>
        <u/>
        <sz val="10"/>
        <rFont val="Arial"/>
        <family val="2"/>
      </rPr>
      <t>PO</t>
    </r>
  </si>
  <si>
    <r>
      <t xml:space="preserve">                    Pasqyrat Financiare jane te shprehura ne                   </t>
    </r>
    <r>
      <rPr>
        <u/>
        <sz val="10"/>
        <rFont val="Arial"/>
        <family val="2"/>
      </rPr>
      <t>LEKE</t>
    </r>
  </si>
  <si>
    <r>
      <t xml:space="preserve">                      Adresa e Selise                                                       </t>
    </r>
    <r>
      <rPr>
        <u/>
        <sz val="10"/>
        <rFont val="Arial"/>
        <family val="2"/>
      </rPr>
      <t xml:space="preserve"> RRUGA MINE PEZA TIRANE</t>
    </r>
  </si>
  <si>
    <r>
      <t xml:space="preserve">                      NIPT-I                                                                                  </t>
    </r>
    <r>
      <rPr>
        <u/>
        <sz val="10"/>
        <rFont val="Arial"/>
        <family val="2"/>
      </rPr>
      <t>K21803001P</t>
    </r>
  </si>
  <si>
    <r>
      <t xml:space="preserve">                                                                                                                  </t>
    </r>
    <r>
      <rPr>
        <u/>
        <sz val="10"/>
        <rFont val="Arial"/>
        <family val="2"/>
      </rPr>
      <t>TIRANE</t>
    </r>
  </si>
  <si>
    <r>
      <t xml:space="preserve">                      Data e krijimit                                                                    </t>
    </r>
    <r>
      <rPr>
        <u/>
        <sz val="10"/>
        <rFont val="Arial"/>
        <family val="2"/>
      </rPr>
      <t xml:space="preserve"> 12/06/2000</t>
    </r>
  </si>
  <si>
    <r>
      <t xml:space="preserve">                      Nr.i Regjistrit Tregtar                                                                </t>
    </r>
    <r>
      <rPr>
        <u/>
        <sz val="10"/>
        <rFont val="Arial"/>
        <family val="2"/>
      </rPr>
      <t>23975</t>
    </r>
  </si>
  <si>
    <r>
      <t xml:space="preserve">                      Veprimtaria                                                                             </t>
    </r>
    <r>
      <rPr>
        <u/>
        <sz val="10"/>
        <rFont val="Arial"/>
        <family val="2"/>
      </rPr>
      <t>MEDIA</t>
    </r>
  </si>
  <si>
    <r>
      <t xml:space="preserve">                    Pasqyrat Financiare jane te rrumbullakosura ne          </t>
    </r>
    <r>
      <rPr>
        <u/>
        <sz val="10"/>
        <rFont val="Arial"/>
        <family val="2"/>
      </rPr>
      <t>LEKE</t>
    </r>
  </si>
  <si>
    <t xml:space="preserve">   &gt;Bono te konvertueshme </t>
  </si>
  <si>
    <t xml:space="preserve">                             -Hartimi I Pasqyrave Financiare te shoqerise eshte bere nga personel I kualifikuar</t>
  </si>
  <si>
    <t>dhe I siguruar prane shoqerise</t>
  </si>
  <si>
    <t xml:space="preserve">           &gt;Huate dhe obligacionet afatshkurtra</t>
  </si>
  <si>
    <t>Ref.</t>
  </si>
  <si>
    <t>Shënimet qe shpjegojnë zërat e ndryshëm të pasqyrave financiare</t>
  </si>
  <si>
    <t>AKTIVET  AFAT SHKURTERA</t>
  </si>
  <si>
    <t>Aktivet  monetare</t>
  </si>
  <si>
    <t>Banka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</si>
  <si>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</si>
  <si>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</si>
  <si>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</si>
  <si>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</si>
  <si>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</si>
  <si>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</si>
  <si>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</si>
  <si>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</si>
  <si>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</si>
  <si>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Arka</t>
  </si>
  <si>
    <t>E M E R T I M I</t>
  </si>
  <si>
    <t>Arka ne Leke</t>
  </si>
  <si>
    <t>Arka ne Euro</t>
  </si>
  <si>
    <t>Arka ne Dollare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</si>
  <si>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</si>
  <si>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</si>
  <si>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</si>
  <si>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</si>
  <si>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</si>
  <si>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>Leke</t>
  </si>
  <si>
    <t>Debitore,Kreditore te tjere</t>
  </si>
  <si>
    <t>Tatim mbi fitimin</t>
  </si>
  <si>
    <t>Tatimi i derdhur paradhenie</t>
  </si>
  <si>
    <t>Tatimi i vitit ushtrimor</t>
  </si>
  <si>
    <t>Tatimi i derdhur teper</t>
  </si>
  <si>
    <t>Tatim rimbursuar</t>
  </si>
  <si>
    <t>Tatim nga viti kaluar</t>
  </si>
  <si>
    <t>Tvsh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</si>
  <si>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</si>
  <si>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</si>
  <si>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</si>
  <si>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</si>
  <si>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>Te drejta e detyrime ndaj ortakeve</t>
  </si>
  <si>
    <t xml:space="preserve">Nuk ka 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</si>
  <si>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</si>
  <si>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</si>
  <si>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</si>
  <si>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</si>
  <si>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</si>
  <si>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</si>
  <si>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</si>
  <si>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</si>
  <si>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</si>
  <si>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</si>
  <si>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</si>
  <si>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AKTIVET AFATGJATA</t>
  </si>
  <si>
    <t>Investimet  financiare afatgjata</t>
  </si>
  <si>
    <t>Aktive afatgjata materiale</t>
  </si>
  <si>
    <t>Analiza e posteve te amortizushme</t>
  </si>
  <si>
    <t>Emertimi</t>
  </si>
  <si>
    <t>Viti paraardhes</t>
  </si>
  <si>
    <t>Vlera</t>
  </si>
  <si>
    <t>Amortizimi</t>
  </si>
  <si>
    <t>Vl.mbetur</t>
  </si>
  <si>
    <t>Toka</t>
  </si>
  <si>
    <t>Ndertesa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</si>
  <si>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</si>
  <si>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</si>
  <si>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</si>
  <si>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</si>
  <si>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</si>
  <si>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</si>
  <si>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</si>
  <si>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</si>
  <si>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</si>
  <si>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</si>
  <si>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</si>
  <si>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</si>
  <si>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</si>
  <si>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</si>
  <si>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</si>
  <si>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</si>
  <si>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</si>
  <si>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</si>
  <si>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</si>
  <si>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</si>
  <si>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</si>
  <si>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PASIVET  AFATGJATA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</si>
  <si>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</si>
  <si>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</si>
  <si>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</si>
  <si>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</si>
  <si>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</si>
  <si>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</si>
  <si>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</si>
  <si>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</si>
  <si>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</si>
  <si>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</si>
  <si>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</si>
  <si>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</si>
  <si>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</si>
  <si>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</si>
  <si>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</si>
  <si>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</si>
  <si>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</si>
  <si>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</si>
  <si>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</si>
  <si>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</si>
  <si>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</si>
  <si>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</si>
  <si>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</si>
  <si>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</si>
  <si>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</si>
  <si>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</si>
  <si>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tirana bank</t>
  </si>
  <si>
    <t>lek</t>
  </si>
  <si>
    <t>euro</t>
  </si>
  <si>
    <t>bkt</t>
  </si>
  <si>
    <t>raifaizen</t>
  </si>
  <si>
    <t>prokredit</t>
  </si>
  <si>
    <t>Kondicioner</t>
  </si>
  <si>
    <t>Mjete transporti</t>
  </si>
  <si>
    <t>Kolltuqe</t>
  </si>
  <si>
    <t>antena +pajisje</t>
  </si>
  <si>
    <t>Lek</t>
  </si>
  <si>
    <t>kompiuter</t>
  </si>
  <si>
    <t>Per drejtimin e Njesise Ekonomike</t>
  </si>
  <si>
    <t>Arben BYLYKBASHI</t>
  </si>
  <si>
    <t xml:space="preserve">b.Te ardhura nga shitjet e A.Q                                                </t>
  </si>
  <si>
    <t xml:space="preserve">alpha bank </t>
  </si>
  <si>
    <t>S H E N I M E T          S H P J E G U E S E</t>
  </si>
  <si>
    <t>periudhes rraportuese dhe  korigjim nuk ka.</t>
  </si>
  <si>
    <t>Pozicioni me 31 dhjetor 2011</t>
  </si>
  <si>
    <t>SHOQERIA EGNATIA TELEVIZION SHA</t>
  </si>
  <si>
    <t>NIPT K21803001P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</si>
  <si>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</si>
  <si>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</si>
  <si>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</si>
  <si>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</si>
  <si>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</si>
  <si>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</si>
  <si>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</si>
  <si>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</si>
  <si>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</si>
  <si>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</si>
  <si>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</si>
  <si>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</si>
  <si>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</si>
  <si>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</si>
  <si>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</si>
  <si>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</si>
  <si>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</si>
  <si>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</si>
  <si>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</si>
  <si>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</si>
  <si>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</si>
  <si>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</si>
  <si>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</si>
  <si>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</si>
  <si>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</si>
  <si>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</si>
  <si>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</si>
  <si>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</si>
  <si>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</si>
  <si>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</si>
  <si>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</si>
  <si>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ARBEN BYLYKBASHI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</si>
  <si>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</si>
  <si>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</si>
  <si>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</si>
  <si>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</si>
  <si>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</si>
  <si>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</si>
  <si>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</si>
  <si>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</si>
  <si>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</si>
  <si>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</si>
  <si>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</si>
  <si>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</si>
  <si>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</si>
  <si>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</si>
  <si>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</si>
  <si>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</si>
  <si>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</si>
  <si>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</si>
  <si>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</si>
  <si>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</si>
  <si>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</si>
  <si>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Furnitura</t>
  </si>
  <si>
    <t>Trajtime te pergjithshme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</si>
  <si>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</si>
  <si>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</si>
  <si>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</si>
  <si>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</si>
  <si>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</si>
  <si>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</si>
  <si>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</si>
  <si>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shpenzime te panjohura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</si>
  <si>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</si>
  <si>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</si>
  <si>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</si>
  <si>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</si>
  <si>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</si>
  <si>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</si>
  <si>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</si>
  <si>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</si>
  <si>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</si>
  <si>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</si>
  <si>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</si>
  <si>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</si>
  <si>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</si>
  <si>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</si>
  <si>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</si>
  <si>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</si>
  <si>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</si>
  <si>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</si>
  <si>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</si>
  <si>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</si>
  <si>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</si>
  <si>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</si>
  <si>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</si>
  <si>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</si>
  <si>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</si>
  <si>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</si>
  <si>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</si>
  <si>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</si>
  <si>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</si>
  <si>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</si>
  <si>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</si>
  <si>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</si>
  <si>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SHOQERIA  EGNATIA TELEVIZION SHA</t>
  </si>
  <si>
    <t>Tregti</t>
  </si>
  <si>
    <t>NIPTI K21803001P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</si>
  <si>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</si>
  <si>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</si>
  <si>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</si>
  <si>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</si>
  <si>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</si>
  <si>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</si>
  <si>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</si>
  <si>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</si>
  <si>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</si>
  <si>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</si>
  <si>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</si>
  <si>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</si>
  <si>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</si>
  <si>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</si>
  <si>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</si>
  <si>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</si>
  <si>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</si>
  <si>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</si>
  <si>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</si>
  <si>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</si>
  <si>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</si>
  <si>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</si>
  <si>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</si>
  <si>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</si>
  <si>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</si>
  <si>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</si>
  <si>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</si>
  <si>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</si>
  <si>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</si>
  <si>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</si>
  <si>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</si>
  <si>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</si>
  <si>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</si>
  <si>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</si>
  <si>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</si>
  <si>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</si>
  <si>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</si>
  <si>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</si>
  <si>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</si>
  <si>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</si>
  <si>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</si>
  <si>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</si>
  <si>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</si>
  <si>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</si>
  <si>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</si>
  <si>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</si>
  <si>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</si>
  <si>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</si>
  <si>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</si>
  <si>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</si>
  <si>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</si>
  <si>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</si>
  <si>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</si>
  <si>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</si>
  <si>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</si>
  <si>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</si>
  <si>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</si>
  <si>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</si>
  <si>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nga 30.001 deri  ne 66.500 leke</t>
  </si>
  <si>
    <t>Viti 2011</t>
  </si>
  <si>
    <t>ne 000 leke</t>
  </si>
  <si>
    <t>Gjoba</t>
  </si>
  <si>
    <t>Pasqyre Nr.2</t>
  </si>
  <si>
    <t xml:space="preserve">                    Periudha  Kontabel e pasqyrave Finaciare          Nga       01.01.2012</t>
  </si>
  <si>
    <t xml:space="preserve">                                                                                          Deri me 31.12.2012</t>
  </si>
  <si>
    <t xml:space="preserve">                    Data e mbylljes se Pasqyrave Finaciare                            28/02/2013</t>
  </si>
  <si>
    <t>Pasqyra Financiare te Vitit 2012</t>
  </si>
  <si>
    <t>Pasqyra e te Ardhurave dhe Shpenzimeve  2012</t>
  </si>
  <si>
    <t>Pasqyra e Fluksit Monetar - Metoda Direkte 2012</t>
  </si>
  <si>
    <t xml:space="preserve">                               -Rezultati I  ushtrimit 2012 eshte nxjerre ne rruge te drejte kontable, duke</t>
  </si>
  <si>
    <t>gjendje ekonomike dhe financiare te shoqerise me 31.12.2012.</t>
  </si>
  <si>
    <t>Pozicioni  me 31 dhjetor 2011</t>
  </si>
  <si>
    <t>Pozicioni me 31 dhjetor 2012</t>
  </si>
  <si>
    <t>Viti 2012</t>
  </si>
  <si>
    <t>Pasqyra e Ndryshimeve ne Kapital  2012</t>
  </si>
  <si>
    <t>nr</t>
  </si>
  <si>
    <t>pershkrimi</t>
  </si>
  <si>
    <t>vlera</t>
  </si>
  <si>
    <t>atlantik</t>
  </si>
  <si>
    <t>call center</t>
  </si>
  <si>
    <t>unlimited media</t>
  </si>
  <si>
    <t>golden eagle</t>
  </si>
  <si>
    <t>elver</t>
  </si>
  <si>
    <t>kshilli qarkut</t>
  </si>
  <si>
    <t>drejtoria rajon hekurudh</t>
  </si>
  <si>
    <t xml:space="preserve">dega tatimeve </t>
  </si>
  <si>
    <t>did shipping</t>
  </si>
  <si>
    <t>shoqeria rinore per integ</t>
  </si>
  <si>
    <t>albtelekom sha</t>
  </si>
  <si>
    <t>optium media</t>
  </si>
  <si>
    <t>euronuovo</t>
  </si>
  <si>
    <t>msc shpk</t>
  </si>
  <si>
    <t>add shpk</t>
  </si>
  <si>
    <t>universiti of new york collage</t>
  </si>
  <si>
    <t>edil-al</t>
  </si>
  <si>
    <t>totali</t>
  </si>
  <si>
    <t>toali</t>
  </si>
  <si>
    <t>totali gjithesej</t>
  </si>
  <si>
    <t>TV Samsung</t>
  </si>
  <si>
    <t>shtesa</t>
  </si>
  <si>
    <t>paksime</t>
  </si>
  <si>
    <t>amortizim</t>
  </si>
  <si>
    <t>viti ushtrimore</t>
  </si>
  <si>
    <t>aee</t>
  </si>
  <si>
    <t>kkrt</t>
  </si>
  <si>
    <t>elektromagjia</t>
  </si>
  <si>
    <t>diamand greqi</t>
  </si>
  <si>
    <t>dvd group</t>
  </si>
  <si>
    <t>sicurity force</t>
  </si>
  <si>
    <t>digitalb(8.000 euro*139.59)</t>
  </si>
  <si>
    <t>global elektroniks</t>
  </si>
  <si>
    <t>Rakordimi I blerjeve FDP me PF viti 2012 dhe analiza furniturave</t>
  </si>
  <si>
    <t>blerjet</t>
  </si>
  <si>
    <t>vlera pa tvsh</t>
  </si>
  <si>
    <t>Deklarime ne PF</t>
  </si>
  <si>
    <t>Diferenca</t>
  </si>
  <si>
    <t>Bl.Perjashtuara</t>
  </si>
  <si>
    <t>Blerje mallra</t>
  </si>
  <si>
    <t>Deklarime</t>
  </si>
  <si>
    <t>Importe</t>
  </si>
  <si>
    <t>Ndrushim gjendje</t>
  </si>
  <si>
    <t>PF</t>
  </si>
  <si>
    <t>Bl.tatueshme</t>
  </si>
  <si>
    <t xml:space="preserve">Blerje lend  e pare </t>
  </si>
  <si>
    <t>shtes aktive</t>
  </si>
  <si>
    <t>shtes inventar imet</t>
  </si>
  <si>
    <t>Kjo perbehet</t>
  </si>
  <si>
    <t>Furnitrura(604)FBT</t>
  </si>
  <si>
    <t>shpz.ark banke</t>
  </si>
  <si>
    <t>Furnitrura(618)FBT</t>
  </si>
  <si>
    <t>shuma totale</t>
  </si>
  <si>
    <t>Furnitrura(613)FBT</t>
  </si>
  <si>
    <t>Furnitrura(625)TR</t>
  </si>
  <si>
    <t>Furnitrura(622)FBT</t>
  </si>
  <si>
    <t>Furnitrura(638)FBT</t>
  </si>
  <si>
    <t>dieta banke</t>
  </si>
  <si>
    <t>Te punesuar mesatarisht per vitin 2012:</t>
  </si>
  <si>
    <t>Me page deri ne 21.000 leke</t>
  </si>
  <si>
    <t>Me page nga 21.001 deri ne 30.000 leke</t>
  </si>
  <si>
    <t>Me page nga 66.501 deri ne 91.475 leke</t>
  </si>
  <si>
    <t>Me page me te larte se 91.475 leke</t>
  </si>
  <si>
    <t xml:space="preserve">     percaktuar ne SKK 2 dhe konkretisht paragrafit 49-55. rradha e dhenies se shpjegimeve  duhet te jete:</t>
  </si>
  <si>
    <t>perdorur sistemin alfa biznes, qe na mundeson pasqyrimin e sakte e te plote te informacionit</t>
  </si>
  <si>
    <t>pasqyruar te plota te gjitha te ardhurat dhe shpenzimet e ushtrimit, duke nxjerre keshtu nje rezultat</t>
  </si>
  <si>
    <t>Financiare mbyllur me 31.12.2012 jane ato te pasqyruara ne Standartet Kombetare te Kontabilitetit.</t>
  </si>
  <si>
    <t xml:space="preserve">                                -Shpjegime konkrete mbi hartimin e Pasqyrave Financiare te shoqerise jane ne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</si>
</sst>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sz val="12"/>
      <color indexed="10"/>
      <name val="Calibri"/>
      <family val="2"/>
    </font>
    <font>
      <sz val="10"/>
      <name val="Arial"/>
      <family val="2"/>
    </font>
    <font>
      <i/>
      <u/>
      <sz val="10"/>
      <name val="Arial"/>
      <family val="2"/>
    </font>
    <font>
      <sz val="24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sz val="16"/>
      <name val="Arial"/>
      <family val="2"/>
    </font>
    <font>
      <sz val="14"/>
      <color indexed="8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sz val="11"/>
      <color indexed="8"/>
      <name val="Calibri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Arial CE"/>
    </font>
    <font>
      <sz val="12"/>
      <name val="Times New Roman"/>
      <family val="1"/>
    </font>
    <font>
      <i/>
      <sz val="8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sz val="11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0.5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sz val="12"/>
      <color rgb="FF000000"/>
      <name val="Microsoft Sans Serif"/>
      <family val="2"/>
    </font>
    <font>
      <sz val="12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.5"/>
      <color rgb="FFFF0000"/>
      <name val="Arial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</cellStyleXfs>
  <cellXfs count="413">
    <xf numFmtId="0" fontId="0" fillId="0" borderId="0" xfId="0"/>
    <xf numFmtId="0" fontId="4" fillId="0" borderId="1" xfId="6" applyFont="1" applyBorder="1"/>
    <xf numFmtId="0" fontId="7" fillId="0" borderId="0" xfId="6" applyFont="1" applyAlignment="1"/>
    <xf numFmtId="0" fontId="4" fillId="0" borderId="0" xfId="6" applyFont="1"/>
    <xf numFmtId="41" fontId="4" fillId="0" borderId="0" xfId="6" applyNumberFormat="1" applyFont="1"/>
    <xf numFmtId="0" fontId="7" fillId="0" borderId="0" xfId="7" applyFont="1" applyAlignment="1"/>
    <xf numFmtId="0" fontId="4" fillId="0" borderId="0" xfId="7" applyFont="1"/>
    <xf numFmtId="0" fontId="4" fillId="0" borderId="0" xfId="8" applyFont="1"/>
    <xf numFmtId="0" fontId="0" fillId="0" borderId="0" xfId="0" applyBorder="1"/>
    <xf numFmtId="0" fontId="4" fillId="0" borderId="0" xfId="10" applyFont="1"/>
    <xf numFmtId="0" fontId="2" fillId="0" borderId="1" xfId="11" applyFont="1" applyFill="1" applyBorder="1"/>
    <xf numFmtId="0" fontId="2" fillId="0" borderId="1" xfId="11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1" xfId="8" applyFont="1" applyBorder="1" applyAlignment="1">
      <alignment horizontal="left"/>
    </xf>
    <xf numFmtId="164" fontId="6" fillId="0" borderId="1" xfId="4" applyNumberFormat="1" applyFont="1" applyBorder="1"/>
    <xf numFmtId="164" fontId="11" fillId="0" borderId="1" xfId="4" applyNumberFormat="1" applyFont="1" applyBorder="1"/>
    <xf numFmtId="0" fontId="14" fillId="0" borderId="1" xfId="8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3" fillId="0" borderId="1" xfId="8" applyFont="1" applyBorder="1"/>
    <xf numFmtId="0" fontId="3" fillId="0" borderId="1" xfId="8" applyFont="1" applyBorder="1" applyAlignment="1"/>
    <xf numFmtId="164" fontId="11" fillId="0" borderId="1" xfId="4" applyNumberFormat="1" applyFont="1" applyBorder="1" applyAlignment="1"/>
    <xf numFmtId="0" fontId="4" fillId="0" borderId="0" xfId="5" applyFont="1" applyBorder="1"/>
    <xf numFmtId="0" fontId="1" fillId="0" borderId="0" xfId="0" applyFont="1"/>
    <xf numFmtId="0" fontId="1" fillId="0" borderId="0" xfId="0" applyFont="1" applyBorder="1"/>
    <xf numFmtId="0" fontId="2" fillId="0" borderId="0" xfId="5" applyFont="1" applyBorder="1"/>
    <xf numFmtId="0" fontId="9" fillId="0" borderId="0" xfId="0" applyFont="1"/>
    <xf numFmtId="0" fontId="16" fillId="0" borderId="0" xfId="5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9" fillId="0" borderId="0" xfId="0" applyFont="1" applyBorder="1"/>
    <xf numFmtId="0" fontId="2" fillId="0" borderId="0" xfId="6" applyFont="1"/>
    <xf numFmtId="0" fontId="6" fillId="0" borderId="1" xfId="6" applyFont="1" applyBorder="1" applyAlignment="1">
      <alignment horizontal="center"/>
    </xf>
    <xf numFmtId="0" fontId="3" fillId="0" borderId="1" xfId="6" applyFont="1" applyBorder="1"/>
    <xf numFmtId="0" fontId="2" fillId="0" borderId="0" xfId="7" applyFont="1"/>
    <xf numFmtId="0" fontId="6" fillId="0" borderId="1" xfId="7" applyFont="1" applyBorder="1" applyAlignment="1">
      <alignment horizontal="center"/>
    </xf>
    <xf numFmtId="0" fontId="15" fillId="0" borderId="0" xfId="11" applyFont="1"/>
    <xf numFmtId="0" fontId="2" fillId="0" borderId="0" xfId="11" applyFont="1"/>
    <xf numFmtId="0" fontId="5" fillId="0" borderId="0" xfId="10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0" fontId="2" fillId="0" borderId="0" xfId="10" applyFont="1" applyBorder="1"/>
    <xf numFmtId="0" fontId="2" fillId="0" borderId="0" xfId="10" applyFont="1" applyBorder="1" applyAlignment="1">
      <alignment horizontal="left"/>
    </xf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1" fillId="0" borderId="1" xfId="0" applyFont="1" applyBorder="1" applyAlignment="1"/>
    <xf numFmtId="0" fontId="21" fillId="0" borderId="0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4" fillId="0" borderId="0" xfId="0" applyFont="1"/>
    <xf numFmtId="0" fontId="14" fillId="0" borderId="2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6" fillId="0" borderId="0" xfId="0" applyFont="1" applyBorder="1"/>
    <xf numFmtId="0" fontId="14" fillId="0" borderId="0" xfId="0" applyFont="1" applyBorder="1" applyAlignment="1">
      <alignment horizontal="left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/>
    <xf numFmtId="0" fontId="2" fillId="0" borderId="0" xfId="0" applyFont="1" applyFill="1" applyBorder="1"/>
    <xf numFmtId="0" fontId="14" fillId="0" borderId="1" xfId="7" applyFont="1" applyBorder="1" applyAlignment="1">
      <alignment horizontal="center"/>
    </xf>
    <xf numFmtId="0" fontId="4" fillId="0" borderId="0" xfId="10" applyFont="1" applyBorder="1" applyAlignment="1">
      <alignment horizontal="left"/>
    </xf>
    <xf numFmtId="0" fontId="14" fillId="0" borderId="1" xfId="6" applyFont="1" applyBorder="1" applyAlignment="1">
      <alignment horizontal="center"/>
    </xf>
    <xf numFmtId="0" fontId="3" fillId="0" borderId="1" xfId="6" applyFont="1" applyBorder="1" applyAlignment="1">
      <alignment horizontal="center"/>
    </xf>
    <xf numFmtId="164" fontId="11" fillId="0" borderId="1" xfId="2" applyNumberFormat="1" applyFont="1" applyBorder="1"/>
    <xf numFmtId="164" fontId="12" fillId="0" borderId="1" xfId="2" applyNumberFormat="1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0" fontId="6" fillId="0" borderId="1" xfId="6" applyFont="1" applyBorder="1"/>
    <xf numFmtId="0" fontId="3" fillId="0" borderId="1" xfId="7" applyFont="1" applyBorder="1" applyAlignment="1">
      <alignment horizontal="center"/>
    </xf>
    <xf numFmtId="0" fontId="3" fillId="0" borderId="1" xfId="7" applyFont="1" applyBorder="1"/>
    <xf numFmtId="164" fontId="11" fillId="0" borderId="1" xfId="3" applyNumberFormat="1" applyFont="1" applyBorder="1"/>
    <xf numFmtId="0" fontId="4" fillId="0" borderId="1" xfId="7" applyFont="1" applyBorder="1"/>
    <xf numFmtId="164" fontId="3" fillId="0" borderId="1" xfId="3" applyNumberFormat="1" applyFont="1" applyBorder="1"/>
    <xf numFmtId="0" fontId="12" fillId="0" borderId="1" xfId="7" applyFont="1" applyBorder="1"/>
    <xf numFmtId="164" fontId="12" fillId="0" borderId="1" xfId="3" applyNumberFormat="1" applyFont="1" applyBorder="1"/>
    <xf numFmtId="0" fontId="3" fillId="0" borderId="1" xfId="7" applyFont="1" applyBorder="1" applyAlignment="1">
      <alignment horizontal="left"/>
    </xf>
    <xf numFmtId="0" fontId="14" fillId="0" borderId="1" xfId="7" applyFont="1" applyBorder="1" applyAlignment="1">
      <alignment horizontal="left"/>
    </xf>
    <xf numFmtId="0" fontId="6" fillId="0" borderId="1" xfId="7" applyFont="1" applyBorder="1"/>
    <xf numFmtId="0" fontId="8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26" fillId="0" borderId="0" xfId="0" applyFont="1" applyAlignment="1">
      <alignment vertical="center"/>
    </xf>
    <xf numFmtId="0" fontId="26" fillId="0" borderId="2" xfId="0" applyFont="1" applyBorder="1"/>
    <xf numFmtId="0" fontId="26" fillId="0" borderId="0" xfId="0" applyFont="1" applyBorder="1" applyAlignment="1">
      <alignment horizontal="center"/>
    </xf>
    <xf numFmtId="0" fontId="23" fillId="0" borderId="5" xfId="0" applyFont="1" applyBorder="1"/>
    <xf numFmtId="0" fontId="24" fillId="0" borderId="0" xfId="0" applyFont="1" applyBorder="1"/>
    <xf numFmtId="0" fontId="24" fillId="0" borderId="0" xfId="0" applyFont="1" applyBorder="1" applyAlignment="1"/>
    <xf numFmtId="0" fontId="24" fillId="0" borderId="0" xfId="0" applyFont="1"/>
    <xf numFmtId="0" fontId="24" fillId="0" borderId="2" xfId="0" applyFont="1" applyBorder="1"/>
    <xf numFmtId="0" fontId="24" fillId="0" borderId="0" xfId="0" applyFont="1" applyBorder="1" applyAlignment="1">
      <alignment horizont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/>
    <xf numFmtId="0" fontId="28" fillId="0" borderId="0" xfId="0" applyFont="1"/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9" fillId="0" borderId="2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/>
    <xf numFmtId="0" fontId="24" fillId="0" borderId="1" xfId="0" applyFont="1" applyBorder="1"/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" xfId="0" applyFont="1" applyFill="1" applyBorder="1"/>
    <xf numFmtId="0" fontId="24" fillId="0" borderId="1" xfId="0" applyFont="1" applyBorder="1" applyAlignment="1"/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7" fillId="0" borderId="2" xfId="0" applyFont="1" applyBorder="1"/>
    <xf numFmtId="0" fontId="17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4" fillId="0" borderId="0" xfId="0" applyFont="1" applyFill="1" applyBorder="1"/>
    <xf numFmtId="0" fontId="30" fillId="0" borderId="0" xfId="0" applyFont="1" applyBorder="1" applyAlignment="1">
      <alignment horizontal="right"/>
    </xf>
    <xf numFmtId="0" fontId="31" fillId="0" borderId="0" xfId="0" applyFont="1" applyBorder="1" applyAlignment="1"/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/>
    <xf numFmtId="0" fontId="31" fillId="0" borderId="2" xfId="0" applyFont="1" applyBorder="1"/>
    <xf numFmtId="0" fontId="31" fillId="0" borderId="0" xfId="0" applyFont="1" applyFill="1" applyBorder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9" xfId="0" applyFont="1" applyBorder="1"/>
    <xf numFmtId="0" fontId="5" fillId="0" borderId="2" xfId="10" applyFont="1" applyBorder="1" applyAlignment="1">
      <alignment horizontal="center"/>
    </xf>
    <xf numFmtId="0" fontId="5" fillId="0" borderId="10" xfId="10" applyFont="1" applyBorder="1" applyAlignment="1">
      <alignment horizontal="center"/>
    </xf>
    <xf numFmtId="0" fontId="3" fillId="0" borderId="2" xfId="10" applyFont="1" applyBorder="1" applyAlignment="1">
      <alignment horizontal="center"/>
    </xf>
    <xf numFmtId="0" fontId="2" fillId="0" borderId="10" xfId="10" applyFont="1" applyBorder="1"/>
    <xf numFmtId="0" fontId="2" fillId="0" borderId="2" xfId="10" applyFont="1" applyBorder="1" applyAlignment="1">
      <alignment horizontal="left"/>
    </xf>
    <xf numFmtId="0" fontId="2" fillId="0" borderId="10" xfId="10" applyFont="1" applyBorder="1" applyAlignment="1">
      <alignment horizontal="left"/>
    </xf>
    <xf numFmtId="0" fontId="4" fillId="0" borderId="10" xfId="10" applyFont="1" applyBorder="1" applyAlignment="1">
      <alignment horizontal="left"/>
    </xf>
    <xf numFmtId="0" fontId="4" fillId="0" borderId="11" xfId="10" applyFont="1" applyBorder="1" applyAlignment="1">
      <alignment horizontal="left"/>
    </xf>
    <xf numFmtId="0" fontId="4" fillId="0" borderId="12" xfId="10" applyFont="1" applyBorder="1" applyAlignment="1">
      <alignment horizontal="left"/>
    </xf>
    <xf numFmtId="0" fontId="1" fillId="0" borderId="10" xfId="0" applyFont="1" applyBorder="1"/>
    <xf numFmtId="0" fontId="24" fillId="0" borderId="10" xfId="0" applyFont="1" applyBorder="1"/>
    <xf numFmtId="0" fontId="9" fillId="0" borderId="10" xfId="0" applyFont="1" applyBorder="1"/>
    <xf numFmtId="0" fontId="17" fillId="0" borderId="10" xfId="0" applyFont="1" applyBorder="1"/>
    <xf numFmtId="0" fontId="14" fillId="0" borderId="10" xfId="0" applyFont="1" applyBorder="1"/>
    <xf numFmtId="0" fontId="31" fillId="0" borderId="10" xfId="0" applyFont="1" applyBorder="1"/>
    <xf numFmtId="0" fontId="9" fillId="0" borderId="13" xfId="0" applyFont="1" applyBorder="1"/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9" fillId="0" borderId="14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42" fillId="0" borderId="1" xfId="4" applyNumberFormat="1" applyFont="1" applyBorder="1"/>
    <xf numFmtId="0" fontId="41" fillId="0" borderId="0" xfId="0" applyFont="1"/>
    <xf numFmtId="0" fontId="1" fillId="0" borderId="1" xfId="0" applyFont="1" applyBorder="1" applyAlignment="1"/>
    <xf numFmtId="0" fontId="21" fillId="0" borderId="8" xfId="0" applyFont="1" applyBorder="1" applyAlignment="1"/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/>
    </xf>
    <xf numFmtId="164" fontId="9" fillId="0" borderId="0" xfId="0" applyNumberFormat="1" applyFont="1"/>
    <xf numFmtId="0" fontId="2" fillId="0" borderId="0" xfId="0" applyFont="1"/>
    <xf numFmtId="0" fontId="22" fillId="0" borderId="0" xfId="0" applyFont="1"/>
    <xf numFmtId="0" fontId="22" fillId="0" borderId="0" xfId="0" applyFont="1" applyBorder="1" applyAlignment="1">
      <alignment horizontal="right"/>
    </xf>
    <xf numFmtId="2" fontId="33" fillId="0" borderId="0" xfId="12" applyNumberFormat="1" applyFont="1" applyBorder="1" applyAlignment="1">
      <alignment wrapText="1"/>
    </xf>
    <xf numFmtId="0" fontId="2" fillId="0" borderId="6" xfId="12" applyFont="1" applyBorder="1" applyAlignment="1">
      <alignment horizontal="center"/>
    </xf>
    <xf numFmtId="2" fontId="34" fillId="0" borderId="10" xfId="12" applyNumberFormat="1" applyFont="1" applyBorder="1" applyAlignment="1">
      <alignment horizontal="center" wrapText="1"/>
    </xf>
    <xf numFmtId="0" fontId="21" fillId="0" borderId="16" xfId="12" applyFont="1" applyBorder="1" applyAlignment="1">
      <alignment horizontal="center" vertical="center" wrapText="1"/>
    </xf>
    <xf numFmtId="0" fontId="2" fillId="0" borderId="14" xfId="12" applyFont="1" applyBorder="1" applyAlignment="1">
      <alignment horizontal="left" wrapText="1"/>
    </xf>
    <xf numFmtId="0" fontId="22" fillId="0" borderId="14" xfId="12" applyFont="1" applyBorder="1" applyAlignment="1">
      <alignment horizontal="left" wrapText="1"/>
    </xf>
    <xf numFmtId="0" fontId="2" fillId="0" borderId="7" xfId="12" applyFont="1" applyBorder="1" applyAlignment="1">
      <alignment horizontal="left" wrapText="1"/>
    </xf>
    <xf numFmtId="0" fontId="2" fillId="0" borderId="12" xfId="12" applyFont="1" applyBorder="1" applyAlignment="1">
      <alignment horizontal="left" wrapText="1"/>
    </xf>
    <xf numFmtId="0" fontId="2" fillId="0" borderId="14" xfId="12" applyFont="1" applyBorder="1" applyAlignment="1">
      <alignment horizontal="center" wrapText="1"/>
    </xf>
    <xf numFmtId="0" fontId="22" fillId="0" borderId="1" xfId="12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12" applyFont="1" applyBorder="1" applyAlignment="1">
      <alignment horizontal="left" wrapText="1"/>
    </xf>
    <xf numFmtId="0" fontId="2" fillId="0" borderId="0" xfId="12" applyFont="1" applyBorder="1" applyAlignment="1">
      <alignment horizontal="center"/>
    </xf>
    <xf numFmtId="0" fontId="2" fillId="0" borderId="0" xfId="12" applyFont="1" applyBorder="1" applyAlignment="1">
      <alignment horizontal="left" wrapText="1"/>
    </xf>
    <xf numFmtId="0" fontId="2" fillId="0" borderId="0" xfId="12" applyFont="1" applyBorder="1" applyAlignment="1">
      <alignment horizontal="left"/>
    </xf>
    <xf numFmtId="0" fontId="21" fillId="0" borderId="6" xfId="12" applyFont="1" applyBorder="1"/>
    <xf numFmtId="2" fontId="34" fillId="0" borderId="6" xfId="12" applyNumberFormat="1" applyFont="1" applyBorder="1" applyAlignment="1">
      <alignment horizontal="center" wrapText="1"/>
    </xf>
    <xf numFmtId="0" fontId="21" fillId="0" borderId="6" xfId="12" applyFont="1" applyBorder="1" applyAlignment="1">
      <alignment horizontal="center" vertical="center" wrapText="1"/>
    </xf>
    <xf numFmtId="0" fontId="21" fillId="0" borderId="1" xfId="13" applyFont="1" applyFill="1" applyBorder="1" applyAlignment="1">
      <alignment horizontal="left" wrapText="1"/>
    </xf>
    <xf numFmtId="0" fontId="21" fillId="0" borderId="1" xfId="12" applyFont="1" applyBorder="1" applyAlignment="1">
      <alignment horizontal="left"/>
    </xf>
    <xf numFmtId="0" fontId="21" fillId="0" borderId="1" xfId="12" applyFont="1" applyBorder="1" applyAlignment="1">
      <alignment horizontal="left" wrapText="1"/>
    </xf>
    <xf numFmtId="0" fontId="21" fillId="0" borderId="7" xfId="12" applyFont="1" applyBorder="1" applyAlignment="1">
      <alignment horizontal="center" vertical="center" wrapText="1"/>
    </xf>
    <xf numFmtId="0" fontId="21" fillId="0" borderId="0" xfId="0" applyFont="1"/>
    <xf numFmtId="0" fontId="21" fillId="0" borderId="0" xfId="12" applyFont="1" applyBorder="1" applyAlignment="1">
      <alignment horizontal="left"/>
    </xf>
    <xf numFmtId="0" fontId="6" fillId="0" borderId="0" xfId="12" applyFont="1" applyBorder="1" applyAlignment="1">
      <alignment horizontal="left"/>
    </xf>
    <xf numFmtId="0" fontId="2" fillId="0" borderId="0" xfId="12" applyFont="1"/>
    <xf numFmtId="0" fontId="35" fillId="0" borderId="0" xfId="0" applyFont="1"/>
    <xf numFmtId="0" fontId="43" fillId="0" borderId="0" xfId="0" applyFont="1"/>
    <xf numFmtId="0" fontId="36" fillId="0" borderId="0" xfId="0" applyFont="1"/>
    <xf numFmtId="0" fontId="44" fillId="0" borderId="0" xfId="0" applyFont="1" applyAlignment="1">
      <alignment horizontal="right"/>
    </xf>
    <xf numFmtId="0" fontId="43" fillId="0" borderId="1" xfId="0" applyFont="1" applyBorder="1"/>
    <xf numFmtId="0" fontId="35" fillId="0" borderId="1" xfId="0" applyFont="1" applyBorder="1"/>
    <xf numFmtId="0" fontId="35" fillId="0" borderId="16" xfId="0" applyFont="1" applyFill="1" applyBorder="1"/>
    <xf numFmtId="0" fontId="43" fillId="0" borderId="1" xfId="0" applyFont="1" applyFill="1" applyBorder="1"/>
    <xf numFmtId="0" fontId="35" fillId="0" borderId="6" xfId="0" applyFont="1" applyBorder="1"/>
    <xf numFmtId="0" fontId="43" fillId="0" borderId="6" xfId="0" applyFont="1" applyBorder="1"/>
    <xf numFmtId="0" fontId="43" fillId="0" borderId="15" xfId="0" applyFont="1" applyBorder="1"/>
    <xf numFmtId="0" fontId="43" fillId="0" borderId="14" xfId="0" applyFont="1" applyBorder="1"/>
    <xf numFmtId="0" fontId="43" fillId="0" borderId="7" xfId="0" applyFont="1" applyBorder="1"/>
    <xf numFmtId="0" fontId="35" fillId="0" borderId="15" xfId="0" applyFont="1" applyBorder="1"/>
    <xf numFmtId="0" fontId="35" fillId="0" borderId="14" xfId="0" applyFont="1" applyBorder="1"/>
    <xf numFmtId="164" fontId="42" fillId="0" borderId="1" xfId="4" applyNumberFormat="1" applyFont="1" applyBorder="1" applyAlignment="1"/>
    <xf numFmtId="3" fontId="45" fillId="0" borderId="0" xfId="0" applyNumberFormat="1" applyFont="1"/>
    <xf numFmtId="164" fontId="6" fillId="0" borderId="1" xfId="2" applyNumberFormat="1" applyFont="1" applyBorder="1"/>
    <xf numFmtId="3" fontId="46" fillId="0" borderId="0" xfId="0" applyNumberFormat="1" applyFont="1"/>
    <xf numFmtId="164" fontId="6" fillId="0" borderId="1" xfId="3" applyNumberFormat="1" applyFont="1" applyBorder="1"/>
    <xf numFmtId="3" fontId="46" fillId="0" borderId="1" xfId="0" applyNumberFormat="1" applyFont="1" applyBorder="1"/>
    <xf numFmtId="3" fontId="45" fillId="0" borderId="1" xfId="0" applyNumberFormat="1" applyFont="1" applyBorder="1"/>
    <xf numFmtId="43" fontId="45" fillId="0" borderId="0" xfId="1" applyFont="1"/>
    <xf numFmtId="0" fontId="0" fillId="0" borderId="1" xfId="0" applyBorder="1"/>
    <xf numFmtId="164" fontId="0" fillId="0" borderId="1" xfId="0" applyNumberFormat="1" applyBorder="1"/>
    <xf numFmtId="164" fontId="41" fillId="0" borderId="1" xfId="0" applyNumberFormat="1" applyFont="1" applyBorder="1"/>
    <xf numFmtId="0" fontId="47" fillId="0" borderId="1" xfId="0" applyFont="1" applyBorder="1"/>
    <xf numFmtId="164" fontId="47" fillId="0" borderId="1" xfId="0" applyNumberFormat="1" applyFont="1" applyBorder="1"/>
    <xf numFmtId="164" fontId="0" fillId="0" borderId="0" xfId="0" applyNumberFormat="1" applyBorder="1"/>
    <xf numFmtId="0" fontId="0" fillId="0" borderId="1" xfId="0" applyNumberFormat="1" applyBorder="1"/>
    <xf numFmtId="164" fontId="48" fillId="0" borderId="1" xfId="0" applyNumberFormat="1" applyFont="1" applyBorder="1"/>
    <xf numFmtId="0" fontId="41" fillId="0" borderId="1" xfId="0" applyNumberFormat="1" applyFont="1" applyBorder="1"/>
    <xf numFmtId="0" fontId="41" fillId="0" borderId="1" xfId="0" applyFont="1" applyBorder="1"/>
    <xf numFmtId="0" fontId="48" fillId="0" borderId="1" xfId="0" applyFont="1" applyBorder="1"/>
    <xf numFmtId="0" fontId="0" fillId="0" borderId="15" xfId="0" applyBorder="1"/>
    <xf numFmtId="0" fontId="2" fillId="0" borderId="1" xfId="1" applyNumberFormat="1" applyFont="1" applyBorder="1"/>
    <xf numFmtId="164" fontId="48" fillId="0" borderId="1" xfId="1" applyNumberFormat="1" applyFont="1" applyBorder="1"/>
    <xf numFmtId="0" fontId="40" fillId="0" borderId="1" xfId="1" applyNumberFormat="1" applyFont="1" applyBorder="1"/>
    <xf numFmtId="0" fontId="49" fillId="0" borderId="1" xfId="1" applyNumberFormat="1" applyFont="1" applyBorder="1"/>
    <xf numFmtId="0" fontId="50" fillId="0" borderId="1" xfId="0" applyFont="1" applyBorder="1"/>
    <xf numFmtId="0" fontId="51" fillId="0" borderId="1" xfId="0" applyNumberFormat="1" applyFont="1" applyBorder="1"/>
    <xf numFmtId="0" fontId="41" fillId="0" borderId="1" xfId="1" applyNumberFormat="1" applyFont="1" applyBorder="1"/>
    <xf numFmtId="0" fontId="0" fillId="0" borderId="0" xfId="0" applyFill="1" applyBorder="1"/>
    <xf numFmtId="0" fontId="0" fillId="0" borderId="16" xfId="0" applyFill="1" applyBorder="1"/>
    <xf numFmtId="0" fontId="0" fillId="0" borderId="6" xfId="0" applyBorder="1"/>
    <xf numFmtId="0" fontId="51" fillId="0" borderId="6" xfId="0" applyNumberFormat="1" applyFont="1" applyBorder="1"/>
    <xf numFmtId="164" fontId="8" fillId="0" borderId="1" xfId="1" applyNumberFormat="1" applyFont="1" applyBorder="1"/>
    <xf numFmtId="164" fontId="13" fillId="0" borderId="1" xfId="1" applyNumberFormat="1" applyFont="1" applyBorder="1"/>
    <xf numFmtId="0" fontId="5" fillId="0" borderId="0" xfId="6" applyFont="1" applyAlignment="1">
      <alignment horizontal="center"/>
    </xf>
    <xf numFmtId="0" fontId="5" fillId="0" borderId="0" xfId="7" applyFont="1" applyAlignment="1">
      <alignment horizontal="center"/>
    </xf>
    <xf numFmtId="164" fontId="45" fillId="0" borderId="0" xfId="1" applyNumberFormat="1" applyFont="1"/>
    <xf numFmtId="164" fontId="45" fillId="0" borderId="1" xfId="1" applyNumberFormat="1" applyFont="1" applyBorder="1"/>
    <xf numFmtId="164" fontId="8" fillId="0" borderId="1" xfId="0" applyNumberFormat="1" applyFont="1" applyBorder="1"/>
    <xf numFmtId="0" fontId="2" fillId="0" borderId="2" xfId="5" applyFont="1" applyBorder="1"/>
    <xf numFmtId="0" fontId="2" fillId="0" borderId="10" xfId="5" applyFont="1" applyBorder="1"/>
    <xf numFmtId="0" fontId="16" fillId="0" borderId="2" xfId="5" applyFont="1" applyBorder="1" applyAlignment="1">
      <alignment horizontal="center"/>
    </xf>
    <xf numFmtId="0" fontId="16" fillId="0" borderId="10" xfId="5" applyFont="1" applyBorder="1" applyAlignment="1">
      <alignment horizontal="center"/>
    </xf>
    <xf numFmtId="0" fontId="4" fillId="0" borderId="2" xfId="5" applyFont="1" applyBorder="1"/>
    <xf numFmtId="0" fontId="4" fillId="0" borderId="10" xfId="5" applyFont="1" applyBorder="1"/>
    <xf numFmtId="0" fontId="14" fillId="0" borderId="1" xfId="11" applyFont="1" applyBorder="1" applyAlignment="1">
      <alignment horizontal="center"/>
    </xf>
    <xf numFmtId="0" fontId="3" fillId="0" borderId="1" xfId="11" applyFont="1" applyBorder="1" applyAlignment="1">
      <alignment horizontal="center"/>
    </xf>
    <xf numFmtId="164" fontId="2" fillId="0" borderId="1" xfId="11" applyNumberFormat="1" applyFont="1" applyBorder="1"/>
    <xf numFmtId="164" fontId="52" fillId="0" borderId="1" xfId="11" applyNumberFormat="1" applyFont="1" applyBorder="1"/>
    <xf numFmtId="0" fontId="2" fillId="0" borderId="16" xfId="12" applyFont="1" applyBorder="1" applyAlignment="1">
      <alignment horizontal="center"/>
    </xf>
    <xf numFmtId="0" fontId="2" fillId="0" borderId="1" xfId="12" applyFont="1" applyBorder="1" applyAlignment="1">
      <alignment horizontal="center"/>
    </xf>
    <xf numFmtId="0" fontId="2" fillId="0" borderId="7" xfId="12" applyFont="1" applyBorder="1" applyAlignment="1">
      <alignment horizontal="center"/>
    </xf>
    <xf numFmtId="0" fontId="2" fillId="0" borderId="1" xfId="12" applyFont="1" applyBorder="1" applyAlignment="1">
      <alignment horizontal="center" vertical="center"/>
    </xf>
    <xf numFmtId="0" fontId="2" fillId="0" borderId="16" xfId="12" applyFont="1" applyBorder="1" applyAlignment="1">
      <alignment horizontal="center" vertical="center"/>
    </xf>
    <xf numFmtId="164" fontId="52" fillId="0" borderId="1" xfId="12" applyNumberFormat="1" applyFont="1" applyBorder="1" applyAlignment="1">
      <alignment horizontal="left"/>
    </xf>
    <xf numFmtId="164" fontId="2" fillId="0" borderId="1" xfId="12" applyNumberFormat="1" applyFont="1" applyBorder="1" applyAlignment="1">
      <alignment horizontal="left"/>
    </xf>
    <xf numFmtId="164" fontId="52" fillId="0" borderId="14" xfId="12" applyNumberFormat="1" applyFont="1" applyBorder="1" applyAlignment="1">
      <alignment horizontal="left"/>
    </xf>
    <xf numFmtId="0" fontId="21" fillId="0" borderId="1" xfId="12" applyFont="1" applyBorder="1" applyAlignment="1">
      <alignment horizontal="center"/>
    </xf>
    <xf numFmtId="0" fontId="21" fillId="0" borderId="1" xfId="12" applyFont="1" applyFill="1" applyBorder="1" applyAlignment="1">
      <alignment horizontal="center"/>
    </xf>
    <xf numFmtId="0" fontId="21" fillId="0" borderId="2" xfId="0" applyFont="1" applyBorder="1"/>
    <xf numFmtId="0" fontId="21" fillId="0" borderId="1" xfId="12" applyFont="1" applyBorder="1"/>
    <xf numFmtId="0" fontId="21" fillId="0" borderId="1" xfId="0" applyFont="1" applyBorder="1"/>
    <xf numFmtId="164" fontId="53" fillId="0" borderId="1" xfId="12" applyNumberFormat="1" applyFont="1" applyBorder="1" applyAlignment="1">
      <alignment horizontal="left"/>
    </xf>
    <xf numFmtId="164" fontId="21" fillId="0" borderId="1" xfId="12" applyNumberFormat="1" applyFont="1" applyBorder="1" applyAlignment="1">
      <alignment horizontal="left"/>
    </xf>
    <xf numFmtId="164" fontId="21" fillId="0" borderId="1" xfId="12" applyNumberFormat="1" applyFont="1" applyBorder="1" applyAlignment="1">
      <alignment horizontal="left" wrapText="1"/>
    </xf>
    <xf numFmtId="164" fontId="35" fillId="0" borderId="1" xfId="0" applyNumberFormat="1" applyFont="1" applyBorder="1"/>
    <xf numFmtId="164" fontId="54" fillId="0" borderId="1" xfId="0" applyNumberFormat="1" applyFont="1" applyBorder="1"/>
    <xf numFmtId="164" fontId="43" fillId="0" borderId="1" xfId="0" applyNumberFormat="1" applyFont="1" applyBorder="1"/>
    <xf numFmtId="164" fontId="54" fillId="0" borderId="14" xfId="0" applyNumberFormat="1" applyFont="1" applyBorder="1"/>
    <xf numFmtId="43" fontId="9" fillId="0" borderId="7" xfId="0" applyNumberFormat="1" applyFont="1" applyBorder="1" applyAlignment="1">
      <alignment horizontal="right"/>
    </xf>
    <xf numFmtId="43" fontId="37" fillId="0" borderId="1" xfId="0" applyNumberFormat="1" applyFont="1" applyBorder="1" applyAlignment="1">
      <alignment horizontal="right"/>
    </xf>
    <xf numFmtId="43" fontId="9" fillId="0" borderId="1" xfId="0" applyNumberFormat="1" applyFont="1" applyBorder="1" applyAlignment="1">
      <alignment horizontal="right"/>
    </xf>
    <xf numFmtId="43" fontId="24" fillId="0" borderId="1" xfId="0" applyNumberFormat="1" applyFont="1" applyBorder="1" applyAlignment="1">
      <alignment horizontal="right"/>
    </xf>
    <xf numFmtId="43" fontId="55" fillId="0" borderId="1" xfId="0" applyNumberFormat="1" applyFont="1" applyBorder="1" applyAlignment="1">
      <alignment vertical="center"/>
    </xf>
    <xf numFmtId="164" fontId="24" fillId="0" borderId="10" xfId="0" applyNumberFormat="1" applyFont="1" applyBorder="1"/>
    <xf numFmtId="164" fontId="28" fillId="0" borderId="10" xfId="0" applyNumberFormat="1" applyFont="1" applyBorder="1"/>
    <xf numFmtId="164" fontId="9" fillId="0" borderId="10" xfId="0" applyNumberFormat="1" applyFont="1" applyBorder="1"/>
    <xf numFmtId="164" fontId="24" fillId="0" borderId="1" xfId="0" applyNumberFormat="1" applyFont="1" applyBorder="1"/>
    <xf numFmtId="164" fontId="24" fillId="0" borderId="1" xfId="0" applyNumberFormat="1" applyFont="1" applyBorder="1" applyAlignment="1">
      <alignment vertical="center"/>
    </xf>
    <xf numFmtId="164" fontId="55" fillId="0" borderId="1" xfId="0" applyNumberFormat="1" applyFont="1" applyBorder="1"/>
    <xf numFmtId="164" fontId="24" fillId="0" borderId="0" xfId="0" applyNumberFormat="1" applyFont="1" applyBorder="1"/>
    <xf numFmtId="164" fontId="17" fillId="0" borderId="0" xfId="0" applyNumberFormat="1" applyFont="1" applyBorder="1"/>
    <xf numFmtId="164" fontId="24" fillId="0" borderId="8" xfId="0" applyNumberFormat="1" applyFont="1" applyBorder="1"/>
    <xf numFmtId="164" fontId="17" fillId="0" borderId="8" xfId="0" applyNumberFormat="1" applyFont="1" applyBorder="1"/>
    <xf numFmtId="164" fontId="9" fillId="0" borderId="8" xfId="0" applyNumberFormat="1" applyFont="1" applyBorder="1"/>
    <xf numFmtId="164" fontId="6" fillId="0" borderId="0" xfId="0" applyNumberFormat="1" applyFont="1" applyBorder="1"/>
    <xf numFmtId="164" fontId="17" fillId="0" borderId="0" xfId="0" applyNumberFormat="1" applyFont="1" applyFill="1" applyBorder="1"/>
    <xf numFmtId="164" fontId="14" fillId="0" borderId="0" xfId="0" applyNumberFormat="1" applyFont="1" applyBorder="1"/>
    <xf numFmtId="164" fontId="28" fillId="0" borderId="0" xfId="0" applyNumberFormat="1" applyFont="1" applyBorder="1"/>
    <xf numFmtId="164" fontId="9" fillId="0" borderId="0" xfId="0" applyNumberFormat="1" applyFont="1" applyBorder="1"/>
    <xf numFmtId="164" fontId="24" fillId="0" borderId="0" xfId="0" applyNumberFormat="1" applyFont="1" applyFill="1" applyBorder="1" applyAlignment="1">
      <alignment vertical="center"/>
    </xf>
    <xf numFmtId="164" fontId="21" fillId="0" borderId="0" xfId="0" applyNumberFormat="1" applyFont="1" applyBorder="1"/>
    <xf numFmtId="164" fontId="24" fillId="0" borderId="0" xfId="0" applyNumberFormat="1" applyFont="1" applyBorder="1" applyAlignment="1">
      <alignment horizontal="center"/>
    </xf>
    <xf numFmtId="164" fontId="31" fillId="0" borderId="0" xfId="0" applyNumberFormat="1" applyFont="1" applyBorder="1"/>
    <xf numFmtId="164" fontId="31" fillId="0" borderId="8" xfId="0" applyNumberFormat="1" applyFont="1" applyBorder="1"/>
    <xf numFmtId="164" fontId="24" fillId="0" borderId="0" xfId="0" applyNumberFormat="1" applyFont="1" applyBorder="1" applyAlignment="1"/>
    <xf numFmtId="164" fontId="9" fillId="0" borderId="0" xfId="0" applyNumberFormat="1" applyFont="1" applyBorder="1" applyAlignment="1"/>
    <xf numFmtId="0" fontId="24" fillId="0" borderId="10" xfId="0" applyFont="1" applyBorder="1" applyAlignment="1">
      <alignment vertical="center"/>
    </xf>
    <xf numFmtId="0" fontId="0" fillId="0" borderId="0" xfId="0" applyNumberFormat="1" applyBorder="1"/>
    <xf numFmtId="0" fontId="9" fillId="0" borderId="1" xfId="0" applyFont="1" applyBorder="1" applyAlignment="1">
      <alignment vertical="center"/>
    </xf>
    <xf numFmtId="0" fontId="2" fillId="0" borderId="2" xfId="5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2" fillId="0" borderId="10" xfId="5" applyFont="1" applyBorder="1" applyAlignment="1">
      <alignment horizontal="center"/>
    </xf>
    <xf numFmtId="0" fontId="2" fillId="0" borderId="2" xfId="5" applyFont="1" applyBorder="1" applyAlignment="1">
      <alignment horizontal="left"/>
    </xf>
    <xf numFmtId="0" fontId="14" fillId="0" borderId="0" xfId="5" applyFont="1" applyBorder="1" applyAlignment="1">
      <alignment horizontal="left"/>
    </xf>
    <xf numFmtId="0" fontId="14" fillId="0" borderId="10" xfId="5" applyFont="1" applyBorder="1" applyAlignment="1">
      <alignment horizontal="left"/>
    </xf>
    <xf numFmtId="0" fontId="14" fillId="0" borderId="2" xfId="5" applyFont="1" applyBorder="1" applyAlignment="1">
      <alignment horizontal="left"/>
    </xf>
    <xf numFmtId="0" fontId="14" fillId="0" borderId="2" xfId="5" applyFont="1" applyBorder="1" applyAlignment="1">
      <alignment horizontal="center"/>
    </xf>
    <xf numFmtId="0" fontId="14" fillId="0" borderId="0" xfId="5" applyFont="1" applyBorder="1" applyAlignment="1">
      <alignment horizontal="center"/>
    </xf>
    <xf numFmtId="0" fontId="14" fillId="0" borderId="10" xfId="5" applyFont="1" applyBorder="1" applyAlignment="1">
      <alignment horizontal="center"/>
    </xf>
    <xf numFmtId="0" fontId="16" fillId="0" borderId="2" xfId="5" applyFont="1" applyBorder="1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10" xfId="5" applyFont="1" applyBorder="1" applyAlignment="1">
      <alignment horizontal="center"/>
    </xf>
    <xf numFmtId="0" fontId="2" fillId="0" borderId="0" xfId="5" applyFont="1" applyBorder="1" applyAlignment="1">
      <alignment horizontal="left"/>
    </xf>
    <xf numFmtId="0" fontId="2" fillId="0" borderId="10" xfId="5" applyFont="1" applyBorder="1" applyAlignment="1">
      <alignment horizontal="left"/>
    </xf>
    <xf numFmtId="0" fontId="5" fillId="0" borderId="0" xfId="6" applyFont="1" applyAlignment="1">
      <alignment horizontal="center"/>
    </xf>
    <xf numFmtId="0" fontId="14" fillId="0" borderId="1" xfId="6" applyFont="1" applyBorder="1" applyAlignment="1">
      <alignment horizontal="center"/>
    </xf>
    <xf numFmtId="0" fontId="19" fillId="0" borderId="1" xfId="6" applyFont="1" applyBorder="1" applyAlignment="1">
      <alignment horizontal="center"/>
    </xf>
    <xf numFmtId="0" fontId="5" fillId="0" borderId="0" xfId="7" applyFont="1" applyAlignment="1">
      <alignment horizontal="center"/>
    </xf>
    <xf numFmtId="0" fontId="14" fillId="0" borderId="1" xfId="7" applyFont="1" applyBorder="1" applyAlignment="1">
      <alignment horizontal="center"/>
    </xf>
    <xf numFmtId="0" fontId="19" fillId="0" borderId="1" xfId="7" applyFont="1" applyBorder="1" applyAlignment="1">
      <alignment horizontal="center"/>
    </xf>
    <xf numFmtId="0" fontId="3" fillId="0" borderId="1" xfId="8" applyFont="1" applyBorder="1" applyAlignment="1">
      <alignment horizontal="left"/>
    </xf>
    <xf numFmtId="0" fontId="5" fillId="0" borderId="0" xfId="8" applyFont="1" applyBorder="1" applyAlignment="1">
      <alignment horizontal="center"/>
    </xf>
    <xf numFmtId="0" fontId="5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3" fillId="0" borderId="0" xfId="8" applyFont="1" applyAlignment="1">
      <alignment horizontal="center"/>
    </xf>
    <xf numFmtId="0" fontId="5" fillId="0" borderId="1" xfId="8" applyFont="1" applyBorder="1" applyAlignment="1">
      <alignment horizontal="center"/>
    </xf>
    <xf numFmtId="0" fontId="2" fillId="0" borderId="0" xfId="8" applyAlignment="1">
      <alignment horizontal="left"/>
    </xf>
    <xf numFmtId="0" fontId="3" fillId="0" borderId="1" xfId="8" applyFont="1" applyBorder="1" applyAlignment="1">
      <alignment horizontal="center"/>
    </xf>
    <xf numFmtId="0" fontId="8" fillId="0" borderId="1" xfId="0" applyFont="1" applyBorder="1"/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11" applyFont="1" applyBorder="1" applyAlignment="1">
      <alignment horizontal="center"/>
    </xf>
    <xf numFmtId="2" fontId="2" fillId="0" borderId="15" xfId="12" applyNumberFormat="1" applyFont="1" applyBorder="1" applyAlignment="1">
      <alignment horizontal="center" wrapText="1"/>
    </xf>
    <xf numFmtId="2" fontId="2" fillId="0" borderId="8" xfId="12" applyNumberFormat="1" applyFont="1" applyBorder="1" applyAlignment="1">
      <alignment horizontal="center" wrapText="1"/>
    </xf>
    <xf numFmtId="2" fontId="2" fillId="0" borderId="14" xfId="12" applyNumberFormat="1" applyFont="1" applyBorder="1" applyAlignment="1">
      <alignment horizontal="center" wrapText="1"/>
    </xf>
    <xf numFmtId="2" fontId="34" fillId="0" borderId="0" xfId="12" applyNumberFormat="1" applyFont="1" applyBorder="1" applyAlignment="1">
      <alignment horizontal="center" wrapText="1"/>
    </xf>
    <xf numFmtId="2" fontId="34" fillId="0" borderId="10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left" wrapText="1"/>
    </xf>
    <xf numFmtId="0" fontId="2" fillId="0" borderId="1" xfId="12" applyFont="1" applyBorder="1" applyAlignment="1">
      <alignment horizontal="left" wrapText="1"/>
    </xf>
    <xf numFmtId="0" fontId="2" fillId="0" borderId="8" xfId="12" applyFont="1" applyBorder="1" applyAlignment="1">
      <alignment horizontal="left" wrapText="1"/>
    </xf>
    <xf numFmtId="0" fontId="2" fillId="0" borderId="8" xfId="12" applyFont="1" applyBorder="1" applyAlignment="1">
      <alignment horizontal="center" wrapText="1"/>
    </xf>
    <xf numFmtId="0" fontId="2" fillId="0" borderId="14" xfId="12" applyFont="1" applyBorder="1" applyAlignment="1">
      <alignment horizontal="center" wrapText="1"/>
    </xf>
    <xf numFmtId="0" fontId="22" fillId="0" borderId="14" xfId="12" applyFont="1" applyBorder="1" applyAlignment="1">
      <alignment horizontal="left" wrapText="1"/>
    </xf>
    <xf numFmtId="0" fontId="22" fillId="0" borderId="1" xfId="12" applyFont="1" applyBorder="1" applyAlignment="1">
      <alignment horizontal="left" wrapText="1"/>
    </xf>
    <xf numFmtId="0" fontId="21" fillId="0" borderId="1" xfId="12" applyFont="1" applyBorder="1" applyAlignment="1">
      <alignment horizontal="left"/>
    </xf>
    <xf numFmtId="0" fontId="34" fillId="0" borderId="1" xfId="12" applyFont="1" applyBorder="1" applyAlignment="1">
      <alignment horizontal="left"/>
    </xf>
    <xf numFmtId="0" fontId="21" fillId="0" borderId="1" xfId="13" applyFont="1" applyFill="1" applyBorder="1" applyAlignment="1">
      <alignment horizontal="left" wrapText="1"/>
    </xf>
    <xf numFmtId="0" fontId="21" fillId="0" borderId="1" xfId="12" applyFont="1" applyBorder="1" applyAlignment="1">
      <alignment horizontal="left" wrapText="1"/>
    </xf>
    <xf numFmtId="0" fontId="34" fillId="0" borderId="1" xfId="13" applyFont="1" applyFill="1" applyBorder="1" applyAlignment="1">
      <alignment horizontal="left" wrapText="1"/>
    </xf>
    <xf numFmtId="0" fontId="34" fillId="0" borderId="3" xfId="12" applyFont="1" applyBorder="1" applyAlignment="1">
      <alignment horizontal="center" wrapText="1"/>
    </xf>
    <xf numFmtId="0" fontId="34" fillId="0" borderId="4" xfId="12" applyFont="1" applyBorder="1" applyAlignment="1">
      <alignment horizontal="center" wrapText="1"/>
    </xf>
    <xf numFmtId="0" fontId="34" fillId="0" borderId="9" xfId="12" applyFont="1" applyBorder="1" applyAlignment="1">
      <alignment horizontal="center" wrapText="1"/>
    </xf>
    <xf numFmtId="0" fontId="21" fillId="0" borderId="14" xfId="12" applyFont="1" applyBorder="1" applyAlignment="1">
      <alignment horizontal="left" wrapText="1"/>
    </xf>
    <xf numFmtId="0" fontId="9" fillId="0" borderId="15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0" fontId="25" fillId="0" borderId="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2" xfId="10" applyFont="1" applyBorder="1" applyAlignment="1">
      <alignment horizontal="center"/>
    </xf>
    <xf numFmtId="0" fontId="5" fillId="0" borderId="0" xfId="10" applyFont="1" applyBorder="1" applyAlignment="1">
      <alignment horizontal="center"/>
    </xf>
    <xf numFmtId="0" fontId="5" fillId="0" borderId="10" xfId="10" applyFont="1" applyBorder="1" applyAlignment="1">
      <alignment horizontal="center"/>
    </xf>
    <xf numFmtId="0" fontId="3" fillId="0" borderId="2" xfId="10" applyFont="1" applyBorder="1" applyAlignment="1">
      <alignment horizontal="center"/>
    </xf>
    <xf numFmtId="0" fontId="3" fillId="0" borderId="0" xfId="10" applyFont="1" applyBorder="1" applyAlignment="1">
      <alignment horizontal="center"/>
    </xf>
    <xf numFmtId="0" fontId="2" fillId="0" borderId="2" xfId="10" applyFont="1" applyBorder="1" applyAlignment="1">
      <alignment horizontal="left"/>
    </xf>
    <xf numFmtId="0" fontId="2" fillId="0" borderId="0" xfId="10" applyFont="1" applyBorder="1" applyAlignment="1">
      <alignment horizontal="left"/>
    </xf>
    <xf numFmtId="0" fontId="2" fillId="0" borderId="10" xfId="10" applyFont="1" applyBorder="1" applyAlignment="1">
      <alignment horizontal="left"/>
    </xf>
    <xf numFmtId="0" fontId="4" fillId="0" borderId="2" xfId="10" applyFont="1" applyBorder="1" applyAlignment="1">
      <alignment horizontal="left"/>
    </xf>
    <xf numFmtId="0" fontId="4" fillId="0" borderId="0" xfId="10" applyFont="1" applyBorder="1" applyAlignment="1">
      <alignment horizontal="left"/>
    </xf>
    <xf numFmtId="0" fontId="4" fillId="0" borderId="10" xfId="10" applyFont="1" applyBorder="1" applyAlignment="1">
      <alignment horizontal="left"/>
    </xf>
    <xf numFmtId="0" fontId="6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3" fillId="0" borderId="2" xfId="10" applyFont="1" applyBorder="1" applyAlignment="1">
      <alignment horizontal="left"/>
    </xf>
    <xf numFmtId="0" fontId="23" fillId="0" borderId="2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4" fillId="0" borderId="0" xfId="10" applyFont="1" applyAlignment="1">
      <alignment horizontal="left"/>
    </xf>
  </cellXfs>
  <cellStyles count="14">
    <cellStyle name="Comma" xfId="1" builtinId="3"/>
    <cellStyle name="Comma 3" xfId="2"/>
    <cellStyle name="Comma 4" xfId="3"/>
    <cellStyle name="Comma 6" xfId="4"/>
    <cellStyle name="Normal" xfId="0" builtinId="0"/>
    <cellStyle name="Normal 2" xfId="5"/>
    <cellStyle name="Normal 3" xfId="6"/>
    <cellStyle name="Normal 4" xfId="7"/>
    <cellStyle name="Normal 6" xfId="8"/>
    <cellStyle name="Normal 7" xfId="9"/>
    <cellStyle name="Normal 8" xfId="10"/>
    <cellStyle name="Normal 9" xfId="11"/>
    <cellStyle name="Normal_asn_2009 Propozimet" xfId="12"/>
    <cellStyle name="Normal_Sheet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ylfia\zylfia_doc\Zylfie%20(D)\viti%202012\fdp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nita"/>
      <sheetName val="treg auto"/>
      <sheetName val="mth"/>
      <sheetName val="edil trans"/>
      <sheetName val="ali selmani"/>
      <sheetName val="erges"/>
      <sheetName val="vessa-al"/>
      <sheetName val="ezi"/>
      <sheetName val="blenis"/>
      <sheetName val="etv"/>
      <sheetName val="andi konst"/>
      <sheetName val="ali tafaj"/>
      <sheetName val="sh baci"/>
      <sheetName val="elezi"/>
      <sheetName val="zylfie"/>
      <sheetName val="baz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9">
          <cell r="D19">
            <v>820850.8</v>
          </cell>
          <cell r="E19">
            <v>13646976</v>
          </cell>
          <cell r="H19">
            <v>1622505</v>
          </cell>
          <cell r="I19">
            <v>324501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41"/>
  <sheetViews>
    <sheetView tabSelected="1" zoomScale="85" zoomScaleNormal="85" workbookViewId="0">
      <selection activeCell="O10" sqref="O10"/>
    </sheetView>
  </sheetViews>
  <sheetFormatPr defaultColWidth="9" defaultRowHeight="15"/>
  <cols>
    <col min="1" max="1" width="1.42578125" style="26" customWidth="1"/>
    <col min="2" max="2" width="10.28515625" style="26" customWidth="1"/>
    <col min="3" max="9" width="9" style="26"/>
    <col min="10" max="10" width="13.140625" style="26" customWidth="1"/>
    <col min="11" max="11" width="5.5703125" style="26" customWidth="1"/>
    <col min="12" max="12" width="2.7109375" style="26" customWidth="1"/>
    <col min="13" max="16384" width="9" style="26"/>
  </cols>
  <sheetData>
    <row r="1" spans="2:11" s="23" customFormat="1" ht="13.5" customHeight="1"/>
    <row r="2" spans="2:11" s="23" customFormat="1">
      <c r="B2" s="86"/>
      <c r="C2" s="88"/>
      <c r="D2" s="88"/>
      <c r="E2" s="88"/>
      <c r="F2" s="88"/>
      <c r="G2" s="88"/>
      <c r="H2" s="88"/>
      <c r="I2" s="88"/>
      <c r="J2" s="88"/>
      <c r="K2" s="146"/>
    </row>
    <row r="3" spans="2:11" s="23" customFormat="1">
      <c r="B3" s="89"/>
      <c r="C3" s="24"/>
      <c r="D3" s="24"/>
      <c r="E3" s="24"/>
      <c r="F3" s="24"/>
      <c r="G3" s="24"/>
      <c r="H3" s="24"/>
      <c r="I3" s="24"/>
      <c r="J3" s="24"/>
      <c r="K3" s="156"/>
    </row>
    <row r="4" spans="2:11">
      <c r="B4" s="259"/>
      <c r="C4" s="25"/>
      <c r="D4" s="25"/>
      <c r="E4" s="25"/>
      <c r="F4" s="25"/>
      <c r="G4" s="25"/>
      <c r="H4" s="25"/>
      <c r="I4" s="25"/>
      <c r="J4" s="25"/>
      <c r="K4" s="260"/>
    </row>
    <row r="5" spans="2:11" s="28" customFormat="1">
      <c r="B5" s="330" t="s">
        <v>189</v>
      </c>
      <c r="C5" s="331"/>
      <c r="D5" s="331"/>
      <c r="E5" s="331"/>
      <c r="F5" s="331"/>
      <c r="G5" s="331"/>
      <c r="H5" s="331"/>
      <c r="I5" s="331"/>
      <c r="J5" s="331"/>
      <c r="K5" s="332"/>
    </row>
    <row r="6" spans="2:11" s="28" customFormat="1">
      <c r="B6" s="330"/>
      <c r="C6" s="331"/>
      <c r="D6" s="331"/>
      <c r="E6" s="331"/>
      <c r="F6" s="331"/>
      <c r="G6" s="331"/>
      <c r="H6" s="331"/>
      <c r="I6" s="331"/>
      <c r="J6" s="331"/>
      <c r="K6" s="332"/>
    </row>
    <row r="7" spans="2:11" s="28" customFormat="1" ht="18.75" customHeight="1">
      <c r="B7" s="261"/>
      <c r="C7" s="27"/>
      <c r="D7" s="27"/>
      <c r="E7" s="27"/>
      <c r="F7" s="27"/>
      <c r="G7" s="27"/>
      <c r="H7" s="27"/>
      <c r="I7" s="27"/>
      <c r="J7" s="27"/>
      <c r="K7" s="262"/>
    </row>
    <row r="8" spans="2:11" s="28" customFormat="1">
      <c r="B8" s="327" t="s">
        <v>0</v>
      </c>
      <c r="C8" s="328"/>
      <c r="D8" s="328"/>
      <c r="E8" s="328"/>
      <c r="F8" s="328"/>
      <c r="G8" s="328"/>
      <c r="H8" s="328"/>
      <c r="I8" s="328"/>
      <c r="J8" s="328"/>
      <c r="K8" s="329"/>
    </row>
    <row r="9" spans="2:11" s="28" customFormat="1">
      <c r="B9" s="327" t="s">
        <v>1</v>
      </c>
      <c r="C9" s="328"/>
      <c r="D9" s="328"/>
      <c r="E9" s="328"/>
      <c r="F9" s="328"/>
      <c r="G9" s="328"/>
      <c r="H9" s="328"/>
      <c r="I9" s="328"/>
      <c r="J9" s="328"/>
      <c r="K9" s="329"/>
    </row>
    <row r="10" spans="2:11">
      <c r="B10" s="320"/>
      <c r="C10" s="321"/>
      <c r="D10" s="321"/>
      <c r="E10" s="321"/>
      <c r="F10" s="321"/>
      <c r="G10" s="321"/>
      <c r="H10" s="321"/>
      <c r="I10" s="321"/>
      <c r="J10" s="321"/>
      <c r="K10" s="322"/>
    </row>
    <row r="11" spans="2:11">
      <c r="B11" s="320"/>
      <c r="C11" s="321"/>
      <c r="D11" s="321"/>
      <c r="E11" s="321"/>
      <c r="F11" s="321"/>
      <c r="G11" s="321"/>
      <c r="H11" s="321"/>
      <c r="I11" s="321"/>
      <c r="J11" s="321"/>
      <c r="K11" s="322"/>
    </row>
    <row r="12" spans="2:11" s="28" customFormat="1" ht="21.75" customHeight="1">
      <c r="B12" s="261"/>
      <c r="C12" s="27"/>
      <c r="D12" s="27"/>
      <c r="E12" s="27"/>
      <c r="F12" s="27"/>
      <c r="G12" s="27"/>
      <c r="H12" s="27"/>
      <c r="I12" s="27"/>
      <c r="J12" s="27"/>
      <c r="K12" s="262"/>
    </row>
    <row r="13" spans="2:11" s="28" customFormat="1">
      <c r="B13" s="126"/>
      <c r="C13" s="29"/>
      <c r="D13" s="29"/>
      <c r="E13" s="29"/>
      <c r="F13" s="29"/>
      <c r="G13" s="29"/>
      <c r="H13" s="29"/>
      <c r="I13" s="29"/>
      <c r="J13" s="29"/>
      <c r="K13" s="159"/>
    </row>
    <row r="14" spans="2:11">
      <c r="B14" s="323" t="s">
        <v>190</v>
      </c>
      <c r="C14" s="333"/>
      <c r="D14" s="333"/>
      <c r="E14" s="333"/>
      <c r="F14" s="333"/>
      <c r="G14" s="333"/>
      <c r="H14" s="333"/>
      <c r="I14" s="333"/>
      <c r="J14" s="333"/>
      <c r="K14" s="334"/>
    </row>
    <row r="15" spans="2:11" s="28" customFormat="1">
      <c r="B15" s="326" t="s">
        <v>193</v>
      </c>
      <c r="C15" s="324"/>
      <c r="D15" s="324"/>
      <c r="E15" s="324"/>
      <c r="F15" s="324"/>
      <c r="G15" s="324"/>
      <c r="H15" s="324"/>
      <c r="I15" s="324"/>
      <c r="J15" s="324"/>
      <c r="K15" s="325"/>
    </row>
    <row r="16" spans="2:11" s="28" customFormat="1">
      <c r="B16" s="326" t="s">
        <v>197</v>
      </c>
      <c r="C16" s="324"/>
      <c r="D16" s="324"/>
      <c r="E16" s="324"/>
      <c r="F16" s="324"/>
      <c r="G16" s="324"/>
      <c r="H16" s="324"/>
      <c r="I16" s="324"/>
      <c r="J16" s="324"/>
      <c r="K16" s="325"/>
    </row>
    <row r="17" spans="2:11" s="28" customFormat="1">
      <c r="B17" s="326" t="s">
        <v>196</v>
      </c>
      <c r="C17" s="324"/>
      <c r="D17" s="324"/>
      <c r="E17" s="324"/>
      <c r="F17" s="324"/>
      <c r="G17" s="324"/>
      <c r="H17" s="324"/>
      <c r="I17" s="324"/>
      <c r="J17" s="324"/>
      <c r="K17" s="325"/>
    </row>
    <row r="18" spans="2:11" s="28" customFormat="1">
      <c r="B18" s="326" t="s">
        <v>198</v>
      </c>
      <c r="C18" s="324"/>
      <c r="D18" s="324"/>
      <c r="E18" s="324"/>
      <c r="F18" s="324"/>
      <c r="G18" s="324"/>
      <c r="H18" s="324"/>
      <c r="I18" s="324"/>
      <c r="J18" s="324"/>
      <c r="K18" s="325"/>
    </row>
    <row r="19" spans="2:11" s="28" customFormat="1">
      <c r="B19" s="326" t="s">
        <v>199</v>
      </c>
      <c r="C19" s="324"/>
      <c r="D19" s="324"/>
      <c r="E19" s="324"/>
      <c r="F19" s="324"/>
      <c r="G19" s="324"/>
      <c r="H19" s="324"/>
      <c r="I19" s="324"/>
      <c r="J19" s="324"/>
      <c r="K19" s="325"/>
    </row>
    <row r="20" spans="2:11" s="28" customFormat="1">
      <c r="B20" s="326" t="s">
        <v>200</v>
      </c>
      <c r="C20" s="324"/>
      <c r="D20" s="324"/>
      <c r="E20" s="324"/>
      <c r="F20" s="324"/>
      <c r="G20" s="324"/>
      <c r="H20" s="324"/>
      <c r="I20" s="324"/>
      <c r="J20" s="324"/>
      <c r="K20" s="325"/>
    </row>
    <row r="21" spans="2:11" s="28" customFormat="1">
      <c r="B21" s="327"/>
      <c r="C21" s="328"/>
      <c r="D21" s="328"/>
      <c r="E21" s="328"/>
      <c r="F21" s="328"/>
      <c r="G21" s="328"/>
      <c r="H21" s="328"/>
      <c r="I21" s="328"/>
      <c r="J21" s="328"/>
      <c r="K21" s="329"/>
    </row>
    <row r="22" spans="2:11" s="28" customFormat="1">
      <c r="B22" s="326" t="s">
        <v>201</v>
      </c>
      <c r="C22" s="324"/>
      <c r="D22" s="324"/>
      <c r="E22" s="324"/>
      <c r="F22" s="324"/>
      <c r="G22" s="324"/>
      <c r="H22" s="324"/>
      <c r="I22" s="324"/>
      <c r="J22" s="324"/>
      <c r="K22" s="325"/>
    </row>
    <row r="23" spans="2:11">
      <c r="B23" s="320"/>
      <c r="C23" s="321"/>
      <c r="D23" s="321"/>
      <c r="E23" s="321"/>
      <c r="F23" s="321"/>
      <c r="G23" s="321"/>
      <c r="H23" s="321"/>
      <c r="I23" s="321"/>
      <c r="J23" s="321"/>
      <c r="K23" s="322"/>
    </row>
    <row r="24" spans="2:11">
      <c r="B24" s="320"/>
      <c r="C24" s="321"/>
      <c r="D24" s="321"/>
      <c r="E24" s="321"/>
      <c r="F24" s="321"/>
      <c r="G24" s="321"/>
      <c r="H24" s="321"/>
      <c r="I24" s="321"/>
      <c r="J24" s="321"/>
      <c r="K24" s="322"/>
    </row>
    <row r="25" spans="2:11">
      <c r="B25" s="105"/>
      <c r="C25" s="30"/>
      <c r="D25" s="30"/>
      <c r="E25" s="30"/>
      <c r="F25" s="30"/>
      <c r="G25" s="30"/>
      <c r="H25" s="30"/>
      <c r="I25" s="30"/>
      <c r="J25" s="30"/>
      <c r="K25" s="158"/>
    </row>
    <row r="26" spans="2:11">
      <c r="B26" s="105"/>
      <c r="C26" s="30"/>
      <c r="D26" s="30"/>
      <c r="E26" s="30"/>
      <c r="F26" s="30"/>
      <c r="G26" s="30"/>
      <c r="H26" s="30"/>
      <c r="I26" s="30"/>
      <c r="J26" s="30"/>
      <c r="K26" s="158"/>
    </row>
    <row r="27" spans="2:11">
      <c r="B27" s="320"/>
      <c r="C27" s="321"/>
      <c r="D27" s="321"/>
      <c r="E27" s="321"/>
      <c r="F27" s="321"/>
      <c r="G27" s="321"/>
      <c r="H27" s="321"/>
      <c r="I27" s="321"/>
      <c r="J27" s="321"/>
      <c r="K27" s="322"/>
    </row>
    <row r="28" spans="2:11">
      <c r="B28" s="320"/>
      <c r="C28" s="321"/>
      <c r="D28" s="321"/>
      <c r="E28" s="321"/>
      <c r="F28" s="321"/>
      <c r="G28" s="321"/>
      <c r="H28" s="321"/>
      <c r="I28" s="321"/>
      <c r="J28" s="321"/>
      <c r="K28" s="322"/>
    </row>
    <row r="29" spans="2:11">
      <c r="B29" s="323" t="s">
        <v>191</v>
      </c>
      <c r="C29" s="333"/>
      <c r="D29" s="333"/>
      <c r="E29" s="333"/>
      <c r="F29" s="333"/>
      <c r="G29" s="333"/>
      <c r="H29" s="333"/>
      <c r="I29" s="333"/>
      <c r="J29" s="333"/>
      <c r="K29" s="334"/>
    </row>
    <row r="30" spans="2:11" s="28" customFormat="1">
      <c r="B30" s="326" t="s">
        <v>194</v>
      </c>
      <c r="C30" s="324"/>
      <c r="D30" s="324"/>
      <c r="E30" s="324"/>
      <c r="F30" s="324"/>
      <c r="G30" s="324"/>
      <c r="H30" s="324"/>
      <c r="I30" s="324"/>
      <c r="J30" s="324"/>
      <c r="K30" s="325"/>
    </row>
    <row r="31" spans="2:11" s="28" customFormat="1">
      <c r="B31" s="326" t="s">
        <v>192</v>
      </c>
      <c r="C31" s="324"/>
      <c r="D31" s="324"/>
      <c r="E31" s="324"/>
      <c r="F31" s="324"/>
      <c r="G31" s="324"/>
      <c r="H31" s="324"/>
      <c r="I31" s="324"/>
      <c r="J31" s="324"/>
      <c r="K31" s="325"/>
    </row>
    <row r="32" spans="2:11" s="28" customFormat="1">
      <c r="B32" s="326" t="s">
        <v>195</v>
      </c>
      <c r="C32" s="324"/>
      <c r="D32" s="324"/>
      <c r="E32" s="324"/>
      <c r="F32" s="324"/>
      <c r="G32" s="324"/>
      <c r="H32" s="324"/>
      <c r="I32" s="324"/>
      <c r="J32" s="324"/>
      <c r="K32" s="325"/>
    </row>
    <row r="33" spans="2:11" s="28" customFormat="1">
      <c r="B33" s="326" t="s">
        <v>202</v>
      </c>
      <c r="C33" s="324"/>
      <c r="D33" s="324"/>
      <c r="E33" s="324"/>
      <c r="F33" s="324"/>
      <c r="G33" s="324"/>
      <c r="H33" s="324"/>
      <c r="I33" s="324"/>
      <c r="J33" s="324"/>
      <c r="K33" s="325"/>
    </row>
    <row r="34" spans="2:11" s="28" customFormat="1">
      <c r="B34" s="326"/>
      <c r="C34" s="324"/>
      <c r="D34" s="324"/>
      <c r="E34" s="324"/>
      <c r="F34" s="324"/>
      <c r="G34" s="324"/>
      <c r="H34" s="324"/>
      <c r="I34" s="324"/>
      <c r="J34" s="324"/>
      <c r="K34" s="325"/>
    </row>
    <row r="35" spans="2:11" s="28" customFormat="1">
      <c r="B35" s="327"/>
      <c r="C35" s="328"/>
      <c r="D35" s="328"/>
      <c r="E35" s="328"/>
      <c r="F35" s="328"/>
      <c r="G35" s="328"/>
      <c r="H35" s="328"/>
      <c r="I35" s="328"/>
      <c r="J35" s="328"/>
      <c r="K35" s="329"/>
    </row>
    <row r="36" spans="2:11" s="28" customFormat="1">
      <c r="B36" s="323" t="s">
        <v>498</v>
      </c>
      <c r="C36" s="324"/>
      <c r="D36" s="324"/>
      <c r="E36" s="324"/>
      <c r="F36" s="324"/>
      <c r="G36" s="324"/>
      <c r="H36" s="324"/>
      <c r="I36" s="324"/>
      <c r="J36" s="324"/>
      <c r="K36" s="325"/>
    </row>
    <row r="37" spans="2:11" s="28" customFormat="1">
      <c r="B37" s="323" t="s">
        <v>499</v>
      </c>
      <c r="C37" s="324"/>
      <c r="D37" s="324"/>
      <c r="E37" s="324"/>
      <c r="F37" s="324"/>
      <c r="G37" s="324"/>
      <c r="H37" s="324"/>
      <c r="I37" s="324"/>
      <c r="J37" s="324"/>
      <c r="K37" s="325"/>
    </row>
    <row r="38" spans="2:11" s="28" customFormat="1">
      <c r="B38" s="327"/>
      <c r="C38" s="328"/>
      <c r="D38" s="328"/>
      <c r="E38" s="328"/>
      <c r="F38" s="328"/>
      <c r="G38" s="328"/>
      <c r="H38" s="328"/>
      <c r="I38" s="328"/>
      <c r="J38" s="328"/>
      <c r="K38" s="329"/>
    </row>
    <row r="39" spans="2:11" s="28" customFormat="1">
      <c r="B39" s="323" t="s">
        <v>500</v>
      </c>
      <c r="C39" s="324"/>
      <c r="D39" s="324"/>
      <c r="E39" s="324"/>
      <c r="F39" s="324"/>
      <c r="G39" s="324"/>
      <c r="H39" s="324"/>
      <c r="I39" s="324"/>
      <c r="J39" s="324"/>
      <c r="K39" s="325"/>
    </row>
    <row r="40" spans="2:11">
      <c r="B40" s="263"/>
      <c r="C40" s="22"/>
      <c r="D40" s="22"/>
      <c r="E40" s="22"/>
      <c r="F40" s="22"/>
      <c r="G40" s="22"/>
      <c r="H40" s="22"/>
      <c r="I40" s="22"/>
      <c r="J40" s="22"/>
      <c r="K40" s="264"/>
    </row>
    <row r="41" spans="2:11" ht="32.25" customHeight="1">
      <c r="B41" s="162"/>
      <c r="C41" s="164"/>
      <c r="D41" s="164"/>
      <c r="E41" s="164"/>
      <c r="F41" s="164"/>
      <c r="G41" s="164"/>
      <c r="H41" s="164"/>
      <c r="I41" s="164"/>
      <c r="J41" s="164"/>
      <c r="K41" s="165"/>
    </row>
  </sheetData>
  <mergeCells count="29">
    <mergeCell ref="B24:K24"/>
    <mergeCell ref="B33:K33"/>
    <mergeCell ref="B37:K37"/>
    <mergeCell ref="B17:K17"/>
    <mergeCell ref="B38:K38"/>
    <mergeCell ref="B39:K39"/>
    <mergeCell ref="B20:K20"/>
    <mergeCell ref="B21:K21"/>
    <mergeCell ref="B28:K28"/>
    <mergeCell ref="B29:K29"/>
    <mergeCell ref="B22:K22"/>
    <mergeCell ref="B5:K6"/>
    <mergeCell ref="B14:K14"/>
    <mergeCell ref="B15:K15"/>
    <mergeCell ref="B16:K16"/>
    <mergeCell ref="B10:K10"/>
    <mergeCell ref="B9:K9"/>
    <mergeCell ref="B8:K8"/>
    <mergeCell ref="B11:K11"/>
    <mergeCell ref="B27:K27"/>
    <mergeCell ref="B36:K36"/>
    <mergeCell ref="B30:K30"/>
    <mergeCell ref="B18:K18"/>
    <mergeCell ref="B31:K31"/>
    <mergeCell ref="B32:K32"/>
    <mergeCell ref="B35:K35"/>
    <mergeCell ref="B23:K23"/>
    <mergeCell ref="B19:K19"/>
    <mergeCell ref="B34:K34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8"/>
  <sheetViews>
    <sheetView topLeftCell="B67" workbookViewId="0">
      <selection activeCell="P9" sqref="P9"/>
    </sheetView>
  </sheetViews>
  <sheetFormatPr defaultColWidth="9" defaultRowHeight="15"/>
  <cols>
    <col min="1" max="1" width="3.28515625" style="26" hidden="1" customWidth="1"/>
    <col min="2" max="2" width="2.85546875" style="145" customWidth="1"/>
    <col min="3" max="3" width="1.7109375" style="26" hidden="1" customWidth="1"/>
    <col min="4" max="4" width="3" style="26" customWidth="1"/>
    <col min="5" max="5" width="12" style="26" customWidth="1"/>
    <col min="6" max="6" width="11.5703125" style="26" customWidth="1"/>
    <col min="7" max="7" width="10.42578125" style="26" customWidth="1"/>
    <col min="8" max="8" width="13.5703125" style="26" customWidth="1"/>
    <col min="9" max="9" width="10.140625" style="26" customWidth="1"/>
    <col min="10" max="10" width="10.28515625" style="26" customWidth="1"/>
    <col min="11" max="12" width="11.5703125" style="26" customWidth="1"/>
    <col min="13" max="13" width="0.28515625" style="26" hidden="1" customWidth="1"/>
    <col min="14" max="14" width="2.7109375" style="26" customWidth="1"/>
    <col min="15" max="16384" width="9" style="26"/>
  </cols>
  <sheetData>
    <row r="1" spans="1:14" s="23" customFormat="1">
      <c r="A1" s="86"/>
      <c r="B1" s="87" t="s">
        <v>207</v>
      </c>
      <c r="C1" s="88"/>
      <c r="D1" s="88"/>
      <c r="E1" s="88"/>
      <c r="F1" s="88"/>
      <c r="G1" s="88"/>
      <c r="H1" s="88"/>
      <c r="I1" s="88"/>
      <c r="J1" s="88"/>
      <c r="K1" s="88"/>
      <c r="L1" s="146"/>
    </row>
    <row r="2" spans="1:14" s="90" customFormat="1" ht="33" customHeight="1">
      <c r="A2" s="377" t="s">
        <v>332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9"/>
    </row>
    <row r="3" spans="1:14" s="96" customFormat="1" ht="15.75">
      <c r="A3" s="91"/>
      <c r="B3" s="92"/>
      <c r="C3" s="380" t="s">
        <v>116</v>
      </c>
      <c r="D3" s="380"/>
      <c r="E3" s="93" t="s">
        <v>208</v>
      </c>
      <c r="F3" s="94"/>
      <c r="G3" s="94"/>
      <c r="H3" s="94"/>
      <c r="I3" s="94"/>
      <c r="J3" s="95"/>
      <c r="K3" s="315"/>
      <c r="L3" s="294"/>
    </row>
    <row r="4" spans="1:14" s="96" customFormat="1">
      <c r="A4" s="97"/>
      <c r="B4" s="98"/>
      <c r="C4" s="94"/>
      <c r="D4" s="94"/>
      <c r="E4" s="94"/>
      <c r="F4" s="94"/>
      <c r="G4" s="94"/>
      <c r="H4" s="94"/>
      <c r="I4" s="94"/>
      <c r="J4" s="95"/>
      <c r="K4" s="315"/>
      <c r="L4" s="294"/>
    </row>
    <row r="5" spans="1:14" s="101" customFormat="1">
      <c r="A5" s="97"/>
      <c r="B5" s="98"/>
      <c r="C5" s="94"/>
      <c r="D5" s="51" t="s">
        <v>8</v>
      </c>
      <c r="E5" s="45" t="s">
        <v>209</v>
      </c>
      <c r="F5" s="45"/>
      <c r="G5" s="99"/>
      <c r="H5" s="100"/>
      <c r="I5" s="100"/>
      <c r="J5" s="100"/>
      <c r="K5" s="308"/>
      <c r="L5" s="295"/>
    </row>
    <row r="6" spans="1:14">
      <c r="A6" s="42"/>
      <c r="B6" s="43"/>
      <c r="C6" s="44"/>
      <c r="D6" s="103">
        <v>1</v>
      </c>
      <c r="E6" s="104" t="s">
        <v>210</v>
      </c>
      <c r="F6" s="45"/>
      <c r="G6" s="30"/>
      <c r="H6" s="30"/>
      <c r="I6" s="30"/>
      <c r="J6" s="30"/>
      <c r="K6" s="309">
        <f>aktiv!E6</f>
        <v>2397625</v>
      </c>
      <c r="L6" s="296"/>
    </row>
    <row r="7" spans="1:14">
      <c r="A7" s="105"/>
      <c r="B7" s="106">
        <v>3</v>
      </c>
      <c r="C7" s="30"/>
      <c r="D7" s="30"/>
      <c r="E7" s="106" t="s">
        <v>211</v>
      </c>
      <c r="F7" s="107"/>
      <c r="G7" s="107"/>
      <c r="H7" s="107"/>
      <c r="I7" s="107"/>
      <c r="J7" s="107"/>
      <c r="K7" s="316"/>
      <c r="L7" s="296"/>
    </row>
    <row r="8" spans="1:14">
      <c r="A8" s="105"/>
      <c r="B8" s="106"/>
      <c r="C8" s="30"/>
      <c r="D8" s="381" t="s">
        <v>2</v>
      </c>
      <c r="E8" s="381" t="s">
        <v>212</v>
      </c>
      <c r="F8" s="381"/>
      <c r="G8" s="381" t="s">
        <v>213</v>
      </c>
      <c r="H8" s="381" t="s">
        <v>214</v>
      </c>
      <c r="I8" s="108" t="s">
        <v>215</v>
      </c>
      <c r="J8" s="108" t="s">
        <v>216</v>
      </c>
      <c r="K8" s="108" t="s">
        <v>215</v>
      </c>
      <c r="L8" s="158"/>
      <c r="N8" s="105"/>
    </row>
    <row r="9" spans="1:14">
      <c r="A9" s="105"/>
      <c r="B9" s="106"/>
      <c r="C9" s="30"/>
      <c r="D9" s="381"/>
      <c r="E9" s="381"/>
      <c r="F9" s="381"/>
      <c r="G9" s="381"/>
      <c r="H9" s="381"/>
      <c r="I9" s="109" t="s">
        <v>217</v>
      </c>
      <c r="J9" s="109" t="s">
        <v>218</v>
      </c>
      <c r="K9" s="109" t="s">
        <v>219</v>
      </c>
      <c r="L9" s="158"/>
      <c r="N9" s="105"/>
    </row>
    <row r="10" spans="1:14">
      <c r="A10" s="105"/>
      <c r="B10" s="106"/>
      <c r="C10" s="30"/>
      <c r="D10" s="110">
        <v>1</v>
      </c>
      <c r="E10" s="173" t="s">
        <v>316</v>
      </c>
      <c r="F10" s="174"/>
      <c r="G10" s="319" t="s">
        <v>317</v>
      </c>
      <c r="H10" s="111"/>
      <c r="I10" s="109"/>
      <c r="J10" s="109"/>
      <c r="K10" s="289">
        <v>27108.73</v>
      </c>
      <c r="L10" s="158"/>
      <c r="N10" s="105"/>
    </row>
    <row r="11" spans="1:14">
      <c r="A11" s="105"/>
      <c r="B11" s="106"/>
      <c r="C11" s="30"/>
      <c r="D11" s="110">
        <v>2</v>
      </c>
      <c r="E11" s="173" t="s">
        <v>316</v>
      </c>
      <c r="F11" s="174"/>
      <c r="G11" s="319" t="s">
        <v>318</v>
      </c>
      <c r="H11" s="111"/>
      <c r="I11" s="109">
        <v>5.46</v>
      </c>
      <c r="J11" s="109">
        <v>139.59</v>
      </c>
      <c r="K11" s="289">
        <f>I11*J11</f>
        <v>762.16139999999996</v>
      </c>
      <c r="L11" s="158"/>
      <c r="N11" s="105"/>
    </row>
    <row r="12" spans="1:14">
      <c r="A12" s="105"/>
      <c r="B12" s="106"/>
      <c r="C12" s="30"/>
      <c r="D12" s="110">
        <v>4</v>
      </c>
      <c r="E12" s="375" t="s">
        <v>319</v>
      </c>
      <c r="F12" s="376"/>
      <c r="G12" s="112" t="s">
        <v>318</v>
      </c>
      <c r="H12" s="167"/>
      <c r="I12" s="113">
        <v>1557.52</v>
      </c>
      <c r="J12" s="113">
        <v>139.59</v>
      </c>
      <c r="K12" s="289">
        <f>I12*J12</f>
        <v>217414.21679999999</v>
      </c>
      <c r="L12" s="158"/>
      <c r="N12" s="105"/>
    </row>
    <row r="13" spans="1:14">
      <c r="A13" s="105"/>
      <c r="B13" s="106"/>
      <c r="C13" s="30"/>
      <c r="D13" s="110">
        <v>5</v>
      </c>
      <c r="E13" s="375" t="s">
        <v>319</v>
      </c>
      <c r="F13" s="376"/>
      <c r="G13" s="112" t="s">
        <v>317</v>
      </c>
      <c r="H13" s="167"/>
      <c r="I13" s="113"/>
      <c r="J13" s="113"/>
      <c r="K13" s="290">
        <v>15241.04</v>
      </c>
      <c r="L13" s="158"/>
      <c r="N13" s="105"/>
    </row>
    <row r="14" spans="1:14">
      <c r="A14" s="105"/>
      <c r="B14" s="106"/>
      <c r="C14" s="30"/>
      <c r="D14" s="110">
        <v>6</v>
      </c>
      <c r="E14" s="375" t="s">
        <v>320</v>
      </c>
      <c r="F14" s="376"/>
      <c r="G14" s="112" t="s">
        <v>317</v>
      </c>
      <c r="H14" s="167"/>
      <c r="I14" s="113"/>
      <c r="J14" s="113"/>
      <c r="K14" s="291">
        <v>267270.03999999998</v>
      </c>
      <c r="L14" s="158"/>
      <c r="N14" s="105"/>
    </row>
    <row r="15" spans="1:14">
      <c r="A15" s="105"/>
      <c r="B15" s="106"/>
      <c r="C15" s="30"/>
      <c r="D15" s="110">
        <v>7</v>
      </c>
      <c r="E15" s="375" t="s">
        <v>320</v>
      </c>
      <c r="F15" s="376"/>
      <c r="G15" s="170" t="s">
        <v>318</v>
      </c>
      <c r="H15" s="167"/>
      <c r="I15" s="113">
        <v>235.12</v>
      </c>
      <c r="J15" s="113">
        <v>139.59</v>
      </c>
      <c r="K15" s="291">
        <f>I15*J15</f>
        <v>32820.400800000003</v>
      </c>
      <c r="L15" s="158"/>
      <c r="N15" s="105"/>
    </row>
    <row r="16" spans="1:14" s="96" customFormat="1">
      <c r="A16" s="105"/>
      <c r="B16" s="106"/>
      <c r="C16" s="30"/>
      <c r="D16" s="110">
        <v>8</v>
      </c>
      <c r="E16" s="375" t="s">
        <v>321</v>
      </c>
      <c r="F16" s="376"/>
      <c r="G16" s="112" t="s">
        <v>317</v>
      </c>
      <c r="H16" s="167"/>
      <c r="I16" s="46"/>
      <c r="J16" s="46"/>
      <c r="K16" s="292">
        <v>7803.7</v>
      </c>
      <c r="L16" s="157"/>
      <c r="N16" s="97"/>
    </row>
    <row r="17" spans="1:14" s="96" customFormat="1">
      <c r="A17" s="105"/>
      <c r="B17" s="106"/>
      <c r="C17" s="30"/>
      <c r="D17" s="110">
        <v>9</v>
      </c>
      <c r="E17" s="175" t="s">
        <v>331</v>
      </c>
      <c r="F17" s="166"/>
      <c r="G17" s="170" t="s">
        <v>317</v>
      </c>
      <c r="H17" s="172"/>
      <c r="I17" s="171"/>
      <c r="J17" s="46"/>
      <c r="K17" s="292">
        <v>72428.679999999993</v>
      </c>
      <c r="L17" s="157"/>
      <c r="N17" s="97"/>
    </row>
    <row r="18" spans="1:14" s="119" customFormat="1" ht="21" customHeight="1">
      <c r="A18" s="115"/>
      <c r="B18" s="116"/>
      <c r="C18" s="117"/>
      <c r="D18" s="118"/>
      <c r="E18" s="385" t="s">
        <v>220</v>
      </c>
      <c r="F18" s="386"/>
      <c r="G18" s="386"/>
      <c r="H18" s="386"/>
      <c r="I18" s="386"/>
      <c r="J18" s="387"/>
      <c r="K18" s="293">
        <f>SUM(K10:K17)</f>
        <v>640848.96899999981</v>
      </c>
      <c r="L18" s="317"/>
      <c r="N18" s="115"/>
    </row>
    <row r="19" spans="1:14" s="96" customFormat="1">
      <c r="A19" s="97"/>
      <c r="B19" s="98">
        <v>4</v>
      </c>
      <c r="C19" s="94"/>
      <c r="D19" s="47"/>
      <c r="E19" s="43" t="s">
        <v>221</v>
      </c>
      <c r="F19" s="47"/>
      <c r="G19" s="47"/>
      <c r="H19" s="47"/>
      <c r="I19" s="47"/>
      <c r="J19" s="47"/>
      <c r="K19" s="157"/>
      <c r="L19" s="157"/>
      <c r="N19" s="97"/>
    </row>
    <row r="20" spans="1:14" s="96" customFormat="1">
      <c r="A20" s="97"/>
      <c r="B20" s="98"/>
      <c r="C20" s="94"/>
      <c r="D20" s="388" t="s">
        <v>2</v>
      </c>
      <c r="E20" s="389" t="s">
        <v>222</v>
      </c>
      <c r="F20" s="390"/>
      <c r="G20" s="390"/>
      <c r="H20" s="390"/>
      <c r="I20" s="120" t="s">
        <v>215</v>
      </c>
      <c r="J20" s="120" t="s">
        <v>216</v>
      </c>
      <c r="K20" s="120" t="s">
        <v>215</v>
      </c>
      <c r="L20" s="157"/>
      <c r="N20" s="97"/>
    </row>
    <row r="21" spans="1:14" s="96" customFormat="1">
      <c r="A21" s="97"/>
      <c r="B21" s="98"/>
      <c r="C21" s="94"/>
      <c r="D21" s="388"/>
      <c r="E21" s="391"/>
      <c r="F21" s="392"/>
      <c r="G21" s="392"/>
      <c r="H21" s="392"/>
      <c r="I21" s="121" t="s">
        <v>217</v>
      </c>
      <c r="J21" s="121" t="s">
        <v>218</v>
      </c>
      <c r="K21" s="121" t="s">
        <v>219</v>
      </c>
      <c r="L21" s="157"/>
      <c r="N21" s="97"/>
    </row>
    <row r="22" spans="1:14" s="96" customFormat="1">
      <c r="A22" s="97"/>
      <c r="B22" s="98"/>
      <c r="C22" s="94"/>
      <c r="D22" s="122"/>
      <c r="E22" s="382" t="s">
        <v>223</v>
      </c>
      <c r="F22" s="383"/>
      <c r="G22" s="383"/>
      <c r="H22" s="383"/>
      <c r="I22" s="123"/>
      <c r="J22" s="123"/>
      <c r="K22" s="297">
        <f>aktiv!E8</f>
        <v>1756776</v>
      </c>
      <c r="L22" s="157"/>
      <c r="N22" s="97"/>
    </row>
    <row r="23" spans="1:14" s="96" customFormat="1">
      <c r="A23" s="97"/>
      <c r="B23" s="98"/>
      <c r="C23" s="94"/>
      <c r="D23" s="114"/>
      <c r="E23" s="382" t="s">
        <v>224</v>
      </c>
      <c r="F23" s="383"/>
      <c r="G23" s="383"/>
      <c r="H23" s="383"/>
      <c r="I23" s="114"/>
      <c r="J23" s="114"/>
      <c r="K23" s="297"/>
      <c r="L23" s="157"/>
      <c r="N23" s="97"/>
    </row>
    <row r="24" spans="1:14" s="96" customFormat="1">
      <c r="A24" s="97"/>
      <c r="B24" s="98"/>
      <c r="C24" s="94"/>
      <c r="D24" s="114"/>
      <c r="E24" s="382" t="s">
        <v>225</v>
      </c>
      <c r="F24" s="383"/>
      <c r="G24" s="383"/>
      <c r="H24" s="383"/>
      <c r="I24" s="114"/>
      <c r="J24" s="114"/>
      <c r="K24" s="297"/>
      <c r="L24" s="157"/>
      <c r="N24" s="97"/>
    </row>
    <row r="25" spans="1:14" s="96" customFormat="1">
      <c r="A25" s="97"/>
      <c r="B25" s="98"/>
      <c r="C25" s="94"/>
      <c r="D25" s="114"/>
      <c r="E25" s="382"/>
      <c r="F25" s="383"/>
      <c r="G25" s="383"/>
      <c r="H25" s="383"/>
      <c r="I25" s="114"/>
      <c r="J25" s="114"/>
      <c r="K25" s="297"/>
      <c r="L25" s="157"/>
      <c r="N25" s="97"/>
    </row>
    <row r="26" spans="1:14" s="96" customFormat="1" ht="18" customHeight="1">
      <c r="A26" s="97"/>
      <c r="B26" s="98"/>
      <c r="C26" s="94"/>
      <c r="D26" s="118"/>
      <c r="E26" s="385" t="s">
        <v>220</v>
      </c>
      <c r="F26" s="386"/>
      <c r="G26" s="386"/>
      <c r="H26" s="386"/>
      <c r="I26" s="386"/>
      <c r="J26" s="387"/>
      <c r="K26" s="298">
        <f>K22</f>
        <v>1756776</v>
      </c>
      <c r="L26" s="157"/>
      <c r="N26" s="97"/>
    </row>
    <row r="27" spans="1:14" s="96" customFormat="1">
      <c r="A27" s="97"/>
      <c r="B27" s="98"/>
      <c r="C27" s="94"/>
      <c r="D27" s="94"/>
      <c r="E27" s="94"/>
      <c r="F27" s="94"/>
      <c r="G27" s="94"/>
      <c r="H27" s="94"/>
      <c r="I27" s="94"/>
      <c r="J27" s="94"/>
      <c r="K27" s="300"/>
      <c r="L27" s="157"/>
      <c r="N27" s="97"/>
    </row>
    <row r="28" spans="1:14" s="96" customFormat="1">
      <c r="A28" s="97"/>
      <c r="B28" s="98"/>
      <c r="C28" s="94"/>
      <c r="D28" s="94"/>
      <c r="E28" s="94"/>
      <c r="F28" s="94"/>
      <c r="G28" s="94"/>
      <c r="H28" s="94"/>
      <c r="I28" s="94"/>
      <c r="J28" s="94"/>
      <c r="K28" s="300"/>
      <c r="L28" s="157"/>
      <c r="N28" s="97"/>
    </row>
    <row r="29" spans="1:14" s="28" customFormat="1">
      <c r="A29" s="97"/>
      <c r="B29" s="98">
        <v>5</v>
      </c>
      <c r="C29" s="94"/>
      <c r="D29" s="124">
        <v>2</v>
      </c>
      <c r="E29" s="125" t="s">
        <v>226</v>
      </c>
      <c r="F29" s="48"/>
      <c r="G29" s="29"/>
      <c r="H29" s="29"/>
      <c r="I29" s="29"/>
      <c r="J29" s="29"/>
      <c r="K29" s="301"/>
      <c r="L29" s="159"/>
      <c r="N29" s="126"/>
    </row>
    <row r="30" spans="1:14" s="28" customFormat="1">
      <c r="A30" s="126"/>
      <c r="B30" s="127"/>
      <c r="C30" s="29"/>
      <c r="D30" s="29"/>
      <c r="E30" s="29"/>
      <c r="F30" s="29" t="s">
        <v>227</v>
      </c>
      <c r="G30" s="29"/>
      <c r="H30" s="29"/>
      <c r="I30" s="29"/>
      <c r="J30" s="29"/>
      <c r="K30" s="301"/>
      <c r="L30" s="159"/>
      <c r="N30" s="126"/>
    </row>
    <row r="31" spans="1:14" s="28" customFormat="1">
      <c r="A31" s="126"/>
      <c r="B31" s="127"/>
      <c r="C31" s="29"/>
      <c r="D31" s="29"/>
      <c r="E31" s="29"/>
      <c r="F31" s="29"/>
      <c r="G31" s="29"/>
      <c r="H31" s="29"/>
      <c r="I31" s="29"/>
      <c r="J31" s="29"/>
      <c r="K31" s="301"/>
      <c r="L31" s="159"/>
      <c r="N31" s="126"/>
    </row>
    <row r="32" spans="1:14" s="28" customFormat="1">
      <c r="A32" s="126"/>
      <c r="B32" s="127">
        <v>6</v>
      </c>
      <c r="C32" s="29"/>
      <c r="D32" s="124">
        <v>3</v>
      </c>
      <c r="E32" s="125" t="s">
        <v>228</v>
      </c>
      <c r="F32" s="48"/>
      <c r="G32" s="29"/>
      <c r="H32" s="29"/>
      <c r="I32" s="29"/>
      <c r="J32" s="29"/>
      <c r="K32" s="301"/>
      <c r="L32" s="159"/>
      <c r="N32" s="126"/>
    </row>
    <row r="33" spans="1:14" s="28" customFormat="1">
      <c r="A33" s="126"/>
      <c r="B33" s="127"/>
      <c r="C33" s="29"/>
      <c r="D33" s="49"/>
      <c r="E33" s="50"/>
      <c r="F33" s="48"/>
      <c r="G33" s="29"/>
      <c r="H33" s="29"/>
      <c r="I33" s="29"/>
      <c r="J33" s="29"/>
      <c r="K33" s="301"/>
      <c r="L33" s="159"/>
      <c r="N33" s="126"/>
    </row>
    <row r="34" spans="1:14" s="96" customFormat="1">
      <c r="A34" s="126"/>
      <c r="B34" s="127">
        <v>7</v>
      </c>
      <c r="C34" s="29"/>
      <c r="D34" s="51" t="s">
        <v>229</v>
      </c>
      <c r="E34" s="52" t="s">
        <v>230</v>
      </c>
      <c r="F34" s="94"/>
      <c r="G34" s="94"/>
      <c r="H34" s="94"/>
      <c r="I34" s="94"/>
      <c r="J34" s="94"/>
      <c r="K34" s="300">
        <v>5756272</v>
      </c>
      <c r="L34" s="157"/>
      <c r="N34" s="97"/>
    </row>
    <row r="35" spans="1:14" s="96" customFormat="1">
      <c r="A35" s="97"/>
      <c r="B35" s="98"/>
      <c r="C35" s="94"/>
      <c r="D35" s="229" t="s">
        <v>510</v>
      </c>
      <c r="E35" s="229" t="s">
        <v>511</v>
      </c>
      <c r="F35" s="229" t="s">
        <v>512</v>
      </c>
      <c r="G35" s="94"/>
      <c r="H35" s="229">
        <v>10</v>
      </c>
      <c r="I35" s="229" t="s">
        <v>522</v>
      </c>
      <c r="J35" s="230">
        <v>115000</v>
      </c>
      <c r="K35" s="300"/>
      <c r="L35" s="157"/>
      <c r="N35" s="97"/>
    </row>
    <row r="36" spans="1:14" s="96" customFormat="1">
      <c r="A36" s="97"/>
      <c r="B36" s="98"/>
      <c r="C36" s="94"/>
      <c r="D36" s="229">
        <v>1</v>
      </c>
      <c r="E36" s="229" t="s">
        <v>513</v>
      </c>
      <c r="F36" s="230">
        <v>69220</v>
      </c>
      <c r="G36" s="94"/>
      <c r="H36" s="229">
        <v>11</v>
      </c>
      <c r="I36" s="229" t="s">
        <v>523</v>
      </c>
      <c r="J36" s="230">
        <v>1879515</v>
      </c>
      <c r="K36" s="300"/>
      <c r="L36" s="157"/>
      <c r="N36" s="97"/>
    </row>
    <row r="37" spans="1:14" s="96" customFormat="1">
      <c r="A37" s="97"/>
      <c r="B37" s="98"/>
      <c r="C37" s="94"/>
      <c r="D37" s="229">
        <v>2</v>
      </c>
      <c r="E37" s="229" t="s">
        <v>514</v>
      </c>
      <c r="F37" s="230">
        <v>300000</v>
      </c>
      <c r="G37" s="94"/>
      <c r="H37" s="229">
        <v>12</v>
      </c>
      <c r="I37" s="229" t="s">
        <v>524</v>
      </c>
      <c r="J37" s="230">
        <v>-15000</v>
      </c>
      <c r="K37" s="300"/>
      <c r="L37" s="157"/>
      <c r="N37" s="97"/>
    </row>
    <row r="38" spans="1:14" s="96" customFormat="1">
      <c r="A38" s="97"/>
      <c r="B38" s="98"/>
      <c r="C38" s="94"/>
      <c r="D38" s="229">
        <v>3</v>
      </c>
      <c r="E38" s="229" t="s">
        <v>515</v>
      </c>
      <c r="F38" s="230">
        <v>2295250</v>
      </c>
      <c r="G38" s="94"/>
      <c r="H38" s="229">
        <v>13</v>
      </c>
      <c r="I38" s="229" t="s">
        <v>525</v>
      </c>
      <c r="J38" s="230">
        <v>100000</v>
      </c>
      <c r="K38" s="300"/>
      <c r="L38" s="157"/>
      <c r="N38" s="97"/>
    </row>
    <row r="39" spans="1:14" s="96" customFormat="1">
      <c r="A39" s="97"/>
      <c r="B39" s="98"/>
      <c r="C39" s="94"/>
      <c r="D39" s="229">
        <v>4</v>
      </c>
      <c r="E39" s="229" t="s">
        <v>516</v>
      </c>
      <c r="F39" s="230">
        <v>27898</v>
      </c>
      <c r="G39" s="94"/>
      <c r="H39" s="229">
        <v>14</v>
      </c>
      <c r="I39" s="229" t="s">
        <v>526</v>
      </c>
      <c r="J39" s="230">
        <v>180235</v>
      </c>
      <c r="K39" s="300"/>
      <c r="L39" s="157"/>
      <c r="N39" s="97"/>
    </row>
    <row r="40" spans="1:14" s="96" customFormat="1">
      <c r="A40" s="97"/>
      <c r="B40" s="98"/>
      <c r="C40" s="94"/>
      <c r="D40" s="229">
        <v>5</v>
      </c>
      <c r="E40" s="229" t="s">
        <v>517</v>
      </c>
      <c r="F40" s="236">
        <v>12000</v>
      </c>
      <c r="G40" s="94"/>
      <c r="H40" s="229">
        <v>15</v>
      </c>
      <c r="I40" s="229" t="s">
        <v>527</v>
      </c>
      <c r="J40" s="230">
        <v>413264</v>
      </c>
      <c r="K40" s="300"/>
      <c r="L40" s="157"/>
      <c r="N40" s="97"/>
    </row>
    <row r="41" spans="1:14" s="96" customFormat="1">
      <c r="A41" s="97"/>
      <c r="B41" s="98"/>
      <c r="C41" s="94"/>
      <c r="D41" s="229">
        <v>6</v>
      </c>
      <c r="E41" s="229" t="s">
        <v>518</v>
      </c>
      <c r="F41" s="236">
        <v>60000</v>
      </c>
      <c r="G41" s="94"/>
      <c r="H41" s="229">
        <v>16</v>
      </c>
      <c r="I41" s="229" t="s">
        <v>528</v>
      </c>
      <c r="J41" s="230">
        <v>70200</v>
      </c>
      <c r="K41" s="300"/>
      <c r="L41" s="157"/>
      <c r="N41" s="97"/>
    </row>
    <row r="42" spans="1:14" s="96" customFormat="1">
      <c r="A42" s="97"/>
      <c r="B42" s="98"/>
      <c r="C42" s="94"/>
      <c r="D42" s="229">
        <v>7</v>
      </c>
      <c r="E42" s="229" t="s">
        <v>519</v>
      </c>
      <c r="F42" s="236">
        <v>4000</v>
      </c>
      <c r="G42" s="94"/>
      <c r="H42" s="229">
        <v>17</v>
      </c>
      <c r="I42" s="229" t="s">
        <v>529</v>
      </c>
      <c r="J42" s="230">
        <v>44720</v>
      </c>
      <c r="K42" s="300"/>
      <c r="L42" s="157"/>
      <c r="N42" s="97"/>
    </row>
    <row r="43" spans="1:14" s="96" customFormat="1">
      <c r="A43" s="97"/>
      <c r="B43" s="98"/>
      <c r="C43" s="94"/>
      <c r="D43" s="229">
        <v>8</v>
      </c>
      <c r="E43" s="229" t="s">
        <v>520</v>
      </c>
      <c r="F43" s="236">
        <v>58400</v>
      </c>
      <c r="G43" s="94"/>
      <c r="H43" s="232"/>
      <c r="I43" s="238" t="s">
        <v>530</v>
      </c>
      <c r="J43" s="231">
        <f>SUM(J27:J42)</f>
        <v>2787934</v>
      </c>
      <c r="K43" s="300"/>
      <c r="L43" s="157"/>
      <c r="N43" s="97"/>
    </row>
    <row r="44" spans="1:14" s="96" customFormat="1">
      <c r="A44" s="97"/>
      <c r="B44" s="98"/>
      <c r="C44" s="94"/>
      <c r="D44" s="229">
        <v>9</v>
      </c>
      <c r="E44" s="229" t="s">
        <v>521</v>
      </c>
      <c r="F44" s="230">
        <v>141570</v>
      </c>
      <c r="G44" s="94"/>
      <c r="H44" s="393" t="s">
        <v>532</v>
      </c>
      <c r="I44" s="394"/>
      <c r="J44" s="299">
        <f>F45+J43</f>
        <v>5756272</v>
      </c>
      <c r="K44" s="300"/>
      <c r="L44" s="157"/>
      <c r="N44" s="97"/>
    </row>
    <row r="45" spans="1:14" s="96" customFormat="1">
      <c r="A45" s="97"/>
      <c r="B45" s="98"/>
      <c r="C45" s="94"/>
      <c r="D45" s="229"/>
      <c r="E45" s="229" t="s">
        <v>531</v>
      </c>
      <c r="F45" s="231">
        <f>SUM(F36:F44)</f>
        <v>2968338</v>
      </c>
      <c r="G45" s="94"/>
      <c r="H45" s="94"/>
      <c r="I45" s="94"/>
      <c r="J45" s="94"/>
      <c r="K45" s="300"/>
      <c r="L45" s="157"/>
      <c r="N45" s="97"/>
    </row>
    <row r="46" spans="1:14" s="96" customFormat="1">
      <c r="A46" s="97"/>
      <c r="B46" s="98"/>
      <c r="C46" s="94"/>
      <c r="D46" s="8"/>
      <c r="E46" s="8"/>
      <c r="F46" s="234"/>
      <c r="G46" s="94"/>
      <c r="H46" s="94"/>
      <c r="I46" s="94"/>
      <c r="J46" s="94"/>
      <c r="K46" s="300"/>
      <c r="L46" s="157"/>
    </row>
    <row r="47" spans="1:14" s="96" customFormat="1">
      <c r="A47" s="97"/>
      <c r="B47" s="98">
        <v>8</v>
      </c>
      <c r="C47" s="94"/>
      <c r="D47" s="51" t="s">
        <v>229</v>
      </c>
      <c r="E47" s="52" t="s">
        <v>232</v>
      </c>
      <c r="F47" s="94"/>
      <c r="G47" s="94"/>
      <c r="H47" s="94"/>
      <c r="I47" s="94"/>
      <c r="J47" s="94"/>
      <c r="K47" s="300"/>
      <c r="L47" s="157"/>
    </row>
    <row r="48" spans="1:14" s="96" customFormat="1">
      <c r="A48" s="97"/>
      <c r="B48" s="98"/>
      <c r="C48" s="94"/>
      <c r="D48" s="94"/>
      <c r="E48" s="94"/>
      <c r="F48" s="94"/>
      <c r="G48" s="94"/>
      <c r="H48" s="94"/>
      <c r="I48" s="94"/>
      <c r="J48" s="94"/>
      <c r="K48" s="300"/>
      <c r="L48" s="157"/>
    </row>
    <row r="49" spans="1:12" s="96" customFormat="1">
      <c r="A49" s="97"/>
      <c r="B49" s="98">
        <v>9</v>
      </c>
      <c r="C49" s="94"/>
      <c r="D49" s="51" t="s">
        <v>229</v>
      </c>
      <c r="E49" s="52" t="s">
        <v>233</v>
      </c>
      <c r="F49" s="94"/>
      <c r="G49" s="395"/>
      <c r="H49" s="395"/>
      <c r="I49" s="94"/>
      <c r="J49" s="94"/>
      <c r="K49" s="300"/>
      <c r="L49" s="157"/>
    </row>
    <row r="50" spans="1:12" s="96" customFormat="1">
      <c r="A50" s="97"/>
      <c r="B50" s="98"/>
      <c r="C50" s="94"/>
      <c r="D50" s="94"/>
      <c r="E50" s="94"/>
      <c r="F50" s="94" t="s">
        <v>234</v>
      </c>
      <c r="G50" s="94"/>
      <c r="H50" s="94"/>
      <c r="I50" s="94"/>
      <c r="J50" s="98" t="s">
        <v>231</v>
      </c>
      <c r="K50" s="300">
        <v>430600</v>
      </c>
      <c r="L50" s="157"/>
    </row>
    <row r="51" spans="1:12" s="96" customFormat="1">
      <c r="A51" s="97"/>
      <c r="B51" s="98"/>
      <c r="C51" s="94"/>
      <c r="D51" s="94"/>
      <c r="E51" s="94"/>
      <c r="F51" s="94" t="s">
        <v>235</v>
      </c>
      <c r="G51" s="94"/>
      <c r="H51" s="94"/>
      <c r="I51" s="94"/>
      <c r="J51" s="98" t="s">
        <v>231</v>
      </c>
      <c r="K51" s="302">
        <f>-'a-sh'!J44</f>
        <v>201670</v>
      </c>
      <c r="L51" s="157"/>
    </row>
    <row r="52" spans="1:12" s="53" customFormat="1">
      <c r="A52" s="54"/>
      <c r="B52" s="55"/>
      <c r="C52" s="56"/>
      <c r="D52" s="56"/>
      <c r="E52" s="56"/>
      <c r="F52" s="56" t="s">
        <v>236</v>
      </c>
      <c r="G52" s="56"/>
      <c r="H52" s="56"/>
      <c r="I52" s="56"/>
      <c r="J52" s="127" t="s">
        <v>231</v>
      </c>
      <c r="K52" s="303">
        <f>K50+K54-K51</f>
        <v>322029</v>
      </c>
      <c r="L52" s="160"/>
    </row>
    <row r="53" spans="1:12" s="53" customFormat="1">
      <c r="A53" s="54"/>
      <c r="B53" s="55"/>
      <c r="C53" s="56"/>
      <c r="D53" s="56"/>
      <c r="E53" s="56"/>
      <c r="F53" s="56" t="s">
        <v>237</v>
      </c>
      <c r="G53" s="56"/>
      <c r="H53" s="56"/>
      <c r="I53" s="56"/>
      <c r="J53" s="127" t="s">
        <v>231</v>
      </c>
      <c r="K53" s="303">
        <v>0</v>
      </c>
      <c r="L53" s="160"/>
    </row>
    <row r="54" spans="1:12" s="53" customFormat="1" ht="15.75">
      <c r="A54" s="54"/>
      <c r="B54" s="55"/>
      <c r="C54" s="56"/>
      <c r="D54" s="56"/>
      <c r="E54" s="56"/>
      <c r="F54" s="56" t="s">
        <v>238</v>
      </c>
      <c r="G54" s="57"/>
      <c r="H54" s="57"/>
      <c r="I54" s="57"/>
      <c r="J54" s="106" t="s">
        <v>231</v>
      </c>
      <c r="K54" s="304">
        <f>aktiv!F13</f>
        <v>93099</v>
      </c>
      <c r="L54" s="160"/>
    </row>
    <row r="55" spans="1:12" s="53" customFormat="1">
      <c r="A55" s="54"/>
      <c r="B55" s="55">
        <v>10</v>
      </c>
      <c r="C55" s="56"/>
      <c r="D55" s="51" t="s">
        <v>229</v>
      </c>
      <c r="E55" s="52" t="s">
        <v>239</v>
      </c>
      <c r="F55" s="57"/>
      <c r="G55" s="57"/>
      <c r="H55" s="57"/>
      <c r="I55" s="57"/>
      <c r="J55" s="57"/>
      <c r="K55" s="305"/>
      <c r="L55" s="160"/>
    </row>
    <row r="56" spans="1:12" s="53" customFormat="1">
      <c r="A56" s="54"/>
      <c r="B56" s="55"/>
      <c r="C56" s="56"/>
      <c r="D56" s="56"/>
      <c r="E56" s="56"/>
      <c r="F56" s="56" t="s">
        <v>240</v>
      </c>
      <c r="G56" s="56"/>
      <c r="H56" s="56"/>
      <c r="I56" s="56"/>
      <c r="J56" s="127" t="s">
        <v>231</v>
      </c>
      <c r="K56" s="306">
        <v>0</v>
      </c>
      <c r="L56" s="160"/>
    </row>
    <row r="57" spans="1:12" s="53" customFormat="1">
      <c r="A57" s="54"/>
      <c r="B57" s="55"/>
      <c r="C57" s="56"/>
      <c r="D57" s="56"/>
      <c r="E57" s="56"/>
      <c r="F57" s="56" t="s">
        <v>241</v>
      </c>
      <c r="G57" s="56"/>
      <c r="H57" s="56"/>
      <c r="I57" s="56"/>
      <c r="J57" s="127" t="s">
        <v>231</v>
      </c>
      <c r="K57" s="303">
        <f>[1]etv!$I$19</f>
        <v>324501</v>
      </c>
      <c r="L57" s="160"/>
    </row>
    <row r="58" spans="1:12" s="53" customFormat="1">
      <c r="A58" s="54"/>
      <c r="B58" s="55"/>
      <c r="C58" s="56"/>
      <c r="D58" s="56"/>
      <c r="E58" s="56"/>
      <c r="F58" s="58" t="s">
        <v>242</v>
      </c>
      <c r="G58" s="56"/>
      <c r="H58" s="56"/>
      <c r="I58" s="56"/>
      <c r="J58" s="127" t="s">
        <v>231</v>
      </c>
      <c r="K58" s="303">
        <f>[1]etv!$D$19</f>
        <v>820850.8</v>
      </c>
      <c r="L58" s="160"/>
    </row>
    <row r="59" spans="1:12" s="53" customFormat="1">
      <c r="A59" s="54"/>
      <c r="B59" s="55"/>
      <c r="C59" s="56"/>
      <c r="D59" s="56"/>
      <c r="E59" s="56"/>
      <c r="F59" s="56" t="s">
        <v>243</v>
      </c>
      <c r="G59" s="56"/>
      <c r="H59" s="56"/>
      <c r="I59" s="56"/>
      <c r="J59" s="127" t="s">
        <v>231</v>
      </c>
      <c r="K59" s="303">
        <v>0</v>
      </c>
      <c r="L59" s="160"/>
    </row>
    <row r="60" spans="1:12" s="28" customFormat="1">
      <c r="A60" s="54"/>
      <c r="B60" s="55"/>
      <c r="C60" s="56"/>
      <c r="D60" s="56"/>
      <c r="E60" s="56"/>
      <c r="F60" s="56"/>
      <c r="G60" s="56"/>
      <c r="H60" s="56"/>
      <c r="I60" s="56"/>
      <c r="J60" s="55"/>
      <c r="K60" s="307"/>
      <c r="L60" s="160"/>
    </row>
    <row r="61" spans="1:12" s="28" customFormat="1">
      <c r="A61" s="54"/>
      <c r="B61" s="49">
        <v>11</v>
      </c>
      <c r="C61" s="128"/>
      <c r="D61" s="51" t="s">
        <v>229</v>
      </c>
      <c r="E61" s="52" t="s">
        <v>244</v>
      </c>
      <c r="F61" s="45"/>
      <c r="G61" s="99"/>
      <c r="H61" s="100"/>
      <c r="I61" s="100"/>
      <c r="J61" s="102" t="s">
        <v>245</v>
      </c>
      <c r="K61" s="308"/>
      <c r="L61" s="160"/>
    </row>
    <row r="62" spans="1:12" s="28" customFormat="1">
      <c r="A62" s="54"/>
      <c r="B62" s="127">
        <v>14</v>
      </c>
      <c r="C62" s="29"/>
      <c r="D62" s="51">
        <v>4</v>
      </c>
      <c r="E62" s="130" t="s">
        <v>246</v>
      </c>
      <c r="F62" s="131"/>
      <c r="G62" s="107"/>
      <c r="H62" s="107"/>
      <c r="I62" s="30"/>
      <c r="J62" s="106"/>
      <c r="K62" s="309"/>
      <c r="L62" s="160"/>
    </row>
    <row r="63" spans="1:12" s="28" customFormat="1">
      <c r="A63" s="54"/>
      <c r="B63" s="127">
        <v>15</v>
      </c>
      <c r="C63" s="29"/>
      <c r="D63" s="44" t="s">
        <v>229</v>
      </c>
      <c r="E63" s="59" t="s">
        <v>247</v>
      </c>
      <c r="F63" s="132"/>
      <c r="G63" s="95"/>
      <c r="H63" s="95"/>
      <c r="I63" s="94"/>
      <c r="J63" s="98" t="s">
        <v>245</v>
      </c>
      <c r="K63" s="300"/>
      <c r="L63" s="160"/>
    </row>
    <row r="64" spans="1:12" s="28" customFormat="1">
      <c r="A64" s="54"/>
      <c r="B64" s="127">
        <v>16</v>
      </c>
      <c r="C64" s="129"/>
      <c r="D64" s="44" t="s">
        <v>229</v>
      </c>
      <c r="E64" s="59" t="s">
        <v>248</v>
      </c>
      <c r="F64" s="133"/>
      <c r="G64" s="133"/>
      <c r="H64" s="133"/>
      <c r="I64" s="94"/>
      <c r="J64" s="98" t="s">
        <v>326</v>
      </c>
      <c r="K64" s="310">
        <f>aktiv!E20</f>
        <v>337963</v>
      </c>
      <c r="L64" s="160"/>
    </row>
    <row r="65" spans="1:12" s="28" customFormat="1">
      <c r="A65" s="54"/>
      <c r="B65" s="134">
        <v>17</v>
      </c>
      <c r="C65" s="29"/>
      <c r="D65" s="45" t="s">
        <v>229</v>
      </c>
      <c r="E65" s="60" t="s">
        <v>249</v>
      </c>
      <c r="F65" s="47"/>
      <c r="G65" s="47"/>
      <c r="H65" s="47"/>
      <c r="I65" s="94"/>
      <c r="J65" s="98" t="s">
        <v>245</v>
      </c>
      <c r="K65" s="311"/>
      <c r="L65" s="160"/>
    </row>
    <row r="66" spans="1:12" s="28" customFormat="1">
      <c r="A66" s="54"/>
      <c r="B66" s="127">
        <v>18</v>
      </c>
      <c r="C66" s="29"/>
      <c r="D66" s="44" t="s">
        <v>229</v>
      </c>
      <c r="E66" s="61" t="s">
        <v>250</v>
      </c>
      <c r="F66" s="117"/>
      <c r="G66" s="117"/>
      <c r="H66" s="117"/>
      <c r="I66" s="94"/>
      <c r="J66" s="98" t="s">
        <v>245</v>
      </c>
      <c r="K66" s="312"/>
      <c r="L66" s="160"/>
    </row>
    <row r="67" spans="1:12" s="28" customFormat="1">
      <c r="A67" s="54"/>
      <c r="B67" s="127">
        <v>19</v>
      </c>
      <c r="C67" s="29"/>
      <c r="D67" s="44" t="s">
        <v>229</v>
      </c>
      <c r="E67" s="62" t="s">
        <v>251</v>
      </c>
      <c r="F67" s="132"/>
      <c r="G67" s="132"/>
      <c r="H67" s="132"/>
      <c r="I67" s="94"/>
      <c r="J67" s="98" t="s">
        <v>245</v>
      </c>
      <c r="K67" s="300"/>
      <c r="L67" s="160"/>
    </row>
    <row r="68" spans="1:12" s="28" customFormat="1">
      <c r="A68" s="54"/>
      <c r="B68" s="127">
        <v>20</v>
      </c>
      <c r="C68" s="29"/>
      <c r="D68" s="45" t="s">
        <v>229</v>
      </c>
      <c r="E68" s="52" t="s">
        <v>252</v>
      </c>
      <c r="F68" s="132"/>
      <c r="G68" s="132"/>
      <c r="H68" s="132"/>
      <c r="I68" s="94"/>
      <c r="J68" s="98" t="s">
        <v>245</v>
      </c>
      <c r="K68" s="300"/>
      <c r="L68" s="160"/>
    </row>
    <row r="69" spans="1:12" s="28" customFormat="1">
      <c r="A69" s="54"/>
      <c r="B69" s="127">
        <v>22</v>
      </c>
      <c r="C69" s="29"/>
      <c r="D69" s="51">
        <v>5</v>
      </c>
      <c r="E69" s="130" t="s">
        <v>253</v>
      </c>
      <c r="F69" s="45"/>
      <c r="G69" s="30"/>
      <c r="H69" s="30"/>
      <c r="I69" s="30"/>
      <c r="J69" s="106" t="s">
        <v>245</v>
      </c>
      <c r="K69" s="309"/>
      <c r="L69" s="160"/>
    </row>
    <row r="70" spans="1:12" s="28" customFormat="1">
      <c r="A70" s="54"/>
      <c r="B70" s="127">
        <v>23</v>
      </c>
      <c r="C70" s="29"/>
      <c r="D70" s="51">
        <v>6</v>
      </c>
      <c r="E70" s="130" t="s">
        <v>254</v>
      </c>
      <c r="F70" s="45"/>
      <c r="G70" s="30"/>
      <c r="H70" s="30"/>
      <c r="I70" s="30"/>
      <c r="J70" s="106" t="s">
        <v>245</v>
      </c>
      <c r="K70" s="309"/>
      <c r="L70" s="160"/>
    </row>
    <row r="71" spans="1:12" s="28" customFormat="1">
      <c r="A71" s="54"/>
      <c r="B71" s="127">
        <v>24</v>
      </c>
      <c r="C71" s="29"/>
      <c r="D71" s="51">
        <v>7</v>
      </c>
      <c r="E71" s="130" t="s">
        <v>255</v>
      </c>
      <c r="F71" s="45"/>
      <c r="G71" s="30"/>
      <c r="H71" s="30"/>
      <c r="I71" s="30"/>
      <c r="J71" s="106" t="s">
        <v>245</v>
      </c>
      <c r="K71" s="309"/>
      <c r="L71" s="160"/>
    </row>
    <row r="72" spans="1:12" s="28" customFormat="1">
      <c r="A72" s="54"/>
      <c r="B72" s="127">
        <v>25</v>
      </c>
      <c r="C72" s="29"/>
      <c r="D72" s="51" t="s">
        <v>229</v>
      </c>
      <c r="E72" s="45" t="s">
        <v>256</v>
      </c>
      <c r="F72" s="30"/>
      <c r="G72" s="30"/>
      <c r="H72" s="106"/>
      <c r="I72" s="30"/>
      <c r="J72" s="106" t="s">
        <v>245</v>
      </c>
      <c r="K72" s="309"/>
      <c r="L72" s="160"/>
    </row>
    <row r="73" spans="1:12" s="28" customFormat="1">
      <c r="A73" s="54"/>
      <c r="B73" s="127"/>
      <c r="C73" s="29"/>
      <c r="D73" s="29"/>
      <c r="E73" s="29"/>
      <c r="F73" s="29"/>
      <c r="G73" s="29"/>
      <c r="H73" s="127"/>
      <c r="I73" s="29"/>
      <c r="J73" s="127"/>
      <c r="K73" s="301"/>
      <c r="L73" s="160"/>
    </row>
    <row r="74" spans="1:12" s="28" customFormat="1">
      <c r="A74" s="54"/>
      <c r="B74" s="127">
        <v>27</v>
      </c>
      <c r="C74" s="29"/>
      <c r="D74" s="56" t="s">
        <v>30</v>
      </c>
      <c r="E74" s="56" t="s">
        <v>257</v>
      </c>
      <c r="F74" s="29"/>
      <c r="G74" s="29"/>
      <c r="H74" s="127"/>
      <c r="I74" s="29"/>
      <c r="J74" s="127" t="s">
        <v>245</v>
      </c>
      <c r="K74" s="301">
        <f>aktiv!E31</f>
        <v>36816871</v>
      </c>
      <c r="L74" s="160"/>
    </row>
    <row r="75" spans="1:12" s="28" customFormat="1">
      <c r="A75" s="54"/>
      <c r="B75" s="127">
        <v>28</v>
      </c>
      <c r="C75" s="29"/>
      <c r="D75" s="56">
        <v>1</v>
      </c>
      <c r="E75" s="135" t="s">
        <v>258</v>
      </c>
      <c r="F75" s="29"/>
      <c r="G75" s="29"/>
      <c r="H75" s="127"/>
      <c r="I75" s="29"/>
      <c r="J75" s="127" t="s">
        <v>245</v>
      </c>
      <c r="K75" s="301"/>
      <c r="L75" s="160"/>
    </row>
    <row r="76" spans="1:12" s="28" customFormat="1">
      <c r="A76" s="54"/>
      <c r="B76" s="127"/>
      <c r="C76" s="29"/>
      <c r="D76" s="56"/>
      <c r="E76" s="135"/>
      <c r="F76" s="29"/>
      <c r="G76" s="29"/>
      <c r="H76" s="127"/>
      <c r="I76" s="29"/>
      <c r="J76" s="127"/>
      <c r="K76" s="301"/>
      <c r="L76" s="160"/>
    </row>
    <row r="77" spans="1:12" s="28" customFormat="1">
      <c r="A77" s="54"/>
      <c r="B77" s="127">
        <v>29</v>
      </c>
      <c r="C77" s="29"/>
      <c r="D77" s="56">
        <v>2</v>
      </c>
      <c r="E77" s="56" t="s">
        <v>259</v>
      </c>
      <c r="F77" s="29"/>
      <c r="G77" s="29"/>
      <c r="H77" s="29"/>
      <c r="I77" s="29"/>
      <c r="J77" s="127" t="s">
        <v>245</v>
      </c>
      <c r="K77" s="301"/>
      <c r="L77" s="160"/>
    </row>
    <row r="78" spans="1:12" s="28" customFormat="1">
      <c r="A78" s="54"/>
      <c r="B78" s="127"/>
      <c r="C78" s="29"/>
      <c r="D78" s="29"/>
      <c r="E78" s="29"/>
      <c r="F78" s="29"/>
      <c r="G78" s="29"/>
      <c r="H78" s="29"/>
      <c r="I78" s="29"/>
      <c r="J78" s="29"/>
      <c r="K78" s="301"/>
      <c r="L78" s="160"/>
    </row>
    <row r="79" spans="1:12" s="28" customFormat="1">
      <c r="A79" s="54"/>
      <c r="B79" s="127"/>
      <c r="C79" s="29"/>
      <c r="D79" s="29"/>
      <c r="E79" s="29"/>
      <c r="F79" s="29" t="s">
        <v>260</v>
      </c>
      <c r="G79" s="29"/>
      <c r="H79" s="29"/>
      <c r="I79" s="29"/>
      <c r="J79" s="29"/>
      <c r="K79" s="301"/>
      <c r="L79" s="160"/>
    </row>
    <row r="80" spans="1:12" s="28" customFormat="1">
      <c r="A80" s="54"/>
      <c r="B80" s="127"/>
      <c r="C80" s="29"/>
      <c r="D80" s="229" t="s">
        <v>2</v>
      </c>
      <c r="E80" s="229" t="s">
        <v>261</v>
      </c>
      <c r="F80" s="229" t="s">
        <v>262</v>
      </c>
      <c r="G80" s="229"/>
      <c r="H80" s="229"/>
      <c r="I80" s="229" t="s">
        <v>537</v>
      </c>
      <c r="J80" s="229"/>
      <c r="K80" s="230"/>
      <c r="L80" s="229"/>
    </row>
    <row r="81" spans="1:12" s="28" customFormat="1">
      <c r="A81" s="54"/>
      <c r="B81" s="127"/>
      <c r="C81" s="29"/>
      <c r="D81" s="229"/>
      <c r="E81" s="229"/>
      <c r="F81" s="229" t="s">
        <v>263</v>
      </c>
      <c r="G81" s="229" t="s">
        <v>536</v>
      </c>
      <c r="H81" s="229" t="s">
        <v>265</v>
      </c>
      <c r="I81" s="229" t="s">
        <v>535</v>
      </c>
      <c r="J81" s="229" t="s">
        <v>534</v>
      </c>
      <c r="K81" s="230" t="s">
        <v>264</v>
      </c>
      <c r="L81" s="229" t="s">
        <v>265</v>
      </c>
    </row>
    <row r="82" spans="1:12" s="28" customFormat="1">
      <c r="A82" s="54"/>
      <c r="B82" s="127"/>
      <c r="C82" s="29"/>
      <c r="D82" s="229">
        <v>1</v>
      </c>
      <c r="E82" s="229" t="s">
        <v>266</v>
      </c>
      <c r="F82" s="230">
        <v>75000</v>
      </c>
      <c r="G82" s="230"/>
      <c r="H82" s="230">
        <f t="shared" ref="H82:H89" si="0">F82-G82</f>
        <v>75000</v>
      </c>
      <c r="I82" s="230"/>
      <c r="J82" s="230"/>
      <c r="K82" s="230"/>
      <c r="L82" s="230">
        <f t="shared" ref="L82:L90" si="1">H82-I82+J82-K82</f>
        <v>75000</v>
      </c>
    </row>
    <row r="83" spans="1:12" s="28" customFormat="1">
      <c r="A83" s="54"/>
      <c r="B83" s="127"/>
      <c r="C83" s="29"/>
      <c r="D83" s="229">
        <v>2</v>
      </c>
      <c r="E83" s="229" t="s">
        <v>267</v>
      </c>
      <c r="F83" s="230">
        <v>1056400</v>
      </c>
      <c r="G83" s="230">
        <v>52820</v>
      </c>
      <c r="H83" s="230">
        <f t="shared" si="0"/>
        <v>1003580</v>
      </c>
      <c r="I83" s="230"/>
      <c r="J83" s="230"/>
      <c r="K83" s="230">
        <v>50179</v>
      </c>
      <c r="L83" s="230">
        <f t="shared" si="1"/>
        <v>953401</v>
      </c>
    </row>
    <row r="84" spans="1:12" s="28" customFormat="1">
      <c r="A84" s="54"/>
      <c r="B84" s="127"/>
      <c r="C84" s="29"/>
      <c r="D84" s="229">
        <v>3</v>
      </c>
      <c r="E84" s="229" t="s">
        <v>322</v>
      </c>
      <c r="F84" s="230">
        <v>139600</v>
      </c>
      <c r="G84" s="230">
        <v>19520</v>
      </c>
      <c r="H84" s="230">
        <f t="shared" si="0"/>
        <v>120080</v>
      </c>
      <c r="I84" s="230"/>
      <c r="J84" s="230"/>
      <c r="K84" s="230">
        <v>24016</v>
      </c>
      <c r="L84" s="230">
        <f t="shared" si="1"/>
        <v>96064</v>
      </c>
    </row>
    <row r="85" spans="1:12" s="28" customFormat="1">
      <c r="A85" s="54"/>
      <c r="B85" s="127"/>
      <c r="C85" s="29"/>
      <c r="D85" s="229">
        <v>4</v>
      </c>
      <c r="E85" s="239" t="s">
        <v>323</v>
      </c>
      <c r="F85" s="230">
        <v>1504000</v>
      </c>
      <c r="G85" s="230">
        <v>300800</v>
      </c>
      <c r="H85" s="230">
        <f t="shared" si="0"/>
        <v>1203200</v>
      </c>
      <c r="I85" s="230"/>
      <c r="J85" s="230"/>
      <c r="K85" s="230">
        <v>96805</v>
      </c>
      <c r="L85" s="230">
        <f t="shared" si="1"/>
        <v>1106395</v>
      </c>
    </row>
    <row r="86" spans="1:12" s="28" customFormat="1">
      <c r="A86" s="54"/>
      <c r="B86" s="127"/>
      <c r="C86" s="29"/>
      <c r="D86" s="229">
        <v>5</v>
      </c>
      <c r="E86" s="229" t="s">
        <v>324</v>
      </c>
      <c r="F86" s="230">
        <v>391475</v>
      </c>
      <c r="G86" s="230">
        <v>65840</v>
      </c>
      <c r="H86" s="230">
        <f t="shared" si="0"/>
        <v>325635</v>
      </c>
      <c r="I86" s="230"/>
      <c r="J86" s="230"/>
      <c r="K86" s="230">
        <v>30000</v>
      </c>
      <c r="L86" s="230">
        <f t="shared" si="1"/>
        <v>295635</v>
      </c>
    </row>
    <row r="87" spans="1:12" s="28" customFormat="1">
      <c r="A87" s="54"/>
      <c r="B87" s="127"/>
      <c r="C87" s="29"/>
      <c r="D87" s="229">
        <v>6</v>
      </c>
      <c r="E87" s="229" t="s">
        <v>327</v>
      </c>
      <c r="F87" s="230">
        <v>1396937</v>
      </c>
      <c r="G87" s="230">
        <v>172200</v>
      </c>
      <c r="H87" s="230">
        <f t="shared" si="0"/>
        <v>1224737</v>
      </c>
      <c r="I87" s="230"/>
      <c r="J87" s="230"/>
      <c r="K87" s="230">
        <v>80000</v>
      </c>
      <c r="L87" s="230">
        <f t="shared" si="1"/>
        <v>1144737</v>
      </c>
    </row>
    <row r="88" spans="1:12" s="28" customFormat="1">
      <c r="A88" s="54"/>
      <c r="B88" s="127"/>
      <c r="C88" s="29"/>
      <c r="D88" s="229">
        <v>7</v>
      </c>
      <c r="E88" s="229" t="s">
        <v>325</v>
      </c>
      <c r="F88" s="230">
        <v>13037421</v>
      </c>
      <c r="G88" s="230">
        <v>2607400</v>
      </c>
      <c r="H88" s="230">
        <f t="shared" si="0"/>
        <v>10430021</v>
      </c>
      <c r="I88" s="230"/>
      <c r="J88" s="230"/>
      <c r="K88" s="230">
        <v>500000</v>
      </c>
      <c r="L88" s="230">
        <f t="shared" si="1"/>
        <v>9930021</v>
      </c>
    </row>
    <row r="89" spans="1:12" s="28" customFormat="1">
      <c r="A89" s="54"/>
      <c r="B89" s="127"/>
      <c r="C89" s="29"/>
      <c r="D89" s="229">
        <v>8</v>
      </c>
      <c r="E89" s="229" t="s">
        <v>533</v>
      </c>
      <c r="F89" s="230"/>
      <c r="G89" s="230"/>
      <c r="H89" s="230">
        <f t="shared" si="0"/>
        <v>0</v>
      </c>
      <c r="I89" s="230"/>
      <c r="J89" s="230">
        <v>119623</v>
      </c>
      <c r="K89" s="230"/>
      <c r="L89" s="230">
        <f t="shared" si="1"/>
        <v>119623</v>
      </c>
    </row>
    <row r="90" spans="1:12" s="28" customFormat="1">
      <c r="A90" s="54"/>
      <c r="B90" s="55"/>
      <c r="C90" s="56"/>
      <c r="D90" s="238"/>
      <c r="E90" s="238" t="s">
        <v>530</v>
      </c>
      <c r="F90" s="231">
        <f>SUM(F82:F89)</f>
        <v>17600833</v>
      </c>
      <c r="G90" s="231">
        <f>SUM(G82:G89)</f>
        <v>3218580</v>
      </c>
      <c r="H90" s="231">
        <f>SUM(H82:H89)</f>
        <v>14382253</v>
      </c>
      <c r="I90" s="231">
        <f>SUM(I83:I89)</f>
        <v>0</v>
      </c>
      <c r="J90" s="231">
        <f>SUM(J83:J89)</f>
        <v>119623</v>
      </c>
      <c r="K90" s="231">
        <f>SUM(K83:K89)</f>
        <v>781000</v>
      </c>
      <c r="L90" s="231">
        <f t="shared" si="1"/>
        <v>13720876</v>
      </c>
    </row>
    <row r="91" spans="1:12" s="28" customFormat="1">
      <c r="A91" s="54"/>
      <c r="B91" s="55"/>
      <c r="C91" s="56"/>
      <c r="D91" s="56"/>
      <c r="E91" s="56"/>
      <c r="F91" s="56"/>
      <c r="G91" s="56"/>
      <c r="H91" s="56"/>
      <c r="I91" s="56"/>
      <c r="J91" s="55"/>
      <c r="K91" s="307"/>
      <c r="L91" s="160"/>
    </row>
    <row r="92" spans="1:12" s="28" customFormat="1">
      <c r="A92" s="54"/>
      <c r="B92" s="127">
        <v>34</v>
      </c>
      <c r="C92" s="29"/>
      <c r="D92" s="56">
        <v>3</v>
      </c>
      <c r="E92" s="56" t="s">
        <v>268</v>
      </c>
      <c r="F92" s="29"/>
      <c r="G92" s="29"/>
      <c r="H92" s="29"/>
      <c r="I92" s="29"/>
      <c r="J92" s="29" t="s">
        <v>245</v>
      </c>
      <c r="K92" s="307"/>
      <c r="L92" s="160"/>
    </row>
    <row r="93" spans="1:12" s="28" customFormat="1">
      <c r="A93" s="54"/>
      <c r="B93" s="127">
        <v>35</v>
      </c>
      <c r="C93" s="56"/>
      <c r="D93" s="56">
        <v>4</v>
      </c>
      <c r="E93" s="56" t="s">
        <v>269</v>
      </c>
      <c r="F93" s="56"/>
      <c r="G93" s="56"/>
      <c r="H93" s="56"/>
      <c r="I93" s="29"/>
      <c r="J93" s="56" t="s">
        <v>245</v>
      </c>
      <c r="K93" s="307"/>
      <c r="L93" s="160"/>
    </row>
    <row r="94" spans="1:12" s="28" customFormat="1" ht="15.75">
      <c r="A94" s="54"/>
      <c r="B94" s="127">
        <v>36</v>
      </c>
      <c r="C94" s="56"/>
      <c r="D94" s="56">
        <v>5</v>
      </c>
      <c r="E94" s="56" t="s">
        <v>270</v>
      </c>
      <c r="F94" s="56"/>
      <c r="G94" s="57"/>
      <c r="H94" s="57"/>
      <c r="I94" s="30"/>
      <c r="J94" s="44" t="s">
        <v>231</v>
      </c>
      <c r="K94" s="307">
        <f>aktiv!E40</f>
        <v>23095995</v>
      </c>
      <c r="L94" s="160"/>
    </row>
    <row r="95" spans="1:12" s="28" customFormat="1" ht="15.75">
      <c r="A95" s="54"/>
      <c r="B95" s="127">
        <v>37</v>
      </c>
      <c r="C95" s="56"/>
      <c r="D95" s="56">
        <v>6</v>
      </c>
      <c r="E95" s="56" t="s">
        <v>271</v>
      </c>
      <c r="F95" s="57"/>
      <c r="G95" s="57"/>
      <c r="H95" s="57"/>
      <c r="I95" s="30"/>
      <c r="J95" s="56" t="s">
        <v>245</v>
      </c>
      <c r="K95" s="307"/>
      <c r="L95" s="160"/>
    </row>
    <row r="96" spans="1:12" s="28" customFormat="1" ht="15.75">
      <c r="A96" s="54"/>
      <c r="B96" s="127"/>
      <c r="C96" s="56"/>
      <c r="D96" s="56"/>
      <c r="E96" s="56"/>
      <c r="F96" s="57"/>
      <c r="G96" s="57"/>
      <c r="H96" s="57"/>
      <c r="I96" s="56"/>
      <c r="J96" s="55"/>
      <c r="K96" s="307"/>
      <c r="L96" s="160"/>
    </row>
    <row r="97" spans="1:12" s="28" customFormat="1">
      <c r="A97" s="54"/>
      <c r="B97" s="55"/>
      <c r="C97" s="44"/>
      <c r="D97" s="43" t="s">
        <v>8</v>
      </c>
      <c r="E97" s="45" t="s">
        <v>272</v>
      </c>
      <c r="F97" s="45"/>
      <c r="G97" s="64"/>
      <c r="H97" s="64"/>
      <c r="I97" s="56"/>
      <c r="J97" s="55"/>
      <c r="K97" s="307"/>
      <c r="L97" s="160"/>
    </row>
    <row r="98" spans="1:12" s="28" customFormat="1">
      <c r="A98" s="54"/>
      <c r="B98" s="55">
        <v>40</v>
      </c>
      <c r="C98" s="44"/>
      <c r="D98" s="51">
        <v>1</v>
      </c>
      <c r="E98" s="130" t="s">
        <v>273</v>
      </c>
      <c r="F98" s="45"/>
      <c r="G98" s="44"/>
      <c r="H98" s="44"/>
      <c r="I98" s="30"/>
      <c r="J98" s="56" t="s">
        <v>245</v>
      </c>
      <c r="K98" s="307"/>
      <c r="L98" s="160"/>
    </row>
    <row r="99" spans="1:12" s="28" customFormat="1">
      <c r="A99" s="126"/>
      <c r="B99" s="55">
        <v>41</v>
      </c>
      <c r="C99" s="44"/>
      <c r="D99" s="51">
        <v>2</v>
      </c>
      <c r="E99" s="130" t="s">
        <v>274</v>
      </c>
      <c r="F99" s="45"/>
      <c r="G99" s="44"/>
      <c r="H99" s="44"/>
      <c r="I99" s="30"/>
      <c r="J99" s="56" t="s">
        <v>245</v>
      </c>
      <c r="K99" s="301"/>
      <c r="L99" s="159"/>
    </row>
    <row r="100" spans="1:12" s="28" customFormat="1">
      <c r="A100" s="126"/>
      <c r="B100" s="55">
        <v>42</v>
      </c>
      <c r="C100" s="44"/>
      <c r="D100" s="51" t="s">
        <v>229</v>
      </c>
      <c r="E100" s="52" t="s">
        <v>275</v>
      </c>
      <c r="F100" s="44"/>
      <c r="G100" s="44"/>
      <c r="H100" s="44"/>
      <c r="I100" s="30"/>
      <c r="J100" s="56" t="s">
        <v>245</v>
      </c>
      <c r="K100" s="301"/>
      <c r="L100" s="159"/>
    </row>
    <row r="101" spans="1:12" s="28" customFormat="1">
      <c r="A101" s="126"/>
      <c r="B101" s="55">
        <v>43</v>
      </c>
      <c r="C101" s="44"/>
      <c r="D101" s="51" t="s">
        <v>229</v>
      </c>
      <c r="E101" s="52" t="s">
        <v>276</v>
      </c>
      <c r="F101" s="44"/>
      <c r="G101" s="44"/>
      <c r="H101" s="44"/>
      <c r="I101" s="30"/>
      <c r="J101" s="56" t="s">
        <v>245</v>
      </c>
      <c r="K101" s="301"/>
      <c r="L101" s="159"/>
    </row>
    <row r="102" spans="1:12" s="28" customFormat="1">
      <c r="A102" s="126"/>
      <c r="B102" s="55">
        <v>44</v>
      </c>
      <c r="C102" s="44"/>
      <c r="D102" s="51">
        <v>3</v>
      </c>
      <c r="E102" s="130" t="s">
        <v>277</v>
      </c>
      <c r="F102" s="45"/>
      <c r="G102" s="44"/>
      <c r="H102" s="44"/>
      <c r="I102" s="30"/>
      <c r="J102" s="56" t="s">
        <v>245</v>
      </c>
      <c r="K102" s="301"/>
      <c r="L102" s="159"/>
    </row>
    <row r="103" spans="1:12" s="28" customFormat="1">
      <c r="A103" s="126"/>
      <c r="B103" s="55"/>
      <c r="C103" s="44"/>
      <c r="D103" s="51"/>
      <c r="E103" s="130"/>
      <c r="F103" s="45"/>
      <c r="G103" s="44"/>
      <c r="H103" s="44"/>
      <c r="I103" s="30"/>
      <c r="J103" s="56"/>
      <c r="K103" s="301"/>
      <c r="L103" s="159"/>
    </row>
    <row r="104" spans="1:12" s="28" customFormat="1">
      <c r="A104" s="126"/>
      <c r="B104" s="55">
        <v>45</v>
      </c>
      <c r="C104" s="44"/>
      <c r="D104" s="51" t="s">
        <v>229</v>
      </c>
      <c r="E104" s="52" t="s">
        <v>278</v>
      </c>
      <c r="F104" s="44"/>
      <c r="G104" s="44"/>
      <c r="H104" s="44"/>
      <c r="I104" s="30"/>
      <c r="J104" s="56"/>
      <c r="K104" s="301">
        <v>5423306</v>
      </c>
      <c r="L104" s="159"/>
    </row>
    <row r="105" spans="1:12">
      <c r="A105" s="126"/>
      <c r="B105" s="55"/>
      <c r="C105" s="44"/>
      <c r="D105" s="229" t="s">
        <v>510</v>
      </c>
      <c r="E105" s="229" t="s">
        <v>511</v>
      </c>
      <c r="F105" s="229" t="s">
        <v>512</v>
      </c>
      <c r="G105" s="30"/>
      <c r="H105" s="106"/>
      <c r="I105" s="30"/>
      <c r="J105" s="106"/>
      <c r="K105" s="309"/>
      <c r="L105" s="158"/>
    </row>
    <row r="106" spans="1:12">
      <c r="A106" s="105"/>
      <c r="B106" s="55"/>
      <c r="C106" s="44"/>
      <c r="D106" s="229">
        <v>1</v>
      </c>
      <c r="E106" s="229" t="s">
        <v>538</v>
      </c>
      <c r="F106" s="230">
        <v>465000</v>
      </c>
      <c r="G106" s="30"/>
      <c r="H106" s="106"/>
      <c r="I106" s="30"/>
      <c r="J106" s="106"/>
      <c r="K106" s="309"/>
      <c r="L106" s="158"/>
    </row>
    <row r="107" spans="1:12">
      <c r="A107" s="105"/>
      <c r="B107" s="55"/>
      <c r="C107" s="44"/>
      <c r="D107" s="229">
        <v>2</v>
      </c>
      <c r="E107" s="229" t="s">
        <v>539</v>
      </c>
      <c r="F107" s="230">
        <v>528000</v>
      </c>
      <c r="G107" s="30"/>
      <c r="H107" s="106"/>
      <c r="I107" s="30"/>
      <c r="J107" s="106"/>
      <c r="K107" s="309"/>
      <c r="L107" s="158"/>
    </row>
    <row r="108" spans="1:12">
      <c r="A108" s="105"/>
      <c r="B108" s="55"/>
      <c r="C108" s="44"/>
      <c r="D108" s="229">
        <v>3</v>
      </c>
      <c r="E108" s="229" t="s">
        <v>540</v>
      </c>
      <c r="F108" s="230">
        <v>612000</v>
      </c>
      <c r="G108" s="30"/>
      <c r="H108" s="106"/>
      <c r="I108" s="30"/>
      <c r="J108" s="106"/>
      <c r="K108" s="309"/>
      <c r="L108" s="158"/>
    </row>
    <row r="109" spans="1:12">
      <c r="A109" s="105"/>
      <c r="B109" s="55"/>
      <c r="C109" s="44"/>
      <c r="D109" s="229">
        <v>4</v>
      </c>
      <c r="E109" s="229" t="s">
        <v>541</v>
      </c>
      <c r="F109" s="230">
        <v>764115</v>
      </c>
      <c r="G109" s="30"/>
      <c r="H109" s="106"/>
      <c r="I109" s="30"/>
      <c r="J109" s="106"/>
      <c r="K109" s="309"/>
      <c r="L109" s="158"/>
    </row>
    <row r="110" spans="1:12">
      <c r="A110" s="105"/>
      <c r="B110" s="55"/>
      <c r="C110" s="44"/>
      <c r="D110" s="229">
        <v>5</v>
      </c>
      <c r="E110" s="229" t="s">
        <v>542</v>
      </c>
      <c r="F110" s="230">
        <v>676870</v>
      </c>
      <c r="G110" s="30"/>
      <c r="H110" s="106"/>
      <c r="I110" s="30"/>
      <c r="J110" s="106"/>
      <c r="K110" s="309"/>
      <c r="L110" s="158"/>
    </row>
    <row r="111" spans="1:12">
      <c r="A111" s="105"/>
      <c r="B111" s="55"/>
      <c r="C111" s="44"/>
      <c r="D111" s="229">
        <v>6</v>
      </c>
      <c r="E111" s="229" t="s">
        <v>543</v>
      </c>
      <c r="F111" s="230">
        <v>892145</v>
      </c>
      <c r="G111" s="30"/>
      <c r="H111" s="106"/>
      <c r="I111" s="30"/>
      <c r="J111" s="106"/>
      <c r="K111" s="309"/>
      <c r="L111" s="158"/>
    </row>
    <row r="112" spans="1:12">
      <c r="A112" s="105"/>
      <c r="B112" s="55"/>
      <c r="C112" s="44"/>
      <c r="D112" s="229">
        <v>7</v>
      </c>
      <c r="E112" s="229" t="s">
        <v>544</v>
      </c>
      <c r="F112" s="230">
        <v>1116720</v>
      </c>
      <c r="G112" s="30"/>
      <c r="H112" s="106"/>
      <c r="I112" s="30"/>
      <c r="J112" s="106"/>
      <c r="K112" s="309"/>
      <c r="L112" s="158"/>
    </row>
    <row r="113" spans="1:12">
      <c r="A113" s="105"/>
      <c r="B113" s="55"/>
      <c r="C113" s="44"/>
      <c r="D113" s="229">
        <v>8</v>
      </c>
      <c r="E113" s="229" t="s">
        <v>545</v>
      </c>
      <c r="F113" s="230">
        <v>368456</v>
      </c>
      <c r="G113" s="30"/>
      <c r="H113" s="106"/>
      <c r="I113" s="30"/>
      <c r="J113" s="106"/>
      <c r="K113" s="309"/>
      <c r="L113" s="158"/>
    </row>
    <row r="114" spans="1:12" s="28" customFormat="1">
      <c r="A114" s="105"/>
      <c r="B114" s="55"/>
      <c r="C114" s="44"/>
      <c r="D114" s="232"/>
      <c r="E114" s="232" t="s">
        <v>530</v>
      </c>
      <c r="F114" s="233">
        <f>SUM(F106:F113)</f>
        <v>5423306</v>
      </c>
      <c r="G114" s="44"/>
      <c r="H114" s="44"/>
      <c r="I114" s="30"/>
      <c r="J114" s="56"/>
      <c r="K114" s="301"/>
      <c r="L114" s="159"/>
    </row>
    <row r="115" spans="1:12" s="28" customFormat="1">
      <c r="A115" s="126"/>
      <c r="B115" s="55">
        <v>46</v>
      </c>
      <c r="C115" s="44"/>
      <c r="D115" s="51" t="s">
        <v>229</v>
      </c>
      <c r="E115" s="52" t="s">
        <v>279</v>
      </c>
      <c r="F115" s="44"/>
      <c r="G115" s="44"/>
      <c r="H115" s="44"/>
      <c r="I115" s="30"/>
      <c r="J115" s="44" t="s">
        <v>231</v>
      </c>
      <c r="K115" s="301">
        <f>pasiv!E13</f>
        <v>2527131</v>
      </c>
      <c r="L115" s="159"/>
    </row>
    <row r="116" spans="1:12" s="28" customFormat="1">
      <c r="A116" s="126"/>
      <c r="B116" s="55"/>
      <c r="C116" s="44"/>
      <c r="D116" s="51"/>
      <c r="E116" s="52"/>
      <c r="F116" s="44"/>
      <c r="G116" s="44"/>
      <c r="H116" s="44"/>
      <c r="I116" s="30"/>
      <c r="J116" s="56"/>
      <c r="K116" s="301"/>
      <c r="L116" s="159"/>
    </row>
    <row r="117" spans="1:12" s="28" customFormat="1">
      <c r="A117" s="126"/>
      <c r="B117" s="55">
        <v>47</v>
      </c>
      <c r="C117" s="44"/>
      <c r="D117" s="51" t="s">
        <v>229</v>
      </c>
      <c r="E117" s="52" t="s">
        <v>280</v>
      </c>
      <c r="F117" s="44"/>
      <c r="G117" s="44"/>
      <c r="H117" s="44"/>
      <c r="I117" s="30"/>
      <c r="J117" s="44" t="s">
        <v>231</v>
      </c>
      <c r="K117" s="301">
        <f>pasiv!E14</f>
        <v>131562</v>
      </c>
      <c r="L117" s="159"/>
    </row>
    <row r="118" spans="1:12" s="28" customFormat="1">
      <c r="A118" s="126"/>
      <c r="B118" s="55"/>
      <c r="C118" s="44"/>
      <c r="D118" s="51"/>
      <c r="E118" s="52"/>
      <c r="F118" s="44"/>
      <c r="G118" s="44"/>
      <c r="H118" s="44"/>
      <c r="I118" s="30"/>
      <c r="J118" s="56"/>
      <c r="K118" s="301"/>
      <c r="L118" s="159"/>
    </row>
    <row r="119" spans="1:12" s="28" customFormat="1">
      <c r="A119" s="126"/>
      <c r="B119" s="55">
        <v>48</v>
      </c>
      <c r="C119" s="44"/>
      <c r="D119" s="51" t="s">
        <v>229</v>
      </c>
      <c r="E119" s="52" t="s">
        <v>281</v>
      </c>
      <c r="F119" s="44"/>
      <c r="G119" s="44"/>
      <c r="H119" s="44"/>
      <c r="I119" s="30"/>
      <c r="J119" s="44" t="s">
        <v>231</v>
      </c>
      <c r="K119" s="301">
        <f>pasiv!E15</f>
        <v>63035</v>
      </c>
      <c r="L119" s="159"/>
    </row>
    <row r="120" spans="1:12" s="28" customFormat="1">
      <c r="A120" s="126"/>
      <c r="B120" s="55"/>
      <c r="C120" s="44"/>
      <c r="D120" s="51"/>
      <c r="E120" s="52"/>
      <c r="F120" s="44"/>
      <c r="G120" s="44"/>
      <c r="H120" s="44"/>
      <c r="I120" s="30"/>
      <c r="J120" s="56"/>
      <c r="K120" s="301"/>
      <c r="L120" s="159"/>
    </row>
    <row r="121" spans="1:12" s="28" customFormat="1">
      <c r="A121" s="126"/>
      <c r="B121" s="55">
        <v>49</v>
      </c>
      <c r="C121" s="44"/>
      <c r="D121" s="51" t="s">
        <v>229</v>
      </c>
      <c r="E121" s="52" t="s">
        <v>282</v>
      </c>
      <c r="F121" s="44"/>
      <c r="G121" s="44"/>
      <c r="H121" s="44"/>
      <c r="I121" s="30"/>
      <c r="J121" s="56" t="s">
        <v>245</v>
      </c>
      <c r="K121" s="301"/>
      <c r="L121" s="159"/>
    </row>
    <row r="122" spans="1:12" s="28" customFormat="1">
      <c r="A122" s="126"/>
      <c r="B122" s="55"/>
      <c r="C122" s="44"/>
      <c r="D122" s="51"/>
      <c r="E122" s="52"/>
      <c r="F122" s="44"/>
      <c r="G122" s="44"/>
      <c r="H122" s="44"/>
      <c r="I122" s="30"/>
      <c r="J122" s="56"/>
      <c r="K122" s="301"/>
      <c r="L122" s="159"/>
    </row>
    <row r="123" spans="1:12" s="28" customFormat="1">
      <c r="A123" s="126"/>
      <c r="B123" s="55">
        <v>50</v>
      </c>
      <c r="C123" s="44"/>
      <c r="D123" s="51" t="s">
        <v>229</v>
      </c>
      <c r="E123" s="52" t="s">
        <v>283</v>
      </c>
      <c r="F123" s="44"/>
      <c r="G123" s="44"/>
      <c r="H123" s="44"/>
      <c r="I123" s="30"/>
      <c r="J123" s="56" t="str">
        <f>J119</f>
        <v>Leke</v>
      </c>
      <c r="K123" s="301">
        <f>pasiv!E17</f>
        <v>43749</v>
      </c>
      <c r="L123" s="159"/>
    </row>
    <row r="124" spans="1:12" s="28" customFormat="1">
      <c r="A124" s="126"/>
      <c r="B124" s="55">
        <v>51</v>
      </c>
      <c r="C124" s="44"/>
      <c r="D124" s="51" t="s">
        <v>229</v>
      </c>
      <c r="E124" s="52" t="s">
        <v>284</v>
      </c>
      <c r="F124" s="44"/>
      <c r="G124" s="44"/>
      <c r="H124" s="44"/>
      <c r="I124" s="30"/>
      <c r="J124" s="56" t="s">
        <v>245</v>
      </c>
      <c r="K124" s="301"/>
      <c r="L124" s="159"/>
    </row>
    <row r="125" spans="1:12" s="28" customFormat="1">
      <c r="A125" s="126"/>
      <c r="B125" s="55">
        <v>52</v>
      </c>
      <c r="C125" s="44"/>
      <c r="D125" s="51" t="s">
        <v>229</v>
      </c>
      <c r="E125" s="52" t="s">
        <v>244</v>
      </c>
      <c r="F125" s="44"/>
      <c r="G125" s="44"/>
      <c r="H125" s="44"/>
      <c r="I125" s="30"/>
      <c r="J125" s="56" t="s">
        <v>245</v>
      </c>
      <c r="K125" s="301"/>
      <c r="L125" s="159"/>
    </row>
    <row r="126" spans="1:12" s="28" customFormat="1">
      <c r="A126" s="126"/>
      <c r="B126" s="55"/>
      <c r="C126" s="44"/>
      <c r="D126" s="51"/>
      <c r="E126" s="52"/>
      <c r="F126" s="44"/>
      <c r="G126" s="44"/>
      <c r="H126" s="44"/>
      <c r="I126" s="30"/>
      <c r="J126" s="56"/>
      <c r="K126" s="301"/>
      <c r="L126" s="159"/>
    </row>
    <row r="127" spans="1:12" s="28" customFormat="1">
      <c r="A127" s="126"/>
      <c r="B127" s="55">
        <v>53</v>
      </c>
      <c r="C127" s="44"/>
      <c r="D127" s="51" t="s">
        <v>229</v>
      </c>
      <c r="E127" s="52" t="s">
        <v>285</v>
      </c>
      <c r="F127" s="44"/>
      <c r="G127" s="44"/>
      <c r="H127" s="44"/>
      <c r="I127" s="30"/>
      <c r="J127" s="56" t="s">
        <v>245</v>
      </c>
      <c r="K127" s="301"/>
      <c r="L127" s="159"/>
    </row>
    <row r="128" spans="1:12" s="28" customFormat="1">
      <c r="A128" s="126"/>
      <c r="B128" s="55"/>
      <c r="C128" s="44"/>
      <c r="D128" s="51"/>
      <c r="E128" s="52"/>
      <c r="F128" s="44"/>
      <c r="G128" s="44"/>
      <c r="H128" s="44"/>
      <c r="I128" s="30"/>
      <c r="J128" s="56"/>
      <c r="K128" s="301"/>
      <c r="L128" s="159"/>
    </row>
    <row r="129" spans="1:12" s="28" customFormat="1">
      <c r="A129" s="126"/>
      <c r="B129" s="55">
        <v>54</v>
      </c>
      <c r="C129" s="44"/>
      <c r="D129" s="51" t="s">
        <v>229</v>
      </c>
      <c r="E129" s="52" t="s">
        <v>286</v>
      </c>
      <c r="F129" s="44"/>
      <c r="G129" s="44"/>
      <c r="H129" s="44"/>
      <c r="I129" s="30"/>
      <c r="J129" s="56" t="s">
        <v>245</v>
      </c>
      <c r="K129" s="301"/>
      <c r="L129" s="159"/>
    </row>
    <row r="130" spans="1:12" s="28" customFormat="1">
      <c r="A130" s="126"/>
      <c r="B130" s="55"/>
      <c r="C130" s="44"/>
      <c r="D130" s="51"/>
      <c r="E130" s="52"/>
      <c r="F130" s="44"/>
      <c r="G130" s="44"/>
      <c r="H130" s="44"/>
      <c r="I130" s="30"/>
      <c r="J130" s="56"/>
      <c r="K130" s="301"/>
      <c r="L130" s="159"/>
    </row>
    <row r="131" spans="1:12" s="28" customFormat="1">
      <c r="A131" s="126"/>
      <c r="B131" s="55">
        <v>55</v>
      </c>
      <c r="C131" s="44"/>
      <c r="D131" s="51">
        <v>4</v>
      </c>
      <c r="E131" s="130" t="s">
        <v>287</v>
      </c>
      <c r="F131" s="45"/>
      <c r="G131" s="44"/>
      <c r="H131" s="44"/>
      <c r="I131" s="30"/>
      <c r="J131" s="56" t="s">
        <v>245</v>
      </c>
      <c r="K131" s="301"/>
      <c r="L131" s="159"/>
    </row>
    <row r="132" spans="1:12" s="28" customFormat="1">
      <c r="A132" s="126"/>
      <c r="B132" s="55"/>
      <c r="C132" s="44"/>
      <c r="D132" s="51"/>
      <c r="E132" s="130"/>
      <c r="F132" s="45"/>
      <c r="G132" s="44"/>
      <c r="H132" s="44"/>
      <c r="I132" s="30"/>
      <c r="J132" s="56"/>
      <c r="K132" s="301"/>
      <c r="L132" s="159"/>
    </row>
    <row r="133" spans="1:12" s="28" customFormat="1">
      <c r="A133" s="126"/>
      <c r="B133" s="55">
        <v>56</v>
      </c>
      <c r="C133" s="44"/>
      <c r="D133" s="51">
        <v>5</v>
      </c>
      <c r="E133" s="130" t="s">
        <v>288</v>
      </c>
      <c r="F133" s="45"/>
      <c r="G133" s="44"/>
      <c r="H133" s="44"/>
      <c r="I133" s="30"/>
      <c r="J133" s="56" t="s">
        <v>245</v>
      </c>
      <c r="K133" s="301"/>
      <c r="L133" s="159"/>
    </row>
    <row r="134" spans="1:12" s="28" customFormat="1">
      <c r="A134" s="126"/>
      <c r="B134" s="55"/>
      <c r="C134" s="44"/>
      <c r="D134" s="51"/>
      <c r="E134" s="130"/>
      <c r="F134" s="45"/>
      <c r="G134" s="44"/>
      <c r="H134" s="44"/>
      <c r="I134" s="30"/>
      <c r="J134" s="56"/>
      <c r="K134" s="301"/>
      <c r="L134" s="159"/>
    </row>
    <row r="135" spans="1:12" s="28" customFormat="1">
      <c r="A135" s="126"/>
      <c r="B135" s="55"/>
      <c r="C135" s="44"/>
      <c r="D135" s="44" t="s">
        <v>30</v>
      </c>
      <c r="E135" s="45" t="s">
        <v>289</v>
      </c>
      <c r="F135" s="45"/>
      <c r="G135" s="44"/>
      <c r="H135" s="44"/>
      <c r="I135" s="30"/>
      <c r="J135" s="56" t="s">
        <v>245</v>
      </c>
      <c r="K135" s="301"/>
      <c r="L135" s="159"/>
    </row>
    <row r="136" spans="1:12" s="28" customFormat="1">
      <c r="A136" s="126"/>
      <c r="B136" s="55"/>
      <c r="C136" s="44"/>
      <c r="D136" s="44"/>
      <c r="E136" s="45"/>
      <c r="F136" s="45"/>
      <c r="G136" s="44"/>
      <c r="H136" s="44"/>
      <c r="I136" s="30"/>
      <c r="J136" s="56"/>
      <c r="K136" s="301"/>
      <c r="L136" s="159"/>
    </row>
    <row r="137" spans="1:12" s="28" customFormat="1">
      <c r="A137" s="126"/>
      <c r="B137" s="55">
        <v>58</v>
      </c>
      <c r="C137" s="44"/>
      <c r="D137" s="51">
        <v>1</v>
      </c>
      <c r="E137" s="130" t="s">
        <v>290</v>
      </c>
      <c r="F137" s="45"/>
      <c r="G137" s="44"/>
      <c r="H137" s="44"/>
      <c r="I137" s="30"/>
      <c r="J137" s="56" t="s">
        <v>245</v>
      </c>
      <c r="K137" s="301"/>
      <c r="L137" s="159"/>
    </row>
    <row r="138" spans="1:12" s="28" customFormat="1">
      <c r="A138" s="126"/>
      <c r="B138" s="55">
        <v>59</v>
      </c>
      <c r="C138" s="44"/>
      <c r="D138" s="51" t="s">
        <v>229</v>
      </c>
      <c r="E138" s="52" t="s">
        <v>291</v>
      </c>
      <c r="F138" s="44"/>
      <c r="G138" s="44"/>
      <c r="H138" s="44"/>
      <c r="I138" s="30"/>
      <c r="J138" s="56" t="s">
        <v>245</v>
      </c>
      <c r="K138" s="301"/>
      <c r="L138" s="159"/>
    </row>
    <row r="139" spans="1:12" s="28" customFormat="1">
      <c r="A139" s="126"/>
      <c r="B139" s="55">
        <v>60</v>
      </c>
      <c r="C139" s="44"/>
      <c r="D139" s="51" t="s">
        <v>229</v>
      </c>
      <c r="E139" s="52" t="s">
        <v>292</v>
      </c>
      <c r="F139" s="44"/>
      <c r="G139" s="44"/>
      <c r="H139" s="44"/>
      <c r="I139" s="30"/>
      <c r="J139" s="56" t="s">
        <v>245</v>
      </c>
      <c r="K139" s="301"/>
      <c r="L139" s="159"/>
    </row>
    <row r="140" spans="1:12" s="28" customFormat="1">
      <c r="A140" s="126"/>
      <c r="B140" s="55">
        <v>61</v>
      </c>
      <c r="C140" s="44"/>
      <c r="D140" s="51">
        <v>2</v>
      </c>
      <c r="E140" s="130" t="s">
        <v>293</v>
      </c>
      <c r="F140" s="45"/>
      <c r="G140" s="44"/>
      <c r="H140" s="44"/>
      <c r="I140" s="30"/>
      <c r="J140" s="56" t="s">
        <v>245</v>
      </c>
      <c r="K140" s="301"/>
      <c r="L140" s="159"/>
    </row>
    <row r="141" spans="1:12" s="28" customFormat="1">
      <c r="A141" s="126"/>
      <c r="B141" s="55"/>
      <c r="C141" s="44"/>
      <c r="D141" s="51"/>
      <c r="E141" s="130"/>
      <c r="F141" s="45"/>
      <c r="G141" s="44"/>
      <c r="H141" s="44"/>
      <c r="I141" s="30"/>
      <c r="J141" s="56"/>
      <c r="K141" s="301"/>
      <c r="L141" s="159"/>
    </row>
    <row r="142" spans="1:12" s="28" customFormat="1">
      <c r="A142" s="126"/>
      <c r="B142" s="55">
        <v>62</v>
      </c>
      <c r="C142" s="44"/>
      <c r="D142" s="51">
        <v>3</v>
      </c>
      <c r="E142" s="130" t="s">
        <v>287</v>
      </c>
      <c r="F142" s="45"/>
      <c r="G142" s="44"/>
      <c r="H142" s="44"/>
      <c r="I142" s="30"/>
      <c r="J142" s="56" t="s">
        <v>245</v>
      </c>
      <c r="K142" s="301"/>
      <c r="L142" s="159"/>
    </row>
    <row r="143" spans="1:12" s="28" customFormat="1">
      <c r="A143" s="126"/>
      <c r="B143" s="55"/>
      <c r="C143" s="44"/>
      <c r="D143" s="51"/>
      <c r="E143" s="130"/>
      <c r="F143" s="45"/>
      <c r="G143" s="44"/>
      <c r="H143" s="44"/>
      <c r="I143" s="30"/>
      <c r="J143" s="56"/>
      <c r="K143" s="301"/>
      <c r="L143" s="159"/>
    </row>
    <row r="144" spans="1:12" s="28" customFormat="1">
      <c r="A144" s="126"/>
      <c r="B144" s="55">
        <v>63</v>
      </c>
      <c r="C144" s="44"/>
      <c r="D144" s="51">
        <v>4</v>
      </c>
      <c r="E144" s="130" t="s">
        <v>294</v>
      </c>
      <c r="F144" s="45"/>
      <c r="G144" s="44"/>
      <c r="H144" s="44"/>
      <c r="I144" s="30"/>
      <c r="J144" s="56" t="s">
        <v>245</v>
      </c>
      <c r="K144" s="301"/>
      <c r="L144" s="159"/>
    </row>
    <row r="145" spans="1:12" s="28" customFormat="1">
      <c r="A145" s="126"/>
      <c r="B145" s="55"/>
      <c r="C145" s="44"/>
      <c r="D145" s="51"/>
      <c r="E145" s="130"/>
      <c r="F145" s="45"/>
      <c r="G145" s="44"/>
      <c r="H145" s="44"/>
      <c r="I145" s="30"/>
      <c r="J145" s="56"/>
      <c r="K145" s="301"/>
      <c r="L145" s="159"/>
    </row>
    <row r="146" spans="1:12" s="28" customFormat="1">
      <c r="A146" s="126"/>
      <c r="B146" s="55"/>
      <c r="C146" s="44"/>
      <c r="D146" s="51"/>
      <c r="E146" s="130"/>
      <c r="F146" s="45"/>
      <c r="G146" s="44"/>
      <c r="H146" s="44"/>
      <c r="I146" s="30"/>
      <c r="J146" s="56"/>
      <c r="K146" s="301"/>
      <c r="L146" s="159"/>
    </row>
    <row r="147" spans="1:12" s="28" customFormat="1">
      <c r="A147" s="126"/>
      <c r="B147" s="55"/>
      <c r="C147" s="44"/>
      <c r="D147" s="44" t="s">
        <v>66</v>
      </c>
      <c r="E147" s="45" t="s">
        <v>295</v>
      </c>
      <c r="F147" s="45"/>
      <c r="G147" s="44"/>
      <c r="H147" s="44"/>
      <c r="I147" s="30"/>
      <c r="J147" s="44" t="s">
        <v>231</v>
      </c>
      <c r="K147" s="301">
        <f>pasiv!E32</f>
        <v>37441977</v>
      </c>
      <c r="L147" s="159"/>
    </row>
    <row r="148" spans="1:12" s="28" customFormat="1">
      <c r="A148" s="126"/>
      <c r="B148" s="55"/>
      <c r="C148" s="44"/>
      <c r="D148" s="44"/>
      <c r="E148" s="45"/>
      <c r="F148" s="45"/>
      <c r="G148" s="44"/>
      <c r="H148" s="44"/>
      <c r="I148" s="30"/>
      <c r="J148" s="56"/>
      <c r="K148" s="301"/>
      <c r="L148" s="159"/>
    </row>
    <row r="149" spans="1:12" s="28" customFormat="1">
      <c r="A149" s="126"/>
      <c r="B149" s="55">
        <v>66</v>
      </c>
      <c r="C149" s="44"/>
      <c r="D149" s="51">
        <v>1</v>
      </c>
      <c r="E149" s="130" t="s">
        <v>296</v>
      </c>
      <c r="F149" s="45"/>
      <c r="G149" s="44"/>
      <c r="H149" s="44"/>
      <c r="I149" s="30"/>
      <c r="J149" s="56" t="s">
        <v>245</v>
      </c>
      <c r="K149" s="301"/>
      <c r="L149" s="159"/>
    </row>
    <row r="150" spans="1:12" s="28" customFormat="1">
      <c r="A150" s="126"/>
      <c r="B150" s="55"/>
      <c r="C150" s="44"/>
      <c r="D150" s="51"/>
      <c r="E150" s="130"/>
      <c r="F150" s="45"/>
      <c r="G150" s="44"/>
      <c r="H150" s="44"/>
      <c r="I150" s="30"/>
      <c r="J150" s="56"/>
      <c r="K150" s="301"/>
      <c r="L150" s="159"/>
    </row>
    <row r="151" spans="1:12" s="28" customFormat="1">
      <c r="A151" s="126"/>
      <c r="B151" s="55">
        <v>67</v>
      </c>
      <c r="C151" s="44"/>
      <c r="D151" s="51">
        <v>2</v>
      </c>
      <c r="E151" s="130" t="s">
        <v>297</v>
      </c>
      <c r="F151" s="45"/>
      <c r="G151" s="44"/>
      <c r="H151" s="44"/>
      <c r="I151" s="30"/>
      <c r="J151" s="56" t="s">
        <v>245</v>
      </c>
      <c r="K151" s="301"/>
      <c r="L151" s="159"/>
    </row>
    <row r="152" spans="1:12" s="28" customFormat="1">
      <c r="A152" s="126"/>
      <c r="B152" s="55"/>
      <c r="C152" s="44"/>
      <c r="D152" s="51"/>
      <c r="E152" s="130"/>
      <c r="F152" s="45"/>
      <c r="G152" s="44"/>
      <c r="H152" s="44"/>
      <c r="I152" s="30"/>
      <c r="J152" s="56"/>
      <c r="K152" s="301"/>
      <c r="L152" s="159"/>
    </row>
    <row r="153" spans="1:12" s="28" customFormat="1">
      <c r="A153" s="126"/>
      <c r="B153" s="55">
        <v>68</v>
      </c>
      <c r="C153" s="44"/>
      <c r="D153" s="51">
        <v>3</v>
      </c>
      <c r="E153" s="130" t="s">
        <v>298</v>
      </c>
      <c r="F153" s="45"/>
      <c r="G153" s="44"/>
      <c r="H153" s="44"/>
      <c r="I153" s="30"/>
      <c r="J153" s="44" t="s">
        <v>231</v>
      </c>
      <c r="K153" s="301">
        <f>pasiv!E36</f>
        <v>25030000</v>
      </c>
      <c r="L153" s="159"/>
    </row>
    <row r="154" spans="1:12" s="28" customFormat="1">
      <c r="A154" s="126"/>
      <c r="B154" s="55"/>
      <c r="C154" s="44"/>
      <c r="D154" s="51"/>
      <c r="E154" s="130"/>
      <c r="F154" s="45"/>
      <c r="G154" s="44"/>
      <c r="H154" s="44"/>
      <c r="I154" s="30"/>
      <c r="J154" s="56"/>
      <c r="K154" s="301"/>
      <c r="L154" s="159"/>
    </row>
    <row r="155" spans="1:12" s="28" customFormat="1">
      <c r="A155" s="126"/>
      <c r="B155" s="55">
        <v>69</v>
      </c>
      <c r="C155" s="44"/>
      <c r="D155" s="51">
        <v>4</v>
      </c>
      <c r="E155" s="130" t="s">
        <v>299</v>
      </c>
      <c r="F155" s="45"/>
      <c r="G155" s="44"/>
      <c r="H155" s="44"/>
      <c r="I155" s="30"/>
      <c r="J155" s="56" t="s">
        <v>245</v>
      </c>
      <c r="K155" s="301"/>
      <c r="L155" s="159"/>
    </row>
    <row r="156" spans="1:12" s="28" customFormat="1">
      <c r="A156" s="126"/>
      <c r="B156" s="55"/>
      <c r="C156" s="44"/>
      <c r="D156" s="51"/>
      <c r="E156" s="130"/>
      <c r="F156" s="45"/>
      <c r="G156" s="44"/>
      <c r="H156" s="44"/>
      <c r="I156" s="30"/>
      <c r="J156" s="56"/>
      <c r="K156" s="301"/>
      <c r="L156" s="159"/>
    </row>
    <row r="157" spans="1:12" s="28" customFormat="1">
      <c r="A157" s="126"/>
      <c r="B157" s="55">
        <v>70</v>
      </c>
      <c r="C157" s="44"/>
      <c r="D157" s="51">
        <v>5</v>
      </c>
      <c r="E157" s="130" t="s">
        <v>300</v>
      </c>
      <c r="F157" s="45"/>
      <c r="G157" s="44"/>
      <c r="H157" s="44"/>
      <c r="I157" s="30"/>
      <c r="J157" s="56" t="s">
        <v>245</v>
      </c>
      <c r="K157" s="301"/>
      <c r="L157" s="159"/>
    </row>
    <row r="158" spans="1:12" s="28" customFormat="1">
      <c r="A158" s="126"/>
      <c r="B158" s="55"/>
      <c r="C158" s="44"/>
      <c r="D158" s="51"/>
      <c r="E158" s="130"/>
      <c r="F158" s="45"/>
      <c r="G158" s="44"/>
      <c r="H158" s="44"/>
      <c r="I158" s="30"/>
      <c r="J158" s="56"/>
      <c r="K158" s="301"/>
      <c r="L158" s="159"/>
    </row>
    <row r="159" spans="1:12" s="28" customFormat="1">
      <c r="A159" s="126"/>
      <c r="B159" s="55">
        <v>71</v>
      </c>
      <c r="C159" s="44"/>
      <c r="D159" s="51">
        <v>6</v>
      </c>
      <c r="E159" s="130" t="s">
        <v>301</v>
      </c>
      <c r="F159" s="45"/>
      <c r="G159" s="44"/>
      <c r="H159" s="44"/>
      <c r="I159" s="30"/>
      <c r="J159" s="56" t="s">
        <v>245</v>
      </c>
      <c r="K159" s="301"/>
      <c r="L159" s="159"/>
    </row>
    <row r="160" spans="1:12" s="28" customFormat="1">
      <c r="A160" s="126"/>
      <c r="B160" s="55"/>
      <c r="C160" s="44"/>
      <c r="D160" s="51"/>
      <c r="E160" s="130"/>
      <c r="F160" s="45"/>
      <c r="G160" s="44"/>
      <c r="H160" s="44"/>
      <c r="I160" s="30"/>
      <c r="J160" s="56"/>
      <c r="K160" s="301"/>
      <c r="L160" s="159"/>
    </row>
    <row r="161" spans="1:12" s="28" customFormat="1">
      <c r="A161" s="126"/>
      <c r="B161" s="55">
        <v>72</v>
      </c>
      <c r="C161" s="44"/>
      <c r="D161" s="51">
        <v>7</v>
      </c>
      <c r="E161" s="130" t="s">
        <v>302</v>
      </c>
      <c r="F161" s="45"/>
      <c r="G161" s="44"/>
      <c r="H161" s="44"/>
      <c r="I161" s="30"/>
      <c r="J161" s="44" t="s">
        <v>231</v>
      </c>
      <c r="K161" s="301">
        <f>pasiv!E39</f>
        <v>678603</v>
      </c>
      <c r="L161" s="159"/>
    </row>
    <row r="162" spans="1:12" s="28" customFormat="1">
      <c r="A162" s="126"/>
      <c r="B162" s="55"/>
      <c r="C162" s="44"/>
      <c r="D162" s="51"/>
      <c r="E162" s="130"/>
      <c r="F162" s="45"/>
      <c r="G162" s="44"/>
      <c r="H162" s="44"/>
      <c r="I162" s="30"/>
      <c r="J162" s="56"/>
      <c r="K162" s="301"/>
      <c r="L162" s="159"/>
    </row>
    <row r="163" spans="1:12" s="28" customFormat="1">
      <c r="A163" s="126"/>
      <c r="B163" s="55">
        <v>73</v>
      </c>
      <c r="C163" s="44"/>
      <c r="D163" s="51">
        <v>8</v>
      </c>
      <c r="E163" s="130" t="s">
        <v>303</v>
      </c>
      <c r="F163" s="45"/>
      <c r="G163" s="44"/>
      <c r="H163" s="44"/>
      <c r="I163" s="30"/>
      <c r="J163" s="56" t="s">
        <v>245</v>
      </c>
      <c r="K163" s="301"/>
      <c r="L163" s="159"/>
    </row>
    <row r="164" spans="1:12" s="28" customFormat="1">
      <c r="A164" s="126"/>
      <c r="B164" s="55"/>
      <c r="C164" s="44"/>
      <c r="D164" s="51"/>
      <c r="E164" s="130"/>
      <c r="F164" s="45"/>
      <c r="G164" s="44"/>
      <c r="H164" s="44"/>
      <c r="I164" s="30"/>
      <c r="J164" s="56"/>
      <c r="K164" s="301"/>
      <c r="L164" s="159"/>
    </row>
    <row r="165" spans="1:12" s="28" customFormat="1">
      <c r="A165" s="126"/>
      <c r="B165" s="55">
        <v>74</v>
      </c>
      <c r="C165" s="44"/>
      <c r="D165" s="51">
        <v>9</v>
      </c>
      <c r="E165" s="130" t="s">
        <v>304</v>
      </c>
      <c r="F165" s="45"/>
      <c r="G165" s="44"/>
      <c r="H165" s="44"/>
      <c r="I165" s="30"/>
      <c r="J165" s="44" t="s">
        <v>231</v>
      </c>
      <c r="K165" s="301">
        <f>pasiv!E41</f>
        <v>9918357</v>
      </c>
      <c r="L165" s="159"/>
    </row>
    <row r="166" spans="1:12" s="28" customFormat="1">
      <c r="A166" s="126"/>
      <c r="B166" s="55"/>
      <c r="C166" s="44"/>
      <c r="D166" s="51"/>
      <c r="E166" s="130"/>
      <c r="F166" s="45"/>
      <c r="G166" s="44"/>
      <c r="H166" s="44"/>
      <c r="I166" s="30"/>
      <c r="J166" s="56"/>
      <c r="K166" s="301"/>
      <c r="L166" s="159"/>
    </row>
    <row r="167" spans="1:12" s="28" customFormat="1">
      <c r="A167" s="126"/>
      <c r="B167" s="55">
        <v>75</v>
      </c>
      <c r="C167" s="44"/>
      <c r="D167" s="51">
        <v>10</v>
      </c>
      <c r="E167" s="130" t="s">
        <v>305</v>
      </c>
      <c r="F167" s="45"/>
      <c r="G167" s="44"/>
      <c r="H167" s="44"/>
      <c r="I167" s="30"/>
      <c r="J167" s="44" t="s">
        <v>231</v>
      </c>
      <c r="K167" s="301">
        <f>'a-sh'!J45</f>
        <v>1815017</v>
      </c>
      <c r="L167" s="159"/>
    </row>
    <row r="168" spans="1:12" s="28" customFormat="1">
      <c r="A168" s="126"/>
      <c r="B168" s="127"/>
      <c r="C168" s="29"/>
      <c r="D168" s="29"/>
      <c r="E168" s="29"/>
      <c r="F168" s="29"/>
      <c r="G168" s="29"/>
      <c r="H168" s="29"/>
      <c r="I168" s="29"/>
      <c r="J168" s="29"/>
      <c r="K168" s="301"/>
      <c r="L168" s="159"/>
    </row>
    <row r="169" spans="1:12" s="140" customFormat="1">
      <c r="A169" s="126"/>
      <c r="B169" s="127"/>
      <c r="C169" s="29"/>
      <c r="D169" s="29"/>
      <c r="E169" s="136" t="s">
        <v>306</v>
      </c>
      <c r="F169" s="137" t="s">
        <v>307</v>
      </c>
      <c r="G169" s="138"/>
      <c r="H169" s="138"/>
      <c r="I169" s="138"/>
      <c r="J169" s="139" t="s">
        <v>231</v>
      </c>
      <c r="K169" s="313">
        <f>'a-sh'!J43</f>
        <v>2016687</v>
      </c>
      <c r="L169" s="161"/>
    </row>
    <row r="170" spans="1:12" s="140" customFormat="1">
      <c r="A170" s="141"/>
      <c r="B170" s="139"/>
      <c r="C170" s="138"/>
      <c r="D170" s="138"/>
      <c r="E170" s="136" t="s">
        <v>306</v>
      </c>
      <c r="F170" s="138" t="s">
        <v>308</v>
      </c>
      <c r="G170" s="138"/>
      <c r="H170" s="138"/>
      <c r="I170" s="138"/>
      <c r="J170" s="139" t="s">
        <v>231</v>
      </c>
      <c r="K170" s="314">
        <v>14</v>
      </c>
      <c r="L170" s="161"/>
    </row>
    <row r="171" spans="1:12" s="140" customFormat="1">
      <c r="A171" s="141"/>
      <c r="B171" s="139"/>
      <c r="C171" s="138"/>
      <c r="D171" s="138"/>
      <c r="E171" s="136" t="s">
        <v>306</v>
      </c>
      <c r="F171" s="138" t="s">
        <v>309</v>
      </c>
      <c r="G171" s="138"/>
      <c r="H171" s="138"/>
      <c r="I171" s="138"/>
      <c r="J171" s="139" t="s">
        <v>231</v>
      </c>
      <c r="K171" s="314">
        <f>SUM(K169:K170)</f>
        <v>2016701</v>
      </c>
      <c r="L171" s="161"/>
    </row>
    <row r="172" spans="1:12" s="140" customFormat="1">
      <c r="A172" s="141"/>
      <c r="B172" s="139"/>
      <c r="C172" s="138"/>
      <c r="D172" s="138"/>
      <c r="E172" s="136" t="s">
        <v>306</v>
      </c>
      <c r="F172" s="142" t="s">
        <v>310</v>
      </c>
      <c r="G172" s="138"/>
      <c r="H172" s="138"/>
      <c r="I172" s="138"/>
      <c r="J172" s="139" t="s">
        <v>231</v>
      </c>
      <c r="K172" s="314">
        <f>K171*10%</f>
        <v>201670.1</v>
      </c>
      <c r="L172" s="161"/>
    </row>
    <row r="173" spans="1:12" s="140" customFormat="1">
      <c r="A173" s="141"/>
      <c r="B173" s="139"/>
      <c r="C173" s="138"/>
      <c r="D173" s="138"/>
      <c r="E173" s="136"/>
      <c r="F173" s="142"/>
      <c r="G173" s="138"/>
      <c r="H173" s="138"/>
      <c r="I173" s="138"/>
      <c r="J173" s="139"/>
      <c r="K173" s="313"/>
      <c r="L173" s="161"/>
    </row>
    <row r="174" spans="1:12" s="140" customFormat="1">
      <c r="A174" s="141"/>
      <c r="B174" s="139"/>
      <c r="C174" s="138"/>
      <c r="D174" s="138"/>
      <c r="E174" s="136"/>
      <c r="F174" s="8" t="s">
        <v>546</v>
      </c>
      <c r="G174" s="8"/>
      <c r="H174" s="8"/>
      <c r="I174" s="8"/>
      <c r="J174" s="8"/>
      <c r="K174" s="8"/>
      <c r="L174" s="161"/>
    </row>
    <row r="175" spans="1:12" s="140" customFormat="1">
      <c r="A175" s="141"/>
      <c r="B175" s="139"/>
      <c r="C175" s="138"/>
      <c r="D175" s="138"/>
      <c r="E175" s="136"/>
      <c r="F175" s="229" t="s">
        <v>547</v>
      </c>
      <c r="G175" s="229" t="s">
        <v>548</v>
      </c>
      <c r="H175" s="240" t="s">
        <v>549</v>
      </c>
      <c r="I175" s="229"/>
      <c r="J175" s="229" t="s">
        <v>550</v>
      </c>
      <c r="K175" s="229"/>
      <c r="L175" s="161"/>
    </row>
    <row r="176" spans="1:12" s="140" customFormat="1">
      <c r="A176" s="141"/>
      <c r="B176" s="139"/>
      <c r="C176" s="138"/>
      <c r="D176" s="138"/>
      <c r="E176" s="136"/>
      <c r="F176" s="229" t="s">
        <v>551</v>
      </c>
      <c r="G176" s="241">
        <f>[1]etv!$E$19</f>
        <v>13646976</v>
      </c>
      <c r="H176" s="240" t="s">
        <v>552</v>
      </c>
      <c r="I176" s="242"/>
      <c r="J176" s="229" t="s">
        <v>553</v>
      </c>
      <c r="K176" s="243">
        <f>G179</f>
        <v>15269481</v>
      </c>
      <c r="L176" s="161"/>
    </row>
    <row r="177" spans="1:12" s="140" customFormat="1">
      <c r="A177" s="141"/>
      <c r="B177" s="139"/>
      <c r="C177" s="138"/>
      <c r="D177" s="138"/>
      <c r="E177" s="136"/>
      <c r="F177" s="229" t="s">
        <v>554</v>
      </c>
      <c r="G177" s="244"/>
      <c r="H177" s="240" t="s">
        <v>555</v>
      </c>
      <c r="I177" s="245"/>
      <c r="J177" s="229" t="s">
        <v>556</v>
      </c>
      <c r="K177" s="243">
        <f>I187</f>
        <v>16108720</v>
      </c>
      <c r="L177" s="161"/>
    </row>
    <row r="178" spans="1:12" s="140" customFormat="1">
      <c r="A178" s="141"/>
      <c r="B178" s="139"/>
      <c r="C178" s="138"/>
      <c r="D178" s="138"/>
      <c r="E178" s="136"/>
      <c r="F178" s="229" t="s">
        <v>557</v>
      </c>
      <c r="G178" s="244">
        <f>[1]etv!$H$19</f>
        <v>1622505</v>
      </c>
      <c r="H178" s="8" t="s">
        <v>558</v>
      </c>
      <c r="I178" s="246">
        <v>2862142</v>
      </c>
      <c r="J178" s="229" t="s">
        <v>550</v>
      </c>
      <c r="K178" s="247">
        <f>K176-K177</f>
        <v>-839239</v>
      </c>
      <c r="L178" s="161"/>
    </row>
    <row r="179" spans="1:12" s="140" customFormat="1">
      <c r="A179" s="141"/>
      <c r="B179" s="139"/>
      <c r="C179" s="138"/>
      <c r="D179" s="138"/>
      <c r="E179" s="136"/>
      <c r="F179" s="229" t="s">
        <v>220</v>
      </c>
      <c r="G179" s="235">
        <f>SUM(G176:G178)</f>
        <v>15269481</v>
      </c>
      <c r="H179" s="240" t="s">
        <v>559</v>
      </c>
      <c r="I179" s="241">
        <v>119623</v>
      </c>
      <c r="J179" s="229"/>
      <c r="K179" s="235"/>
      <c r="L179" s="161"/>
    </row>
    <row r="180" spans="1:12" s="140" customFormat="1">
      <c r="A180" s="141"/>
      <c r="B180" s="139"/>
      <c r="C180" s="138"/>
      <c r="D180" s="138"/>
      <c r="E180" s="136"/>
      <c r="F180" s="229"/>
      <c r="G180" s="229"/>
      <c r="H180" s="248" t="s">
        <v>560</v>
      </c>
      <c r="I180" s="241"/>
      <c r="J180" s="249" t="s">
        <v>561</v>
      </c>
      <c r="K180" s="318"/>
      <c r="L180" s="161"/>
    </row>
    <row r="181" spans="1:12" s="140" customFormat="1">
      <c r="A181" s="141"/>
      <c r="B181" s="139"/>
      <c r="C181" s="138"/>
      <c r="D181" s="138"/>
      <c r="E181" s="136"/>
      <c r="F181" s="229"/>
      <c r="G181" s="229"/>
      <c r="H181" s="240" t="s">
        <v>562</v>
      </c>
      <c r="I181" s="246">
        <v>47245</v>
      </c>
      <c r="J181" s="229" t="s">
        <v>570</v>
      </c>
      <c r="K181" s="243">
        <v>839239</v>
      </c>
      <c r="L181" s="161"/>
    </row>
    <row r="182" spans="1:12" s="140" customFormat="1">
      <c r="A182" s="141"/>
      <c r="B182" s="139"/>
      <c r="C182" s="138"/>
      <c r="D182" s="138"/>
      <c r="E182" s="136"/>
      <c r="F182" s="229"/>
      <c r="G182" s="229"/>
      <c r="H182" s="240" t="s">
        <v>564</v>
      </c>
      <c r="I182" s="246">
        <v>8780197</v>
      </c>
      <c r="J182" s="229" t="s">
        <v>565</v>
      </c>
      <c r="K182" s="237">
        <f>SUM(K181)</f>
        <v>839239</v>
      </c>
      <c r="L182" s="161"/>
    </row>
    <row r="183" spans="1:12" s="140" customFormat="1">
      <c r="A183" s="141"/>
      <c r="B183" s="139"/>
      <c r="C183" s="138"/>
      <c r="D183" s="138"/>
      <c r="E183" s="136"/>
      <c r="F183" s="229"/>
      <c r="G183" s="229"/>
      <c r="H183" s="240" t="s">
        <v>566</v>
      </c>
      <c r="I183" s="246">
        <v>2336614</v>
      </c>
      <c r="J183" s="229"/>
      <c r="K183" s="231"/>
      <c r="L183" s="161"/>
    </row>
    <row r="184" spans="1:12" s="140" customFormat="1">
      <c r="A184" s="141"/>
      <c r="B184" s="139"/>
      <c r="C184" s="138"/>
      <c r="D184" s="138"/>
      <c r="E184" s="136"/>
      <c r="F184" s="229"/>
      <c r="G184" s="229"/>
      <c r="H184" s="229" t="s">
        <v>567</v>
      </c>
      <c r="I184" s="246">
        <v>839239</v>
      </c>
      <c r="J184" s="229" t="s">
        <v>563</v>
      </c>
      <c r="K184" s="243">
        <v>15120</v>
      </c>
      <c r="L184" s="161"/>
    </row>
    <row r="185" spans="1:12" s="140" customFormat="1">
      <c r="A185" s="141"/>
      <c r="B185" s="139"/>
      <c r="C185" s="138"/>
      <c r="D185" s="138"/>
      <c r="E185" s="136"/>
      <c r="F185" s="229"/>
      <c r="G185" s="229"/>
      <c r="H185" s="229" t="s">
        <v>568</v>
      </c>
      <c r="I185" s="246">
        <v>52560</v>
      </c>
      <c r="J185" s="229" t="s">
        <v>565</v>
      </c>
      <c r="K185" s="237">
        <f>SUM(K184)</f>
        <v>15120</v>
      </c>
      <c r="L185" s="161"/>
    </row>
    <row r="186" spans="1:12" s="140" customFormat="1">
      <c r="A186" s="141"/>
      <c r="B186" s="139"/>
      <c r="C186" s="138"/>
      <c r="D186" s="138"/>
      <c r="E186" s="136"/>
      <c r="F186" s="229"/>
      <c r="G186" s="250"/>
      <c r="H186" s="229" t="s">
        <v>569</v>
      </c>
      <c r="I186" s="251">
        <v>1071100</v>
      </c>
      <c r="J186" s="229"/>
      <c r="K186" s="229"/>
      <c r="L186" s="161"/>
    </row>
    <row r="187" spans="1:12" s="140" customFormat="1">
      <c r="A187" s="141"/>
      <c r="B187" s="139"/>
      <c r="C187" s="138"/>
      <c r="D187" s="138"/>
      <c r="E187" s="136"/>
      <c r="F187" s="229"/>
      <c r="G187" s="229"/>
      <c r="H187" s="229" t="s">
        <v>565</v>
      </c>
      <c r="I187" s="235">
        <f>SUM(I176:I186)</f>
        <v>16108720</v>
      </c>
      <c r="J187" s="229"/>
      <c r="K187" s="229"/>
      <c r="L187" s="161"/>
    </row>
    <row r="188" spans="1:12" s="96" customFormat="1">
      <c r="A188" s="141"/>
      <c r="B188" s="139"/>
      <c r="C188" s="384" t="s">
        <v>311</v>
      </c>
      <c r="D188" s="384"/>
      <c r="E188" s="143" t="s">
        <v>312</v>
      </c>
      <c r="F188" s="94"/>
      <c r="G188" s="94"/>
      <c r="H188" s="94"/>
      <c r="I188" s="94"/>
      <c r="J188" s="94"/>
      <c r="K188" s="94"/>
      <c r="L188" s="157"/>
    </row>
    <row r="189" spans="1:12" s="96" customFormat="1">
      <c r="A189" s="97"/>
      <c r="B189" s="98"/>
      <c r="C189" s="94"/>
      <c r="D189" s="94"/>
      <c r="E189" s="94"/>
      <c r="F189" s="94"/>
      <c r="G189" s="94"/>
      <c r="H189" s="94"/>
      <c r="I189" s="94"/>
      <c r="J189" s="94"/>
      <c r="K189" s="94"/>
      <c r="L189" s="157"/>
    </row>
    <row r="190" spans="1:12">
      <c r="A190" s="97"/>
      <c r="B190" s="98"/>
      <c r="C190" s="94"/>
      <c r="D190" s="65"/>
      <c r="E190" s="44" t="s">
        <v>313</v>
      </c>
      <c r="F190" s="30"/>
      <c r="G190" s="30"/>
      <c r="H190" s="30"/>
      <c r="I190" s="30"/>
      <c r="J190" s="30"/>
      <c r="K190" s="30"/>
      <c r="L190" s="158"/>
    </row>
    <row r="191" spans="1:12">
      <c r="A191" s="105"/>
      <c r="B191" s="106"/>
      <c r="C191" s="30"/>
      <c r="D191" s="44" t="s">
        <v>314</v>
      </c>
      <c r="E191" s="44"/>
      <c r="F191" s="30"/>
      <c r="G191" s="30"/>
      <c r="H191" s="30"/>
      <c r="I191" s="30"/>
      <c r="J191" s="30"/>
      <c r="K191" s="30"/>
      <c r="L191" s="158"/>
    </row>
    <row r="192" spans="1:12">
      <c r="A192" s="105"/>
      <c r="B192" s="106"/>
      <c r="C192" s="30"/>
      <c r="D192" s="44"/>
      <c r="E192" s="44" t="s">
        <v>315</v>
      </c>
      <c r="F192" s="30"/>
      <c r="G192" s="30"/>
      <c r="H192" s="30"/>
      <c r="I192" s="30"/>
      <c r="J192" s="30"/>
      <c r="K192" s="30"/>
      <c r="L192" s="158"/>
    </row>
    <row r="193" spans="1:12">
      <c r="A193" s="105"/>
      <c r="B193" s="106"/>
      <c r="C193" s="30"/>
      <c r="D193" s="44" t="s">
        <v>333</v>
      </c>
      <c r="E193" s="44"/>
      <c r="F193" s="30"/>
      <c r="G193" s="30"/>
      <c r="H193" s="30"/>
      <c r="I193" s="30"/>
      <c r="J193" s="30"/>
      <c r="K193" s="30"/>
      <c r="L193" s="158"/>
    </row>
    <row r="194" spans="1:12">
      <c r="A194" s="162"/>
      <c r="B194" s="163"/>
      <c r="C194" s="164"/>
      <c r="D194" s="164"/>
      <c r="E194" s="164"/>
      <c r="F194" s="164"/>
      <c r="G194" s="164"/>
      <c r="H194" s="164"/>
      <c r="I194" s="164"/>
      <c r="J194" s="164"/>
      <c r="K194" s="164"/>
      <c r="L194" s="165"/>
    </row>
    <row r="195" spans="1:12">
      <c r="A195" s="105"/>
      <c r="B195" s="106"/>
      <c r="C195" s="30"/>
      <c r="D195" s="30"/>
      <c r="E195" s="30"/>
      <c r="F195" s="30"/>
      <c r="G195" s="30"/>
      <c r="H195" s="30"/>
      <c r="I195" s="30"/>
      <c r="J195" s="30"/>
      <c r="K195" s="30"/>
      <c r="L195" s="30"/>
    </row>
    <row r="196" spans="1:12">
      <c r="A196" s="105"/>
      <c r="B196" s="106"/>
      <c r="C196" s="30"/>
      <c r="D196" s="30"/>
      <c r="E196" s="30"/>
      <c r="F196" s="30"/>
      <c r="G196" s="30"/>
      <c r="H196" s="30"/>
      <c r="I196" s="30"/>
      <c r="J196" s="30"/>
      <c r="K196" s="30"/>
      <c r="L196" s="30"/>
    </row>
    <row r="197" spans="1:12" s="96" customFormat="1">
      <c r="A197" s="105"/>
      <c r="B197" s="106"/>
      <c r="C197" s="30"/>
      <c r="D197" s="30"/>
      <c r="E197" s="30"/>
      <c r="F197" s="30"/>
      <c r="G197" s="30"/>
    </row>
    <row r="198" spans="1:12">
      <c r="A198" s="96"/>
      <c r="B198" s="144"/>
      <c r="C198" s="96"/>
      <c r="D198" s="96"/>
      <c r="E198" s="96"/>
      <c r="F198" s="96"/>
      <c r="G198" s="96"/>
    </row>
  </sheetData>
  <mergeCells count="22">
    <mergeCell ref="E24:H24"/>
    <mergeCell ref="E25:H25"/>
    <mergeCell ref="C188:D188"/>
    <mergeCell ref="E26:J26"/>
    <mergeCell ref="E18:J18"/>
    <mergeCell ref="D20:D21"/>
    <mergeCell ref="E20:H21"/>
    <mergeCell ref="H44:I44"/>
    <mergeCell ref="G49:H49"/>
    <mergeCell ref="E15:F15"/>
    <mergeCell ref="E22:H22"/>
    <mergeCell ref="E23:H23"/>
    <mergeCell ref="E13:F13"/>
    <mergeCell ref="E14:F14"/>
    <mergeCell ref="E16:F16"/>
    <mergeCell ref="E12:F12"/>
    <mergeCell ref="A2:L2"/>
    <mergeCell ref="C3:D3"/>
    <mergeCell ref="D8:D9"/>
    <mergeCell ref="E8:F9"/>
    <mergeCell ref="G8:G9"/>
    <mergeCell ref="H8:H9"/>
  </mergeCells>
  <phoneticPr fontId="10" type="noConversion"/>
  <pageMargins left="0" right="0" top="0.75" bottom="0.75" header="0.3" footer="0.3"/>
  <pageSetup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52"/>
  <sheetViews>
    <sheetView topLeftCell="A25" workbookViewId="0">
      <selection activeCell="B39" sqref="B39:I39"/>
    </sheetView>
  </sheetViews>
  <sheetFormatPr defaultColWidth="9" defaultRowHeight="15"/>
  <cols>
    <col min="1" max="1" width="2.42578125" style="23" customWidth="1"/>
    <col min="2" max="8" width="9" style="23"/>
    <col min="9" max="9" width="32" style="23" customWidth="1"/>
    <col min="10" max="10" width="1" style="23" customWidth="1"/>
    <col min="11" max="16384" width="9" style="23"/>
  </cols>
  <sheetData>
    <row r="2" spans="2:9">
      <c r="B2" s="86"/>
      <c r="C2" s="88"/>
      <c r="D2" s="88"/>
      <c r="E2" s="88"/>
      <c r="F2" s="88"/>
      <c r="G2" s="88"/>
      <c r="H2" s="88"/>
      <c r="I2" s="146"/>
    </row>
    <row r="3" spans="2:9" ht="18">
      <c r="B3" s="396" t="s">
        <v>101</v>
      </c>
      <c r="C3" s="397"/>
      <c r="D3" s="397"/>
      <c r="E3" s="397"/>
      <c r="F3" s="397"/>
      <c r="G3" s="397"/>
      <c r="H3" s="397"/>
      <c r="I3" s="398"/>
    </row>
    <row r="4" spans="2:9" ht="18">
      <c r="B4" s="147"/>
      <c r="C4" s="38"/>
      <c r="D4" s="38"/>
      <c r="E4" s="38"/>
      <c r="F4" s="38"/>
      <c r="G4" s="38"/>
      <c r="H4" s="38"/>
      <c r="I4" s="148"/>
    </row>
    <row r="5" spans="2:9" ht="18">
      <c r="B5" s="147"/>
      <c r="C5" s="38"/>
      <c r="D5" s="38"/>
      <c r="E5" s="38"/>
      <c r="F5" s="38"/>
      <c r="G5" s="38"/>
      <c r="H5" s="38"/>
      <c r="I5" s="148"/>
    </row>
    <row r="6" spans="2:9">
      <c r="B6" s="399" t="s">
        <v>102</v>
      </c>
      <c r="C6" s="400"/>
      <c r="D6" s="40"/>
      <c r="E6" s="40"/>
      <c r="F6" s="40"/>
      <c r="G6" s="40"/>
      <c r="H6" s="40"/>
      <c r="I6" s="150"/>
    </row>
    <row r="7" spans="2:9">
      <c r="B7" s="149"/>
      <c r="C7" s="39"/>
      <c r="D7" s="40"/>
      <c r="E7" s="40"/>
      <c r="F7" s="40"/>
      <c r="G7" s="40"/>
      <c r="H7" s="40"/>
      <c r="I7" s="150"/>
    </row>
    <row r="8" spans="2:9">
      <c r="B8" s="401" t="s">
        <v>103</v>
      </c>
      <c r="C8" s="402"/>
      <c r="D8" s="402"/>
      <c r="E8" s="402"/>
      <c r="F8" s="402"/>
      <c r="G8" s="402"/>
      <c r="H8" s="402"/>
      <c r="I8" s="403"/>
    </row>
    <row r="9" spans="2:9">
      <c r="B9" s="401" t="s">
        <v>171</v>
      </c>
      <c r="C9" s="402"/>
      <c r="D9" s="402"/>
      <c r="E9" s="402"/>
      <c r="F9" s="402"/>
      <c r="G9" s="402"/>
      <c r="H9" s="402"/>
      <c r="I9" s="403"/>
    </row>
    <row r="10" spans="2:9">
      <c r="B10" s="401" t="s">
        <v>576</v>
      </c>
      <c r="C10" s="402"/>
      <c r="D10" s="402"/>
      <c r="E10" s="402"/>
      <c r="F10" s="402"/>
      <c r="G10" s="402"/>
      <c r="H10" s="402"/>
      <c r="I10" s="403"/>
    </row>
    <row r="11" spans="2:9">
      <c r="B11" s="151"/>
      <c r="C11" s="41"/>
      <c r="D11" s="41"/>
      <c r="E11" s="41"/>
      <c r="F11" s="41"/>
      <c r="G11" s="41"/>
      <c r="H11" s="41"/>
      <c r="I11" s="152"/>
    </row>
    <row r="12" spans="2:9">
      <c r="B12" s="401" t="s">
        <v>104</v>
      </c>
      <c r="C12" s="402"/>
      <c r="D12" s="402"/>
      <c r="E12" s="402"/>
      <c r="F12" s="402"/>
      <c r="G12" s="402"/>
      <c r="H12" s="402"/>
      <c r="I12" s="403"/>
    </row>
    <row r="13" spans="2:9">
      <c r="B13" s="151"/>
      <c r="C13" s="41"/>
      <c r="D13" s="41"/>
      <c r="E13" s="41"/>
      <c r="F13" s="41"/>
      <c r="G13" s="41"/>
      <c r="H13" s="41"/>
      <c r="I13" s="152"/>
    </row>
    <row r="14" spans="2:9">
      <c r="B14" s="401" t="s">
        <v>105</v>
      </c>
      <c r="C14" s="402"/>
      <c r="D14" s="402"/>
      <c r="E14" s="402"/>
      <c r="F14" s="402"/>
      <c r="G14" s="402"/>
      <c r="H14" s="402"/>
      <c r="I14" s="403"/>
    </row>
    <row r="15" spans="2:9">
      <c r="B15" s="151"/>
      <c r="C15" s="41"/>
      <c r="D15" s="41"/>
      <c r="E15" s="41"/>
      <c r="F15" s="41"/>
      <c r="G15" s="41"/>
      <c r="H15" s="41"/>
      <c r="I15" s="152"/>
    </row>
    <row r="16" spans="2:9">
      <c r="B16" s="401" t="s">
        <v>106</v>
      </c>
      <c r="C16" s="402"/>
      <c r="D16" s="402"/>
      <c r="E16" s="402"/>
      <c r="F16" s="402"/>
      <c r="G16" s="402"/>
      <c r="H16" s="402"/>
      <c r="I16" s="403"/>
    </row>
    <row r="17" spans="2:9">
      <c r="B17" s="151"/>
      <c r="C17" s="41"/>
      <c r="D17" s="41"/>
      <c r="E17" s="41"/>
      <c r="F17" s="41"/>
      <c r="G17" s="41"/>
      <c r="H17" s="41"/>
      <c r="I17" s="152"/>
    </row>
    <row r="18" spans="2:9">
      <c r="B18" s="404"/>
      <c r="C18" s="405"/>
      <c r="D18" s="405"/>
      <c r="E18" s="405"/>
      <c r="F18" s="405"/>
      <c r="G18" s="405"/>
      <c r="H18" s="405"/>
      <c r="I18" s="406"/>
    </row>
    <row r="19" spans="2:9">
      <c r="B19" s="404" t="s">
        <v>173</v>
      </c>
      <c r="C19" s="405"/>
      <c r="D19" s="405"/>
      <c r="E19" s="405"/>
      <c r="F19" s="405"/>
      <c r="G19" s="405"/>
      <c r="H19" s="405"/>
      <c r="I19" s="406"/>
    </row>
    <row r="20" spans="2:9">
      <c r="B20" s="404" t="s">
        <v>172</v>
      </c>
      <c r="C20" s="405"/>
      <c r="D20" s="405"/>
      <c r="E20" s="405"/>
      <c r="F20" s="405"/>
      <c r="G20" s="405"/>
      <c r="H20" s="405"/>
      <c r="I20" s="406"/>
    </row>
    <row r="21" spans="2:9">
      <c r="B21" s="404"/>
      <c r="C21" s="405"/>
      <c r="D21" s="405"/>
      <c r="E21" s="405"/>
      <c r="F21" s="405"/>
      <c r="G21" s="405"/>
      <c r="H21" s="405"/>
      <c r="I21" s="406"/>
    </row>
    <row r="22" spans="2:9">
      <c r="B22" s="404" t="s">
        <v>174</v>
      </c>
      <c r="C22" s="405"/>
      <c r="D22" s="405"/>
      <c r="E22" s="405"/>
      <c r="F22" s="405"/>
      <c r="G22" s="405"/>
      <c r="H22" s="405"/>
      <c r="I22" s="406"/>
    </row>
    <row r="23" spans="2:9">
      <c r="B23" s="409" t="s">
        <v>579</v>
      </c>
      <c r="C23" s="405"/>
      <c r="D23" s="405"/>
      <c r="E23" s="405"/>
      <c r="F23" s="405"/>
      <c r="G23" s="405"/>
      <c r="H23" s="405"/>
      <c r="I23" s="406"/>
    </row>
    <row r="24" spans="2:9">
      <c r="B24" s="404"/>
      <c r="C24" s="405"/>
      <c r="D24" s="405"/>
      <c r="E24" s="405"/>
      <c r="F24" s="405"/>
      <c r="G24" s="405"/>
      <c r="H24" s="405"/>
      <c r="I24" s="406"/>
    </row>
    <row r="25" spans="2:9">
      <c r="B25" s="404" t="s">
        <v>204</v>
      </c>
      <c r="C25" s="405"/>
      <c r="D25" s="405"/>
      <c r="E25" s="405"/>
      <c r="F25" s="405"/>
      <c r="G25" s="405"/>
      <c r="H25" s="405"/>
      <c r="I25" s="406"/>
    </row>
    <row r="26" spans="2:9">
      <c r="B26" s="404" t="s">
        <v>205</v>
      </c>
      <c r="C26" s="405"/>
      <c r="D26" s="405"/>
      <c r="E26" s="405"/>
      <c r="F26" s="405"/>
      <c r="G26" s="405"/>
      <c r="H26" s="405"/>
      <c r="I26" s="406"/>
    </row>
    <row r="27" spans="2:9">
      <c r="B27" s="404"/>
      <c r="C27" s="405"/>
      <c r="D27" s="405"/>
      <c r="E27" s="405"/>
      <c r="F27" s="405"/>
      <c r="G27" s="405"/>
      <c r="H27" s="405"/>
      <c r="I27" s="406"/>
    </row>
    <row r="28" spans="2:9">
      <c r="B28" s="404" t="s">
        <v>175</v>
      </c>
      <c r="C28" s="405"/>
      <c r="D28" s="405"/>
      <c r="E28" s="405"/>
      <c r="F28" s="405"/>
      <c r="G28" s="405"/>
      <c r="H28" s="405"/>
      <c r="I28" s="406"/>
    </row>
    <row r="29" spans="2:9">
      <c r="B29" s="409" t="s">
        <v>577</v>
      </c>
      <c r="C29" s="405"/>
      <c r="D29" s="405"/>
      <c r="E29" s="405"/>
      <c r="F29" s="405"/>
      <c r="G29" s="405"/>
      <c r="H29" s="405"/>
      <c r="I29" s="406"/>
    </row>
    <row r="30" spans="2:9">
      <c r="B30" s="404" t="s">
        <v>176</v>
      </c>
      <c r="C30" s="405"/>
      <c r="D30" s="405"/>
      <c r="E30" s="405"/>
      <c r="F30" s="405"/>
      <c r="G30" s="405"/>
      <c r="H30" s="405"/>
      <c r="I30" s="406"/>
    </row>
    <row r="31" spans="2:9">
      <c r="B31" s="404"/>
      <c r="C31" s="405"/>
      <c r="D31" s="405"/>
      <c r="E31" s="405"/>
      <c r="F31" s="405"/>
      <c r="G31" s="405"/>
      <c r="H31" s="405"/>
      <c r="I31" s="406"/>
    </row>
    <row r="32" spans="2:9">
      <c r="B32" s="404" t="s">
        <v>177</v>
      </c>
      <c r="C32" s="405"/>
      <c r="D32" s="405"/>
      <c r="E32" s="405"/>
      <c r="F32" s="405"/>
      <c r="G32" s="405"/>
      <c r="H32" s="405"/>
      <c r="I32" s="406"/>
    </row>
    <row r="33" spans="2:9">
      <c r="B33" s="409" t="s">
        <v>505</v>
      </c>
      <c r="C33" s="405"/>
      <c r="D33" s="405"/>
      <c r="E33" s="405"/>
      <c r="F33" s="405"/>
      <c r="G33" s="405"/>
      <c r="H33" s="405"/>
      <c r="I33" s="406"/>
    </row>
    <row r="34" spans="2:9">
      <c r="B34" s="404"/>
      <c r="C34" s="405"/>
      <c r="D34" s="405"/>
      <c r="E34" s="405"/>
      <c r="F34" s="405"/>
      <c r="G34" s="405"/>
      <c r="H34" s="405"/>
      <c r="I34" s="406"/>
    </row>
    <row r="35" spans="2:9">
      <c r="B35" s="409" t="s">
        <v>504</v>
      </c>
      <c r="C35" s="405"/>
      <c r="D35" s="405"/>
      <c r="E35" s="405"/>
      <c r="F35" s="405"/>
      <c r="G35" s="405"/>
      <c r="H35" s="405"/>
      <c r="I35" s="406"/>
    </row>
    <row r="36" spans="2:9">
      <c r="B36" s="409" t="s">
        <v>578</v>
      </c>
      <c r="C36" s="405"/>
      <c r="D36" s="405"/>
      <c r="E36" s="405"/>
      <c r="F36" s="405"/>
      <c r="G36" s="405"/>
      <c r="H36" s="405"/>
      <c r="I36" s="406"/>
    </row>
    <row r="37" spans="2:9">
      <c r="B37" s="404" t="s">
        <v>178</v>
      </c>
      <c r="C37" s="405"/>
      <c r="D37" s="405"/>
      <c r="E37" s="405"/>
      <c r="F37" s="405"/>
      <c r="G37" s="405"/>
      <c r="H37" s="405"/>
      <c r="I37" s="406"/>
    </row>
    <row r="38" spans="2:9">
      <c r="B38" s="404"/>
      <c r="C38" s="405"/>
      <c r="D38" s="405"/>
      <c r="E38" s="405"/>
      <c r="F38" s="405"/>
      <c r="G38" s="405"/>
      <c r="H38" s="405"/>
      <c r="I38" s="406"/>
    </row>
    <row r="39" spans="2:9">
      <c r="B39" s="409" t="s">
        <v>580</v>
      </c>
      <c r="C39" s="405"/>
      <c r="D39" s="405"/>
      <c r="E39" s="405"/>
      <c r="F39" s="405"/>
      <c r="G39" s="405"/>
      <c r="H39" s="405"/>
      <c r="I39" s="406"/>
    </row>
    <row r="40" spans="2:9">
      <c r="B40" s="404" t="s">
        <v>179</v>
      </c>
      <c r="C40" s="405"/>
      <c r="D40" s="405"/>
      <c r="E40" s="405"/>
      <c r="F40" s="405"/>
      <c r="G40" s="405"/>
      <c r="H40" s="405"/>
      <c r="I40" s="406"/>
    </row>
    <row r="41" spans="2:9">
      <c r="B41" s="404"/>
      <c r="C41" s="405"/>
      <c r="D41" s="405"/>
      <c r="E41" s="405"/>
      <c r="F41" s="405"/>
      <c r="G41" s="405"/>
      <c r="H41" s="405"/>
      <c r="I41" s="406"/>
    </row>
    <row r="42" spans="2:9" ht="15.75">
      <c r="B42" s="410"/>
      <c r="C42" s="411"/>
      <c r="D42" s="411"/>
      <c r="E42" s="411"/>
      <c r="F42" s="67" t="s">
        <v>328</v>
      </c>
      <c r="G42" s="67"/>
      <c r="H42" s="67"/>
      <c r="I42" s="153"/>
    </row>
    <row r="43" spans="2:9" ht="52.5" customHeight="1">
      <c r="B43" s="407"/>
      <c r="C43" s="408"/>
      <c r="D43" s="408"/>
      <c r="E43" s="408"/>
      <c r="F43" s="154"/>
      <c r="G43" s="154" t="s">
        <v>329</v>
      </c>
      <c r="H43" s="154"/>
      <c r="I43" s="155"/>
    </row>
    <row r="44" spans="2:9">
      <c r="B44" s="412"/>
      <c r="C44" s="412"/>
      <c r="D44" s="412"/>
      <c r="E44" s="412"/>
      <c r="F44" s="412"/>
      <c r="G44" s="412"/>
      <c r="H44" s="412"/>
      <c r="I44" s="412"/>
    </row>
    <row r="45" spans="2:9">
      <c r="B45" s="412"/>
      <c r="C45" s="412"/>
      <c r="D45" s="412"/>
      <c r="E45" s="412"/>
      <c r="F45" s="412"/>
      <c r="G45" s="412"/>
      <c r="H45" s="412"/>
      <c r="I45" s="412"/>
    </row>
    <row r="46" spans="2:9">
      <c r="B46" s="412"/>
      <c r="C46" s="412"/>
      <c r="D46" s="412"/>
      <c r="E46" s="412"/>
      <c r="F46" s="412"/>
      <c r="G46" s="412"/>
      <c r="H46" s="412"/>
      <c r="I46" s="412"/>
    </row>
    <row r="47" spans="2:9">
      <c r="B47" s="412"/>
      <c r="C47" s="412"/>
      <c r="D47" s="412"/>
      <c r="E47" s="412"/>
      <c r="F47" s="412"/>
      <c r="G47" s="412"/>
      <c r="H47" s="412"/>
      <c r="I47" s="412"/>
    </row>
    <row r="48" spans="2:9">
      <c r="B48" s="412"/>
      <c r="C48" s="412"/>
      <c r="D48" s="412"/>
      <c r="E48" s="412"/>
      <c r="F48" s="412"/>
      <c r="G48" s="412"/>
      <c r="H48" s="412"/>
      <c r="I48" s="412"/>
    </row>
    <row r="49" spans="2:9">
      <c r="B49" s="412"/>
      <c r="C49" s="412"/>
      <c r="D49" s="412"/>
      <c r="E49" s="412"/>
      <c r="F49" s="412"/>
      <c r="G49" s="412"/>
      <c r="H49" s="412"/>
      <c r="I49" s="412"/>
    </row>
    <row r="50" spans="2:9">
      <c r="B50" s="412"/>
      <c r="C50" s="412"/>
      <c r="D50" s="412"/>
      <c r="E50" s="412"/>
      <c r="F50" s="412"/>
      <c r="G50" s="412"/>
      <c r="H50" s="412"/>
      <c r="I50" s="412"/>
    </row>
    <row r="51" spans="2:9">
      <c r="B51" s="412"/>
      <c r="C51" s="412"/>
      <c r="D51" s="412"/>
      <c r="E51" s="412"/>
      <c r="F51" s="412"/>
      <c r="G51" s="412"/>
      <c r="H51" s="412"/>
      <c r="I51" s="412"/>
    </row>
    <row r="52" spans="2:9">
      <c r="B52" s="9"/>
      <c r="C52" s="9"/>
      <c r="D52" s="9"/>
      <c r="E52" s="9"/>
      <c r="F52" s="9"/>
      <c r="G52" s="9"/>
      <c r="H52" s="9"/>
      <c r="I52" s="9"/>
    </row>
  </sheetData>
  <mergeCells count="42">
    <mergeCell ref="B31:I31"/>
    <mergeCell ref="B32:I32"/>
    <mergeCell ref="B35:I35"/>
    <mergeCell ref="B33:I33"/>
    <mergeCell ref="B34:I34"/>
    <mergeCell ref="B48:I48"/>
    <mergeCell ref="B39:I39"/>
    <mergeCell ref="B40:I40"/>
    <mergeCell ref="B41:I41"/>
    <mergeCell ref="B37:I37"/>
    <mergeCell ref="B51:I51"/>
    <mergeCell ref="B44:I44"/>
    <mergeCell ref="B45:I45"/>
    <mergeCell ref="B46:I46"/>
    <mergeCell ref="B49:I49"/>
    <mergeCell ref="B50:I50"/>
    <mergeCell ref="B47:I47"/>
    <mergeCell ref="B29:I29"/>
    <mergeCell ref="B30:I30"/>
    <mergeCell ref="B10:I10"/>
    <mergeCell ref="B12:I12"/>
    <mergeCell ref="B14:I14"/>
    <mergeCell ref="B16:I16"/>
    <mergeCell ref="B23:I23"/>
    <mergeCell ref="B24:I24"/>
    <mergeCell ref="B28:I28"/>
    <mergeCell ref="B38:I38"/>
    <mergeCell ref="B25:I25"/>
    <mergeCell ref="B26:I26"/>
    <mergeCell ref="B43:E43"/>
    <mergeCell ref="B20:I20"/>
    <mergeCell ref="B21:I21"/>
    <mergeCell ref="B22:I22"/>
    <mergeCell ref="B36:I36"/>
    <mergeCell ref="B42:E42"/>
    <mergeCell ref="B27:I27"/>
    <mergeCell ref="B3:I3"/>
    <mergeCell ref="B6:C6"/>
    <mergeCell ref="B8:I8"/>
    <mergeCell ref="B9:I9"/>
    <mergeCell ref="B18:I18"/>
    <mergeCell ref="B19:I19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45"/>
  <sheetViews>
    <sheetView workbookViewId="0">
      <selection activeCell="I4" sqref="I4"/>
    </sheetView>
  </sheetViews>
  <sheetFormatPr defaultColWidth="9" defaultRowHeight="15"/>
  <cols>
    <col min="1" max="1" width="1.7109375" style="26" customWidth="1"/>
    <col min="2" max="2" width="2.85546875" style="26" customWidth="1"/>
    <col min="3" max="3" width="46.85546875" style="26" customWidth="1"/>
    <col min="4" max="4" width="7.5703125" style="26" customWidth="1"/>
    <col min="5" max="5" width="15.7109375" style="26" customWidth="1"/>
    <col min="6" max="6" width="16.140625" style="26" customWidth="1"/>
    <col min="7" max="7" width="4.42578125" style="26" customWidth="1"/>
    <col min="8" max="16384" width="9" style="26"/>
  </cols>
  <sheetData>
    <row r="1" spans="2:6" ht="18">
      <c r="B1" s="31"/>
      <c r="C1" s="335" t="s">
        <v>501</v>
      </c>
      <c r="D1" s="335"/>
      <c r="E1" s="335"/>
      <c r="F1" s="2"/>
    </row>
    <row r="2" spans="2:6" ht="18">
      <c r="B2" s="31"/>
      <c r="C2" s="254"/>
      <c r="D2" s="254"/>
      <c r="E2" s="254"/>
      <c r="F2" s="2"/>
    </row>
    <row r="3" spans="2:6" s="28" customFormat="1">
      <c r="B3" s="336" t="s">
        <v>2</v>
      </c>
      <c r="C3" s="337" t="s">
        <v>3</v>
      </c>
      <c r="D3" s="336" t="s">
        <v>4</v>
      </c>
      <c r="E3" s="68" t="s">
        <v>5</v>
      </c>
      <c r="F3" s="68" t="s">
        <v>5</v>
      </c>
    </row>
    <row r="4" spans="2:6" s="28" customFormat="1">
      <c r="B4" s="336"/>
      <c r="C4" s="337"/>
      <c r="D4" s="336"/>
      <c r="E4" s="68" t="s">
        <v>6</v>
      </c>
      <c r="F4" s="68" t="s">
        <v>7</v>
      </c>
    </row>
    <row r="5" spans="2:6" s="28" customFormat="1" ht="15.75">
      <c r="B5" s="32" t="s">
        <v>8</v>
      </c>
      <c r="C5" s="69" t="s">
        <v>9</v>
      </c>
      <c r="D5" s="1"/>
      <c r="E5" s="70">
        <f>E6+E9+E10+E18+E26+E27+E28</f>
        <v>8813889</v>
      </c>
      <c r="F5" s="70">
        <v>33379824</v>
      </c>
    </row>
    <row r="6" spans="2:6" s="28" customFormat="1" ht="15.75">
      <c r="B6" s="32"/>
      <c r="C6" s="33" t="s">
        <v>10</v>
      </c>
      <c r="D6" s="33"/>
      <c r="E6" s="70">
        <f>E8+E7</f>
        <v>2397625</v>
      </c>
      <c r="F6" s="71">
        <v>825234</v>
      </c>
    </row>
    <row r="7" spans="2:6" ht="15.75">
      <c r="B7" s="32"/>
      <c r="C7" s="1" t="s">
        <v>11</v>
      </c>
      <c r="D7" s="1"/>
      <c r="E7" s="227">
        <v>640849</v>
      </c>
      <c r="F7" s="72">
        <v>825234</v>
      </c>
    </row>
    <row r="8" spans="2:6" ht="15.75">
      <c r="B8" s="32"/>
      <c r="C8" s="1" t="s">
        <v>182</v>
      </c>
      <c r="D8" s="1"/>
      <c r="E8" s="227">
        <v>1756776</v>
      </c>
      <c r="F8" s="72">
        <v>0</v>
      </c>
    </row>
    <row r="9" spans="2:6" ht="15.75">
      <c r="B9" s="32"/>
      <c r="C9" s="33" t="s">
        <v>12</v>
      </c>
      <c r="D9" s="33"/>
      <c r="E9" s="223">
        <v>0</v>
      </c>
      <c r="F9" s="73">
        <v>0</v>
      </c>
    </row>
    <row r="10" spans="2:6" s="28" customFormat="1" ht="15.75">
      <c r="B10" s="32"/>
      <c r="C10" s="33" t="s">
        <v>13</v>
      </c>
      <c r="D10" s="33"/>
      <c r="E10" s="70">
        <f>E17+E16+E15+E14+E13+E12+E11</f>
        <v>6078301</v>
      </c>
      <c r="F10" s="71">
        <v>31878665</v>
      </c>
    </row>
    <row r="11" spans="2:6" ht="15.75">
      <c r="B11" s="32"/>
      <c r="C11" s="1" t="s">
        <v>185</v>
      </c>
      <c r="D11" s="1"/>
      <c r="E11" s="222">
        <v>5756272</v>
      </c>
      <c r="F11" s="72">
        <v>8439185</v>
      </c>
    </row>
    <row r="12" spans="2:6" ht="15.75">
      <c r="B12" s="32"/>
      <c r="C12" s="1" t="s">
        <v>186</v>
      </c>
      <c r="D12" s="1"/>
      <c r="E12" s="223">
        <v>0</v>
      </c>
      <c r="F12" s="72">
        <v>0</v>
      </c>
    </row>
    <row r="13" spans="2:6" ht="15.75">
      <c r="B13" s="32"/>
      <c r="C13" s="1" t="s">
        <v>14</v>
      </c>
      <c r="D13" s="1"/>
      <c r="E13" s="222">
        <v>322029</v>
      </c>
      <c r="F13" s="72">
        <v>93099</v>
      </c>
    </row>
    <row r="14" spans="2:6" ht="15.75">
      <c r="B14" s="32"/>
      <c r="C14" s="1" t="s">
        <v>15</v>
      </c>
      <c r="D14" s="1"/>
      <c r="E14" s="223">
        <v>0</v>
      </c>
      <c r="F14" s="72">
        <v>0</v>
      </c>
    </row>
    <row r="15" spans="2:6" ht="15.75">
      <c r="B15" s="32"/>
      <c r="C15" s="1" t="s">
        <v>16</v>
      </c>
      <c r="D15" s="1"/>
      <c r="E15" s="228">
        <v>0</v>
      </c>
      <c r="F15" s="72">
        <v>0</v>
      </c>
    </row>
    <row r="16" spans="2:6" ht="15.75">
      <c r="B16" s="32"/>
      <c r="C16" s="1" t="s">
        <v>184</v>
      </c>
      <c r="D16" s="1"/>
      <c r="E16" s="223">
        <v>0</v>
      </c>
      <c r="F16" s="72">
        <v>0</v>
      </c>
    </row>
    <row r="17" spans="2:6" ht="15.75">
      <c r="B17" s="32"/>
      <c r="C17" s="1" t="s">
        <v>183</v>
      </c>
      <c r="D17" s="1"/>
      <c r="E17" s="223">
        <v>0</v>
      </c>
      <c r="F17" s="72">
        <v>0</v>
      </c>
    </row>
    <row r="18" spans="2:6" s="28" customFormat="1" ht="15.75">
      <c r="B18" s="32"/>
      <c r="C18" s="33" t="s">
        <v>17</v>
      </c>
      <c r="D18" s="33"/>
      <c r="E18" s="70">
        <f>E25+E24+E23+E22+E21+E20+E19</f>
        <v>337963</v>
      </c>
      <c r="F18" s="71">
        <v>675925</v>
      </c>
    </row>
    <row r="19" spans="2:6" ht="15.75">
      <c r="B19" s="32"/>
      <c r="C19" s="1" t="s">
        <v>18</v>
      </c>
      <c r="D19" s="1"/>
      <c r="E19" s="223">
        <v>0</v>
      </c>
      <c r="F19" s="72">
        <v>0</v>
      </c>
    </row>
    <row r="20" spans="2:6" ht="15.75">
      <c r="B20" s="32"/>
      <c r="C20" s="1" t="s">
        <v>19</v>
      </c>
      <c r="D20" s="1"/>
      <c r="E20" s="222">
        <v>337963</v>
      </c>
      <c r="F20" s="72">
        <v>675925</v>
      </c>
    </row>
    <row r="21" spans="2:6" ht="15.75">
      <c r="B21" s="32"/>
      <c r="C21" s="1" t="s">
        <v>20</v>
      </c>
      <c r="D21" s="1"/>
      <c r="E21" s="223">
        <v>0</v>
      </c>
      <c r="F21" s="72">
        <v>0</v>
      </c>
    </row>
    <row r="22" spans="2:6" ht="15.75">
      <c r="B22" s="32"/>
      <c r="C22" s="1" t="s">
        <v>21</v>
      </c>
      <c r="D22" s="1"/>
      <c r="E22" s="223">
        <v>0</v>
      </c>
      <c r="F22" s="72">
        <v>0</v>
      </c>
    </row>
    <row r="23" spans="2:6" ht="15.75">
      <c r="B23" s="32"/>
      <c r="C23" s="1" t="s">
        <v>22</v>
      </c>
      <c r="D23" s="1"/>
      <c r="E23" s="223">
        <v>0</v>
      </c>
      <c r="F23" s="72">
        <v>0</v>
      </c>
    </row>
    <row r="24" spans="2:6" ht="15.75">
      <c r="B24" s="32"/>
      <c r="C24" s="1" t="s">
        <v>23</v>
      </c>
      <c r="D24" s="1"/>
      <c r="E24" s="223">
        <v>0</v>
      </c>
      <c r="F24" s="72">
        <v>0</v>
      </c>
    </row>
    <row r="25" spans="2:6" ht="15.75">
      <c r="B25" s="32"/>
      <c r="C25" s="1" t="s">
        <v>24</v>
      </c>
      <c r="D25" s="1"/>
      <c r="E25" s="223">
        <v>0</v>
      </c>
      <c r="F25" s="72">
        <v>0</v>
      </c>
    </row>
    <row r="26" spans="2:6" ht="15.75">
      <c r="B26" s="32"/>
      <c r="C26" s="33" t="s">
        <v>25</v>
      </c>
      <c r="D26" s="1"/>
      <c r="E26" s="223">
        <v>0</v>
      </c>
      <c r="F26" s="72">
        <v>0</v>
      </c>
    </row>
    <row r="27" spans="2:6" ht="15.75">
      <c r="B27" s="32"/>
      <c r="C27" s="33" t="s">
        <v>26</v>
      </c>
      <c r="D27" s="1"/>
      <c r="E27" s="223">
        <v>0</v>
      </c>
      <c r="F27" s="72">
        <v>0</v>
      </c>
    </row>
    <row r="28" spans="2:6" ht="15.75">
      <c r="B28" s="32"/>
      <c r="C28" s="33" t="s">
        <v>27</v>
      </c>
      <c r="D28" s="33"/>
      <c r="E28" s="223">
        <f>E30+E29</f>
        <v>0</v>
      </c>
      <c r="F28" s="73">
        <v>0</v>
      </c>
    </row>
    <row r="29" spans="2:6" ht="15.75">
      <c r="B29" s="32"/>
      <c r="C29" s="1" t="s">
        <v>28</v>
      </c>
      <c r="D29" s="1"/>
      <c r="E29" s="223">
        <v>0</v>
      </c>
      <c r="F29" s="72">
        <v>0</v>
      </c>
    </row>
    <row r="30" spans="2:6" ht="15.75">
      <c r="B30" s="32"/>
      <c r="C30" s="1" t="s">
        <v>29</v>
      </c>
      <c r="D30" s="1"/>
      <c r="E30" s="223">
        <v>0</v>
      </c>
      <c r="F30" s="72">
        <v>0</v>
      </c>
    </row>
    <row r="31" spans="2:6" s="28" customFormat="1" ht="15.75">
      <c r="B31" s="32" t="s">
        <v>30</v>
      </c>
      <c r="C31" s="69" t="s">
        <v>31</v>
      </c>
      <c r="D31" s="33"/>
      <c r="E31" s="70">
        <f>E32+E33+E38+E39+E40+E41</f>
        <v>36816871</v>
      </c>
      <c r="F31" s="70">
        <v>14382253</v>
      </c>
    </row>
    <row r="32" spans="2:6" ht="15.75">
      <c r="B32" s="32"/>
      <c r="C32" s="33" t="s">
        <v>32</v>
      </c>
      <c r="D32" s="1"/>
      <c r="E32" s="223">
        <v>0</v>
      </c>
      <c r="F32" s="72">
        <v>0</v>
      </c>
    </row>
    <row r="33" spans="2:6" s="28" customFormat="1" ht="15.75">
      <c r="B33" s="32"/>
      <c r="C33" s="33" t="s">
        <v>33</v>
      </c>
      <c r="D33" s="33"/>
      <c r="E33" s="70">
        <f>E37+E36+E35+E34</f>
        <v>13720876</v>
      </c>
      <c r="F33" s="71">
        <v>14382253</v>
      </c>
    </row>
    <row r="34" spans="2:6" ht="15.75">
      <c r="B34" s="32"/>
      <c r="C34" s="1" t="s">
        <v>34</v>
      </c>
      <c r="D34" s="1"/>
      <c r="E34" s="226">
        <v>75000</v>
      </c>
      <c r="F34" s="72">
        <v>75000</v>
      </c>
    </row>
    <row r="35" spans="2:6" ht="15.75">
      <c r="B35" s="32"/>
      <c r="C35" s="1" t="s">
        <v>35</v>
      </c>
      <c r="D35" s="1"/>
      <c r="E35" s="226">
        <v>953401</v>
      </c>
      <c r="F35" s="72">
        <v>1003580</v>
      </c>
    </row>
    <row r="36" spans="2:6" ht="15.75">
      <c r="B36" s="32"/>
      <c r="C36" s="1" t="s">
        <v>36</v>
      </c>
      <c r="D36" s="1"/>
      <c r="E36" s="227">
        <v>12692475</v>
      </c>
      <c r="F36" s="72">
        <v>13303673</v>
      </c>
    </row>
    <row r="37" spans="2:6" ht="15.75">
      <c r="B37" s="32"/>
      <c r="C37" s="1" t="s">
        <v>37</v>
      </c>
      <c r="D37" s="1"/>
      <c r="E37" s="223">
        <v>0</v>
      </c>
      <c r="F37" s="72">
        <v>0</v>
      </c>
    </row>
    <row r="38" spans="2:6" ht="15.75">
      <c r="B38" s="32"/>
      <c r="C38" s="33" t="s">
        <v>38</v>
      </c>
      <c r="D38" s="1"/>
      <c r="E38" s="223">
        <v>0</v>
      </c>
      <c r="F38" s="72">
        <v>0</v>
      </c>
    </row>
    <row r="39" spans="2:6" ht="15.75">
      <c r="B39" s="32"/>
      <c r="C39" s="33" t="s">
        <v>39</v>
      </c>
      <c r="D39" s="1"/>
      <c r="E39" s="223">
        <v>0</v>
      </c>
      <c r="F39" s="72">
        <v>0</v>
      </c>
    </row>
    <row r="40" spans="2:6" ht="15.75">
      <c r="B40" s="32"/>
      <c r="C40" s="33" t="s">
        <v>40</v>
      </c>
      <c r="D40" s="1"/>
      <c r="E40" s="223">
        <v>23095995</v>
      </c>
      <c r="F40" s="72">
        <v>23346381</v>
      </c>
    </row>
    <row r="41" spans="2:6" ht="15.75">
      <c r="B41" s="32"/>
      <c r="C41" s="33" t="s">
        <v>41</v>
      </c>
      <c r="D41" s="1"/>
      <c r="E41" s="223">
        <v>0</v>
      </c>
      <c r="F41" s="72">
        <v>0</v>
      </c>
    </row>
    <row r="42" spans="2:6" s="28" customFormat="1" ht="15.75">
      <c r="B42" s="32"/>
      <c r="C42" s="74" t="s">
        <v>42</v>
      </c>
      <c r="D42" s="74"/>
      <c r="E42" s="70">
        <f>E5+E31</f>
        <v>45630760</v>
      </c>
      <c r="F42" s="70">
        <v>47762077</v>
      </c>
    </row>
    <row r="43" spans="2:6">
      <c r="B43" s="3"/>
      <c r="C43" s="3"/>
      <c r="D43" s="3"/>
      <c r="E43" s="3"/>
      <c r="F43" s="3"/>
    </row>
    <row r="44" spans="2:6">
      <c r="B44" s="3"/>
      <c r="C44" s="3"/>
      <c r="D44" s="3"/>
      <c r="E44" s="3"/>
      <c r="F44" s="4"/>
    </row>
    <row r="45" spans="2:6">
      <c r="E45" s="176">
        <f>E42-pasiv!E43</f>
        <v>0</v>
      </c>
    </row>
  </sheetData>
  <mergeCells count="4">
    <mergeCell ref="C1:E1"/>
    <mergeCell ref="B3:B4"/>
    <mergeCell ref="C3:C4"/>
    <mergeCell ref="D3:D4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4"/>
  <sheetViews>
    <sheetView topLeftCell="A22" workbookViewId="0">
      <selection activeCell="I4" sqref="I4"/>
    </sheetView>
  </sheetViews>
  <sheetFormatPr defaultColWidth="9" defaultRowHeight="15"/>
  <cols>
    <col min="1" max="1" width="2.85546875" style="26" customWidth="1"/>
    <col min="2" max="2" width="3.7109375" style="26" customWidth="1"/>
    <col min="3" max="3" width="46.7109375" style="26" customWidth="1"/>
    <col min="4" max="4" width="8.140625" style="26" customWidth="1"/>
    <col min="5" max="5" width="14.7109375" style="26" customWidth="1"/>
    <col min="6" max="6" width="14.85546875" style="26" customWidth="1"/>
    <col min="7" max="7" width="4.140625" style="26" customWidth="1"/>
    <col min="8" max="16384" width="9" style="26"/>
  </cols>
  <sheetData>
    <row r="1" spans="2:6" ht="18">
      <c r="B1" s="34"/>
      <c r="C1" s="338" t="s">
        <v>501</v>
      </c>
      <c r="D1" s="338"/>
      <c r="E1" s="338"/>
      <c r="F1" s="5"/>
    </row>
    <row r="2" spans="2:6" ht="18">
      <c r="B2" s="34"/>
      <c r="C2" s="255"/>
      <c r="D2" s="255"/>
      <c r="E2" s="255"/>
      <c r="F2" s="5"/>
    </row>
    <row r="3" spans="2:6" s="28" customFormat="1">
      <c r="B3" s="339" t="s">
        <v>2</v>
      </c>
      <c r="C3" s="340" t="s">
        <v>43</v>
      </c>
      <c r="D3" s="339" t="s">
        <v>4</v>
      </c>
      <c r="E3" s="66" t="s">
        <v>5</v>
      </c>
      <c r="F3" s="66" t="s">
        <v>5</v>
      </c>
    </row>
    <row r="4" spans="2:6" s="28" customFormat="1">
      <c r="B4" s="339"/>
      <c r="C4" s="340"/>
      <c r="D4" s="339"/>
      <c r="E4" s="66" t="s">
        <v>6</v>
      </c>
      <c r="F4" s="66" t="s">
        <v>7</v>
      </c>
    </row>
    <row r="5" spans="2:6" s="28" customFormat="1" ht="15.75">
      <c r="B5" s="35" t="s">
        <v>8</v>
      </c>
      <c r="C5" s="75" t="s">
        <v>44</v>
      </c>
      <c r="D5" s="76"/>
      <c r="E5" s="77">
        <f>E6+E7+E11+E22+E23</f>
        <v>8188783</v>
      </c>
      <c r="F5" s="81">
        <v>12135117</v>
      </c>
    </row>
    <row r="6" spans="2:6" ht="15.75">
      <c r="B6" s="35"/>
      <c r="C6" s="76" t="s">
        <v>45</v>
      </c>
      <c r="D6" s="78"/>
      <c r="E6" s="225">
        <v>0</v>
      </c>
      <c r="F6" s="79">
        <v>0</v>
      </c>
    </row>
    <row r="7" spans="2:6" ht="15.75">
      <c r="B7" s="35"/>
      <c r="C7" s="76" t="s">
        <v>46</v>
      </c>
      <c r="D7" s="76"/>
      <c r="E7" s="225">
        <f>E8+E10</f>
        <v>0</v>
      </c>
      <c r="F7" s="79">
        <v>0</v>
      </c>
    </row>
    <row r="8" spans="2:6" ht="15.75">
      <c r="B8" s="35"/>
      <c r="C8" s="78" t="s">
        <v>206</v>
      </c>
      <c r="D8" s="78"/>
      <c r="E8" s="225">
        <v>0</v>
      </c>
      <c r="F8" s="79">
        <v>0</v>
      </c>
    </row>
    <row r="9" spans="2:6" ht="15.75">
      <c r="B9" s="35"/>
      <c r="C9" s="78" t="s">
        <v>181</v>
      </c>
      <c r="D9" s="78"/>
      <c r="E9" s="225">
        <v>0</v>
      </c>
      <c r="F9" s="79">
        <v>0</v>
      </c>
    </row>
    <row r="10" spans="2:6" ht="15.75">
      <c r="B10" s="35"/>
      <c r="C10" s="76" t="s">
        <v>180</v>
      </c>
      <c r="D10" s="78"/>
      <c r="E10" s="225">
        <v>0</v>
      </c>
      <c r="F10" s="79">
        <v>0</v>
      </c>
    </row>
    <row r="11" spans="2:6" s="28" customFormat="1" ht="15.75">
      <c r="B11" s="35"/>
      <c r="C11" s="76" t="s">
        <v>47</v>
      </c>
      <c r="D11" s="80"/>
      <c r="E11" s="77">
        <f>E12+E13+E14+E15+E16+E17+E18+E19+E20+E21</f>
        <v>8188783</v>
      </c>
      <c r="F11" s="81">
        <v>12135117</v>
      </c>
    </row>
    <row r="12" spans="2:6" ht="15.75">
      <c r="B12" s="35"/>
      <c r="C12" s="78" t="s">
        <v>48</v>
      </c>
      <c r="D12" s="78"/>
      <c r="E12" s="226">
        <v>5423306</v>
      </c>
      <c r="F12" s="79">
        <v>9420930</v>
      </c>
    </row>
    <row r="13" spans="2:6" ht="15.75">
      <c r="B13" s="35"/>
      <c r="C13" s="78" t="s">
        <v>49</v>
      </c>
      <c r="D13" s="78"/>
      <c r="E13" s="226">
        <v>2527131</v>
      </c>
      <c r="F13" s="79">
        <v>2528428</v>
      </c>
    </row>
    <row r="14" spans="2:6" ht="15.75">
      <c r="B14" s="35"/>
      <c r="C14" s="78" t="s">
        <v>50</v>
      </c>
      <c r="D14" s="78"/>
      <c r="E14" s="226">
        <v>131562</v>
      </c>
      <c r="F14" s="79">
        <v>91727</v>
      </c>
    </row>
    <row r="15" spans="2:6" ht="15.75">
      <c r="B15" s="35"/>
      <c r="C15" s="78" t="s">
        <v>51</v>
      </c>
      <c r="D15" s="78"/>
      <c r="E15" s="226">
        <v>63035</v>
      </c>
      <c r="F15" s="79">
        <v>60849</v>
      </c>
    </row>
    <row r="16" spans="2:6" ht="15.75">
      <c r="B16" s="35"/>
      <c r="C16" s="78" t="s">
        <v>52</v>
      </c>
      <c r="D16" s="78"/>
      <c r="E16" s="225">
        <v>0</v>
      </c>
      <c r="F16" s="79">
        <v>0</v>
      </c>
    </row>
    <row r="17" spans="2:6" ht="15.75">
      <c r="B17" s="35"/>
      <c r="C17" s="78" t="s">
        <v>53</v>
      </c>
      <c r="D17" s="78"/>
      <c r="E17" s="224">
        <v>43749</v>
      </c>
      <c r="F17" s="79">
        <v>33183</v>
      </c>
    </row>
    <row r="18" spans="2:6" ht="15.75">
      <c r="B18" s="35"/>
      <c r="C18" s="78" t="s">
        <v>54</v>
      </c>
      <c r="D18" s="78"/>
      <c r="E18" s="225">
        <v>0</v>
      </c>
      <c r="F18" s="79">
        <v>0</v>
      </c>
    </row>
    <row r="19" spans="2:6" ht="15.75">
      <c r="B19" s="35"/>
      <c r="C19" s="78" t="s">
        <v>16</v>
      </c>
      <c r="D19" s="78"/>
      <c r="E19" s="225">
        <v>0</v>
      </c>
      <c r="F19" s="79">
        <v>0</v>
      </c>
    </row>
    <row r="20" spans="2:6" ht="15.75">
      <c r="B20" s="35"/>
      <c r="C20" s="78" t="s">
        <v>55</v>
      </c>
      <c r="D20" s="78"/>
      <c r="E20" s="225">
        <v>0</v>
      </c>
      <c r="F20" s="79">
        <v>0</v>
      </c>
    </row>
    <row r="21" spans="2:6" ht="15.75">
      <c r="B21" s="35"/>
      <c r="C21" s="78" t="s">
        <v>56</v>
      </c>
      <c r="D21" s="78"/>
      <c r="E21" s="225">
        <v>0</v>
      </c>
      <c r="F21" s="79">
        <v>0</v>
      </c>
    </row>
    <row r="22" spans="2:6" ht="15.75">
      <c r="B22" s="35"/>
      <c r="C22" s="76" t="s">
        <v>57</v>
      </c>
      <c r="D22" s="78"/>
      <c r="E22" s="225">
        <v>0</v>
      </c>
      <c r="F22" s="79">
        <v>0</v>
      </c>
    </row>
    <row r="23" spans="2:6" ht="15.75">
      <c r="B23" s="35"/>
      <c r="C23" s="76" t="s">
        <v>58</v>
      </c>
      <c r="D23" s="78"/>
      <c r="E23" s="225">
        <v>0</v>
      </c>
      <c r="F23" s="79">
        <v>0</v>
      </c>
    </row>
    <row r="24" spans="2:6" s="28" customFormat="1" ht="15.75">
      <c r="B24" s="35" t="s">
        <v>30</v>
      </c>
      <c r="C24" s="75" t="s">
        <v>59</v>
      </c>
      <c r="D24" s="76"/>
      <c r="E24" s="77">
        <f>E25+E28+E29+E30</f>
        <v>0</v>
      </c>
      <c r="F24" s="81">
        <v>0</v>
      </c>
    </row>
    <row r="25" spans="2:6" ht="15.75">
      <c r="B25" s="35"/>
      <c r="C25" s="76" t="s">
        <v>60</v>
      </c>
      <c r="D25" s="76"/>
      <c r="E25" s="225">
        <f>E26+E27</f>
        <v>0</v>
      </c>
      <c r="F25" s="79">
        <v>0</v>
      </c>
    </row>
    <row r="26" spans="2:6" ht="15.75">
      <c r="B26" s="35"/>
      <c r="C26" s="78" t="s">
        <v>61</v>
      </c>
      <c r="D26" s="78"/>
      <c r="E26" s="225">
        <v>0</v>
      </c>
      <c r="F26" s="79">
        <v>0</v>
      </c>
    </row>
    <row r="27" spans="2:6" ht="15.75">
      <c r="B27" s="35"/>
      <c r="C27" s="76" t="s">
        <v>203</v>
      </c>
      <c r="D27" s="78"/>
      <c r="E27" s="225">
        <v>0</v>
      </c>
      <c r="F27" s="79">
        <v>0</v>
      </c>
    </row>
    <row r="28" spans="2:6" ht="15.75">
      <c r="B28" s="35"/>
      <c r="C28" s="76" t="s">
        <v>62</v>
      </c>
      <c r="D28" s="76"/>
      <c r="E28" s="225">
        <v>0</v>
      </c>
      <c r="F28" s="79">
        <v>0</v>
      </c>
    </row>
    <row r="29" spans="2:6" ht="15.75">
      <c r="B29" s="35"/>
      <c r="C29" s="76" t="s">
        <v>63</v>
      </c>
      <c r="D29" s="76"/>
      <c r="E29" s="225">
        <v>0</v>
      </c>
      <c r="F29" s="79">
        <v>0</v>
      </c>
    </row>
    <row r="30" spans="2:6" ht="15.75">
      <c r="B30" s="35"/>
      <c r="C30" s="76" t="s">
        <v>64</v>
      </c>
      <c r="D30" s="78"/>
      <c r="E30" s="225">
        <v>0</v>
      </c>
      <c r="F30" s="79">
        <v>0</v>
      </c>
    </row>
    <row r="31" spans="2:6" ht="15.75">
      <c r="B31" s="35"/>
      <c r="C31" s="76" t="s">
        <v>65</v>
      </c>
      <c r="D31" s="78"/>
      <c r="E31" s="225">
        <v>0</v>
      </c>
      <c r="F31" s="79">
        <v>0</v>
      </c>
    </row>
    <row r="32" spans="2:6" s="28" customFormat="1" ht="15.75">
      <c r="B32" s="35" t="s">
        <v>66</v>
      </c>
      <c r="C32" s="75" t="s">
        <v>67</v>
      </c>
      <c r="D32" s="76"/>
      <c r="E32" s="77">
        <f>E33+E34+E35+E36+E37+E38+E39+E40+E41+E42</f>
        <v>37441977</v>
      </c>
      <c r="F32" s="81">
        <v>35626960</v>
      </c>
    </row>
    <row r="33" spans="2:6" ht="15.75">
      <c r="B33" s="35"/>
      <c r="C33" s="82" t="s">
        <v>68</v>
      </c>
      <c r="D33" s="78"/>
      <c r="E33" s="225">
        <v>0</v>
      </c>
      <c r="F33" s="79">
        <v>0</v>
      </c>
    </row>
    <row r="34" spans="2:6" ht="15.75">
      <c r="B34" s="35"/>
      <c r="C34" s="83" t="s">
        <v>69</v>
      </c>
      <c r="D34" s="78"/>
      <c r="E34" s="225">
        <v>0</v>
      </c>
      <c r="F34" s="79">
        <v>0</v>
      </c>
    </row>
    <row r="35" spans="2:6" ht="15.75">
      <c r="B35" s="35"/>
      <c r="C35" s="82" t="s">
        <v>70</v>
      </c>
      <c r="D35" s="78"/>
      <c r="E35" s="225">
        <v>0</v>
      </c>
      <c r="F35" s="79">
        <v>0</v>
      </c>
    </row>
    <row r="36" spans="2:6" ht="15.75">
      <c r="B36" s="35"/>
      <c r="C36" s="82" t="s">
        <v>71</v>
      </c>
      <c r="D36" s="78"/>
      <c r="E36" s="225">
        <f>F36</f>
        <v>25030000</v>
      </c>
      <c r="F36" s="79">
        <v>25030000</v>
      </c>
    </row>
    <row r="37" spans="2:6" ht="15.75">
      <c r="B37" s="35"/>
      <c r="C37" s="82" t="s">
        <v>72</v>
      </c>
      <c r="D37" s="78"/>
      <c r="E37" s="225">
        <v>0</v>
      </c>
      <c r="F37" s="79">
        <v>0</v>
      </c>
    </row>
    <row r="38" spans="2:6" ht="15.75">
      <c r="B38" s="35"/>
      <c r="C38" s="82" t="s">
        <v>73</v>
      </c>
      <c r="D38" s="78"/>
      <c r="E38" s="225">
        <v>0</v>
      </c>
      <c r="F38" s="79">
        <v>0</v>
      </c>
    </row>
    <row r="39" spans="2:6" ht="15.75">
      <c r="B39" s="35"/>
      <c r="C39" s="82" t="s">
        <v>74</v>
      </c>
      <c r="D39" s="78"/>
      <c r="E39" s="225">
        <f>F39</f>
        <v>678603</v>
      </c>
      <c r="F39" s="79">
        <v>678603</v>
      </c>
    </row>
    <row r="40" spans="2:6" ht="15.75">
      <c r="B40" s="35"/>
      <c r="C40" s="82" t="s">
        <v>75</v>
      </c>
      <c r="D40" s="78"/>
      <c r="E40" s="225">
        <v>0</v>
      </c>
      <c r="F40" s="79">
        <v>0</v>
      </c>
    </row>
    <row r="41" spans="2:6" ht="15.75">
      <c r="B41" s="35"/>
      <c r="C41" s="82" t="s">
        <v>76</v>
      </c>
      <c r="D41" s="78"/>
      <c r="E41" s="225">
        <f>F41+F42</f>
        <v>9918357</v>
      </c>
      <c r="F41" s="79">
        <v>6435862</v>
      </c>
    </row>
    <row r="42" spans="2:6" ht="15.75">
      <c r="B42" s="35"/>
      <c r="C42" s="82" t="s">
        <v>77</v>
      </c>
      <c r="D42" s="78"/>
      <c r="E42" s="225">
        <f>'a-sh'!J45</f>
        <v>1815017</v>
      </c>
      <c r="F42" s="79">
        <v>3482495</v>
      </c>
    </row>
    <row r="43" spans="2:6" s="28" customFormat="1" ht="15.75">
      <c r="B43" s="35"/>
      <c r="C43" s="84" t="s">
        <v>78</v>
      </c>
      <c r="D43" s="84"/>
      <c r="E43" s="77">
        <f>E5+E24+E32</f>
        <v>45630760</v>
      </c>
      <c r="F43" s="81">
        <v>47762077</v>
      </c>
    </row>
    <row r="44" spans="2:6">
      <c r="B44" s="34"/>
      <c r="C44" s="34"/>
      <c r="D44" s="6"/>
      <c r="E44" s="6"/>
      <c r="F44" s="6"/>
    </row>
  </sheetData>
  <mergeCells count="4">
    <mergeCell ref="C1:E1"/>
    <mergeCell ref="B3:B4"/>
    <mergeCell ref="C3:C4"/>
    <mergeCell ref="D3:D4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O24" sqref="O24"/>
    </sheetView>
  </sheetViews>
  <sheetFormatPr defaultRowHeight="15"/>
  <cols>
    <col min="1" max="1" width="1.28515625" customWidth="1"/>
    <col min="2" max="2" width="3.42578125" customWidth="1"/>
    <col min="8" max="8" width="15.7109375" customWidth="1"/>
    <col min="9" max="9" width="7.140625" hidden="1" customWidth="1"/>
    <col min="10" max="10" width="15.42578125" customWidth="1"/>
    <col min="11" max="11" width="15.140625" customWidth="1"/>
    <col min="12" max="12" width="1.7109375" customWidth="1"/>
  </cols>
  <sheetData>
    <row r="1" spans="1:11" ht="18">
      <c r="A1" s="8"/>
      <c r="B1" s="342" t="s">
        <v>502</v>
      </c>
      <c r="C1" s="343"/>
      <c r="D1" s="343"/>
      <c r="E1" s="343"/>
      <c r="F1" s="343"/>
      <c r="G1" s="343"/>
      <c r="H1" s="343"/>
      <c r="I1" s="343"/>
      <c r="J1" s="343"/>
      <c r="K1" s="343"/>
    </row>
    <row r="2" spans="1:11">
      <c r="A2" s="8"/>
      <c r="B2" s="344" t="s">
        <v>79</v>
      </c>
      <c r="C2" s="345"/>
      <c r="D2" s="345"/>
      <c r="E2" s="345"/>
      <c r="F2" s="345"/>
      <c r="G2" s="345"/>
      <c r="H2" s="345"/>
      <c r="I2" s="345"/>
      <c r="J2" s="345"/>
      <c r="K2" s="345"/>
    </row>
    <row r="3" spans="1:11" ht="14.25" customHeight="1">
      <c r="B3" s="346" t="s">
        <v>80</v>
      </c>
      <c r="C3" s="346" t="s">
        <v>81</v>
      </c>
      <c r="D3" s="346"/>
      <c r="E3" s="346"/>
      <c r="F3" s="346"/>
      <c r="G3" s="346"/>
      <c r="H3" s="346"/>
      <c r="I3" s="346"/>
      <c r="J3" s="17" t="s">
        <v>5</v>
      </c>
      <c r="K3" s="17" t="s">
        <v>5</v>
      </c>
    </row>
    <row r="4" spans="1:11" ht="14.25" customHeight="1">
      <c r="B4" s="346"/>
      <c r="C4" s="346"/>
      <c r="D4" s="346"/>
      <c r="E4" s="346"/>
      <c r="F4" s="346"/>
      <c r="G4" s="346"/>
      <c r="H4" s="346"/>
      <c r="I4" s="346"/>
      <c r="J4" s="18" t="s">
        <v>6</v>
      </c>
      <c r="K4" s="18" t="s">
        <v>7</v>
      </c>
    </row>
    <row r="5" spans="1:11" ht="15.75">
      <c r="B5" s="19">
        <v>1</v>
      </c>
      <c r="C5" s="341" t="s">
        <v>82</v>
      </c>
      <c r="D5" s="341"/>
      <c r="E5" s="341"/>
      <c r="F5" s="341"/>
      <c r="G5" s="341"/>
      <c r="H5" s="341"/>
      <c r="I5" s="341"/>
      <c r="J5" s="16">
        <f>J6+J7+J8</f>
        <v>28803137</v>
      </c>
      <c r="K5" s="16">
        <v>26502631</v>
      </c>
    </row>
    <row r="6" spans="1:11" ht="15.75">
      <c r="B6" s="19"/>
      <c r="C6" s="14" t="s">
        <v>126</v>
      </c>
      <c r="D6" s="14"/>
      <c r="E6" s="14"/>
      <c r="F6" s="14"/>
      <c r="G6" s="14"/>
      <c r="H6" s="14"/>
      <c r="I6" s="14"/>
      <c r="J6" s="15">
        <v>0</v>
      </c>
      <c r="K6" s="15">
        <v>0</v>
      </c>
    </row>
    <row r="7" spans="1:11" ht="15.75">
      <c r="B7" s="19"/>
      <c r="C7" s="14" t="s">
        <v>330</v>
      </c>
      <c r="D7" s="14"/>
      <c r="E7" s="14"/>
      <c r="F7" s="14"/>
      <c r="G7" s="14"/>
      <c r="H7" s="14"/>
      <c r="I7" s="14"/>
      <c r="J7" s="15">
        <v>0</v>
      </c>
      <c r="K7" s="15">
        <v>0</v>
      </c>
    </row>
    <row r="8" spans="1:11" ht="15.75">
      <c r="B8" s="19"/>
      <c r="C8" s="14" t="s">
        <v>127</v>
      </c>
      <c r="D8" s="14"/>
      <c r="E8" s="14"/>
      <c r="F8" s="14"/>
      <c r="G8" s="14"/>
      <c r="H8" s="14"/>
      <c r="I8" s="14"/>
      <c r="J8" s="222">
        <v>28803137</v>
      </c>
      <c r="K8" s="15">
        <v>26502631</v>
      </c>
    </row>
    <row r="9" spans="1:11" ht="15.75">
      <c r="B9" s="19">
        <v>2</v>
      </c>
      <c r="C9" s="341" t="s">
        <v>83</v>
      </c>
      <c r="D9" s="341"/>
      <c r="E9" s="341"/>
      <c r="F9" s="341"/>
      <c r="G9" s="341"/>
      <c r="H9" s="341"/>
      <c r="I9" s="341"/>
      <c r="J9" s="15">
        <f>J10+J11+J12+J13</f>
        <v>0</v>
      </c>
      <c r="K9" s="15">
        <v>0</v>
      </c>
    </row>
    <row r="10" spans="1:11" ht="15.75">
      <c r="B10" s="19"/>
      <c r="C10" s="14" t="s">
        <v>128</v>
      </c>
      <c r="D10" s="14"/>
      <c r="E10" s="14"/>
      <c r="F10" s="14"/>
      <c r="G10" s="14"/>
      <c r="H10" s="14"/>
      <c r="I10" s="14"/>
      <c r="J10" s="15">
        <v>0</v>
      </c>
      <c r="K10" s="15">
        <v>0</v>
      </c>
    </row>
    <row r="11" spans="1:11" ht="15.75">
      <c r="B11" s="19"/>
      <c r="C11" s="14" t="s">
        <v>129</v>
      </c>
      <c r="D11" s="14"/>
      <c r="E11" s="14"/>
      <c r="F11" s="14"/>
      <c r="G11" s="14"/>
      <c r="H11" s="14"/>
      <c r="I11" s="14"/>
      <c r="J11" s="15">
        <v>0</v>
      </c>
      <c r="K11" s="15">
        <v>0</v>
      </c>
    </row>
    <row r="12" spans="1:11" ht="15.75">
      <c r="B12" s="19"/>
      <c r="C12" s="14" t="s">
        <v>131</v>
      </c>
      <c r="D12" s="14"/>
      <c r="E12" s="14"/>
      <c r="F12" s="14"/>
      <c r="G12" s="14"/>
      <c r="H12" s="14"/>
      <c r="I12" s="14"/>
      <c r="J12" s="15">
        <v>0</v>
      </c>
      <c r="K12" s="15">
        <v>0</v>
      </c>
    </row>
    <row r="13" spans="1:11" ht="15.75">
      <c r="B13" s="19"/>
      <c r="C13" s="14" t="s">
        <v>138</v>
      </c>
      <c r="D13" s="14"/>
      <c r="E13" s="14"/>
      <c r="F13" s="14"/>
      <c r="G13" s="14"/>
      <c r="H13" s="14"/>
      <c r="I13" s="14"/>
      <c r="J13" s="15">
        <v>0</v>
      </c>
      <c r="K13" s="15">
        <v>0</v>
      </c>
    </row>
    <row r="14" spans="1:11" ht="15.75">
      <c r="B14" s="19">
        <v>3</v>
      </c>
      <c r="C14" s="341" t="s">
        <v>84</v>
      </c>
      <c r="D14" s="341"/>
      <c r="E14" s="341"/>
      <c r="F14" s="341"/>
      <c r="G14" s="341"/>
      <c r="H14" s="341"/>
      <c r="I14" s="341"/>
      <c r="J14" s="15">
        <f>J15+J16</f>
        <v>0</v>
      </c>
      <c r="K14" s="15">
        <v>0</v>
      </c>
    </row>
    <row r="15" spans="1:11" ht="15.75">
      <c r="B15" s="19"/>
      <c r="C15" s="14" t="s">
        <v>130</v>
      </c>
      <c r="D15" s="14"/>
      <c r="E15" s="14"/>
      <c r="F15" s="14"/>
      <c r="G15" s="14"/>
      <c r="H15" s="14"/>
      <c r="I15" s="14"/>
      <c r="J15" s="15">
        <v>0</v>
      </c>
      <c r="K15" s="15">
        <v>0</v>
      </c>
    </row>
    <row r="16" spans="1:11" ht="15.75">
      <c r="B16" s="19"/>
      <c r="C16" s="14" t="s">
        <v>132</v>
      </c>
      <c r="D16" s="14"/>
      <c r="E16" s="14"/>
      <c r="F16" s="14"/>
      <c r="G16" s="14"/>
      <c r="H16" s="14"/>
      <c r="I16" s="14"/>
      <c r="J16" s="15">
        <v>0</v>
      </c>
      <c r="K16" s="15">
        <v>0</v>
      </c>
    </row>
    <row r="17" spans="2:11" ht="15.75">
      <c r="B17" s="19">
        <v>4</v>
      </c>
      <c r="C17" s="341" t="s">
        <v>85</v>
      </c>
      <c r="D17" s="341"/>
      <c r="E17" s="341"/>
      <c r="F17" s="341"/>
      <c r="G17" s="341"/>
      <c r="H17" s="341"/>
      <c r="I17" s="341"/>
      <c r="J17" s="16">
        <f>J18+J19</f>
        <v>-2862142</v>
      </c>
      <c r="K17" s="16">
        <v>-7287648</v>
      </c>
    </row>
    <row r="18" spans="2:11" ht="15.75">
      <c r="B18" s="19"/>
      <c r="C18" s="14" t="s">
        <v>133</v>
      </c>
      <c r="D18" s="14"/>
      <c r="E18" s="14"/>
      <c r="F18" s="14"/>
      <c r="G18" s="14"/>
      <c r="H18" s="14"/>
      <c r="I18" s="14"/>
      <c r="J18" s="15">
        <v>0</v>
      </c>
      <c r="K18" s="15">
        <v>0</v>
      </c>
    </row>
    <row r="19" spans="2:11" ht="15.75">
      <c r="B19" s="19"/>
      <c r="C19" s="14" t="s">
        <v>134</v>
      </c>
      <c r="D19" s="14"/>
      <c r="E19" s="14"/>
      <c r="F19" s="14"/>
      <c r="G19" s="14"/>
      <c r="H19" s="14"/>
      <c r="I19" s="14"/>
      <c r="J19" s="256">
        <v>-2862142</v>
      </c>
      <c r="K19" s="15">
        <v>-7287648</v>
      </c>
    </row>
    <row r="20" spans="2:11" ht="15.75">
      <c r="B20" s="19">
        <v>5</v>
      </c>
      <c r="C20" s="341" t="s">
        <v>86</v>
      </c>
      <c r="D20" s="341"/>
      <c r="E20" s="341"/>
      <c r="F20" s="341"/>
      <c r="G20" s="341"/>
      <c r="H20" s="341"/>
      <c r="I20" s="341"/>
      <c r="J20" s="16">
        <f>J21+J22+J23</f>
        <v>-9629286</v>
      </c>
      <c r="K20" s="16">
        <v>-5334948</v>
      </c>
    </row>
    <row r="21" spans="2:11" ht="15.75">
      <c r="B21" s="19"/>
      <c r="C21" s="341" t="s">
        <v>168</v>
      </c>
      <c r="D21" s="341"/>
      <c r="E21" s="341"/>
      <c r="F21" s="341"/>
      <c r="G21" s="341"/>
      <c r="H21" s="341"/>
      <c r="I21" s="341"/>
      <c r="J21" s="257">
        <v>-8803221</v>
      </c>
      <c r="K21" s="15">
        <v>-4903814</v>
      </c>
    </row>
    <row r="22" spans="2:11" ht="15.75">
      <c r="B22" s="19"/>
      <c r="C22" s="14" t="s">
        <v>169</v>
      </c>
      <c r="D22" s="14"/>
      <c r="E22" s="14"/>
      <c r="F22" s="14"/>
      <c r="G22" s="14"/>
      <c r="H22" s="14"/>
      <c r="I22" s="14"/>
      <c r="J22" s="15">
        <v>0</v>
      </c>
      <c r="K22" s="15">
        <v>0</v>
      </c>
    </row>
    <row r="23" spans="2:11" ht="15.75">
      <c r="B23" s="19"/>
      <c r="C23" s="341" t="s">
        <v>170</v>
      </c>
      <c r="D23" s="341"/>
      <c r="E23" s="341"/>
      <c r="F23" s="341"/>
      <c r="G23" s="341"/>
      <c r="H23" s="341"/>
      <c r="I23" s="341"/>
      <c r="J23" s="257">
        <v>-826065</v>
      </c>
      <c r="K23" s="15">
        <v>-431134</v>
      </c>
    </row>
    <row r="24" spans="2:11" ht="15.75">
      <c r="B24" s="19">
        <v>6</v>
      </c>
      <c r="C24" s="341" t="s">
        <v>87</v>
      </c>
      <c r="D24" s="341"/>
      <c r="E24" s="341"/>
      <c r="F24" s="341"/>
      <c r="G24" s="341"/>
      <c r="H24" s="341"/>
      <c r="I24" s="341"/>
      <c r="J24" s="16">
        <f>J25+J26+J27</f>
        <v>-1118962</v>
      </c>
      <c r="K24" s="16">
        <v>-3218580</v>
      </c>
    </row>
    <row r="25" spans="2:11" ht="15.75">
      <c r="B25" s="19"/>
      <c r="C25" s="14" t="s">
        <v>141</v>
      </c>
      <c r="D25" s="14"/>
      <c r="E25" s="14"/>
      <c r="F25" s="14"/>
      <c r="G25" s="14"/>
      <c r="H25" s="14"/>
      <c r="I25" s="14"/>
      <c r="J25" s="257">
        <v>-781000</v>
      </c>
      <c r="K25" s="15">
        <v>-3218580</v>
      </c>
    </row>
    <row r="26" spans="2:11" ht="15.75">
      <c r="B26" s="19"/>
      <c r="C26" s="14" t="s">
        <v>166</v>
      </c>
      <c r="D26" s="14"/>
      <c r="E26" s="14"/>
      <c r="F26" s="14"/>
      <c r="G26" s="14"/>
      <c r="H26" s="14"/>
      <c r="I26" s="14"/>
      <c r="J26" s="257">
        <v>-337962</v>
      </c>
      <c r="K26" s="15">
        <v>0</v>
      </c>
    </row>
    <row r="27" spans="2:11" ht="15.75">
      <c r="B27" s="19"/>
      <c r="C27" s="14" t="s">
        <v>167</v>
      </c>
      <c r="D27" s="14"/>
      <c r="E27" s="14"/>
      <c r="F27" s="14"/>
      <c r="G27" s="14"/>
      <c r="H27" s="14"/>
      <c r="I27" s="14"/>
      <c r="J27" s="15">
        <v>0</v>
      </c>
      <c r="K27" s="15">
        <v>0</v>
      </c>
    </row>
    <row r="28" spans="2:11" ht="15.75">
      <c r="B28" s="19">
        <v>7</v>
      </c>
      <c r="C28" s="341" t="s">
        <v>88</v>
      </c>
      <c r="D28" s="341"/>
      <c r="E28" s="341"/>
      <c r="F28" s="341"/>
      <c r="G28" s="341"/>
      <c r="H28" s="341"/>
      <c r="I28" s="341"/>
      <c r="J28" s="16">
        <f>J29+J30+J31+J32</f>
        <v>-13142088</v>
      </c>
      <c r="K28" s="16">
        <v>-6719975</v>
      </c>
    </row>
    <row r="29" spans="2:11" ht="15.75">
      <c r="B29" s="19"/>
      <c r="C29" s="14" t="s">
        <v>135</v>
      </c>
      <c r="D29" s="14"/>
      <c r="E29" s="14"/>
      <c r="F29" s="14"/>
      <c r="G29" s="14"/>
      <c r="H29" s="14"/>
      <c r="I29" s="14"/>
      <c r="J29" s="15">
        <v>-12055854</v>
      </c>
      <c r="K29" s="15">
        <v>-5400857</v>
      </c>
    </row>
    <row r="30" spans="2:11" ht="15.75">
      <c r="B30" s="19"/>
      <c r="C30" s="14" t="s">
        <v>136</v>
      </c>
      <c r="D30" s="14"/>
      <c r="E30" s="14"/>
      <c r="F30" s="14"/>
      <c r="G30" s="14"/>
      <c r="H30" s="14"/>
      <c r="I30" s="14"/>
      <c r="J30" s="256">
        <v>-1086220</v>
      </c>
      <c r="K30" s="15">
        <v>-1106220</v>
      </c>
    </row>
    <row r="31" spans="2:11" ht="15.75">
      <c r="B31" s="19"/>
      <c r="C31" s="14" t="s">
        <v>137</v>
      </c>
      <c r="D31" s="14"/>
      <c r="E31" s="14"/>
      <c r="F31" s="14"/>
      <c r="G31" s="14"/>
      <c r="H31" s="14"/>
      <c r="I31" s="14"/>
      <c r="J31" s="15">
        <v>-14</v>
      </c>
      <c r="K31" s="15">
        <v>-212898</v>
      </c>
    </row>
    <row r="32" spans="2:11" ht="15.75">
      <c r="B32" s="19"/>
      <c r="C32" s="14" t="s">
        <v>139</v>
      </c>
      <c r="D32" s="14"/>
      <c r="E32" s="14"/>
      <c r="F32" s="14"/>
      <c r="G32" s="14"/>
      <c r="H32" s="14"/>
      <c r="I32" s="14"/>
      <c r="J32" s="15">
        <v>0</v>
      </c>
      <c r="K32" s="15">
        <v>0</v>
      </c>
    </row>
    <row r="33" spans="2:12" ht="15.75">
      <c r="B33" s="20">
        <v>8</v>
      </c>
      <c r="C33" s="341" t="s">
        <v>89</v>
      </c>
      <c r="D33" s="341"/>
      <c r="E33" s="341"/>
      <c r="F33" s="341"/>
      <c r="G33" s="341"/>
      <c r="H33" s="341"/>
      <c r="I33" s="341"/>
      <c r="J33" s="21">
        <f>J17+J20+J24+J28</f>
        <v>-26752478</v>
      </c>
      <c r="K33" s="21">
        <v>-22561151</v>
      </c>
    </row>
    <row r="34" spans="2:12" ht="15.75">
      <c r="B34" s="20">
        <v>9</v>
      </c>
      <c r="C34" s="348" t="s">
        <v>90</v>
      </c>
      <c r="D34" s="348"/>
      <c r="E34" s="348"/>
      <c r="F34" s="348"/>
      <c r="G34" s="348"/>
      <c r="H34" s="348"/>
      <c r="I34" s="348"/>
      <c r="J34" s="221">
        <f>J5+J33</f>
        <v>2050659</v>
      </c>
      <c r="K34" s="221">
        <f>K5+K33</f>
        <v>3941480</v>
      </c>
    </row>
    <row r="35" spans="2:12" ht="15.75">
      <c r="B35" s="19">
        <v>10</v>
      </c>
      <c r="C35" s="341" t="s">
        <v>91</v>
      </c>
      <c r="D35" s="341"/>
      <c r="E35" s="341"/>
      <c r="F35" s="341"/>
      <c r="G35" s="341"/>
      <c r="H35" s="341"/>
      <c r="I35" s="341"/>
      <c r="J35" s="15">
        <v>0</v>
      </c>
      <c r="K35" s="15">
        <v>0</v>
      </c>
    </row>
    <row r="36" spans="2:12" ht="15.75">
      <c r="B36" s="19">
        <v>11</v>
      </c>
      <c r="C36" s="341" t="s">
        <v>92</v>
      </c>
      <c r="D36" s="341"/>
      <c r="E36" s="341"/>
      <c r="F36" s="341"/>
      <c r="G36" s="341"/>
      <c r="H36" s="341"/>
      <c r="I36" s="341"/>
      <c r="J36" s="15">
        <v>0</v>
      </c>
      <c r="K36" s="15">
        <v>0</v>
      </c>
    </row>
    <row r="37" spans="2:12" ht="15.75">
      <c r="B37" s="19">
        <v>12</v>
      </c>
      <c r="C37" s="341" t="s">
        <v>93</v>
      </c>
      <c r="D37" s="341"/>
      <c r="E37" s="341"/>
      <c r="F37" s="341"/>
      <c r="G37" s="341"/>
      <c r="H37" s="341"/>
      <c r="I37" s="341"/>
      <c r="J37" s="16">
        <f>J38+J39+J40+J41</f>
        <v>-33972</v>
      </c>
      <c r="K37" s="16">
        <v>-48386</v>
      </c>
    </row>
    <row r="38" spans="2:12" ht="15.75">
      <c r="B38" s="19"/>
      <c r="C38" s="341" t="s">
        <v>94</v>
      </c>
      <c r="D38" s="341"/>
      <c r="E38" s="341"/>
      <c r="F38" s="341"/>
      <c r="G38" s="341"/>
      <c r="H38" s="341"/>
      <c r="I38" s="341"/>
      <c r="J38" s="15">
        <v>0</v>
      </c>
      <c r="K38" s="15">
        <v>0</v>
      </c>
    </row>
    <row r="39" spans="2:12" ht="15.75">
      <c r="B39" s="19"/>
      <c r="C39" s="341" t="s">
        <v>95</v>
      </c>
      <c r="D39" s="341"/>
      <c r="E39" s="341"/>
      <c r="F39" s="341"/>
      <c r="G39" s="341"/>
      <c r="H39" s="341"/>
      <c r="I39" s="341"/>
      <c r="J39" s="15">
        <v>308</v>
      </c>
      <c r="K39" s="15">
        <v>-28161</v>
      </c>
    </row>
    <row r="40" spans="2:12" ht="15.75">
      <c r="B40" s="19"/>
      <c r="C40" s="341" t="s">
        <v>187</v>
      </c>
      <c r="D40" s="341"/>
      <c r="E40" s="341"/>
      <c r="F40" s="341"/>
      <c r="G40" s="341"/>
      <c r="H40" s="341"/>
      <c r="I40" s="341"/>
      <c r="J40" s="15">
        <v>-6205</v>
      </c>
      <c r="K40" s="15">
        <v>-20225</v>
      </c>
    </row>
    <row r="41" spans="2:12" ht="15.75">
      <c r="B41" s="19"/>
      <c r="C41" s="341" t="s">
        <v>96</v>
      </c>
      <c r="D41" s="341"/>
      <c r="E41" s="341"/>
      <c r="F41" s="341"/>
      <c r="G41" s="341"/>
      <c r="H41" s="341"/>
      <c r="I41" s="341"/>
      <c r="J41" s="15">
        <v>-28075</v>
      </c>
      <c r="K41" s="15">
        <v>0</v>
      </c>
    </row>
    <row r="42" spans="2:12" ht="15.75">
      <c r="B42" s="19">
        <v>13</v>
      </c>
      <c r="C42" s="341" t="s">
        <v>140</v>
      </c>
      <c r="D42" s="341"/>
      <c r="E42" s="341"/>
      <c r="F42" s="341"/>
      <c r="G42" s="341"/>
      <c r="H42" s="341"/>
      <c r="I42" s="341"/>
      <c r="J42" s="168">
        <f>J37</f>
        <v>-33972</v>
      </c>
      <c r="K42" s="168">
        <v>-48386</v>
      </c>
      <c r="L42" s="169"/>
    </row>
    <row r="43" spans="2:12" ht="15.75">
      <c r="B43" s="19">
        <v>14</v>
      </c>
      <c r="C43" s="341" t="s">
        <v>97</v>
      </c>
      <c r="D43" s="341"/>
      <c r="E43" s="341"/>
      <c r="F43" s="341"/>
      <c r="G43" s="341"/>
      <c r="H43" s="341"/>
      <c r="I43" s="341"/>
      <c r="J43" s="16">
        <f>J34+J42</f>
        <v>2016687</v>
      </c>
      <c r="K43" s="16">
        <v>3893094</v>
      </c>
    </row>
    <row r="44" spans="2:12" ht="15.75">
      <c r="B44" s="19">
        <v>15</v>
      </c>
      <c r="C44" s="341" t="s">
        <v>100</v>
      </c>
      <c r="D44" s="341"/>
      <c r="E44" s="341"/>
      <c r="F44" s="341"/>
      <c r="G44" s="341"/>
      <c r="H44" s="341"/>
      <c r="I44" s="341"/>
      <c r="J44" s="257">
        <v>-201670</v>
      </c>
      <c r="K44" s="15">
        <v>-410599</v>
      </c>
    </row>
    <row r="45" spans="2:12" ht="15" customHeight="1">
      <c r="B45" s="19">
        <v>16</v>
      </c>
      <c r="C45" s="341" t="s">
        <v>98</v>
      </c>
      <c r="D45" s="341"/>
      <c r="E45" s="341"/>
      <c r="F45" s="341"/>
      <c r="G45" s="341"/>
      <c r="H45" s="341"/>
      <c r="I45" s="341"/>
      <c r="J45" s="15">
        <f>SUM(J43:J44)</f>
        <v>1815017</v>
      </c>
      <c r="K45" s="15">
        <v>3482495</v>
      </c>
    </row>
    <row r="46" spans="2:12" ht="15.75">
      <c r="B46" s="19">
        <v>17</v>
      </c>
      <c r="C46" s="341" t="s">
        <v>99</v>
      </c>
      <c r="D46" s="341"/>
      <c r="E46" s="341"/>
      <c r="F46" s="341"/>
      <c r="G46" s="341"/>
      <c r="H46" s="341"/>
      <c r="I46" s="341"/>
      <c r="J46" s="15">
        <v>0</v>
      </c>
      <c r="K46" s="15">
        <v>0</v>
      </c>
    </row>
    <row r="47" spans="2:12">
      <c r="B47" s="7"/>
      <c r="C47" s="347"/>
      <c r="D47" s="347"/>
      <c r="E47" s="347"/>
      <c r="F47" s="347"/>
      <c r="G47" s="347"/>
      <c r="H47" s="347"/>
      <c r="I47" s="347"/>
      <c r="J47" s="7"/>
      <c r="K47" s="7"/>
    </row>
  </sheetData>
  <mergeCells count="28">
    <mergeCell ref="C40:I40"/>
    <mergeCell ref="C41:I41"/>
    <mergeCell ref="C36:I36"/>
    <mergeCell ref="C37:I37"/>
    <mergeCell ref="C38:I38"/>
    <mergeCell ref="C39:I39"/>
    <mergeCell ref="C20:I20"/>
    <mergeCell ref="C21:I21"/>
    <mergeCell ref="C34:I34"/>
    <mergeCell ref="C35:I35"/>
    <mergeCell ref="C23:I23"/>
    <mergeCell ref="C24:I24"/>
    <mergeCell ref="C28:I28"/>
    <mergeCell ref="C33:I33"/>
    <mergeCell ref="C46:I46"/>
    <mergeCell ref="C47:I47"/>
    <mergeCell ref="C42:I42"/>
    <mergeCell ref="C43:I43"/>
    <mergeCell ref="C44:I44"/>
    <mergeCell ref="C45:I45"/>
    <mergeCell ref="C14:I14"/>
    <mergeCell ref="C17:I17"/>
    <mergeCell ref="B1:K1"/>
    <mergeCell ref="B2:K2"/>
    <mergeCell ref="C5:I5"/>
    <mergeCell ref="C9:I9"/>
    <mergeCell ref="B3:B4"/>
    <mergeCell ref="C3:I4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8"/>
  <sheetViews>
    <sheetView workbookViewId="0">
      <selection activeCell="G5" sqref="G5"/>
    </sheetView>
  </sheetViews>
  <sheetFormatPr defaultColWidth="9" defaultRowHeight="24.75" customHeight="1"/>
  <cols>
    <col min="1" max="1" width="2.140625" style="26" customWidth="1"/>
    <col min="2" max="2" width="3.42578125" style="26" customWidth="1"/>
    <col min="3" max="3" width="45.28515625" style="26" customWidth="1"/>
    <col min="4" max="4" width="4.7109375" style="26" customWidth="1"/>
    <col min="5" max="5" width="16" style="26" customWidth="1"/>
    <col min="6" max="6" width="17.140625" style="26" customWidth="1"/>
    <col min="7" max="16384" width="9" style="26"/>
  </cols>
  <sheetData>
    <row r="1" spans="2:6" ht="24.75" customHeight="1">
      <c r="B1" s="350" t="s">
        <v>503</v>
      </c>
      <c r="C1" s="351"/>
      <c r="D1" s="351"/>
      <c r="E1" s="351"/>
      <c r="F1" s="351"/>
    </row>
    <row r="2" spans="2:6" ht="24.75" customHeight="1">
      <c r="B2" s="12"/>
      <c r="C2" s="12"/>
      <c r="D2" s="12"/>
      <c r="E2" s="12"/>
      <c r="F2" s="12"/>
    </row>
    <row r="3" spans="2:6" s="28" customFormat="1" ht="24.75" customHeight="1">
      <c r="B3" s="85" t="s">
        <v>2</v>
      </c>
      <c r="C3" s="352" t="s">
        <v>142</v>
      </c>
      <c r="D3" s="352"/>
      <c r="E3" s="17" t="s">
        <v>5</v>
      </c>
      <c r="F3" s="17" t="s">
        <v>5</v>
      </c>
    </row>
    <row r="4" spans="2:6" ht="24.75" customHeight="1">
      <c r="B4" s="85"/>
      <c r="C4" s="85" t="s">
        <v>165</v>
      </c>
      <c r="D4" s="85"/>
      <c r="E4" s="18" t="s">
        <v>6</v>
      </c>
      <c r="F4" s="18" t="s">
        <v>7</v>
      </c>
    </row>
    <row r="5" spans="2:6" ht="24.75" customHeight="1">
      <c r="B5" s="85"/>
      <c r="C5" s="349" t="s">
        <v>143</v>
      </c>
      <c r="D5" s="349"/>
      <c r="E5" s="258">
        <v>0</v>
      </c>
      <c r="F5" s="258">
        <v>0</v>
      </c>
    </row>
    <row r="6" spans="2:6" ht="24.75" customHeight="1">
      <c r="B6" s="85"/>
      <c r="C6" s="349" t="s">
        <v>149</v>
      </c>
      <c r="D6" s="349"/>
      <c r="E6" s="252">
        <v>25240234</v>
      </c>
      <c r="F6" s="252">
        <v>24148513</v>
      </c>
    </row>
    <row r="7" spans="2:6" ht="24.75" customHeight="1">
      <c r="B7" s="85"/>
      <c r="C7" s="349" t="s">
        <v>150</v>
      </c>
      <c r="D7" s="349"/>
      <c r="E7" s="252">
        <v>-23212867</v>
      </c>
      <c r="F7" s="252">
        <v>-28481876</v>
      </c>
    </row>
    <row r="8" spans="2:6" ht="24.75" customHeight="1">
      <c r="B8" s="85"/>
      <c r="C8" s="349" t="s">
        <v>188</v>
      </c>
      <c r="D8" s="349"/>
      <c r="E8" s="252">
        <v>0</v>
      </c>
      <c r="F8" s="252">
        <v>0</v>
      </c>
    </row>
    <row r="9" spans="2:6" ht="24.75" customHeight="1">
      <c r="B9" s="85"/>
      <c r="C9" s="349" t="s">
        <v>151</v>
      </c>
      <c r="D9" s="349"/>
      <c r="E9" s="252">
        <v>-24376</v>
      </c>
      <c r="F9" s="252">
        <v>-48386</v>
      </c>
    </row>
    <row r="10" spans="2:6" ht="24.75" customHeight="1">
      <c r="B10" s="85"/>
      <c r="C10" s="349" t="s">
        <v>152</v>
      </c>
      <c r="D10" s="349"/>
      <c r="E10" s="252">
        <v>-430600</v>
      </c>
      <c r="F10" s="252">
        <v>-393416</v>
      </c>
    </row>
    <row r="11" spans="2:6" s="28" customFormat="1" ht="24.75" customHeight="1">
      <c r="B11" s="85"/>
      <c r="C11" s="349" t="s">
        <v>153</v>
      </c>
      <c r="D11" s="349"/>
      <c r="E11" s="253">
        <f>E6+E7+E8+E9+E10</f>
        <v>1572391</v>
      </c>
      <c r="F11" s="253">
        <v>-4775165</v>
      </c>
    </row>
    <row r="12" spans="2:6" ht="24.75" customHeight="1">
      <c r="B12" s="85"/>
      <c r="C12" s="349" t="s">
        <v>144</v>
      </c>
      <c r="D12" s="349"/>
      <c r="E12" s="252">
        <v>0</v>
      </c>
      <c r="F12" s="252">
        <v>0</v>
      </c>
    </row>
    <row r="13" spans="2:6" ht="24.75" customHeight="1">
      <c r="B13" s="85"/>
      <c r="C13" s="349" t="s">
        <v>154</v>
      </c>
      <c r="D13" s="349"/>
      <c r="E13" s="252">
        <v>0</v>
      </c>
      <c r="F13" s="252">
        <v>0</v>
      </c>
    </row>
    <row r="14" spans="2:6" ht="24.75" customHeight="1">
      <c r="B14" s="85"/>
      <c r="C14" s="349" t="s">
        <v>155</v>
      </c>
      <c r="D14" s="349"/>
      <c r="E14" s="252">
        <v>0</v>
      </c>
      <c r="F14" s="252">
        <v>0</v>
      </c>
    </row>
    <row r="15" spans="2:6" ht="24.75" customHeight="1">
      <c r="B15" s="85"/>
      <c r="C15" s="349" t="s">
        <v>156</v>
      </c>
      <c r="D15" s="349"/>
      <c r="E15" s="252">
        <v>0</v>
      </c>
      <c r="F15" s="252">
        <v>0</v>
      </c>
    </row>
    <row r="16" spans="2:6" ht="24.75" customHeight="1">
      <c r="B16" s="85"/>
      <c r="C16" s="349" t="s">
        <v>157</v>
      </c>
      <c r="D16" s="349"/>
      <c r="E16" s="252">
        <v>0</v>
      </c>
      <c r="F16" s="252">
        <v>0</v>
      </c>
    </row>
    <row r="17" spans="2:6" ht="24.75" customHeight="1">
      <c r="B17" s="85"/>
      <c r="C17" s="349" t="s">
        <v>158</v>
      </c>
      <c r="D17" s="349"/>
      <c r="E17" s="252">
        <v>0</v>
      </c>
      <c r="F17" s="252">
        <v>0</v>
      </c>
    </row>
    <row r="18" spans="2:6" s="28" customFormat="1" ht="24.75" customHeight="1">
      <c r="B18" s="85"/>
      <c r="C18" s="349" t="s">
        <v>159</v>
      </c>
      <c r="D18" s="349"/>
      <c r="E18" s="253">
        <f>E13+E14+E15+E16+E17</f>
        <v>0</v>
      </c>
      <c r="F18" s="253">
        <v>0</v>
      </c>
    </row>
    <row r="19" spans="2:6" ht="24.75" customHeight="1">
      <c r="B19" s="85"/>
      <c r="C19" s="349" t="s">
        <v>145</v>
      </c>
      <c r="D19" s="349"/>
      <c r="E19" s="252">
        <v>0</v>
      </c>
      <c r="F19" s="252">
        <v>0</v>
      </c>
    </row>
    <row r="20" spans="2:6" ht="24.75" customHeight="1">
      <c r="B20" s="85"/>
      <c r="C20" s="349" t="s">
        <v>160</v>
      </c>
      <c r="D20" s="349"/>
      <c r="E20" s="252">
        <v>0</v>
      </c>
      <c r="F20" s="252">
        <v>0</v>
      </c>
    </row>
    <row r="21" spans="2:6" ht="24.75" customHeight="1">
      <c r="B21" s="85"/>
      <c r="C21" s="349" t="s">
        <v>161</v>
      </c>
      <c r="D21" s="349"/>
      <c r="E21" s="252">
        <v>0</v>
      </c>
      <c r="F21" s="252">
        <v>0</v>
      </c>
    </row>
    <row r="22" spans="2:6" ht="24.75" customHeight="1">
      <c r="B22" s="85"/>
      <c r="C22" s="349" t="s">
        <v>162</v>
      </c>
      <c r="D22" s="349"/>
      <c r="E22" s="252">
        <v>0</v>
      </c>
      <c r="F22" s="252">
        <v>0</v>
      </c>
    </row>
    <row r="23" spans="2:6" ht="24.75" customHeight="1">
      <c r="B23" s="85"/>
      <c r="C23" s="349" t="s">
        <v>163</v>
      </c>
      <c r="D23" s="349"/>
      <c r="E23" s="252">
        <v>0</v>
      </c>
      <c r="F23" s="252">
        <v>0</v>
      </c>
    </row>
    <row r="24" spans="2:6" ht="24.75" customHeight="1">
      <c r="B24" s="85"/>
      <c r="C24" s="349" t="s">
        <v>164</v>
      </c>
      <c r="D24" s="349"/>
      <c r="E24" s="252">
        <f>E20+E21+E22+E23</f>
        <v>0</v>
      </c>
      <c r="F24" s="252">
        <v>0</v>
      </c>
    </row>
    <row r="25" spans="2:6" s="28" customFormat="1" ht="24.75" customHeight="1">
      <c r="B25" s="85"/>
      <c r="C25" s="349" t="s">
        <v>146</v>
      </c>
      <c r="D25" s="349"/>
      <c r="E25" s="253">
        <f>E27-E26</f>
        <v>1572391</v>
      </c>
      <c r="F25" s="253">
        <v>-4775165</v>
      </c>
    </row>
    <row r="26" spans="2:6" ht="24.75" customHeight="1">
      <c r="B26" s="85"/>
      <c r="C26" s="349" t="s">
        <v>147</v>
      </c>
      <c r="D26" s="349"/>
      <c r="E26" s="252">
        <v>825234</v>
      </c>
      <c r="F26" s="252">
        <v>5600399</v>
      </c>
    </row>
    <row r="27" spans="2:6" ht="24.75" customHeight="1">
      <c r="B27" s="85"/>
      <c r="C27" s="349" t="s">
        <v>148</v>
      </c>
      <c r="D27" s="349"/>
      <c r="E27" s="252">
        <f>aktiv!E6</f>
        <v>2397625</v>
      </c>
      <c r="F27" s="252">
        <v>825234</v>
      </c>
    </row>
    <row r="28" spans="2:6" ht="24.75" customHeight="1">
      <c r="B28" s="12"/>
      <c r="C28" s="13"/>
      <c r="D28" s="13"/>
      <c r="E28" s="13"/>
      <c r="F28" s="13"/>
    </row>
  </sheetData>
  <mergeCells count="25">
    <mergeCell ref="C18:D18"/>
    <mergeCell ref="C26:D26"/>
    <mergeCell ref="C27:D27"/>
    <mergeCell ref="C20:D20"/>
    <mergeCell ref="C21:D21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17:D17"/>
    <mergeCell ref="C7:D7"/>
    <mergeCell ref="B1:F1"/>
    <mergeCell ref="C3:D3"/>
    <mergeCell ref="C5:D5"/>
    <mergeCell ref="C6:D6"/>
    <mergeCell ref="C19:D19"/>
    <mergeCell ref="C8:D8"/>
    <mergeCell ref="C9:D9"/>
    <mergeCell ref="C10:D10"/>
    <mergeCell ref="C11:D11"/>
  </mergeCells>
  <phoneticPr fontId="10" type="noConversion"/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I17"/>
  <sheetViews>
    <sheetView workbookViewId="0">
      <selection activeCell="E7" sqref="E7"/>
    </sheetView>
  </sheetViews>
  <sheetFormatPr defaultColWidth="9" defaultRowHeight="15"/>
  <cols>
    <col min="1" max="1" width="5.5703125" style="26" customWidth="1"/>
    <col min="2" max="2" width="7.28515625" style="26" customWidth="1"/>
    <col min="3" max="3" width="35" style="26" customWidth="1"/>
    <col min="4" max="4" width="12.85546875" style="26" customWidth="1"/>
    <col min="5" max="5" width="13.7109375" style="26" customWidth="1"/>
    <col min="6" max="6" width="14" style="26" customWidth="1"/>
    <col min="7" max="7" width="14.140625" style="26" customWidth="1"/>
    <col min="8" max="8" width="15.42578125" style="26" customWidth="1"/>
    <col min="9" max="9" width="12.5703125" style="26" customWidth="1"/>
    <col min="10" max="16384" width="9" style="26"/>
  </cols>
  <sheetData>
    <row r="2" spans="2:9" ht="30.75" customHeight="1">
      <c r="B2" s="353" t="s">
        <v>509</v>
      </c>
      <c r="C2" s="353"/>
      <c r="D2" s="353"/>
      <c r="E2" s="353"/>
      <c r="F2" s="353"/>
      <c r="G2" s="353"/>
      <c r="H2" s="353"/>
      <c r="I2" s="353"/>
    </row>
    <row r="3" spans="2:9" ht="21.75" customHeight="1">
      <c r="B3" s="36" t="s">
        <v>107</v>
      </c>
      <c r="C3" s="36"/>
      <c r="D3" s="36"/>
      <c r="E3" s="37"/>
      <c r="F3" s="37"/>
      <c r="G3" s="37"/>
      <c r="H3" s="37"/>
      <c r="I3" s="37"/>
    </row>
    <row r="4" spans="2:9" ht="27.75" customHeight="1">
      <c r="B4" s="265" t="s">
        <v>125</v>
      </c>
      <c r="C4" s="11" t="s">
        <v>124</v>
      </c>
      <c r="D4" s="11" t="s">
        <v>108</v>
      </c>
      <c r="E4" s="11" t="s">
        <v>109</v>
      </c>
      <c r="F4" s="11" t="s">
        <v>110</v>
      </c>
      <c r="G4" s="11" t="s">
        <v>111</v>
      </c>
      <c r="H4" s="11" t="s">
        <v>112</v>
      </c>
      <c r="I4" s="11" t="s">
        <v>113</v>
      </c>
    </row>
    <row r="5" spans="2:9" ht="18.75" customHeight="1">
      <c r="B5" s="265" t="s">
        <v>8</v>
      </c>
      <c r="C5" s="11" t="s">
        <v>506</v>
      </c>
      <c r="D5" s="267">
        <v>25030000</v>
      </c>
      <c r="E5" s="267">
        <v>0</v>
      </c>
      <c r="F5" s="267">
        <v>0</v>
      </c>
      <c r="G5" s="267">
        <v>678603</v>
      </c>
      <c r="H5" s="267">
        <v>9918357</v>
      </c>
      <c r="I5" s="268">
        <v>35626960</v>
      </c>
    </row>
    <row r="6" spans="2:9" ht="26.25" customHeight="1">
      <c r="B6" s="266" t="s">
        <v>114</v>
      </c>
      <c r="C6" s="11" t="s">
        <v>115</v>
      </c>
      <c r="D6" s="267">
        <v>0</v>
      </c>
      <c r="E6" s="267">
        <v>0</v>
      </c>
      <c r="F6" s="267">
        <v>0</v>
      </c>
      <c r="G6" s="267">
        <v>0</v>
      </c>
      <c r="H6" s="267">
        <v>0</v>
      </c>
      <c r="I6" s="267">
        <f t="shared" ref="I6:I17" si="0">D6+E6+F6+G6+H6</f>
        <v>0</v>
      </c>
    </row>
    <row r="7" spans="2:9" ht="21" customHeight="1">
      <c r="B7" s="266" t="s">
        <v>116</v>
      </c>
      <c r="C7" s="11" t="s">
        <v>117</v>
      </c>
      <c r="D7" s="267">
        <f>D11+D10+D9+D8</f>
        <v>0</v>
      </c>
      <c r="E7" s="267">
        <f>E11+E10+E9+E8</f>
        <v>0</v>
      </c>
      <c r="F7" s="267">
        <f>F11+F10+F9+F8</f>
        <v>0</v>
      </c>
      <c r="G7" s="267">
        <f>G11+G10+G9+G8</f>
        <v>0</v>
      </c>
      <c r="H7" s="267">
        <f>H11+H10+H9+H8</f>
        <v>0</v>
      </c>
      <c r="I7" s="267">
        <f t="shared" si="0"/>
        <v>0</v>
      </c>
    </row>
    <row r="8" spans="2:9" ht="21.75" customHeight="1">
      <c r="B8" s="266">
        <v>1</v>
      </c>
      <c r="C8" s="10" t="s">
        <v>118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f t="shared" si="0"/>
        <v>0</v>
      </c>
    </row>
    <row r="9" spans="2:9" ht="21.75" customHeight="1">
      <c r="B9" s="266">
        <v>2</v>
      </c>
      <c r="C9" s="10" t="s">
        <v>119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f t="shared" si="0"/>
        <v>0</v>
      </c>
    </row>
    <row r="10" spans="2:9" ht="23.25" customHeight="1">
      <c r="B10" s="266">
        <v>3</v>
      </c>
      <c r="C10" s="10" t="s">
        <v>120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f t="shared" si="0"/>
        <v>0</v>
      </c>
    </row>
    <row r="11" spans="2:9" ht="20.25" customHeight="1">
      <c r="B11" s="266">
        <v>4</v>
      </c>
      <c r="C11" s="10" t="s">
        <v>121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f t="shared" si="0"/>
        <v>0</v>
      </c>
    </row>
    <row r="12" spans="2:9" ht="22.5" customHeight="1">
      <c r="B12" s="265" t="s">
        <v>30</v>
      </c>
      <c r="C12" s="10" t="s">
        <v>334</v>
      </c>
      <c r="D12" s="267">
        <v>25030000</v>
      </c>
      <c r="E12" s="267">
        <v>0</v>
      </c>
      <c r="F12" s="267">
        <v>0</v>
      </c>
      <c r="G12" s="267">
        <v>678603</v>
      </c>
      <c r="H12" s="267">
        <f>H5</f>
        <v>9918357</v>
      </c>
      <c r="I12" s="268">
        <f>D12+E12+F12+G12+H12</f>
        <v>35626960</v>
      </c>
    </row>
    <row r="13" spans="2:9" ht="24.75" customHeight="1">
      <c r="B13" s="266">
        <v>1</v>
      </c>
      <c r="C13" s="10" t="s">
        <v>118</v>
      </c>
      <c r="D13" s="267">
        <v>0</v>
      </c>
      <c r="E13" s="267">
        <v>0</v>
      </c>
      <c r="F13" s="267">
        <v>0</v>
      </c>
      <c r="G13" s="267">
        <v>0</v>
      </c>
      <c r="H13" s="267">
        <f>'a-sh'!J45</f>
        <v>1815017</v>
      </c>
      <c r="I13" s="267">
        <f t="shared" si="0"/>
        <v>1815017</v>
      </c>
    </row>
    <row r="14" spans="2:9" ht="20.25" customHeight="1">
      <c r="B14" s="266">
        <v>2</v>
      </c>
      <c r="C14" s="10" t="s">
        <v>119</v>
      </c>
      <c r="D14" s="267">
        <v>0</v>
      </c>
      <c r="E14" s="267">
        <v>0</v>
      </c>
      <c r="F14" s="267">
        <v>0</v>
      </c>
      <c r="G14" s="267">
        <v>0</v>
      </c>
      <c r="H14" s="267">
        <v>0</v>
      </c>
      <c r="I14" s="267">
        <f t="shared" si="0"/>
        <v>0</v>
      </c>
    </row>
    <row r="15" spans="2:9" ht="21" customHeight="1">
      <c r="B15" s="266">
        <v>3</v>
      </c>
      <c r="C15" s="10" t="s">
        <v>122</v>
      </c>
      <c r="D15" s="267">
        <v>0</v>
      </c>
      <c r="E15" s="267">
        <v>0</v>
      </c>
      <c r="F15" s="267">
        <v>0</v>
      </c>
      <c r="G15" s="267">
        <v>0</v>
      </c>
      <c r="H15" s="267">
        <v>0</v>
      </c>
      <c r="I15" s="267">
        <f t="shared" si="0"/>
        <v>0</v>
      </c>
    </row>
    <row r="16" spans="2:9" ht="20.25" customHeight="1">
      <c r="B16" s="266">
        <v>4</v>
      </c>
      <c r="C16" s="10" t="s">
        <v>123</v>
      </c>
      <c r="D16" s="267">
        <v>0</v>
      </c>
      <c r="E16" s="267">
        <v>0</v>
      </c>
      <c r="F16" s="267">
        <v>0</v>
      </c>
      <c r="G16" s="267">
        <v>0</v>
      </c>
      <c r="H16" s="267">
        <v>0</v>
      </c>
      <c r="I16" s="267">
        <f t="shared" si="0"/>
        <v>0</v>
      </c>
    </row>
    <row r="17" spans="2:9" ht="26.25" customHeight="1">
      <c r="B17" s="265" t="s">
        <v>66</v>
      </c>
      <c r="C17" s="10" t="s">
        <v>507</v>
      </c>
      <c r="D17" s="267">
        <f>D5+D13+D14+D15+D16</f>
        <v>25030000</v>
      </c>
      <c r="E17" s="267">
        <f>E5+E13+E14+E15+E16</f>
        <v>0</v>
      </c>
      <c r="F17" s="267">
        <f>F5+F13+F14+F15+F16</f>
        <v>0</v>
      </c>
      <c r="G17" s="267">
        <f>G5+G13+G14+G15+G16</f>
        <v>678603</v>
      </c>
      <c r="H17" s="267">
        <f>H5+H13+H14+H15+H16</f>
        <v>11733374</v>
      </c>
      <c r="I17" s="268">
        <f t="shared" si="0"/>
        <v>37441977</v>
      </c>
    </row>
  </sheetData>
  <mergeCells count="1">
    <mergeCell ref="B2:I2"/>
  </mergeCells>
  <phoneticPr fontId="10" type="noConversion"/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Q40"/>
  <sheetViews>
    <sheetView workbookViewId="0">
      <selection activeCell="M26" sqref="M26"/>
    </sheetView>
  </sheetViews>
  <sheetFormatPr defaultRowHeight="12.75"/>
  <cols>
    <col min="1" max="1" width="9.140625" style="177"/>
    <col min="2" max="2" width="4.85546875" style="177" customWidth="1"/>
    <col min="3" max="3" width="9.140625" style="177"/>
    <col min="4" max="4" width="11.28515625" style="177" customWidth="1"/>
    <col min="5" max="5" width="14.7109375" style="177" customWidth="1"/>
    <col min="6" max="6" width="13.7109375" style="177" customWidth="1"/>
    <col min="7" max="7" width="2" style="177" customWidth="1"/>
    <col min="8" max="8" width="16.85546875" style="177" customWidth="1"/>
    <col min="9" max="9" width="11.7109375" style="177" customWidth="1"/>
    <col min="10" max="10" width="13.5703125" style="177" customWidth="1"/>
    <col min="11" max="11" width="12.7109375" style="177" customWidth="1"/>
    <col min="12" max="12" width="4.7109375" style="177" customWidth="1"/>
    <col min="13" max="16" width="9.140625" style="177"/>
    <col min="17" max="17" width="53.42578125" style="177" customWidth="1"/>
    <col min="18" max="16384" width="9.140625" style="177"/>
  </cols>
  <sheetData>
    <row r="1" spans="2:17">
      <c r="C1" s="178" t="s">
        <v>335</v>
      </c>
      <c r="D1" s="178"/>
      <c r="E1" s="178"/>
    </row>
    <row r="2" spans="2:17">
      <c r="C2" s="178" t="s">
        <v>336</v>
      </c>
      <c r="D2" s="178"/>
      <c r="E2" s="178"/>
    </row>
    <row r="3" spans="2:17">
      <c r="J3" s="177" t="s">
        <v>337</v>
      </c>
    </row>
    <row r="5" spans="2:17">
      <c r="B5" s="44"/>
      <c r="C5" s="44"/>
      <c r="D5" s="44"/>
      <c r="E5" s="44"/>
      <c r="F5" s="44"/>
      <c r="G5" s="44"/>
      <c r="H5" s="44"/>
      <c r="I5" s="44"/>
      <c r="J5" s="61"/>
      <c r="K5" s="179" t="s">
        <v>338</v>
      </c>
      <c r="L5" s="44"/>
      <c r="M5" s="44"/>
      <c r="N5" s="44"/>
      <c r="O5" s="44"/>
      <c r="P5" s="44"/>
      <c r="Q5" s="44"/>
    </row>
    <row r="6" spans="2:17" ht="15.75" customHeight="1">
      <c r="B6" s="354" t="s">
        <v>339</v>
      </c>
      <c r="C6" s="355"/>
      <c r="D6" s="355"/>
      <c r="E6" s="355"/>
      <c r="F6" s="355"/>
      <c r="G6" s="355"/>
      <c r="H6" s="355"/>
      <c r="I6" s="355"/>
      <c r="J6" s="355"/>
      <c r="K6" s="356"/>
      <c r="L6" s="180"/>
      <c r="M6" s="180"/>
      <c r="N6" s="180"/>
      <c r="O6" s="180"/>
      <c r="P6" s="180"/>
      <c r="Q6" s="180"/>
    </row>
    <row r="7" spans="2:17" ht="26.25" customHeight="1">
      <c r="B7" s="181"/>
      <c r="C7" s="357" t="s">
        <v>340</v>
      </c>
      <c r="D7" s="357"/>
      <c r="E7" s="357"/>
      <c r="F7" s="357"/>
      <c r="G7" s="358"/>
      <c r="H7" s="182" t="s">
        <v>341</v>
      </c>
      <c r="I7" s="182" t="s">
        <v>342</v>
      </c>
      <c r="J7" s="183" t="s">
        <v>508</v>
      </c>
      <c r="K7" s="183" t="s">
        <v>494</v>
      </c>
    </row>
    <row r="8" spans="2:17" ht="16.5" customHeight="1">
      <c r="B8" s="181">
        <v>1</v>
      </c>
      <c r="C8" s="359" t="s">
        <v>343</v>
      </c>
      <c r="D8" s="360"/>
      <c r="E8" s="360"/>
      <c r="F8" s="360"/>
      <c r="G8" s="360"/>
      <c r="H8" s="191">
        <v>70</v>
      </c>
      <c r="I8" s="191">
        <v>11100</v>
      </c>
      <c r="J8" s="274">
        <f>J9+J10+J11</f>
        <v>28803</v>
      </c>
      <c r="K8" s="274">
        <f>K9+K10+K11</f>
        <v>26503</v>
      </c>
    </row>
    <row r="9" spans="2:17" ht="16.5" customHeight="1">
      <c r="B9" s="181" t="s">
        <v>344</v>
      </c>
      <c r="C9" s="361" t="s">
        <v>345</v>
      </c>
      <c r="D9" s="361"/>
      <c r="E9" s="361"/>
      <c r="F9" s="361"/>
      <c r="G9" s="359"/>
      <c r="H9" s="184" t="s">
        <v>346</v>
      </c>
      <c r="I9" s="184">
        <v>11101</v>
      </c>
      <c r="J9" s="275">
        <v>0</v>
      </c>
      <c r="K9" s="275">
        <v>0</v>
      </c>
    </row>
    <row r="10" spans="2:17" ht="16.5" customHeight="1">
      <c r="B10" s="269" t="s">
        <v>347</v>
      </c>
      <c r="C10" s="361" t="s">
        <v>348</v>
      </c>
      <c r="D10" s="361"/>
      <c r="E10" s="361"/>
      <c r="F10" s="361"/>
      <c r="G10" s="359"/>
      <c r="H10" s="184">
        <v>704</v>
      </c>
      <c r="I10" s="184">
        <v>11102</v>
      </c>
      <c r="J10" s="275">
        <v>28803</v>
      </c>
      <c r="K10" s="275">
        <v>26503</v>
      </c>
    </row>
    <row r="11" spans="2:17" ht="16.5" customHeight="1">
      <c r="B11" s="269" t="s">
        <v>349</v>
      </c>
      <c r="C11" s="361" t="s">
        <v>350</v>
      </c>
      <c r="D11" s="361"/>
      <c r="E11" s="361"/>
      <c r="F11" s="361"/>
      <c r="G11" s="359"/>
      <c r="H11" s="185">
        <v>705</v>
      </c>
      <c r="I11" s="184">
        <v>11103</v>
      </c>
      <c r="J11" s="275">
        <v>0</v>
      </c>
      <c r="K11" s="275">
        <v>0</v>
      </c>
    </row>
    <row r="12" spans="2:17" ht="16.5" customHeight="1">
      <c r="B12" s="270">
        <v>2</v>
      </c>
      <c r="C12" s="361" t="s">
        <v>351</v>
      </c>
      <c r="D12" s="361"/>
      <c r="E12" s="361"/>
      <c r="F12" s="361"/>
      <c r="G12" s="359"/>
      <c r="H12" s="184">
        <v>708</v>
      </c>
      <c r="I12" s="186">
        <v>11104</v>
      </c>
      <c r="J12" s="274">
        <f>J13+J14+J15</f>
        <v>0</v>
      </c>
      <c r="K12" s="274">
        <f>K13+K14+K15</f>
        <v>0</v>
      </c>
    </row>
    <row r="13" spans="2:17" ht="16.5" customHeight="1">
      <c r="B13" s="271" t="s">
        <v>344</v>
      </c>
      <c r="C13" s="361" t="s">
        <v>352</v>
      </c>
      <c r="D13" s="361"/>
      <c r="E13" s="361"/>
      <c r="F13" s="361"/>
      <c r="G13" s="359"/>
      <c r="H13" s="184">
        <v>7081</v>
      </c>
      <c r="I13" s="187">
        <v>111041</v>
      </c>
      <c r="J13" s="275">
        <v>0</v>
      </c>
      <c r="K13" s="275">
        <v>0</v>
      </c>
    </row>
    <row r="14" spans="2:17" ht="16.5" customHeight="1">
      <c r="B14" s="271" t="s">
        <v>353</v>
      </c>
      <c r="C14" s="361" t="s">
        <v>354</v>
      </c>
      <c r="D14" s="361"/>
      <c r="E14" s="361"/>
      <c r="F14" s="361"/>
      <c r="G14" s="359"/>
      <c r="H14" s="184">
        <v>7082</v>
      </c>
      <c r="I14" s="187">
        <v>111042</v>
      </c>
      <c r="J14" s="275">
        <v>0</v>
      </c>
      <c r="K14" s="275">
        <v>0</v>
      </c>
    </row>
    <row r="15" spans="2:17" ht="16.5" customHeight="1">
      <c r="B15" s="271" t="s">
        <v>355</v>
      </c>
      <c r="C15" s="361" t="s">
        <v>356</v>
      </c>
      <c r="D15" s="361"/>
      <c r="E15" s="361"/>
      <c r="F15" s="361"/>
      <c r="G15" s="359"/>
      <c r="H15" s="184">
        <v>7083</v>
      </c>
      <c r="I15" s="187">
        <v>111043</v>
      </c>
      <c r="J15" s="275">
        <v>0</v>
      </c>
      <c r="K15" s="275">
        <v>0</v>
      </c>
    </row>
    <row r="16" spans="2:17" ht="29.25" customHeight="1">
      <c r="B16" s="272">
        <v>3</v>
      </c>
      <c r="C16" s="361" t="s">
        <v>357</v>
      </c>
      <c r="D16" s="361"/>
      <c r="E16" s="361"/>
      <c r="F16" s="361"/>
      <c r="G16" s="359"/>
      <c r="H16" s="184">
        <v>71</v>
      </c>
      <c r="I16" s="186">
        <v>11201</v>
      </c>
      <c r="J16" s="274">
        <f>J17+J18</f>
        <v>0</v>
      </c>
      <c r="K16" s="274">
        <f>K17+K18</f>
        <v>0</v>
      </c>
    </row>
    <row r="17" spans="2:11" ht="16.5" customHeight="1">
      <c r="B17" s="273"/>
      <c r="C17" s="362" t="s">
        <v>358</v>
      </c>
      <c r="D17" s="362"/>
      <c r="E17" s="362"/>
      <c r="F17" s="362"/>
      <c r="G17" s="363"/>
      <c r="H17" s="188"/>
      <c r="I17" s="184">
        <v>112011</v>
      </c>
      <c r="J17" s="275">
        <v>0</v>
      </c>
      <c r="K17" s="275">
        <v>0</v>
      </c>
    </row>
    <row r="18" spans="2:11" ht="16.5" customHeight="1">
      <c r="B18" s="273"/>
      <c r="C18" s="362" t="s">
        <v>359</v>
      </c>
      <c r="D18" s="362"/>
      <c r="E18" s="362"/>
      <c r="F18" s="362"/>
      <c r="G18" s="363"/>
      <c r="H18" s="188"/>
      <c r="I18" s="184">
        <v>112012</v>
      </c>
      <c r="J18" s="275">
        <v>0</v>
      </c>
      <c r="K18" s="275">
        <v>0</v>
      </c>
    </row>
    <row r="19" spans="2:11" ht="16.5" customHeight="1">
      <c r="B19" s="181">
        <v>4</v>
      </c>
      <c r="C19" s="361" t="s">
        <v>360</v>
      </c>
      <c r="D19" s="361"/>
      <c r="E19" s="361"/>
      <c r="F19" s="361"/>
      <c r="G19" s="359"/>
      <c r="H19" s="189">
        <v>72</v>
      </c>
      <c r="I19" s="190">
        <v>11300</v>
      </c>
      <c r="J19" s="274">
        <v>0</v>
      </c>
      <c r="K19" s="274">
        <v>0</v>
      </c>
    </row>
    <row r="20" spans="2:11" ht="16.5" customHeight="1">
      <c r="B20" s="269"/>
      <c r="C20" s="364" t="s">
        <v>361</v>
      </c>
      <c r="D20" s="365"/>
      <c r="E20" s="365"/>
      <c r="F20" s="365"/>
      <c r="G20" s="365"/>
      <c r="H20" s="63"/>
      <c r="I20" s="190">
        <v>11301</v>
      </c>
      <c r="J20" s="275">
        <v>0</v>
      </c>
      <c r="K20" s="275">
        <v>0</v>
      </c>
    </row>
    <row r="21" spans="2:11" ht="16.5" customHeight="1">
      <c r="B21" s="269">
        <v>5</v>
      </c>
      <c r="C21" s="359" t="s">
        <v>362</v>
      </c>
      <c r="D21" s="360"/>
      <c r="E21" s="360"/>
      <c r="F21" s="360"/>
      <c r="G21" s="360"/>
      <c r="H21" s="191">
        <v>73</v>
      </c>
      <c r="I21" s="191">
        <v>11400</v>
      </c>
      <c r="J21" s="274">
        <v>0</v>
      </c>
      <c r="K21" s="276">
        <v>0</v>
      </c>
    </row>
    <row r="22" spans="2:11" ht="16.5" customHeight="1">
      <c r="B22" s="271">
        <v>6</v>
      </c>
      <c r="C22" s="359" t="s">
        <v>363</v>
      </c>
      <c r="D22" s="360"/>
      <c r="E22" s="360"/>
      <c r="F22" s="360"/>
      <c r="G22" s="360"/>
      <c r="H22" s="191">
        <v>75</v>
      </c>
      <c r="I22" s="186">
        <v>11500</v>
      </c>
      <c r="J22" s="274">
        <v>0</v>
      </c>
      <c r="K22" s="274">
        <v>0</v>
      </c>
    </row>
    <row r="23" spans="2:11" ht="16.5" customHeight="1">
      <c r="B23" s="269">
        <v>7</v>
      </c>
      <c r="C23" s="361" t="s">
        <v>364</v>
      </c>
      <c r="D23" s="361"/>
      <c r="E23" s="361"/>
      <c r="F23" s="361"/>
      <c r="G23" s="359"/>
      <c r="H23" s="184">
        <v>77</v>
      </c>
      <c r="I23" s="184">
        <v>11600</v>
      </c>
      <c r="J23" s="274">
        <v>0</v>
      </c>
      <c r="K23" s="274">
        <v>0</v>
      </c>
    </row>
    <row r="24" spans="2:11" ht="16.5" customHeight="1">
      <c r="B24" s="270" t="s">
        <v>365</v>
      </c>
      <c r="C24" s="360" t="s">
        <v>366</v>
      </c>
      <c r="D24" s="360"/>
      <c r="E24" s="360"/>
      <c r="F24" s="360"/>
      <c r="G24" s="360"/>
      <c r="H24" s="191"/>
      <c r="I24" s="191">
        <v>11800</v>
      </c>
      <c r="J24" s="274">
        <f>J8+J12+J16+J19+J21+J22+J23</f>
        <v>28803</v>
      </c>
      <c r="K24" s="274">
        <f>K8+K12+K16+K19+K21+K22+K23</f>
        <v>26503</v>
      </c>
    </row>
    <row r="25" spans="2:11" ht="16.5" customHeight="1">
      <c r="B25" s="192"/>
      <c r="C25" s="193"/>
      <c r="D25" s="193"/>
      <c r="E25" s="193"/>
      <c r="F25" s="193"/>
      <c r="G25" s="193"/>
      <c r="H25" s="193"/>
      <c r="I25" s="193"/>
      <c r="J25" s="194"/>
      <c r="K25" s="194"/>
    </row>
    <row r="26" spans="2:11" ht="16.5" customHeight="1">
      <c r="B26" s="192"/>
      <c r="C26" s="193"/>
      <c r="D26" s="193"/>
      <c r="E26" s="193"/>
      <c r="F26" s="193"/>
      <c r="G26" s="193"/>
      <c r="H26" s="193"/>
      <c r="I26" s="193"/>
      <c r="J26" s="194" t="s">
        <v>367</v>
      </c>
      <c r="K26" s="194"/>
    </row>
    <row r="27" spans="2:11" ht="16.5" customHeight="1">
      <c r="B27" s="192"/>
      <c r="C27" s="193"/>
      <c r="D27" s="193"/>
      <c r="E27" s="193"/>
      <c r="F27" s="193"/>
      <c r="G27" s="193"/>
      <c r="H27" s="193"/>
      <c r="I27" s="193"/>
      <c r="J27" s="194"/>
      <c r="K27" s="194"/>
    </row>
    <row r="28" spans="2:11" ht="16.5" customHeight="1">
      <c r="B28" s="192"/>
      <c r="C28" s="193"/>
      <c r="D28" s="193"/>
      <c r="E28" s="193"/>
      <c r="F28" s="193"/>
      <c r="G28" s="193"/>
      <c r="H28" s="193"/>
      <c r="I28" s="193"/>
      <c r="J28" s="194" t="s">
        <v>368</v>
      </c>
      <c r="K28" s="194"/>
    </row>
    <row r="29" spans="2:11" ht="16.5" customHeight="1">
      <c r="B29" s="192"/>
      <c r="C29" s="193"/>
      <c r="D29" s="193"/>
      <c r="E29" s="193"/>
      <c r="F29" s="193"/>
      <c r="G29" s="193"/>
      <c r="H29" s="193"/>
      <c r="I29" s="193"/>
      <c r="J29" s="194"/>
      <c r="K29" s="194"/>
    </row>
    <row r="30" spans="2:11" ht="16.5" customHeight="1">
      <c r="B30" s="192"/>
      <c r="C30" s="193"/>
      <c r="D30" s="193"/>
      <c r="E30" s="193"/>
      <c r="F30" s="193"/>
      <c r="G30" s="193"/>
      <c r="H30" s="193"/>
      <c r="I30" s="193"/>
      <c r="J30" s="194"/>
      <c r="K30" s="194"/>
    </row>
    <row r="31" spans="2:11" ht="16.5" customHeight="1">
      <c r="B31" s="192"/>
      <c r="C31" s="193"/>
      <c r="D31" s="193"/>
      <c r="E31" s="193"/>
      <c r="F31" s="193"/>
      <c r="G31" s="193"/>
      <c r="H31" s="193"/>
      <c r="I31" s="193"/>
      <c r="J31" s="194"/>
      <c r="K31" s="194"/>
    </row>
    <row r="32" spans="2:11" ht="16.5" customHeight="1">
      <c r="B32" s="192"/>
      <c r="C32" s="193"/>
      <c r="D32" s="193"/>
      <c r="E32" s="193"/>
      <c r="F32" s="193"/>
      <c r="G32" s="193"/>
      <c r="H32" s="193"/>
      <c r="I32" s="193"/>
      <c r="J32" s="194"/>
      <c r="K32" s="194"/>
    </row>
    <row r="33" spans="2:11" ht="16.5" customHeight="1">
      <c r="B33" s="192"/>
      <c r="C33" s="193"/>
      <c r="D33" s="193"/>
      <c r="E33" s="193"/>
      <c r="F33" s="193"/>
      <c r="G33" s="193"/>
      <c r="H33" s="193"/>
      <c r="I33" s="193"/>
      <c r="J33" s="194"/>
      <c r="K33" s="194"/>
    </row>
    <row r="34" spans="2:11" ht="16.5" customHeight="1">
      <c r="B34" s="192"/>
      <c r="C34" s="193"/>
      <c r="D34" s="193"/>
      <c r="E34" s="193"/>
      <c r="F34" s="193"/>
      <c r="G34" s="193"/>
      <c r="H34" s="193"/>
      <c r="I34" s="193"/>
      <c r="J34" s="194"/>
      <c r="K34" s="194"/>
    </row>
    <row r="35" spans="2:11" ht="16.5" customHeight="1">
      <c r="B35" s="192"/>
      <c r="C35" s="193"/>
      <c r="D35" s="193"/>
      <c r="E35" s="193"/>
      <c r="F35" s="193"/>
      <c r="G35" s="193"/>
      <c r="H35" s="193"/>
      <c r="I35" s="193"/>
      <c r="J35" s="194"/>
      <c r="K35" s="194"/>
    </row>
    <row r="36" spans="2:11" ht="16.5" customHeight="1">
      <c r="B36" s="192"/>
      <c r="C36" s="193"/>
      <c r="D36" s="193"/>
      <c r="E36" s="193"/>
      <c r="F36" s="193"/>
      <c r="G36" s="193"/>
      <c r="H36" s="193"/>
      <c r="I36" s="193"/>
      <c r="J36" s="194"/>
      <c r="K36" s="194"/>
    </row>
    <row r="37" spans="2:11" ht="16.5" customHeight="1">
      <c r="B37" s="192"/>
      <c r="C37" s="193"/>
      <c r="D37" s="193"/>
      <c r="E37" s="193"/>
      <c r="F37" s="193"/>
      <c r="G37" s="193"/>
      <c r="H37" s="193"/>
      <c r="I37" s="193"/>
      <c r="J37" s="194"/>
      <c r="K37" s="194"/>
    </row>
    <row r="38" spans="2:11" ht="16.5" customHeight="1">
      <c r="B38" s="192"/>
      <c r="C38" s="193"/>
      <c r="D38" s="193"/>
      <c r="E38" s="193"/>
      <c r="F38" s="193"/>
      <c r="G38" s="193"/>
      <c r="H38" s="193"/>
      <c r="I38" s="193"/>
      <c r="J38" s="194"/>
      <c r="K38" s="194"/>
    </row>
    <row r="39" spans="2:11" ht="16.5" customHeight="1">
      <c r="B39" s="192"/>
      <c r="C39" s="193"/>
      <c r="D39" s="193"/>
      <c r="E39" s="193"/>
      <c r="F39" s="193"/>
      <c r="G39" s="193"/>
      <c r="H39" s="193"/>
      <c r="I39" s="193"/>
      <c r="J39" s="194"/>
      <c r="K39" s="194"/>
    </row>
    <row r="40" spans="2:11" ht="16.5" customHeight="1">
      <c r="B40" s="192"/>
      <c r="C40" s="193"/>
      <c r="D40" s="193"/>
      <c r="E40" s="193"/>
      <c r="F40" s="193"/>
      <c r="G40" s="193"/>
      <c r="H40" s="193"/>
      <c r="I40" s="193"/>
      <c r="J40" s="194"/>
      <c r="K40" s="194"/>
    </row>
  </sheetData>
  <mergeCells count="19">
    <mergeCell ref="C24:G24"/>
    <mergeCell ref="C18:G18"/>
    <mergeCell ref="C19:G19"/>
    <mergeCell ref="C20:G20"/>
    <mergeCell ref="C21:G21"/>
    <mergeCell ref="C22:G22"/>
    <mergeCell ref="C23:G23"/>
    <mergeCell ref="C12:G12"/>
    <mergeCell ref="C13:G13"/>
    <mergeCell ref="C14:G14"/>
    <mergeCell ref="C15:G15"/>
    <mergeCell ref="C16:G16"/>
    <mergeCell ref="C17:G17"/>
    <mergeCell ref="B6:K6"/>
    <mergeCell ref="C7:G7"/>
    <mergeCell ref="C8:G8"/>
    <mergeCell ref="C9:G9"/>
    <mergeCell ref="C10:G10"/>
    <mergeCell ref="C11:G11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Q57"/>
  <sheetViews>
    <sheetView topLeftCell="A16" workbookViewId="0">
      <selection activeCell="J44" sqref="J44"/>
    </sheetView>
  </sheetViews>
  <sheetFormatPr defaultRowHeight="15"/>
  <cols>
    <col min="1" max="1" width="4.28515625" customWidth="1"/>
    <col min="2" max="2" width="4" customWidth="1"/>
    <col min="7" max="7" width="6" customWidth="1"/>
    <col min="12" max="12" width="1.5703125" customWidth="1"/>
  </cols>
  <sheetData>
    <row r="1" spans="2:17" s="177" customFormat="1" ht="12.75">
      <c r="C1" s="178" t="s">
        <v>335</v>
      </c>
      <c r="D1" s="178"/>
      <c r="E1" s="178"/>
    </row>
    <row r="2" spans="2:17" s="177" customFormat="1" ht="12.75">
      <c r="C2" s="178" t="s">
        <v>336</v>
      </c>
      <c r="D2" s="178"/>
      <c r="E2" s="178"/>
    </row>
    <row r="3" spans="2:17" s="177" customFormat="1" ht="12.75">
      <c r="J3" s="177" t="s">
        <v>497</v>
      </c>
    </row>
    <row r="4" spans="2:17" s="177" customFormat="1" ht="12.75" customHeight="1">
      <c r="B4" s="44"/>
      <c r="C4" s="44"/>
      <c r="D4" s="44"/>
      <c r="E4" s="44"/>
      <c r="F4" s="44"/>
      <c r="G4" s="44"/>
      <c r="H4" s="44"/>
      <c r="I4" s="44"/>
      <c r="J4" s="61"/>
      <c r="K4" s="179" t="s">
        <v>338</v>
      </c>
      <c r="L4" s="44"/>
      <c r="M4" s="44"/>
      <c r="N4" s="44"/>
      <c r="O4" s="44"/>
      <c r="P4" s="44"/>
      <c r="Q4" s="44"/>
    </row>
    <row r="5" spans="2:17" s="177" customFormat="1" ht="12.75">
      <c r="B5" s="354" t="s">
        <v>339</v>
      </c>
      <c r="C5" s="355"/>
      <c r="D5" s="355"/>
      <c r="E5" s="355"/>
      <c r="F5" s="355"/>
      <c r="G5" s="355"/>
      <c r="H5" s="355"/>
      <c r="I5" s="355"/>
      <c r="J5" s="355"/>
      <c r="K5" s="356"/>
    </row>
    <row r="6" spans="2:17" s="177" customFormat="1" ht="24.75" customHeight="1">
      <c r="B6" s="195"/>
      <c r="C6" s="371" t="s">
        <v>369</v>
      </c>
      <c r="D6" s="372"/>
      <c r="E6" s="372"/>
      <c r="F6" s="372"/>
      <c r="G6" s="373"/>
      <c r="H6" s="196" t="s">
        <v>341</v>
      </c>
      <c r="I6" s="196" t="s">
        <v>342</v>
      </c>
      <c r="J6" s="197" t="s">
        <v>508</v>
      </c>
      <c r="K6" s="197" t="s">
        <v>494</v>
      </c>
    </row>
    <row r="7" spans="2:17" s="177" customFormat="1" ht="16.5" customHeight="1">
      <c r="B7" s="277">
        <v>1</v>
      </c>
      <c r="C7" s="374" t="s">
        <v>370</v>
      </c>
      <c r="D7" s="369"/>
      <c r="E7" s="369"/>
      <c r="F7" s="369"/>
      <c r="G7" s="369"/>
      <c r="H7" s="200">
        <v>60</v>
      </c>
      <c r="I7" s="200">
        <v>12100</v>
      </c>
      <c r="J7" s="282">
        <f>J8+J9+J10+J11+J12</f>
        <v>-2862</v>
      </c>
      <c r="K7" s="282">
        <f>K8+K9+K10+K11+K12</f>
        <v>-7288</v>
      </c>
    </row>
    <row r="8" spans="2:17" s="177" customFormat="1" ht="16.5" customHeight="1">
      <c r="B8" s="199" t="s">
        <v>371</v>
      </c>
      <c r="C8" s="368" t="s">
        <v>372</v>
      </c>
      <c r="D8" s="368" t="s">
        <v>373</v>
      </c>
      <c r="E8" s="368"/>
      <c r="F8" s="368"/>
      <c r="G8" s="368"/>
      <c r="H8" s="198" t="s">
        <v>374</v>
      </c>
      <c r="I8" s="198">
        <v>12101</v>
      </c>
      <c r="J8" s="283">
        <v>-2862</v>
      </c>
      <c r="K8" s="283">
        <v>-7288</v>
      </c>
    </row>
    <row r="9" spans="2:17" s="177" customFormat="1" ht="12.75" customHeight="1">
      <c r="B9" s="199" t="s">
        <v>347</v>
      </c>
      <c r="C9" s="368" t="s">
        <v>375</v>
      </c>
      <c r="D9" s="368" t="s">
        <v>373</v>
      </c>
      <c r="E9" s="368"/>
      <c r="F9" s="368"/>
      <c r="G9" s="368"/>
      <c r="H9" s="198"/>
      <c r="I9" s="200">
        <v>12102</v>
      </c>
      <c r="J9" s="283">
        <v>0</v>
      </c>
      <c r="K9" s="283">
        <v>0</v>
      </c>
    </row>
    <row r="10" spans="2:17" s="177" customFormat="1" ht="12.75" customHeight="1">
      <c r="B10" s="199" t="s">
        <v>349</v>
      </c>
      <c r="C10" s="368" t="s">
        <v>376</v>
      </c>
      <c r="D10" s="368" t="s">
        <v>373</v>
      </c>
      <c r="E10" s="368"/>
      <c r="F10" s="368"/>
      <c r="G10" s="368"/>
      <c r="H10" s="198" t="s">
        <v>377</v>
      </c>
      <c r="I10" s="198">
        <v>12103</v>
      </c>
      <c r="J10" s="283">
        <v>0</v>
      </c>
      <c r="K10" s="283">
        <v>0</v>
      </c>
    </row>
    <row r="11" spans="2:17" s="177" customFormat="1" ht="12.75" customHeight="1">
      <c r="B11" s="199" t="s">
        <v>378</v>
      </c>
      <c r="C11" s="368" t="s">
        <v>379</v>
      </c>
      <c r="D11" s="368" t="s">
        <v>373</v>
      </c>
      <c r="E11" s="368"/>
      <c r="F11" s="368"/>
      <c r="G11" s="368"/>
      <c r="H11" s="198"/>
      <c r="I11" s="200">
        <v>12104</v>
      </c>
      <c r="J11" s="283">
        <v>0</v>
      </c>
      <c r="K11" s="283">
        <v>0</v>
      </c>
    </row>
    <row r="12" spans="2:17" s="177" customFormat="1" ht="12.75" customHeight="1">
      <c r="B12" s="199" t="s">
        <v>380</v>
      </c>
      <c r="C12" s="368" t="s">
        <v>381</v>
      </c>
      <c r="D12" s="368" t="s">
        <v>373</v>
      </c>
      <c r="E12" s="368"/>
      <c r="F12" s="368"/>
      <c r="G12" s="368"/>
      <c r="H12" s="198" t="s">
        <v>382</v>
      </c>
      <c r="I12" s="200">
        <v>12105</v>
      </c>
      <c r="J12" s="283">
        <v>0</v>
      </c>
      <c r="K12" s="283">
        <v>0</v>
      </c>
    </row>
    <row r="13" spans="2:17" s="177" customFormat="1" ht="16.5" customHeight="1">
      <c r="B13" s="277">
        <v>2</v>
      </c>
      <c r="C13" s="369" t="s">
        <v>383</v>
      </c>
      <c r="D13" s="369"/>
      <c r="E13" s="369"/>
      <c r="F13" s="369"/>
      <c r="G13" s="369"/>
      <c r="H13" s="200">
        <v>64</v>
      </c>
      <c r="I13" s="200">
        <v>12200</v>
      </c>
      <c r="J13" s="282">
        <f>J14+J15</f>
        <v>-9629</v>
      </c>
      <c r="K13" s="282">
        <f>K14+K15</f>
        <v>-5335</v>
      </c>
    </row>
    <row r="14" spans="2:17" s="177" customFormat="1" ht="16.5" customHeight="1">
      <c r="B14" s="277" t="s">
        <v>384</v>
      </c>
      <c r="C14" s="369" t="s">
        <v>385</v>
      </c>
      <c r="D14" s="369"/>
      <c r="E14" s="369"/>
      <c r="F14" s="369"/>
      <c r="G14" s="369"/>
      <c r="H14" s="200">
        <v>641</v>
      </c>
      <c r="I14" s="200">
        <v>12201</v>
      </c>
      <c r="J14" s="283">
        <v>-8803</v>
      </c>
      <c r="K14" s="283">
        <v>-4904</v>
      </c>
    </row>
    <row r="15" spans="2:17" s="177" customFormat="1" ht="16.5" customHeight="1">
      <c r="B15" s="277" t="s">
        <v>386</v>
      </c>
      <c r="C15" s="369" t="s">
        <v>387</v>
      </c>
      <c r="D15" s="369"/>
      <c r="E15" s="369"/>
      <c r="F15" s="369"/>
      <c r="G15" s="369"/>
      <c r="H15" s="200">
        <v>644</v>
      </c>
      <c r="I15" s="200">
        <v>12202</v>
      </c>
      <c r="J15" s="283">
        <v>-826</v>
      </c>
      <c r="K15" s="283">
        <v>-431</v>
      </c>
    </row>
    <row r="16" spans="2:17" s="177" customFormat="1" ht="16.5" customHeight="1">
      <c r="B16" s="277">
        <v>3</v>
      </c>
      <c r="C16" s="369" t="s">
        <v>388</v>
      </c>
      <c r="D16" s="369"/>
      <c r="E16" s="369"/>
      <c r="F16" s="369"/>
      <c r="G16" s="369"/>
      <c r="H16" s="200">
        <v>68</v>
      </c>
      <c r="I16" s="200">
        <v>12300</v>
      </c>
      <c r="J16" s="282">
        <v>-1119</v>
      </c>
      <c r="K16" s="282">
        <v>-3219</v>
      </c>
    </row>
    <row r="17" spans="2:11" s="177" customFormat="1" ht="16.5" customHeight="1">
      <c r="B17" s="277">
        <v>4</v>
      </c>
      <c r="C17" s="369" t="s">
        <v>389</v>
      </c>
      <c r="D17" s="369"/>
      <c r="E17" s="369"/>
      <c r="F17" s="369"/>
      <c r="G17" s="369"/>
      <c r="H17" s="200">
        <v>61</v>
      </c>
      <c r="I17" s="200">
        <v>12400</v>
      </c>
      <c r="J17" s="282">
        <f>J18+J19+J20+J21+J22+J23+J24+J25+J26+J27+J28+J29+J30+J31+J32</f>
        <v>-12090</v>
      </c>
      <c r="K17" s="282">
        <f>K18+K19+K20+K21+K22+K23+K24+K25+K26+K27+K28+K29+K30+K31+K32</f>
        <v>-5662</v>
      </c>
    </row>
    <row r="18" spans="2:11" s="177" customFormat="1" ht="16.5" customHeight="1">
      <c r="B18" s="277" t="s">
        <v>344</v>
      </c>
      <c r="C18" s="366" t="s">
        <v>390</v>
      </c>
      <c r="D18" s="366"/>
      <c r="E18" s="366"/>
      <c r="F18" s="366"/>
      <c r="G18" s="366"/>
      <c r="H18" s="198"/>
      <c r="I18" s="198">
        <v>12401</v>
      </c>
      <c r="J18" s="283">
        <v>-12056</v>
      </c>
      <c r="K18" s="283">
        <v>-5401</v>
      </c>
    </row>
    <row r="19" spans="2:11" s="177" customFormat="1" ht="16.5" customHeight="1">
      <c r="B19" s="277" t="s">
        <v>353</v>
      </c>
      <c r="C19" s="366" t="s">
        <v>391</v>
      </c>
      <c r="D19" s="366"/>
      <c r="E19" s="366"/>
      <c r="F19" s="366"/>
      <c r="G19" s="366"/>
      <c r="H19" s="199">
        <v>611</v>
      </c>
      <c r="I19" s="198">
        <v>12402</v>
      </c>
      <c r="J19" s="283">
        <v>0</v>
      </c>
      <c r="K19" s="283">
        <v>0</v>
      </c>
    </row>
    <row r="20" spans="2:11" s="177" customFormat="1" ht="16.5" customHeight="1">
      <c r="B20" s="277" t="s">
        <v>355</v>
      </c>
      <c r="C20" s="366" t="s">
        <v>496</v>
      </c>
      <c r="D20" s="366"/>
      <c r="E20" s="366"/>
      <c r="F20" s="366"/>
      <c r="G20" s="366"/>
      <c r="H20" s="198">
        <v>613</v>
      </c>
      <c r="I20" s="198">
        <v>12403</v>
      </c>
      <c r="J20" s="283">
        <v>0</v>
      </c>
      <c r="K20" s="283">
        <v>-213</v>
      </c>
    </row>
    <row r="21" spans="2:11" s="177" customFormat="1" ht="16.5" customHeight="1">
      <c r="B21" s="277" t="s">
        <v>392</v>
      </c>
      <c r="C21" s="366" t="s">
        <v>393</v>
      </c>
      <c r="D21" s="366"/>
      <c r="E21" s="366"/>
      <c r="F21" s="366"/>
      <c r="G21" s="366"/>
      <c r="H21" s="199">
        <v>615</v>
      </c>
      <c r="I21" s="198">
        <v>12404</v>
      </c>
      <c r="J21" s="284">
        <v>0</v>
      </c>
      <c r="K21" s="284">
        <v>0</v>
      </c>
    </row>
    <row r="22" spans="2:11" s="177" customFormat="1" ht="14.25" customHeight="1">
      <c r="B22" s="277" t="s">
        <v>394</v>
      </c>
      <c r="C22" s="366" t="s">
        <v>395</v>
      </c>
      <c r="D22" s="366"/>
      <c r="E22" s="366"/>
      <c r="F22" s="366"/>
      <c r="G22" s="366"/>
      <c r="H22" s="199">
        <v>616</v>
      </c>
      <c r="I22" s="198">
        <v>12405</v>
      </c>
      <c r="J22" s="284">
        <v>0</v>
      </c>
      <c r="K22" s="284">
        <v>0</v>
      </c>
    </row>
    <row r="23" spans="2:11" s="177" customFormat="1" ht="14.25" customHeight="1">
      <c r="B23" s="277" t="s">
        <v>396</v>
      </c>
      <c r="C23" s="366" t="s">
        <v>397</v>
      </c>
      <c r="D23" s="366"/>
      <c r="E23" s="366"/>
      <c r="F23" s="366"/>
      <c r="G23" s="366"/>
      <c r="H23" s="199">
        <v>617</v>
      </c>
      <c r="I23" s="198">
        <v>12406</v>
      </c>
      <c r="J23" s="284">
        <v>0</v>
      </c>
      <c r="K23" s="284">
        <v>0</v>
      </c>
    </row>
    <row r="24" spans="2:11" s="177" customFormat="1" ht="14.25" customHeight="1">
      <c r="B24" s="277" t="s">
        <v>398</v>
      </c>
      <c r="C24" s="368" t="s">
        <v>399</v>
      </c>
      <c r="D24" s="368" t="s">
        <v>373</v>
      </c>
      <c r="E24" s="368"/>
      <c r="F24" s="368"/>
      <c r="G24" s="368"/>
      <c r="H24" s="199">
        <v>618</v>
      </c>
      <c r="I24" s="198">
        <v>12407</v>
      </c>
      <c r="J24" s="284">
        <v>0</v>
      </c>
      <c r="K24" s="284">
        <v>0</v>
      </c>
    </row>
    <row r="25" spans="2:11" s="177" customFormat="1" ht="14.25" customHeight="1">
      <c r="B25" s="277" t="s">
        <v>400</v>
      </c>
      <c r="C25" s="368" t="s">
        <v>401</v>
      </c>
      <c r="D25" s="368"/>
      <c r="E25" s="368"/>
      <c r="F25" s="368"/>
      <c r="G25" s="368"/>
      <c r="H25" s="199">
        <v>623</v>
      </c>
      <c r="I25" s="198">
        <v>12408</v>
      </c>
      <c r="J25" s="284">
        <v>0</v>
      </c>
      <c r="K25" s="284">
        <v>0</v>
      </c>
    </row>
    <row r="26" spans="2:11" s="177" customFormat="1" ht="14.25" customHeight="1">
      <c r="B26" s="277" t="s">
        <v>402</v>
      </c>
      <c r="C26" s="368" t="s">
        <v>403</v>
      </c>
      <c r="D26" s="368"/>
      <c r="E26" s="368"/>
      <c r="F26" s="368"/>
      <c r="G26" s="368"/>
      <c r="H26" s="199">
        <v>624</v>
      </c>
      <c r="I26" s="198">
        <v>12409</v>
      </c>
      <c r="J26" s="284">
        <v>0</v>
      </c>
      <c r="K26" s="284">
        <v>0</v>
      </c>
    </row>
    <row r="27" spans="2:11" s="177" customFormat="1" ht="14.25" customHeight="1">
      <c r="B27" s="277" t="s">
        <v>404</v>
      </c>
      <c r="C27" s="368" t="s">
        <v>405</v>
      </c>
      <c r="D27" s="368"/>
      <c r="E27" s="368"/>
      <c r="F27" s="368"/>
      <c r="G27" s="368"/>
      <c r="H27" s="199">
        <v>625</v>
      </c>
      <c r="I27" s="198">
        <v>12410</v>
      </c>
      <c r="J27" s="284">
        <v>0</v>
      </c>
      <c r="K27" s="284">
        <v>0</v>
      </c>
    </row>
    <row r="28" spans="2:11" s="177" customFormat="1" ht="14.25" customHeight="1">
      <c r="B28" s="277" t="s">
        <v>406</v>
      </c>
      <c r="C28" s="368" t="s">
        <v>407</v>
      </c>
      <c r="D28" s="368"/>
      <c r="E28" s="368"/>
      <c r="F28" s="368"/>
      <c r="G28" s="368"/>
      <c r="H28" s="199">
        <v>626</v>
      </c>
      <c r="I28" s="198">
        <v>12411</v>
      </c>
      <c r="J28" s="284">
        <v>0</v>
      </c>
      <c r="K28" s="284">
        <v>0</v>
      </c>
    </row>
    <row r="29" spans="2:11" s="177" customFormat="1" ht="14.25" customHeight="1">
      <c r="B29" s="278" t="s">
        <v>408</v>
      </c>
      <c r="C29" s="368" t="s">
        <v>409</v>
      </c>
      <c r="D29" s="368"/>
      <c r="E29" s="368"/>
      <c r="F29" s="368"/>
      <c r="G29" s="368"/>
      <c r="H29" s="199">
        <v>627</v>
      </c>
      <c r="I29" s="198">
        <v>12412</v>
      </c>
      <c r="J29" s="284">
        <v>0</v>
      </c>
      <c r="K29" s="284">
        <v>0</v>
      </c>
    </row>
    <row r="30" spans="2:11" s="177" customFormat="1" ht="14.25" customHeight="1">
      <c r="B30" s="277"/>
      <c r="C30" s="370" t="s">
        <v>410</v>
      </c>
      <c r="D30" s="370"/>
      <c r="E30" s="370"/>
      <c r="F30" s="370"/>
      <c r="G30" s="370"/>
      <c r="H30" s="199">
        <v>6271</v>
      </c>
      <c r="I30" s="199">
        <v>124121</v>
      </c>
      <c r="J30" s="284">
        <v>0</v>
      </c>
      <c r="K30" s="284">
        <v>0</v>
      </c>
    </row>
    <row r="31" spans="2:11" s="177" customFormat="1" ht="16.5" customHeight="1">
      <c r="B31" s="277"/>
      <c r="C31" s="370" t="s">
        <v>411</v>
      </c>
      <c r="D31" s="370"/>
      <c r="E31" s="370"/>
      <c r="F31" s="370"/>
      <c r="G31" s="370"/>
      <c r="H31" s="199">
        <v>6272</v>
      </c>
      <c r="I31" s="199">
        <v>124122</v>
      </c>
      <c r="J31" s="284">
        <v>0</v>
      </c>
      <c r="K31" s="284">
        <v>0</v>
      </c>
    </row>
    <row r="32" spans="2:11" s="177" customFormat="1" ht="16.5" customHeight="1">
      <c r="B32" s="277" t="s">
        <v>412</v>
      </c>
      <c r="C32" s="368" t="s">
        <v>413</v>
      </c>
      <c r="D32" s="368"/>
      <c r="E32" s="368"/>
      <c r="F32" s="368"/>
      <c r="G32" s="368"/>
      <c r="H32" s="199">
        <v>628</v>
      </c>
      <c r="I32" s="199">
        <v>12413</v>
      </c>
      <c r="J32" s="284">
        <v>-34</v>
      </c>
      <c r="K32" s="284">
        <v>-48</v>
      </c>
    </row>
    <row r="33" spans="2:11" s="177" customFormat="1" ht="16.5" customHeight="1">
      <c r="B33" s="277">
        <v>5</v>
      </c>
      <c r="C33" s="368" t="s">
        <v>414</v>
      </c>
      <c r="D33" s="368"/>
      <c r="E33" s="368"/>
      <c r="F33" s="368"/>
      <c r="G33" s="368"/>
      <c r="H33" s="199">
        <v>63</v>
      </c>
      <c r="I33" s="199">
        <v>12500</v>
      </c>
      <c r="J33" s="282">
        <f>J34+J35+J36+J37</f>
        <v>-1086</v>
      </c>
      <c r="K33" s="282">
        <f>K34+K35+K36+K37</f>
        <v>-1106</v>
      </c>
    </row>
    <row r="34" spans="2:11" s="177" customFormat="1" ht="16.5" customHeight="1">
      <c r="B34" s="277" t="s">
        <v>344</v>
      </c>
      <c r="C34" s="368" t="s">
        <v>415</v>
      </c>
      <c r="D34" s="368"/>
      <c r="E34" s="368"/>
      <c r="F34" s="368"/>
      <c r="G34" s="368"/>
      <c r="H34" s="199">
        <v>632</v>
      </c>
      <c r="I34" s="199">
        <v>12501</v>
      </c>
      <c r="J34" s="283">
        <v>-1086</v>
      </c>
      <c r="K34" s="283">
        <v>-1106</v>
      </c>
    </row>
    <row r="35" spans="2:11" s="177" customFormat="1" ht="13.5" customHeight="1">
      <c r="B35" s="277" t="s">
        <v>353</v>
      </c>
      <c r="C35" s="368" t="s">
        <v>416</v>
      </c>
      <c r="D35" s="368"/>
      <c r="E35" s="368"/>
      <c r="F35" s="368"/>
      <c r="G35" s="368"/>
      <c r="H35" s="199">
        <v>633</v>
      </c>
      <c r="I35" s="199">
        <v>12502</v>
      </c>
      <c r="J35" s="283">
        <v>0</v>
      </c>
      <c r="K35" s="283">
        <v>0</v>
      </c>
    </row>
    <row r="36" spans="2:11" s="177" customFormat="1" ht="13.5" customHeight="1">
      <c r="B36" s="277" t="s">
        <v>355</v>
      </c>
      <c r="C36" s="368" t="s">
        <v>417</v>
      </c>
      <c r="D36" s="368"/>
      <c r="E36" s="368"/>
      <c r="F36" s="368"/>
      <c r="G36" s="368"/>
      <c r="H36" s="199">
        <v>634</v>
      </c>
      <c r="I36" s="199">
        <v>12503</v>
      </c>
      <c r="J36" s="283">
        <v>0</v>
      </c>
      <c r="K36" s="283">
        <v>0</v>
      </c>
    </row>
    <row r="37" spans="2:11" s="177" customFormat="1" ht="16.5" customHeight="1">
      <c r="B37" s="277" t="s">
        <v>392</v>
      </c>
      <c r="C37" s="368" t="s">
        <v>418</v>
      </c>
      <c r="D37" s="368"/>
      <c r="E37" s="368"/>
      <c r="F37" s="368"/>
      <c r="G37" s="368"/>
      <c r="H37" s="199" t="s">
        <v>419</v>
      </c>
      <c r="I37" s="199">
        <v>12504</v>
      </c>
      <c r="J37" s="283">
        <v>0</v>
      </c>
      <c r="K37" s="283">
        <v>0</v>
      </c>
    </row>
    <row r="38" spans="2:11" s="177" customFormat="1" ht="12.75" customHeight="1">
      <c r="B38" s="277" t="s">
        <v>420</v>
      </c>
      <c r="C38" s="369" t="s">
        <v>421</v>
      </c>
      <c r="D38" s="369"/>
      <c r="E38" s="369"/>
      <c r="F38" s="369"/>
      <c r="G38" s="369"/>
      <c r="H38" s="199"/>
      <c r="I38" s="199">
        <v>12600</v>
      </c>
      <c r="J38" s="282">
        <f>J7+J13+J16+J17+J33</f>
        <v>-26786</v>
      </c>
      <c r="K38" s="282">
        <f>K7+K13+K16+K17+K33</f>
        <v>-22610</v>
      </c>
    </row>
    <row r="39" spans="2:11" s="177" customFormat="1" ht="16.5" customHeight="1">
      <c r="B39" s="279"/>
      <c r="C39" s="47" t="s">
        <v>422</v>
      </c>
      <c r="D39" s="47"/>
      <c r="E39" s="47"/>
      <c r="F39" s="47"/>
      <c r="G39" s="47"/>
      <c r="H39" s="47"/>
      <c r="I39" s="47"/>
      <c r="J39" s="201" t="s">
        <v>508</v>
      </c>
      <c r="K39" s="201" t="s">
        <v>494</v>
      </c>
    </row>
    <row r="40" spans="2:11" s="177" customFormat="1" ht="16.5" customHeight="1">
      <c r="B40" s="280">
        <v>1</v>
      </c>
      <c r="C40" s="366" t="s">
        <v>423</v>
      </c>
      <c r="D40" s="366"/>
      <c r="E40" s="366"/>
      <c r="F40" s="366"/>
      <c r="G40" s="366"/>
      <c r="H40" s="199"/>
      <c r="I40" s="199">
        <v>14000</v>
      </c>
      <c r="J40" s="283">
        <v>11</v>
      </c>
      <c r="K40" s="283">
        <v>9</v>
      </c>
    </row>
    <row r="41" spans="2:11" s="177" customFormat="1" ht="14.25" customHeight="1">
      <c r="B41" s="280">
        <v>2</v>
      </c>
      <c r="C41" s="366" t="s">
        <v>424</v>
      </c>
      <c r="D41" s="366"/>
      <c r="E41" s="366"/>
      <c r="F41" s="366"/>
      <c r="G41" s="366"/>
      <c r="H41" s="199"/>
      <c r="I41" s="199">
        <v>15000</v>
      </c>
      <c r="J41" s="283">
        <v>0</v>
      </c>
      <c r="K41" s="283">
        <v>0</v>
      </c>
    </row>
    <row r="42" spans="2:11" s="177" customFormat="1" ht="14.25" customHeight="1">
      <c r="B42" s="281" t="s">
        <v>344</v>
      </c>
      <c r="C42" s="366" t="s">
        <v>425</v>
      </c>
      <c r="D42" s="366"/>
      <c r="E42" s="366"/>
      <c r="F42" s="366"/>
      <c r="G42" s="366"/>
      <c r="H42" s="199"/>
      <c r="I42" s="199">
        <v>15001</v>
      </c>
      <c r="J42" s="283">
        <v>0</v>
      </c>
      <c r="K42" s="283">
        <v>0</v>
      </c>
    </row>
    <row r="43" spans="2:11" s="177" customFormat="1" ht="14.25" customHeight="1">
      <c r="B43" s="281"/>
      <c r="C43" s="367" t="s">
        <v>426</v>
      </c>
      <c r="D43" s="367"/>
      <c r="E43" s="367"/>
      <c r="F43" s="367"/>
      <c r="G43" s="367"/>
      <c r="H43" s="199"/>
      <c r="I43" s="199">
        <v>150011</v>
      </c>
      <c r="J43" s="283">
        <v>0</v>
      </c>
      <c r="K43" s="283">
        <v>0</v>
      </c>
    </row>
    <row r="44" spans="2:11" s="177" customFormat="1" ht="14.25" customHeight="1">
      <c r="B44" s="280" t="s">
        <v>353</v>
      </c>
      <c r="C44" s="366" t="s">
        <v>427</v>
      </c>
      <c r="D44" s="366"/>
      <c r="E44" s="366"/>
      <c r="F44" s="366"/>
      <c r="G44" s="366"/>
      <c r="H44" s="199"/>
      <c r="I44" s="199">
        <v>15002</v>
      </c>
      <c r="J44" s="283">
        <v>661</v>
      </c>
      <c r="K44" s="283">
        <v>2264</v>
      </c>
    </row>
    <row r="45" spans="2:11" s="177" customFormat="1" ht="14.25" customHeight="1">
      <c r="B45" s="280"/>
      <c r="C45" s="367" t="s">
        <v>428</v>
      </c>
      <c r="D45" s="367"/>
      <c r="E45" s="367"/>
      <c r="F45" s="367"/>
      <c r="G45" s="367"/>
      <c r="H45" s="199"/>
      <c r="I45" s="199">
        <v>150021</v>
      </c>
      <c r="J45" s="283">
        <v>0</v>
      </c>
      <c r="K45" s="283">
        <v>0</v>
      </c>
    </row>
    <row r="46" spans="2:11" s="177" customFormat="1" ht="15" customHeight="1">
      <c r="B46" s="202"/>
      <c r="C46" s="202"/>
      <c r="D46" s="202"/>
      <c r="E46" s="202"/>
      <c r="F46" s="202"/>
      <c r="G46" s="202"/>
      <c r="H46" s="202"/>
      <c r="I46" s="202"/>
      <c r="J46" s="194" t="s">
        <v>367</v>
      </c>
      <c r="K46" s="203"/>
    </row>
    <row r="47" spans="2:11" s="177" customFormat="1">
      <c r="J47" s="194" t="s">
        <v>368</v>
      </c>
      <c r="K47" s="204"/>
    </row>
    <row r="48" spans="2:11" s="177" customFormat="1">
      <c r="K48" s="204"/>
    </row>
    <row r="49" spans="3:11" s="177" customFormat="1">
      <c r="K49" s="204"/>
    </row>
    <row r="50" spans="3:11" s="177" customFormat="1">
      <c r="K50" s="204"/>
    </row>
    <row r="51" spans="3:11" s="177" customFormat="1">
      <c r="C51" s="205"/>
      <c r="K51" s="204"/>
    </row>
    <row r="52" spans="3:11" s="177" customFormat="1" ht="12.75">
      <c r="C52" s="205"/>
    </row>
    <row r="53" spans="3:11" s="177" customFormat="1" ht="12.75">
      <c r="C53" s="205"/>
    </row>
    <row r="54" spans="3:11" s="177" customFormat="1" ht="12.75">
      <c r="C54" s="205"/>
    </row>
    <row r="55" spans="3:11" s="177" customFormat="1" ht="12.75"/>
    <row r="56" spans="3:11" s="177" customFormat="1" ht="12.75"/>
    <row r="57" spans="3:11" s="177" customFormat="1" ht="12.75"/>
  </sheetData>
  <mergeCells count="40">
    <mergeCell ref="B5:K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42:G42"/>
    <mergeCell ref="C43:G43"/>
    <mergeCell ref="C44:G44"/>
    <mergeCell ref="C45:G45"/>
    <mergeCell ref="C35:G35"/>
    <mergeCell ref="C36:G36"/>
    <mergeCell ref="C37:G37"/>
    <mergeCell ref="C38:G38"/>
    <mergeCell ref="C40:G40"/>
    <mergeCell ref="C41:G41"/>
  </mergeCells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64"/>
  <sheetViews>
    <sheetView topLeftCell="H49" workbookViewId="0">
      <selection activeCell="P26" sqref="P26"/>
    </sheetView>
  </sheetViews>
  <sheetFormatPr defaultRowHeight="14.25"/>
  <cols>
    <col min="1" max="1" width="0" style="207" hidden="1" customWidth="1"/>
    <col min="2" max="2" width="32.5703125" style="207" hidden="1" customWidth="1"/>
    <col min="3" max="3" width="17" style="207" hidden="1" customWidth="1"/>
    <col min="4" max="7" width="0" style="207" hidden="1" customWidth="1"/>
    <col min="8" max="8" width="4.85546875" style="207" customWidth="1"/>
    <col min="9" max="9" width="5.7109375" style="207" customWidth="1"/>
    <col min="10" max="10" width="10.85546875" style="207" customWidth="1"/>
    <col min="11" max="11" width="35.42578125" style="207" customWidth="1"/>
    <col min="12" max="12" width="23.85546875" style="207" customWidth="1"/>
    <col min="13" max="16384" width="9.140625" style="207"/>
  </cols>
  <sheetData>
    <row r="1" spans="1:12">
      <c r="A1" s="206" t="s">
        <v>429</v>
      </c>
      <c r="B1" s="206" t="s">
        <v>430</v>
      </c>
      <c r="C1" s="206" t="s">
        <v>431</v>
      </c>
      <c r="J1" s="208" t="s">
        <v>432</v>
      </c>
    </row>
    <row r="2" spans="1:12">
      <c r="B2" s="206" t="s">
        <v>433</v>
      </c>
      <c r="C2" s="206" t="s">
        <v>433</v>
      </c>
      <c r="J2" s="208" t="s">
        <v>434</v>
      </c>
    </row>
    <row r="3" spans="1:12">
      <c r="B3" s="206"/>
      <c r="C3" s="206"/>
      <c r="J3" s="208"/>
      <c r="L3" s="206" t="s">
        <v>435</v>
      </c>
    </row>
    <row r="4" spans="1:12">
      <c r="B4" s="206"/>
      <c r="C4" s="206"/>
      <c r="L4" s="209" t="s">
        <v>495</v>
      </c>
    </row>
    <row r="5" spans="1:12">
      <c r="B5" s="206" t="s">
        <v>436</v>
      </c>
      <c r="C5" s="206" t="s">
        <v>436</v>
      </c>
      <c r="I5" s="210"/>
      <c r="J5" s="210"/>
      <c r="K5" s="211" t="s">
        <v>437</v>
      </c>
      <c r="L5" s="211" t="s">
        <v>438</v>
      </c>
    </row>
    <row r="6" spans="1:12" ht="12.75" customHeight="1">
      <c r="B6" s="206" t="s">
        <v>439</v>
      </c>
      <c r="C6" s="206" t="s">
        <v>439</v>
      </c>
      <c r="I6" s="210">
        <v>1</v>
      </c>
      <c r="J6" s="211" t="s">
        <v>433</v>
      </c>
      <c r="K6" s="211" t="s">
        <v>436</v>
      </c>
      <c r="L6" s="285">
        <v>0</v>
      </c>
    </row>
    <row r="7" spans="1:12" ht="12.75" customHeight="1">
      <c r="B7" s="206" t="s">
        <v>440</v>
      </c>
      <c r="C7" s="206" t="s">
        <v>440</v>
      </c>
      <c r="I7" s="210">
        <v>2</v>
      </c>
      <c r="J7" s="211" t="s">
        <v>433</v>
      </c>
      <c r="K7" s="211" t="s">
        <v>441</v>
      </c>
      <c r="L7" s="285">
        <v>0</v>
      </c>
    </row>
    <row r="8" spans="1:12" ht="12.75" customHeight="1">
      <c r="B8" s="206" t="s">
        <v>442</v>
      </c>
      <c r="C8" s="206" t="s">
        <v>442</v>
      </c>
      <c r="I8" s="210">
        <v>3</v>
      </c>
      <c r="J8" s="211" t="s">
        <v>433</v>
      </c>
      <c r="K8" s="211" t="s">
        <v>443</v>
      </c>
      <c r="L8" s="285">
        <v>0</v>
      </c>
    </row>
    <row r="9" spans="1:12" ht="12.75" customHeight="1">
      <c r="B9" s="206" t="s">
        <v>444</v>
      </c>
      <c r="C9" s="206" t="s">
        <v>444</v>
      </c>
      <c r="I9" s="210">
        <v>4</v>
      </c>
      <c r="J9" s="211" t="s">
        <v>433</v>
      </c>
      <c r="K9" s="211" t="s">
        <v>442</v>
      </c>
      <c r="L9" s="285">
        <v>0</v>
      </c>
    </row>
    <row r="10" spans="1:12" ht="12.75" customHeight="1">
      <c r="B10" s="206" t="s">
        <v>445</v>
      </c>
      <c r="C10" s="206" t="s">
        <v>445</v>
      </c>
      <c r="I10" s="210">
        <v>5</v>
      </c>
      <c r="J10" s="211" t="s">
        <v>433</v>
      </c>
      <c r="K10" s="211" t="s">
        <v>444</v>
      </c>
      <c r="L10" s="285">
        <v>0</v>
      </c>
    </row>
    <row r="11" spans="1:12" ht="12.75" customHeight="1">
      <c r="B11" s="206" t="s">
        <v>446</v>
      </c>
      <c r="C11" s="206" t="s">
        <v>446</v>
      </c>
      <c r="I11" s="210">
        <v>6</v>
      </c>
      <c r="J11" s="211" t="s">
        <v>433</v>
      </c>
      <c r="K11" s="211" t="s">
        <v>445</v>
      </c>
      <c r="L11" s="285">
        <v>0</v>
      </c>
    </row>
    <row r="12" spans="1:12" ht="12.75" customHeight="1">
      <c r="B12" s="206" t="s">
        <v>447</v>
      </c>
      <c r="C12" s="206" t="s">
        <v>447</v>
      </c>
      <c r="I12" s="210">
        <v>7</v>
      </c>
      <c r="J12" s="211" t="s">
        <v>433</v>
      </c>
      <c r="K12" s="211" t="s">
        <v>448</v>
      </c>
      <c r="L12" s="285">
        <v>0</v>
      </c>
    </row>
    <row r="13" spans="1:12" ht="12.75" customHeight="1">
      <c r="B13" s="206" t="s">
        <v>449</v>
      </c>
      <c r="C13" s="206" t="s">
        <v>449</v>
      </c>
      <c r="I13" s="210">
        <v>8</v>
      </c>
      <c r="J13" s="211" t="s">
        <v>433</v>
      </c>
      <c r="K13" s="211" t="s">
        <v>447</v>
      </c>
      <c r="L13" s="285">
        <v>0</v>
      </c>
    </row>
    <row r="14" spans="1:12" ht="12.75" customHeight="1">
      <c r="B14" s="206"/>
      <c r="C14" s="206"/>
      <c r="I14" s="211" t="s">
        <v>8</v>
      </c>
      <c r="J14" s="211"/>
      <c r="K14" s="211" t="s">
        <v>450</v>
      </c>
      <c r="L14" s="286">
        <f>SUM(L6:L13)</f>
        <v>0</v>
      </c>
    </row>
    <row r="15" spans="1:12" ht="12.75" customHeight="1">
      <c r="B15" s="206" t="s">
        <v>451</v>
      </c>
      <c r="C15" s="206" t="s">
        <v>451</v>
      </c>
      <c r="I15" s="210">
        <v>9</v>
      </c>
      <c r="J15" s="211" t="s">
        <v>449</v>
      </c>
      <c r="K15" s="211" t="s">
        <v>452</v>
      </c>
      <c r="L15" s="285">
        <v>0</v>
      </c>
    </row>
    <row r="16" spans="1:12" ht="12.75" customHeight="1">
      <c r="B16" s="206" t="s">
        <v>453</v>
      </c>
      <c r="C16" s="206" t="s">
        <v>453</v>
      </c>
      <c r="I16" s="210">
        <v>10</v>
      </c>
      <c r="J16" s="211" t="s">
        <v>449</v>
      </c>
      <c r="K16" s="211" t="s">
        <v>453</v>
      </c>
      <c r="L16" s="285">
        <v>0</v>
      </c>
    </row>
    <row r="17" spans="2:12" ht="12.75" customHeight="1">
      <c r="B17" s="206" t="s">
        <v>454</v>
      </c>
      <c r="C17" s="206" t="s">
        <v>454</v>
      </c>
      <c r="I17" s="210">
        <v>11</v>
      </c>
      <c r="J17" s="211" t="s">
        <v>449</v>
      </c>
      <c r="K17" s="211" t="s">
        <v>454</v>
      </c>
      <c r="L17" s="285">
        <v>0</v>
      </c>
    </row>
    <row r="18" spans="2:12" ht="12.75" customHeight="1">
      <c r="B18" s="206"/>
      <c r="C18" s="206"/>
      <c r="I18" s="211" t="s">
        <v>30</v>
      </c>
      <c r="J18" s="211"/>
      <c r="K18" s="211" t="s">
        <v>455</v>
      </c>
      <c r="L18" s="286">
        <f>SUM(L15:L17)</f>
        <v>0</v>
      </c>
    </row>
    <row r="19" spans="2:12" ht="12.75" customHeight="1">
      <c r="B19" s="206" t="s">
        <v>456</v>
      </c>
      <c r="C19" s="206" t="s">
        <v>456</v>
      </c>
      <c r="I19" s="210">
        <v>12</v>
      </c>
      <c r="J19" s="211" t="s">
        <v>456</v>
      </c>
      <c r="K19" s="211" t="s">
        <v>457</v>
      </c>
      <c r="L19" s="285">
        <v>0</v>
      </c>
    </row>
    <row r="20" spans="2:12" ht="12.75" customHeight="1">
      <c r="B20" s="206" t="s">
        <v>446</v>
      </c>
      <c r="C20" s="206" t="s">
        <v>446</v>
      </c>
      <c r="I20" s="210">
        <v>13</v>
      </c>
      <c r="J20" s="211" t="s">
        <v>456</v>
      </c>
      <c r="K20" s="211" t="s">
        <v>458</v>
      </c>
      <c r="L20" s="285">
        <v>0</v>
      </c>
    </row>
    <row r="21" spans="2:12" ht="12.75" customHeight="1">
      <c r="B21" s="206" t="s">
        <v>459</v>
      </c>
      <c r="C21" s="206" t="s">
        <v>459</v>
      </c>
      <c r="I21" s="210">
        <v>14</v>
      </c>
      <c r="J21" s="211" t="s">
        <v>456</v>
      </c>
      <c r="K21" s="211" t="s">
        <v>460</v>
      </c>
      <c r="L21" s="285">
        <v>0</v>
      </c>
    </row>
    <row r="22" spans="2:12" ht="12.75" customHeight="1">
      <c r="B22" s="206" t="s">
        <v>460</v>
      </c>
      <c r="C22" s="206" t="s">
        <v>460</v>
      </c>
      <c r="I22" s="210">
        <v>15</v>
      </c>
      <c r="J22" s="211" t="s">
        <v>456</v>
      </c>
      <c r="K22" s="211" t="s">
        <v>461</v>
      </c>
      <c r="L22" s="285">
        <v>0</v>
      </c>
    </row>
    <row r="23" spans="2:12" ht="12.75" customHeight="1">
      <c r="B23" s="206" t="s">
        <v>461</v>
      </c>
      <c r="C23" s="206" t="s">
        <v>461</v>
      </c>
      <c r="I23" s="210">
        <v>16</v>
      </c>
      <c r="J23" s="211" t="s">
        <v>456</v>
      </c>
      <c r="K23" s="211" t="s">
        <v>462</v>
      </c>
      <c r="L23" s="285">
        <v>0</v>
      </c>
    </row>
    <row r="24" spans="2:12" ht="12.75" customHeight="1">
      <c r="B24" s="206" t="s">
        <v>463</v>
      </c>
      <c r="C24" s="206" t="s">
        <v>463</v>
      </c>
      <c r="I24" s="210">
        <v>17</v>
      </c>
      <c r="J24" s="211" t="s">
        <v>456</v>
      </c>
      <c r="K24" s="211" t="s">
        <v>464</v>
      </c>
      <c r="L24" s="285">
        <v>0</v>
      </c>
    </row>
    <row r="25" spans="2:12" ht="12" customHeight="1">
      <c r="B25" s="206" t="s">
        <v>464</v>
      </c>
      <c r="C25" s="206" t="s">
        <v>464</v>
      </c>
      <c r="I25" s="210">
        <v>18</v>
      </c>
      <c r="J25" s="211" t="s">
        <v>456</v>
      </c>
      <c r="K25" s="211" t="s">
        <v>465</v>
      </c>
      <c r="L25" s="285">
        <v>0</v>
      </c>
    </row>
    <row r="26" spans="2:12" ht="12" customHeight="1">
      <c r="B26" s="206" t="s">
        <v>466</v>
      </c>
      <c r="C26" s="206" t="s">
        <v>466</v>
      </c>
      <c r="I26" s="210">
        <v>19</v>
      </c>
      <c r="J26" s="211" t="s">
        <v>456</v>
      </c>
      <c r="K26" s="211" t="s">
        <v>467</v>
      </c>
      <c r="L26" s="285">
        <v>0</v>
      </c>
    </row>
    <row r="27" spans="2:12" ht="12" customHeight="1">
      <c r="B27" s="206"/>
      <c r="C27" s="206"/>
      <c r="I27" s="211" t="s">
        <v>66</v>
      </c>
      <c r="J27" s="211"/>
      <c r="K27" s="211" t="s">
        <v>468</v>
      </c>
      <c r="L27" s="286">
        <f>SUM(L19:L26)</f>
        <v>0</v>
      </c>
    </row>
    <row r="28" spans="2:12" ht="12" customHeight="1">
      <c r="B28" s="206" t="s">
        <v>467</v>
      </c>
      <c r="C28" s="206" t="s">
        <v>467</v>
      </c>
      <c r="I28" s="210">
        <v>20</v>
      </c>
      <c r="J28" s="211" t="s">
        <v>469</v>
      </c>
      <c r="K28" s="211" t="s">
        <v>470</v>
      </c>
      <c r="L28" s="285">
        <v>0</v>
      </c>
    </row>
    <row r="29" spans="2:12" ht="12" customHeight="1">
      <c r="B29" s="206" t="s">
        <v>469</v>
      </c>
      <c r="C29" s="206" t="s">
        <v>469</v>
      </c>
      <c r="I29" s="210">
        <v>21</v>
      </c>
      <c r="J29" s="211" t="s">
        <v>469</v>
      </c>
      <c r="K29" s="211" t="s">
        <v>471</v>
      </c>
      <c r="L29" s="285">
        <v>0</v>
      </c>
    </row>
    <row r="30" spans="2:12" ht="12" customHeight="1">
      <c r="B30" s="206" t="s">
        <v>472</v>
      </c>
      <c r="C30" s="206" t="s">
        <v>472</v>
      </c>
      <c r="I30" s="210">
        <v>22</v>
      </c>
      <c r="J30" s="211" t="s">
        <v>469</v>
      </c>
      <c r="K30" s="211" t="s">
        <v>473</v>
      </c>
      <c r="L30" s="285">
        <v>0</v>
      </c>
    </row>
    <row r="31" spans="2:12" ht="12" customHeight="1">
      <c r="B31" s="206" t="s">
        <v>471</v>
      </c>
      <c r="C31" s="206" t="s">
        <v>471</v>
      </c>
      <c r="I31" s="210">
        <v>23</v>
      </c>
      <c r="J31" s="211" t="s">
        <v>469</v>
      </c>
      <c r="K31" s="211" t="s">
        <v>474</v>
      </c>
      <c r="L31" s="285">
        <v>0</v>
      </c>
    </row>
    <row r="32" spans="2:12" ht="12" customHeight="1">
      <c r="B32" s="206"/>
      <c r="C32" s="206"/>
      <c r="I32" s="211" t="s">
        <v>475</v>
      </c>
      <c r="J32" s="211"/>
      <c r="K32" s="211" t="s">
        <v>476</v>
      </c>
      <c r="L32" s="286">
        <f>SUM(L28:L31)</f>
        <v>0</v>
      </c>
    </row>
    <row r="33" spans="2:12" ht="12" customHeight="1">
      <c r="B33" s="206" t="s">
        <v>473</v>
      </c>
      <c r="C33" s="206" t="s">
        <v>473</v>
      </c>
      <c r="I33" s="210">
        <v>24</v>
      </c>
      <c r="J33" s="211" t="s">
        <v>477</v>
      </c>
      <c r="K33" s="211" t="s">
        <v>478</v>
      </c>
      <c r="L33" s="285">
        <v>0</v>
      </c>
    </row>
    <row r="34" spans="2:12" ht="12" customHeight="1">
      <c r="B34" s="206" t="s">
        <v>474</v>
      </c>
      <c r="C34" s="206" t="s">
        <v>474</v>
      </c>
      <c r="I34" s="210">
        <v>25</v>
      </c>
      <c r="J34" s="211" t="s">
        <v>477</v>
      </c>
      <c r="K34" s="211" t="s">
        <v>479</v>
      </c>
      <c r="L34" s="285">
        <v>0</v>
      </c>
    </row>
    <row r="35" spans="2:12" ht="12" customHeight="1">
      <c r="I35" s="210">
        <v>26</v>
      </c>
      <c r="J35" s="211" t="s">
        <v>477</v>
      </c>
      <c r="K35" s="211" t="s">
        <v>480</v>
      </c>
      <c r="L35" s="285">
        <v>0</v>
      </c>
    </row>
    <row r="36" spans="2:12" ht="12" customHeight="1">
      <c r="B36" s="206" t="s">
        <v>477</v>
      </c>
      <c r="C36" s="206" t="s">
        <v>477</v>
      </c>
      <c r="I36" s="210">
        <v>27</v>
      </c>
      <c r="J36" s="211" t="s">
        <v>477</v>
      </c>
      <c r="K36" s="211" t="s">
        <v>481</v>
      </c>
      <c r="L36" s="285">
        <v>0</v>
      </c>
    </row>
    <row r="37" spans="2:12" ht="12" customHeight="1">
      <c r="B37" s="206" t="s">
        <v>478</v>
      </c>
      <c r="C37" s="206" t="s">
        <v>478</v>
      </c>
      <c r="I37" s="210">
        <v>28</v>
      </c>
      <c r="J37" s="211" t="s">
        <v>477</v>
      </c>
      <c r="K37" s="211" t="s">
        <v>482</v>
      </c>
      <c r="L37" s="285">
        <v>0</v>
      </c>
    </row>
    <row r="38" spans="2:12" ht="12" customHeight="1">
      <c r="B38" s="206" t="s">
        <v>479</v>
      </c>
      <c r="C38" s="206" t="s">
        <v>479</v>
      </c>
      <c r="I38" s="210">
        <v>29</v>
      </c>
      <c r="J38" s="211" t="s">
        <v>477</v>
      </c>
      <c r="K38" s="212" t="s">
        <v>483</v>
      </c>
      <c r="L38" s="287">
        <v>0</v>
      </c>
    </row>
    <row r="39" spans="2:12" ht="12" customHeight="1">
      <c r="B39" s="206" t="s">
        <v>480</v>
      </c>
      <c r="C39" s="206" t="s">
        <v>480</v>
      </c>
      <c r="I39" s="210">
        <v>30</v>
      </c>
      <c r="J39" s="211" t="s">
        <v>477</v>
      </c>
      <c r="K39" s="211" t="s">
        <v>484</v>
      </c>
      <c r="L39" s="287">
        <v>28803</v>
      </c>
    </row>
    <row r="40" spans="2:12" ht="12" customHeight="1">
      <c r="B40" s="206" t="s">
        <v>481</v>
      </c>
      <c r="C40" s="206" t="s">
        <v>481</v>
      </c>
      <c r="I40" s="210">
        <v>31</v>
      </c>
      <c r="J40" s="211" t="s">
        <v>477</v>
      </c>
      <c r="K40" s="211" t="s">
        <v>485</v>
      </c>
      <c r="L40" s="287">
        <v>0</v>
      </c>
    </row>
    <row r="41" spans="2:12" ht="12" customHeight="1">
      <c r="B41" s="206"/>
      <c r="C41" s="206"/>
      <c r="I41" s="210">
        <v>32</v>
      </c>
      <c r="J41" s="211" t="s">
        <v>477</v>
      </c>
      <c r="K41" s="211" t="s">
        <v>486</v>
      </c>
      <c r="L41" s="287">
        <v>0</v>
      </c>
    </row>
    <row r="42" spans="2:12" ht="12" customHeight="1">
      <c r="B42" s="206" t="s">
        <v>482</v>
      </c>
      <c r="C42" s="206" t="s">
        <v>482</v>
      </c>
      <c r="I42" s="210">
        <v>33</v>
      </c>
      <c r="J42" s="211" t="s">
        <v>477</v>
      </c>
      <c r="K42" s="211" t="s">
        <v>487</v>
      </c>
      <c r="L42" s="287">
        <v>0</v>
      </c>
    </row>
    <row r="43" spans="2:12" ht="12" customHeight="1">
      <c r="B43" s="206" t="s">
        <v>483</v>
      </c>
      <c r="C43" s="206" t="s">
        <v>483</v>
      </c>
      <c r="I43" s="213">
        <v>34</v>
      </c>
      <c r="J43" s="211" t="s">
        <v>477</v>
      </c>
      <c r="K43" s="211" t="s">
        <v>488</v>
      </c>
      <c r="L43" s="287">
        <v>0</v>
      </c>
    </row>
    <row r="44" spans="2:12" ht="12" customHeight="1">
      <c r="B44" s="206" t="s">
        <v>484</v>
      </c>
      <c r="C44" s="206" t="s">
        <v>484</v>
      </c>
      <c r="I44" s="211" t="s">
        <v>489</v>
      </c>
      <c r="J44" s="210"/>
      <c r="K44" s="211" t="s">
        <v>490</v>
      </c>
      <c r="L44" s="286">
        <f>SUM(L33:L43)</f>
        <v>28803</v>
      </c>
    </row>
    <row r="45" spans="2:12" ht="12" customHeight="1">
      <c r="B45" s="206" t="s">
        <v>485</v>
      </c>
      <c r="C45" s="206" t="s">
        <v>485</v>
      </c>
      <c r="I45" s="210"/>
      <c r="J45" s="210"/>
      <c r="K45" s="211" t="s">
        <v>491</v>
      </c>
      <c r="L45" s="286">
        <f>L14+L18+L27+L32+L44</f>
        <v>28803</v>
      </c>
    </row>
    <row r="47" spans="2:12" ht="12.75" customHeight="1">
      <c r="J47" s="214" t="s">
        <v>571</v>
      </c>
      <c r="K47" s="215"/>
      <c r="L47" s="211" t="s">
        <v>492</v>
      </c>
    </row>
    <row r="48" spans="2:12" ht="12.75" customHeight="1">
      <c r="J48" s="216"/>
      <c r="K48" s="217"/>
      <c r="L48" s="217"/>
    </row>
    <row r="49" spans="9:16" ht="12.75" customHeight="1">
      <c r="J49" s="218" t="s">
        <v>572</v>
      </c>
      <c r="K49" s="218"/>
      <c r="L49" s="287">
        <v>0</v>
      </c>
    </row>
    <row r="50" spans="9:16" ht="12.75" customHeight="1">
      <c r="J50" s="210" t="s">
        <v>573</v>
      </c>
      <c r="K50" s="210"/>
      <c r="L50" s="287">
        <v>0</v>
      </c>
    </row>
    <row r="51" spans="9:16" ht="12.75" customHeight="1">
      <c r="J51" s="210" t="s">
        <v>493</v>
      </c>
      <c r="K51" s="210"/>
      <c r="L51" s="287">
        <v>8</v>
      </c>
    </row>
    <row r="52" spans="9:16" ht="12.75" customHeight="1">
      <c r="J52" s="210" t="s">
        <v>574</v>
      </c>
      <c r="K52" s="210"/>
      <c r="L52" s="287">
        <v>1</v>
      </c>
    </row>
    <row r="53" spans="9:16" ht="12.75" customHeight="1">
      <c r="J53" s="214" t="s">
        <v>575</v>
      </c>
      <c r="K53" s="215"/>
      <c r="L53" s="287">
        <v>2</v>
      </c>
    </row>
    <row r="54" spans="9:16" ht="12.75" customHeight="1">
      <c r="J54" s="219"/>
      <c r="K54" s="220" t="s">
        <v>220</v>
      </c>
      <c r="L54" s="288">
        <f>SUM(L49:L53)</f>
        <v>11</v>
      </c>
    </row>
    <row r="55" spans="9:16">
      <c r="L55" s="206" t="s">
        <v>367</v>
      </c>
    </row>
    <row r="56" spans="9:16">
      <c r="L56" s="207" t="s">
        <v>368</v>
      </c>
    </row>
    <row r="57" spans="9:16">
      <c r="J57" s="206"/>
    </row>
    <row r="59" spans="9:16">
      <c r="J59" s="206"/>
    </row>
    <row r="60" spans="9:16">
      <c r="I60" s="206"/>
      <c r="J60" s="206"/>
      <c r="K60" s="206"/>
      <c r="L60" s="206"/>
      <c r="M60" s="206"/>
      <c r="N60" s="206"/>
      <c r="O60" s="206"/>
      <c r="P60" s="206"/>
    </row>
    <row r="61" spans="9:16">
      <c r="I61" s="206"/>
      <c r="J61" s="206"/>
      <c r="K61" s="206"/>
      <c r="L61" s="206"/>
      <c r="M61" s="206"/>
      <c r="N61" s="206"/>
      <c r="O61" s="206"/>
      <c r="P61" s="206"/>
    </row>
    <row r="62" spans="9:16">
      <c r="J62" s="206"/>
      <c r="K62" s="206"/>
      <c r="L62" s="206"/>
      <c r="M62" s="206"/>
      <c r="N62" s="206"/>
      <c r="O62" s="206"/>
      <c r="P62" s="206"/>
    </row>
    <row r="63" spans="9:16">
      <c r="J63" s="206"/>
      <c r="K63" s="206"/>
      <c r="L63" s="206"/>
      <c r="M63" s="206"/>
      <c r="N63" s="206"/>
      <c r="O63" s="206"/>
      <c r="P63" s="206"/>
    </row>
    <row r="64" spans="9:16">
      <c r="I64" s="206"/>
      <c r="J64" s="206"/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f.nr1</vt:lpstr>
      <vt:lpstr>aktiv</vt:lpstr>
      <vt:lpstr>pasiv</vt:lpstr>
      <vt:lpstr>a-sh</vt:lpstr>
      <vt:lpstr>keshflo</vt:lpstr>
      <vt:lpstr>k.veta</vt:lpstr>
      <vt:lpstr>pas 1</vt:lpstr>
      <vt:lpstr>pas 2</vt:lpstr>
      <vt:lpstr>pas 3</vt:lpstr>
      <vt:lpstr>shjeguese</vt:lpstr>
      <vt:lpstr>shenime</vt:lpstr>
    </vt:vector>
  </TitlesOfParts>
  <Company>Private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2013-03-14T11:49:53Z</cp:lastPrinted>
  <dcterms:created xsi:type="dcterms:W3CDTF">2009-02-15T10:19:09Z</dcterms:created>
  <dcterms:modified xsi:type="dcterms:W3CDTF">2022-07-23T10:47:46Z</dcterms:modified>
</cp:coreProperties>
</file>