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userName="Boga &amp; Associates" reservationPassword="FA12"/>
  <workbookPr defaultThemeVersion="124226"/>
  <bookViews>
    <workbookView xWindow="-12" yWindow="-12" windowWidth="15480" windowHeight="6192" tabRatio="994"/>
  </bookViews>
  <sheets>
    <sheet name="Fq.1" sheetId="9" r:id="rId1"/>
    <sheet name="2008" sheetId="6" state="hidden" r:id="rId2"/>
    <sheet name="2009" sheetId="12" state="hidden" r:id="rId3"/>
    <sheet name="Bilanci" sheetId="1" r:id="rId4"/>
    <sheet name="PASH-sipas natyres" sheetId="5" r:id="rId5"/>
    <sheet name="Cash flow-met.indirekte" sheetId="3" r:id="rId6"/>
    <sheet name="Ndrysh.ne kapital-e pakonsolid." sheetId="4" r:id="rId7"/>
  </sheets>
  <definedNames>
    <definedName name="_xlnm.Print_Area" localSheetId="1">'2008'!#REF!</definedName>
    <definedName name="_xlnm.Print_Area" localSheetId="3">Bilanci!$A$1:$M$119</definedName>
    <definedName name="_xlnm.Print_Area" localSheetId="5">'Cash flow-met.indirekte'!$A$1:$H$45</definedName>
    <definedName name="_xlnm.Print_Titles" localSheetId="3">Bilanci!$1:$9</definedName>
  </definedNames>
  <calcPr calcId="124519"/>
</workbook>
</file>

<file path=xl/calcChain.xml><?xml version="1.0" encoding="utf-8"?>
<calcChain xmlns="http://schemas.openxmlformats.org/spreadsheetml/2006/main">
  <c r="F44" i="3"/>
  <c r="I22" i="1" l="1"/>
  <c r="I23"/>
  <c r="I36"/>
  <c r="I77"/>
  <c r="I78"/>
  <c r="H18" i="5"/>
  <c r="H17" s="1"/>
  <c r="H11"/>
  <c r="H16"/>
  <c r="H21"/>
  <c r="H28"/>
  <c r="H29"/>
  <c r="H30"/>
  <c r="I106" i="1"/>
  <c r="I51"/>
  <c r="I52" s="1"/>
  <c r="I62" s="1"/>
  <c r="G37" i="12"/>
  <c r="I15" i="1" s="1"/>
  <c r="J11" i="5"/>
  <c r="J16"/>
  <c r="J18"/>
  <c r="J17" s="1"/>
  <c r="J21"/>
  <c r="J28"/>
  <c r="J29"/>
  <c r="J30"/>
  <c r="K77" i="1"/>
  <c r="K78"/>
  <c r="K82"/>
  <c r="K51"/>
  <c r="K52" s="1"/>
  <c r="K22"/>
  <c r="K26" s="1"/>
  <c r="F33" i="12"/>
  <c r="I82" i="1" s="1"/>
  <c r="G20" i="12"/>
  <c r="I75" i="1" s="1"/>
  <c r="I89"/>
  <c r="I94"/>
  <c r="I73"/>
  <c r="I59"/>
  <c r="I46"/>
  <c r="I33"/>
  <c r="I20"/>
  <c r="F65" i="12"/>
  <c r="F66" s="1"/>
  <c r="E65"/>
  <c r="L17" i="5"/>
  <c r="L22"/>
  <c r="L26"/>
  <c r="L31"/>
  <c r="F16" i="6"/>
  <c r="K75" i="1"/>
  <c r="M26"/>
  <c r="K33"/>
  <c r="F30" i="6"/>
  <c r="K15" i="1"/>
  <c r="H47" i="3" s="1"/>
  <c r="M80" i="1"/>
  <c r="M84" s="1"/>
  <c r="E52" i="6"/>
  <c r="D52"/>
  <c r="E53"/>
  <c r="H31" i="3"/>
  <c r="H38"/>
  <c r="H40" s="1"/>
  <c r="H42" s="1"/>
  <c r="M73" i="1"/>
  <c r="M52"/>
  <c r="M33"/>
  <c r="M37" s="1"/>
  <c r="M20"/>
  <c r="M59"/>
  <c r="M46"/>
  <c r="M62" s="1"/>
  <c r="M89"/>
  <c r="M94"/>
  <c r="K73"/>
  <c r="K89"/>
  <c r="K94" s="1"/>
  <c r="K20"/>
  <c r="K59"/>
  <c r="K46"/>
  <c r="G112"/>
  <c r="I26" l="1"/>
  <c r="K80"/>
  <c r="K84" s="1"/>
  <c r="K96" s="1"/>
  <c r="L33" i="5"/>
  <c r="L37" s="1"/>
  <c r="M107" i="1" s="1"/>
  <c r="M108" s="1"/>
  <c r="L46" i="5" s="1"/>
  <c r="I80" i="1"/>
  <c r="I84" s="1"/>
  <c r="I96" s="1"/>
  <c r="H22" i="5"/>
  <c r="M64" i="1"/>
  <c r="I37"/>
  <c r="I64" s="1"/>
  <c r="H49" i="3"/>
  <c r="M96" i="1"/>
  <c r="K62"/>
  <c r="J26" i="5"/>
  <c r="J31" s="1"/>
  <c r="K37" i="1"/>
  <c r="H26" i="5"/>
  <c r="H31" s="1"/>
  <c r="H16" i="4"/>
  <c r="J22" i="5"/>
  <c r="H33" l="1"/>
  <c r="H37" s="1"/>
  <c r="I107" i="1" s="1"/>
  <c r="I108" s="1"/>
  <c r="M110"/>
  <c r="M115" s="1"/>
  <c r="J33" i="5"/>
  <c r="J35" s="1"/>
  <c r="J37" s="1"/>
  <c r="I110" i="1"/>
  <c r="I115" s="1"/>
  <c r="K64"/>
  <c r="K107" l="1"/>
  <c r="K108" s="1"/>
  <c r="K110" s="1"/>
  <c r="K115" s="1"/>
  <c r="J46" i="5" l="1"/>
  <c r="D44" i="3" l="1"/>
  <c r="E112" i="1"/>
  <c r="G25" i="4" l="1"/>
  <c r="H23"/>
</calcChain>
</file>

<file path=xl/comments1.xml><?xml version="1.0" encoding="utf-8"?>
<comments xmlns="http://schemas.openxmlformats.org/spreadsheetml/2006/main">
  <authors>
    <author>Boga &amp; Associates</author>
  </authors>
  <commentList>
    <comment ref="E31" authorId="0">
      <text>
        <r>
          <rPr>
            <b/>
            <sz val="8"/>
            <color indexed="81"/>
            <rFont val="Tahoma"/>
            <family val="2"/>
          </rPr>
          <t>Boga &amp; Associates:
2,242,196.25 do shperndahet te:
48801 - Debi 2,242,196.25</t>
        </r>
      </text>
    </comment>
  </commentList>
</comments>
</file>

<file path=xl/comments2.xml><?xml version="1.0" encoding="utf-8"?>
<comments xmlns="http://schemas.openxmlformats.org/spreadsheetml/2006/main">
  <authors>
    <author>Boga &amp; Associates</author>
  </authors>
  <commentList>
    <comment ref="D9" authorId="0">
      <text>
        <r>
          <rPr>
            <b/>
            <sz val="8"/>
            <color indexed="81"/>
            <rFont val="Tahoma"/>
            <family val="2"/>
          </rPr>
          <t>Boga &amp; Associates:</t>
        </r>
        <r>
          <rPr>
            <sz val="8"/>
            <color indexed="81"/>
            <rFont val="Tahoma"/>
            <family val="2"/>
          </rPr>
          <t xml:space="preserve">
Duhet te futet numri I shenimit ne versionin final</t>
        </r>
      </text>
    </comment>
  </commentList>
</comments>
</file>

<file path=xl/comments3.xml><?xml version="1.0" encoding="utf-8"?>
<comments xmlns="http://schemas.openxmlformats.org/spreadsheetml/2006/main">
  <authors>
    <author>Boga &amp; Associates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Boga &amp; Associates:</t>
        </r>
        <r>
          <rPr>
            <sz val="8"/>
            <color indexed="81"/>
            <rFont val="Tahoma"/>
            <family val="2"/>
          </rPr>
          <t xml:space="preserve">
Sipas natyres
</t>
        </r>
      </text>
    </comment>
  </commentList>
</comments>
</file>

<file path=xl/comments4.xml><?xml version="1.0" encoding="utf-8"?>
<comments xmlns="http://schemas.openxmlformats.org/spreadsheetml/2006/main">
  <authors>
    <author>Boga &amp; Associates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Boga &amp; Associates:</t>
        </r>
        <r>
          <rPr>
            <sz val="8"/>
            <color indexed="81"/>
            <rFont val="Tahoma"/>
            <family val="2"/>
          </rPr>
          <t xml:space="preserve">
Metoda indirekte
</t>
        </r>
      </text>
    </comment>
    <comment ref="D22" authorId="0">
      <text>
        <r>
          <rPr>
            <b/>
            <sz val="9"/>
            <color indexed="81"/>
            <rFont val="Tahoma"/>
            <family val="2"/>
          </rPr>
          <t>Boga &amp; Associates:</t>
        </r>
        <r>
          <rPr>
            <sz val="9"/>
            <color indexed="81"/>
            <rFont val="Tahoma"/>
            <family val="2"/>
          </rPr>
          <t xml:space="preserve">
pagesa te bera gjate vitit</t>
        </r>
      </text>
    </comment>
  </commentList>
</comments>
</file>

<file path=xl/sharedStrings.xml><?xml version="1.0" encoding="utf-8"?>
<sst xmlns="http://schemas.openxmlformats.org/spreadsheetml/2006/main" count="508" uniqueCount="300">
  <si>
    <t>Materiale te para</t>
  </si>
  <si>
    <t>Prodhimi ne proces</t>
  </si>
  <si>
    <t>Parapagime per furnitoret</t>
  </si>
  <si>
    <t>Aktive te tjera afatshkurter</t>
  </si>
  <si>
    <t>Totali aktiveve afatshkurtra</t>
  </si>
  <si>
    <t>Aksione dhe pjesemarrje ne shoqerite e kontrolluara</t>
  </si>
  <si>
    <t>Toka</t>
  </si>
  <si>
    <t>Ndertesa</t>
  </si>
  <si>
    <t>Totali aktiveve afatgjata</t>
  </si>
  <si>
    <t>Aksione te konvertueshme</t>
  </si>
  <si>
    <t>Detyrime tregtare dhe te tjera</t>
  </si>
  <si>
    <t>Detyrime ndaj personelit</t>
  </si>
  <si>
    <t>Detyrime tatimore afatshkurtra</t>
  </si>
  <si>
    <t>Hua dhe letra me vlere afatgjata</t>
  </si>
  <si>
    <t>Kapitali</t>
  </si>
  <si>
    <t>Aksionet e pakices</t>
  </si>
  <si>
    <t>Rezerva statutore</t>
  </si>
  <si>
    <t>Rezerva ligjore</t>
  </si>
  <si>
    <t>Rezerva te tjera</t>
  </si>
  <si>
    <t>Total kapitali</t>
  </si>
  <si>
    <t>Fitim (humbje) para tatimit</t>
  </si>
  <si>
    <t>Qe u takon:</t>
  </si>
  <si>
    <t>Shenime</t>
  </si>
  <si>
    <t>Kliente per mallra, produkte e sherbime</t>
  </si>
  <si>
    <t>Emri i mire</t>
  </si>
  <si>
    <t>Kapitali i aksionereve te shoqerise meme</t>
  </si>
  <si>
    <t>Aktive afatshkurtra</t>
  </si>
  <si>
    <t>Mjete monetare</t>
  </si>
  <si>
    <t>Derivative dhe aktive financiare te mbajtura per tregtim</t>
  </si>
  <si>
    <t>Derivativet</t>
  </si>
  <si>
    <t>Aktive financiare te mbajtura per tregtim</t>
  </si>
  <si>
    <t>Kerkesa te tjera te arketueshme</t>
  </si>
  <si>
    <t>Instrumente te tjera borxhi</t>
  </si>
  <si>
    <t>Investime te tjera financiare</t>
  </si>
  <si>
    <t>Produkte te gatshme</t>
  </si>
  <si>
    <t>Mallra per rishitje</t>
  </si>
  <si>
    <t>Aktive biologjike afatshkurtra</t>
  </si>
  <si>
    <t>Aktive afatshkurtra te mbajtura per shitje</t>
  </si>
  <si>
    <t>Parapagimet dhe shpenzimet e shtyra</t>
  </si>
  <si>
    <t>Aktive afatgjata</t>
  </si>
  <si>
    <t>Investime financiare afatgjate</t>
  </si>
  <si>
    <t xml:space="preserve">Aksione dhe investime te tjera ne pjesemarrje </t>
  </si>
  <si>
    <t>Aksione dhe letra te tjera me vlere</t>
  </si>
  <si>
    <t>Kerkesa te arketueshme afatgjata</t>
  </si>
  <si>
    <t>Aktive afatgjata materiale</t>
  </si>
  <si>
    <t>Makineri dhe paisje</t>
  </si>
  <si>
    <t>Aktive te tjera afatgjata materiale</t>
  </si>
  <si>
    <t>Aktive afatgjata jomateriale</t>
  </si>
  <si>
    <t>Shpenzimet e zhvillimit</t>
  </si>
  <si>
    <t>Aktivet te tjera afatgjata jomateriale</t>
  </si>
  <si>
    <t>Kapitali aksionar i papaguar</t>
  </si>
  <si>
    <t xml:space="preserve">Aktive te tjera afatgjata </t>
  </si>
  <si>
    <t>TOTALI AKTIVEVE</t>
  </si>
  <si>
    <t>AKTIVET</t>
  </si>
  <si>
    <t>PASIVET DHE KAPITALI</t>
  </si>
  <si>
    <t>Huamarrje</t>
  </si>
  <si>
    <t>Hua dhe obligacione afatshkurtra</t>
  </si>
  <si>
    <t>Kthime/ripagesa te huave afatgjata</t>
  </si>
  <si>
    <t>Te pagueshme ndaj furnitoreve</t>
  </si>
  <si>
    <t>Grandet dhe te ardhura te shtyra</t>
  </si>
  <si>
    <t>Provisionet afatshkurtra</t>
  </si>
  <si>
    <t>Totali pasiveve afatshkurtra</t>
  </si>
  <si>
    <t>Hua,letra me vlere dhe detyrime nga qiraja financiare</t>
  </si>
  <si>
    <t>Huamarrje te tjera afatgjata</t>
  </si>
  <si>
    <t>Provizionet afatgjata</t>
  </si>
  <si>
    <t>Grandet dhe te ardhurat e shtyra</t>
  </si>
  <si>
    <t>Totali pasiveve afatgjata</t>
  </si>
  <si>
    <t>Totali pasiveve</t>
  </si>
  <si>
    <t>Kapitali aksionar</t>
  </si>
  <si>
    <t>Primi i aksioneve</t>
  </si>
  <si>
    <t xml:space="preserve">TOTALI PASIVEVE DHE KAPITALIT </t>
  </si>
  <si>
    <t>PASQYRA E TE ARDHURAVE DHE SHPENZIMEVE</t>
  </si>
  <si>
    <t>Te ardhura te tjera nga veprimtarite e shfrytezimit</t>
  </si>
  <si>
    <t>Shpenzime te tatimit mbi fitimin</t>
  </si>
  <si>
    <t>Fitimi (humbja) neto e vitit financiar</t>
  </si>
  <si>
    <t>Pjesa e fitimit neto per aksioneret e pakices</t>
  </si>
  <si>
    <t>Pjesa e fitimit neto per aksioneret e shoqerise meme</t>
  </si>
  <si>
    <t>PASQYRA E FLUKSIT TE PARASE</t>
  </si>
  <si>
    <t>Fitimi para tatimit</t>
  </si>
  <si>
    <t>Rregullime per:</t>
  </si>
  <si>
    <t xml:space="preserve">  </t>
  </si>
  <si>
    <t>Amortizimin</t>
  </si>
  <si>
    <t>Te ardhura nga investimet</t>
  </si>
  <si>
    <t>Shpenzime per interesat</t>
  </si>
  <si>
    <t>Rritje/renie ne tepricen e kerkesave te arketueshme</t>
  </si>
  <si>
    <t>Rritje/renie ne tepricen e inventarit</t>
  </si>
  <si>
    <t>Rritje/renie ne tepricen e detyrimeve per t'u paguar</t>
  </si>
  <si>
    <t>Parate e perfituara nga aktivitetet</t>
  </si>
  <si>
    <t>Interes i paguar</t>
  </si>
  <si>
    <t>Tatim fitimi i paguar</t>
  </si>
  <si>
    <t>Paraja neto nga aktivitetet e shfrytezimit</t>
  </si>
  <si>
    <t>Fluksi i parave nga veprimtarite e shfrytezimit</t>
  </si>
  <si>
    <t>Fluksi i parave nga veprimtarite investuese</t>
  </si>
  <si>
    <t>Blerja e shoqerise se kontrolluar X minus parate e arketuara</t>
  </si>
  <si>
    <t>Blerje e aktiveve afatgjata materiale</t>
  </si>
  <si>
    <t>Te ardhura nga shitja e paisjeve</t>
  </si>
  <si>
    <t>Dividente te arketuar</t>
  </si>
  <si>
    <t>Interes i arketuar</t>
  </si>
  <si>
    <t>Fluksi i parave nga veprimtarite financiare</t>
  </si>
  <si>
    <t>Te ardhura nga huamarrje afatgjata</t>
  </si>
  <si>
    <t>Pagesat e detyrimeve te qirase financiare</t>
  </si>
  <si>
    <t>Dividente te paguar</t>
  </si>
  <si>
    <t>Paraja neto e perdorur ne aktivitetet financiare</t>
  </si>
  <si>
    <t>Paraja neto e perdorur ne aktivitetet investuese</t>
  </si>
  <si>
    <t>Rritja/renia neto e mjeteve monetare</t>
  </si>
  <si>
    <t>Mjete monetare ne fillim te periudhes kontabel</t>
  </si>
  <si>
    <t>Mjete monetare ne fund te periudhes kontabel</t>
  </si>
  <si>
    <t>PASQYRA E NDRYSHIMEVE NE KAPITAL</t>
  </si>
  <si>
    <t>Aksionet e thesarit</t>
  </si>
  <si>
    <t>Rezerva statutore dhe ligjore</t>
  </si>
  <si>
    <t>Totali</t>
  </si>
  <si>
    <t>Fitimi neto per periudhen kontabel</t>
  </si>
  <si>
    <t>Dividendet e paguar</t>
  </si>
  <si>
    <t>Rritje e rezerves se kapitalit</t>
  </si>
  <si>
    <t>Aksione te thesarit te riblera</t>
  </si>
  <si>
    <t>Fitimi i pashperndare</t>
  </si>
  <si>
    <t>Primi i aksionit</t>
  </si>
  <si>
    <t>Emetimi i aksioneve</t>
  </si>
  <si>
    <t>Emetim i kapitalit aksionar</t>
  </si>
  <si>
    <t>BILANCI KONTABEL</t>
  </si>
  <si>
    <t>Shitjet neto</t>
  </si>
  <si>
    <t>Ndryshimet ne inventarin e produkteve te gatshme dhe punes ne proces</t>
  </si>
  <si>
    <t>Puna e kryer per qellime te veta dhe e kapitalizuar</t>
  </si>
  <si>
    <t>Mallrat, lende te para dhe sherbimet</t>
  </si>
  <si>
    <t>Shpenzime te tjera nga veprimtarite e shfrytezimit</t>
  </si>
  <si>
    <t>Shpenzime personeli</t>
  </si>
  <si>
    <t>Pagat</t>
  </si>
  <si>
    <t>Shpenzimet e sigurimeve shoqerore</t>
  </si>
  <si>
    <t>Shpenzimet per pensionet</t>
  </si>
  <si>
    <t>Renia ne vlere dhe amortizimi</t>
  </si>
  <si>
    <t>Fitimi/humbja nga veprimtarite e shfrytezimit</t>
  </si>
  <si>
    <t>Te ardhurat dhe shpenzimet financiare nga shoqerite e kontrolluara</t>
  </si>
  <si>
    <t>Te ardhurat dhe shpenzimet financiare nga pjesemarrjet</t>
  </si>
  <si>
    <t xml:space="preserve">Te ardhura dhe shpenzime financiare </t>
  </si>
  <si>
    <t>Te ardhurat dhe shpenzimet nga investimet afatgjata</t>
  </si>
  <si>
    <t>Te ardhurat dhe shpenzimet nga interesi</t>
  </si>
  <si>
    <t>Fitimet (humbjet) nga kursi kembimit</t>
  </si>
  <si>
    <t>Te ardhurat dhe shpenzimet te tjera financiare</t>
  </si>
  <si>
    <t xml:space="preserve">Totali i te ardhura dhe shpenzime financiare </t>
  </si>
  <si>
    <t>Nr. Llogarise</t>
  </si>
  <si>
    <t>Emertimi i Llogarise</t>
  </si>
  <si>
    <t>Monedha</t>
  </si>
  <si>
    <t>Gjendja ne</t>
  </si>
  <si>
    <t>LEK</t>
  </si>
  <si>
    <t>Gjendja per llogarite ne valute</t>
  </si>
  <si>
    <t>Debi</t>
  </si>
  <si>
    <t>Kredi</t>
  </si>
  <si>
    <t>EUR</t>
  </si>
  <si>
    <t>41101</t>
  </si>
  <si>
    <t>581</t>
  </si>
  <si>
    <t>Xhirime te brendeshme</t>
  </si>
  <si>
    <t>628</t>
  </si>
  <si>
    <t>Diferenca</t>
  </si>
  <si>
    <t>Ne  Leke</t>
  </si>
  <si>
    <t>4453</t>
  </si>
  <si>
    <t>4457</t>
  </si>
  <si>
    <t>Shteti - Tvsh e pagueshme</t>
  </si>
  <si>
    <t>Mirjeta Emini</t>
  </si>
  <si>
    <t>Diferenca nga kembimet valutore te parealizuara</t>
  </si>
  <si>
    <t xml:space="preserve">Pasqyrat financiare te vitit 2008 jane hartuar nga </t>
  </si>
  <si>
    <t xml:space="preserve">Gjendja e Llogarive Kontabel </t>
  </si>
  <si>
    <t>Per periudhen: 01/01/2008deri:31/12/2008</t>
  </si>
  <si>
    <t>421</t>
  </si>
  <si>
    <t>4456</t>
  </si>
  <si>
    <t>Shteti - Tvsh e zbritshme</t>
  </si>
  <si>
    <t>45501</t>
  </si>
  <si>
    <t>6261</t>
  </si>
  <si>
    <t>6262</t>
  </si>
  <si>
    <t>641</t>
  </si>
  <si>
    <t>Te ardhura nga emetimi i kapitalit aksionar</t>
  </si>
  <si>
    <t>Pasqyrat financiare</t>
  </si>
  <si>
    <t>2182</t>
  </si>
  <si>
    <t>28182</t>
  </si>
  <si>
    <t>51211</t>
  </si>
  <si>
    <t>Genc Boga</t>
  </si>
  <si>
    <t>Arka ne Leke</t>
  </si>
  <si>
    <t>61808</t>
  </si>
  <si>
    <t>Shpenzime te tjera</t>
  </si>
  <si>
    <t>Konsulence Financiare</t>
  </si>
  <si>
    <t>624</t>
  </si>
  <si>
    <t>Reklama, publicitet</t>
  </si>
  <si>
    <t>6263</t>
  </si>
  <si>
    <t>658</t>
  </si>
  <si>
    <t>767</t>
  </si>
  <si>
    <t>Te ardhura nga interesat</t>
  </si>
  <si>
    <t>IRIDE Acqua Gas Spa - Dega</t>
  </si>
  <si>
    <t>61801</t>
  </si>
  <si>
    <t>7041</t>
  </si>
  <si>
    <t>Pajisje informative</t>
  </si>
  <si>
    <t>Per pajisje informatike</t>
  </si>
  <si>
    <t>40101</t>
  </si>
  <si>
    <t>40102</t>
  </si>
  <si>
    <t>Albanian Mobile Communications</t>
  </si>
  <si>
    <t>40103</t>
  </si>
  <si>
    <t>MondOffice  shpk</t>
  </si>
  <si>
    <t>40104</t>
  </si>
  <si>
    <t>Firma Nelaj</t>
  </si>
  <si>
    <t>40105</t>
  </si>
  <si>
    <t>NisaTEL  shpk</t>
  </si>
  <si>
    <t>40106</t>
  </si>
  <si>
    <t>ILAR  shpk</t>
  </si>
  <si>
    <t>40901</t>
  </si>
  <si>
    <t>Boga &amp; Associates</t>
  </si>
  <si>
    <t>Ministria e Puneve Publike, Trans. Telekomunikacio</t>
  </si>
  <si>
    <t>Paga dhe shperblime</t>
  </si>
  <si>
    <t>Shteti - TVSH per t'u paguar</t>
  </si>
  <si>
    <t>449</t>
  </si>
  <si>
    <t>Tatimi ne burim</t>
  </si>
  <si>
    <t>Haskoning Nederland B.V. - financime</t>
  </si>
  <si>
    <t>45502</t>
  </si>
  <si>
    <t>Haskoning Nederland B.V. - pagesa faturash</t>
  </si>
  <si>
    <t>48801</t>
  </si>
  <si>
    <t>Paradhenie Ministria - Ujesjellesi Vlore</t>
  </si>
  <si>
    <t>Raiffeisen Bank - ALL</t>
  </si>
  <si>
    <t>51241</t>
  </si>
  <si>
    <t>Raiffeisen Bank - EUR</t>
  </si>
  <si>
    <t>53111</t>
  </si>
  <si>
    <t>53141</t>
  </si>
  <si>
    <t>Arka ne Euro</t>
  </si>
  <si>
    <t>6155</t>
  </si>
  <si>
    <t>Mirmbajtie makina</t>
  </si>
  <si>
    <t>Shpenzime kancelarie</t>
  </si>
  <si>
    <t>6213</t>
  </si>
  <si>
    <t>Personel i jashtëm për administratën</t>
  </si>
  <si>
    <t>62201</t>
  </si>
  <si>
    <t>62202</t>
  </si>
  <si>
    <t>Konsulence Ligjore</t>
  </si>
  <si>
    <t>62291</t>
  </si>
  <si>
    <t>Transferim kosto nga mema</t>
  </si>
  <si>
    <t>Shpenzime AMC</t>
  </si>
  <si>
    <t>Shpenzime interneti</t>
  </si>
  <si>
    <t>Shpenzime postare</t>
  </si>
  <si>
    <t>Shpenzime per sherbimet bankare</t>
  </si>
  <si>
    <t>Pagat dhe shperblimet e personelit</t>
  </si>
  <si>
    <t>654</t>
  </si>
  <si>
    <t>Shpenzime per pritje dhe perfaqesime</t>
  </si>
  <si>
    <t>Shpenzime te tjera korente</t>
  </si>
  <si>
    <t>669</t>
  </si>
  <si>
    <t>Humbje nga këmbimet dhe perkthimet valutore</t>
  </si>
  <si>
    <t>6818</t>
  </si>
  <si>
    <t>Për të tjera AA materiale</t>
  </si>
  <si>
    <t>Vlore Water Supply Rehabilitation</t>
  </si>
  <si>
    <t>769</t>
  </si>
  <si>
    <t>Fitim nga kembimet valutore</t>
  </si>
  <si>
    <t>Haskoning Nederland BV</t>
  </si>
  <si>
    <t>Per periudhen: 01/01/2009deri:31/12/2009</t>
  </si>
  <si>
    <t>109</t>
  </si>
  <si>
    <t>Rezultati i ushtrimit</t>
  </si>
  <si>
    <t>40107</t>
  </si>
  <si>
    <t>SE Studio  shpk</t>
  </si>
  <si>
    <t>40108</t>
  </si>
  <si>
    <t>Infotech  shpk</t>
  </si>
  <si>
    <t>40109</t>
  </si>
  <si>
    <t>INSIG  sha</t>
  </si>
  <si>
    <t>40110</t>
  </si>
  <si>
    <t>Smart Advertising</t>
  </si>
  <si>
    <t>40111</t>
  </si>
  <si>
    <t>Maluka</t>
  </si>
  <si>
    <t>40112</t>
  </si>
  <si>
    <t>Nelaj  shpk</t>
  </si>
  <si>
    <t>40113</t>
  </si>
  <si>
    <t>Eagle Mobile</t>
  </si>
  <si>
    <t>40114</t>
  </si>
  <si>
    <t>ABCom</t>
  </si>
  <si>
    <t>41801</t>
  </si>
  <si>
    <t>Granci Eagle Mobile</t>
  </si>
  <si>
    <t>445</t>
  </si>
  <si>
    <t>TVSH</t>
  </si>
  <si>
    <t>4771</t>
  </si>
  <si>
    <t>Diferenca konvertimi Pasive</t>
  </si>
  <si>
    <t>486</t>
  </si>
  <si>
    <t>Shpenzime te periudhave te ardhshme</t>
  </si>
  <si>
    <t>6154</t>
  </si>
  <si>
    <t>Fuel</t>
  </si>
  <si>
    <t>616</t>
  </si>
  <si>
    <t>Sigurime</t>
  </si>
  <si>
    <t>62203</t>
  </si>
  <si>
    <t>Konsulence teknike</t>
  </si>
  <si>
    <t>62204</t>
  </si>
  <si>
    <t>Blerje per Ministrine</t>
  </si>
  <si>
    <t>638</t>
  </si>
  <si>
    <t>Tatime te tjera</t>
  </si>
  <si>
    <t>657</t>
  </si>
  <si>
    <t>Gjoba e demshperblime</t>
  </si>
  <si>
    <t xml:space="preserve">Printuar me : </t>
  </si>
  <si>
    <t xml:space="preserve"> Alpha 7.2  - Designed by IMB  - Tel : (04) 253 466             http : //www.imb.com.al </t>
  </si>
  <si>
    <t>Tatim Fitimi</t>
  </si>
  <si>
    <t>444</t>
  </si>
  <si>
    <t>Tatim mbi fitimin</t>
  </si>
  <si>
    <t>Haskoning Nederland BV - Dega ne Shqiperi</t>
  </si>
  <si>
    <t>Efekti i ndryshimeve</t>
  </si>
  <si>
    <t>Pozicioni me 31 Dhjetor 2011</t>
  </si>
  <si>
    <t>Pozicioni me 31 Dhjetor 2012</t>
  </si>
  <si>
    <t>Fitim /(Humbja) e vitit financiar</t>
  </si>
  <si>
    <t>Fitime te akumuluara</t>
  </si>
  <si>
    <t>Per vitin financiar deri me 31 Dhjetor 2013</t>
  </si>
  <si>
    <t>Shpenzime te llogaritura</t>
  </si>
  <si>
    <t>Pozicioni me 31 Dhjetor 2013</t>
  </si>
  <si>
    <t>Detyrime te tjera</t>
  </si>
  <si>
    <t>PASQYRAT FINANCIARE VITI 2013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</si>
</sst>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-* #,##0.00_-;\-* #,##0.00_-;_-* &quot;-&quot;??_-;_-@_-"/>
    <numFmt numFmtId="165" formatCode="#,##0.00_);\-#,##0.00"/>
    <numFmt numFmtId="166" formatCode="dd\/mm\/yyyy"/>
    <numFmt numFmtId="167" formatCode="_(* #,##0_);_(* \(#,##0\);_(* &quot;-&quot;??_);_(@_)"/>
    <numFmt numFmtId="168" formatCode="_(* #,##0.000_);_(* \(#,##0.000\);_(* &quot;-&quot;??_);_(@_)"/>
  </numFmts>
  <fonts count="43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MS Sans Serif"/>
      <family val="2"/>
    </font>
    <font>
      <sz val="8"/>
      <name val="MS Sans Serif"/>
      <family val="2"/>
    </font>
    <font>
      <b/>
      <sz val="9.85"/>
      <color indexed="8"/>
      <name val="Times New Roman"/>
      <family val="1"/>
    </font>
    <font>
      <b/>
      <sz val="11.05"/>
      <color indexed="8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.15"/>
      <color indexed="8"/>
      <name val="Times New Roman"/>
      <family val="1"/>
    </font>
    <font>
      <sz val="9"/>
      <color indexed="8"/>
      <name val="Times New Roman"/>
      <family val="1"/>
    </font>
    <font>
      <b/>
      <sz val="10"/>
      <color indexed="16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3.45"/>
      <color indexed="8"/>
      <name val="Times New Roman"/>
      <family val="1"/>
    </font>
    <font>
      <b/>
      <sz val="10"/>
      <color indexed="60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MS Sans Serif"/>
      <family val="2"/>
    </font>
    <font>
      <b/>
      <sz val="14"/>
      <name val="Book Antiqua"/>
      <family val="1"/>
    </font>
    <font>
      <b/>
      <sz val="9"/>
      <color indexed="8"/>
      <name val="MS Sans Serif"/>
      <family val="2"/>
    </font>
    <font>
      <b/>
      <sz val="9"/>
      <color indexed="60"/>
      <name val="Arial"/>
      <family val="2"/>
    </font>
    <font>
      <b/>
      <sz val="9"/>
      <color indexed="8"/>
      <name val="Arial"/>
      <family val="2"/>
    </font>
    <font>
      <sz val="6.95"/>
      <color indexed="8"/>
      <name val="Times New Roman"/>
      <family val="1"/>
    </font>
    <font>
      <b/>
      <sz val="10"/>
      <color indexed="8"/>
      <name val="MS Sans Serif"/>
      <family val="2"/>
    </font>
    <font>
      <b/>
      <sz val="10"/>
      <color indexed="16"/>
      <name val="Arial"/>
      <family val="2"/>
    </font>
    <font>
      <b/>
      <sz val="9"/>
      <color indexed="16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1"/>
      <color indexed="9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56"/>
      <name val="Times New Roman"/>
      <family val="1"/>
    </font>
    <font>
      <b/>
      <i/>
      <sz val="11"/>
      <name val="Times New Roman"/>
      <family val="1"/>
    </font>
    <font>
      <sz val="11"/>
      <color indexed="56"/>
      <name val="Times New Roman"/>
      <family val="1"/>
    </font>
    <font>
      <i/>
      <sz val="11"/>
      <name val="Times New Roman"/>
      <family val="1"/>
    </font>
    <font>
      <b/>
      <i/>
      <sz val="11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195">
    <xf numFmtId="0" fontId="0" fillId="0" borderId="0" xfId="0"/>
    <xf numFmtId="0" fontId="0" fillId="0" borderId="0" xfId="0" applyNumberFormat="1" applyFill="1" applyBorder="1" applyAlignment="1" applyProtection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6" fontId="13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24" fillId="0" borderId="0" xfId="0" applyFont="1"/>
    <xf numFmtId="0" fontId="0" fillId="2" borderId="4" xfId="0" applyNumberFormat="1" applyFill="1" applyBorder="1" applyAlignment="1" applyProtection="1"/>
    <xf numFmtId="0" fontId="8" fillId="2" borderId="4" xfId="0" applyFont="1" applyFill="1" applyBorder="1" applyAlignment="1">
      <alignment horizontal="center" vertical="center"/>
    </xf>
    <xf numFmtId="165" fontId="25" fillId="0" borderId="0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/>
    <xf numFmtId="43" fontId="25" fillId="0" borderId="0" xfId="1" applyFont="1" applyFill="1" applyBorder="1" applyAlignment="1" applyProtection="1"/>
    <xf numFmtId="43" fontId="25" fillId="0" borderId="0" xfId="0" applyNumberFormat="1" applyFont="1" applyFill="1" applyBorder="1" applyAlignment="1" applyProtection="1"/>
    <xf numFmtId="43" fontId="0" fillId="0" borderId="0" xfId="0" applyNumberFormat="1" applyFill="1" applyBorder="1" applyAlignment="1" applyProtection="1"/>
    <xf numFmtId="43" fontId="23" fillId="0" borderId="0" xfId="0" applyNumberFormat="1" applyFont="1" applyFill="1" applyBorder="1" applyAlignment="1" applyProtection="1"/>
    <xf numFmtId="0" fontId="8" fillId="2" borderId="4" xfId="0" applyFont="1" applyFill="1" applyBorder="1" applyAlignment="1">
      <alignment horizontal="right" vertical="center"/>
    </xf>
    <xf numFmtId="165" fontId="11" fillId="2" borderId="4" xfId="0" applyNumberFormat="1" applyFont="1" applyFill="1" applyBorder="1" applyAlignment="1">
      <alignment horizontal="right" vertical="center"/>
    </xf>
    <xf numFmtId="0" fontId="0" fillId="2" borderId="3" xfId="0" applyNumberFormat="1" applyFill="1" applyBorder="1" applyAlignment="1" applyProtection="1"/>
    <xf numFmtId="0" fontId="8" fillId="2" borderId="3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0" fillId="2" borderId="5" xfId="0" applyNumberFormat="1" applyFill="1" applyBorder="1" applyAlignment="1" applyProtection="1"/>
    <xf numFmtId="0" fontId="9" fillId="2" borderId="6" xfId="0" applyFont="1" applyFill="1" applyBorder="1" applyAlignment="1">
      <alignment horizontal="center" vertical="center"/>
    </xf>
    <xf numFmtId="0" fontId="0" fillId="2" borderId="7" xfId="0" applyNumberFormat="1" applyFill="1" applyBorder="1" applyAlignment="1" applyProtection="1"/>
    <xf numFmtId="165" fontId="11" fillId="2" borderId="8" xfId="0" applyNumberFormat="1" applyFont="1" applyFill="1" applyBorder="1" applyAlignment="1">
      <alignment horizontal="right" vertical="center"/>
    </xf>
    <xf numFmtId="0" fontId="0" fillId="0" borderId="9" xfId="0" applyNumberFormat="1" applyFill="1" applyBorder="1" applyAlignment="1" applyProtection="1"/>
    <xf numFmtId="0" fontId="0" fillId="0" borderId="7" xfId="0" applyNumberFormat="1" applyFill="1" applyBorder="1" applyAlignment="1" applyProtection="1"/>
    <xf numFmtId="0" fontId="0" fillId="0" borderId="3" xfId="0" applyNumberFormat="1" applyFill="1" applyBorder="1" applyAlignment="1" applyProtection="1"/>
    <xf numFmtId="0" fontId="0" fillId="0" borderId="8" xfId="0" applyNumberFormat="1" applyFill="1" applyBorder="1" applyAlignment="1" applyProtection="1"/>
    <xf numFmtId="165" fontId="11" fillId="2" borderId="6" xfId="0" applyNumberFormat="1" applyFont="1" applyFill="1" applyBorder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5" fontId="10" fillId="0" borderId="0" xfId="0" applyNumberFormat="1" applyFont="1" applyBorder="1" applyAlignment="1">
      <alignment horizontal="right" vertical="center"/>
    </xf>
    <xf numFmtId="0" fontId="0" fillId="0" borderId="10" xfId="0" applyNumberFormat="1" applyFill="1" applyBorder="1" applyAlignment="1" applyProtection="1"/>
    <xf numFmtId="0" fontId="10" fillId="3" borderId="9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165" fontId="10" fillId="4" borderId="0" xfId="0" applyNumberFormat="1" applyFont="1" applyFill="1" applyBorder="1" applyAlignment="1">
      <alignment horizontal="right" vertical="center"/>
    </xf>
    <xf numFmtId="0" fontId="0" fillId="4" borderId="10" xfId="0" applyNumberFormat="1" applyFill="1" applyBorder="1" applyAlignment="1" applyProtection="1"/>
    <xf numFmtId="0" fontId="0" fillId="4" borderId="0" xfId="0" applyNumberFormat="1" applyFill="1" applyBorder="1" applyAlignment="1" applyProtection="1"/>
    <xf numFmtId="0" fontId="0" fillId="5" borderId="0" xfId="0" applyNumberFormat="1" applyFill="1" applyBorder="1" applyAlignment="1" applyProtection="1"/>
    <xf numFmtId="165" fontId="10" fillId="5" borderId="10" xfId="0" applyNumberFormat="1" applyFont="1" applyFill="1" applyBorder="1" applyAlignment="1">
      <alignment horizontal="right" vertical="center"/>
    </xf>
    <xf numFmtId="0" fontId="0" fillId="5" borderId="10" xfId="0" applyNumberFormat="1" applyFill="1" applyBorder="1" applyAlignment="1" applyProtection="1"/>
    <xf numFmtId="165" fontId="10" fillId="5" borderId="0" xfId="0" applyNumberFormat="1" applyFont="1" applyFill="1" applyBorder="1" applyAlignment="1">
      <alignment horizontal="right" vertical="center"/>
    </xf>
    <xf numFmtId="165" fontId="3" fillId="5" borderId="14" xfId="0" applyNumberFormat="1" applyFont="1" applyFill="1" applyBorder="1" applyAlignment="1" applyProtection="1"/>
    <xf numFmtId="165" fontId="26" fillId="0" borderId="0" xfId="0" applyNumberFormat="1" applyFont="1" applyBorder="1" applyAlignment="1">
      <alignment horizontal="right" vertical="center"/>
    </xf>
    <xf numFmtId="43" fontId="19" fillId="4" borderId="14" xfId="1" applyFont="1" applyFill="1" applyBorder="1" applyAlignment="1" applyProtection="1"/>
    <xf numFmtId="165" fontId="26" fillId="6" borderId="0" xfId="0" applyNumberFormat="1" applyFont="1" applyFill="1" applyBorder="1" applyAlignment="1">
      <alignment horizontal="right" vertical="center"/>
    </xf>
    <xf numFmtId="0" fontId="19" fillId="6" borderId="10" xfId="0" applyNumberFormat="1" applyFont="1" applyFill="1" applyBorder="1" applyAlignment="1" applyProtection="1"/>
    <xf numFmtId="0" fontId="19" fillId="6" borderId="0" xfId="0" applyNumberFormat="1" applyFont="1" applyFill="1" applyBorder="1" applyAlignment="1" applyProtection="1"/>
    <xf numFmtId="165" fontId="26" fillId="6" borderId="10" xfId="0" applyNumberFormat="1" applyFont="1" applyFill="1" applyBorder="1" applyAlignment="1">
      <alignment horizontal="right" vertical="center"/>
    </xf>
    <xf numFmtId="165" fontId="26" fillId="0" borderId="10" xfId="0" applyNumberFormat="1" applyFont="1" applyBorder="1" applyAlignment="1">
      <alignment horizontal="right" vertical="center"/>
    </xf>
    <xf numFmtId="165" fontId="27" fillId="3" borderId="0" xfId="0" applyNumberFormat="1" applyFont="1" applyFill="1" applyBorder="1" applyAlignment="1">
      <alignment horizontal="right" vertical="center"/>
    </xf>
    <xf numFmtId="0" fontId="3" fillId="3" borderId="1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/>
    <xf numFmtId="165" fontId="26" fillId="3" borderId="0" xfId="0" applyNumberFormat="1" applyFont="1" applyFill="1" applyBorder="1" applyAlignment="1">
      <alignment horizontal="right" vertical="center"/>
    </xf>
    <xf numFmtId="165" fontId="26" fillId="3" borderId="10" xfId="0" applyNumberFormat="1" applyFont="1" applyFill="1" applyBorder="1" applyAlignment="1">
      <alignment horizontal="right" vertical="center"/>
    </xf>
    <xf numFmtId="165" fontId="0" fillId="0" borderId="0" xfId="0" applyNumberFormat="1" applyFill="1" applyBorder="1" applyAlignment="1" applyProtection="1"/>
    <xf numFmtId="0" fontId="6" fillId="0" borderId="0" xfId="5" applyNumberFormat="1" applyFill="1" applyBorder="1" applyAlignment="1" applyProtection="1"/>
    <xf numFmtId="0" fontId="18" fillId="0" borderId="0" xfId="5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8" fillId="0" borderId="0" xfId="5" applyFont="1" applyAlignment="1">
      <alignment horizontal="left"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right" vertical="center"/>
    </xf>
    <xf numFmtId="165" fontId="10" fillId="0" borderId="0" xfId="5" applyNumberFormat="1" applyFont="1" applyAlignment="1">
      <alignment horizontal="right" vertical="center"/>
    </xf>
    <xf numFmtId="0" fontId="12" fillId="0" borderId="0" xfId="5" applyFont="1" applyAlignment="1">
      <alignment horizontal="right" vertical="center"/>
    </xf>
    <xf numFmtId="166" fontId="13" fillId="0" borderId="0" xfId="5" applyNumberFormat="1" applyFont="1" applyAlignment="1">
      <alignment vertical="center"/>
    </xf>
    <xf numFmtId="3" fontId="10" fillId="0" borderId="0" xfId="5" applyNumberFormat="1" applyFont="1" applyAlignment="1">
      <alignment horizontal="right" vertical="center"/>
    </xf>
    <xf numFmtId="0" fontId="28" fillId="0" borderId="0" xfId="5" applyFont="1" applyAlignment="1">
      <alignment horizontal="center" vertical="center"/>
    </xf>
    <xf numFmtId="0" fontId="8" fillId="2" borderId="4" xfId="5" applyFont="1" applyFill="1" applyBorder="1" applyAlignment="1">
      <alignment horizontal="left" vertical="center"/>
    </xf>
    <xf numFmtId="0" fontId="8" fillId="2" borderId="4" xfId="5" applyFont="1" applyFill="1" applyBorder="1" applyAlignment="1">
      <alignment horizontal="center" vertical="center"/>
    </xf>
    <xf numFmtId="0" fontId="6" fillId="2" borderId="4" xfId="5" applyNumberFormat="1" applyFill="1" applyBorder="1" applyAlignment="1" applyProtection="1"/>
    <xf numFmtId="0" fontId="6" fillId="2" borderId="12" xfId="5" applyNumberFormat="1" applyFill="1" applyBorder="1" applyAlignment="1" applyProtection="1"/>
    <xf numFmtId="0" fontId="8" fillId="2" borderId="12" xfId="5" applyFont="1" applyFill="1" applyBorder="1" applyAlignment="1">
      <alignment horizontal="center" vertical="center"/>
    </xf>
    <xf numFmtId="0" fontId="8" fillId="2" borderId="4" xfId="5" applyFont="1" applyFill="1" applyBorder="1" applyAlignment="1">
      <alignment horizontal="right" vertical="center"/>
    </xf>
    <xf numFmtId="165" fontId="11" fillId="2" borderId="4" xfId="5" applyNumberFormat="1" applyFont="1" applyFill="1" applyBorder="1" applyAlignment="1">
      <alignment horizontal="right" vertical="center"/>
    </xf>
    <xf numFmtId="0" fontId="6" fillId="2" borderId="3" xfId="5" applyNumberFormat="1" applyFill="1" applyBorder="1" applyAlignment="1" applyProtection="1"/>
    <xf numFmtId="0" fontId="8" fillId="2" borderId="3" xfId="5" applyFont="1" applyFill="1" applyBorder="1" applyAlignment="1">
      <alignment horizontal="right" vertical="center"/>
    </xf>
    <xf numFmtId="0" fontId="8" fillId="2" borderId="5" xfId="5" applyFont="1" applyFill="1" applyBorder="1" applyAlignment="1">
      <alignment horizontal="left" vertical="center"/>
    </xf>
    <xf numFmtId="0" fontId="9" fillId="2" borderId="6" xfId="5" applyFont="1" applyFill="1" applyBorder="1" applyAlignment="1">
      <alignment horizontal="center" vertical="center"/>
    </xf>
    <xf numFmtId="43" fontId="15" fillId="0" borderId="0" xfId="0" applyNumberFormat="1" applyFont="1" applyFill="1" applyBorder="1" applyAlignment="1" applyProtection="1"/>
    <xf numFmtId="0" fontId="6" fillId="2" borderId="11" xfId="5" applyNumberFormat="1" applyFill="1" applyBorder="1" applyAlignment="1" applyProtection="1"/>
    <xf numFmtId="0" fontId="8" fillId="2" borderId="13" xfId="5" applyFont="1" applyFill="1" applyBorder="1" applyAlignment="1">
      <alignment horizontal="center" vertical="center"/>
    </xf>
    <xf numFmtId="0" fontId="10" fillId="0" borderId="9" xfId="5" applyFont="1" applyBorder="1" applyAlignment="1">
      <alignment horizontal="left" vertical="center"/>
    </xf>
    <xf numFmtId="0" fontId="10" fillId="0" borderId="0" xfId="5" applyFont="1" applyBorder="1" applyAlignment="1">
      <alignment vertical="center"/>
    </xf>
    <xf numFmtId="0" fontId="10" fillId="0" borderId="0" xfId="5" applyFont="1" applyBorder="1" applyAlignment="1">
      <alignment horizontal="left" vertical="center"/>
    </xf>
    <xf numFmtId="0" fontId="6" fillId="2" borderId="5" xfId="5" applyNumberFormat="1" applyFill="1" applyBorder="1" applyAlignment="1" applyProtection="1"/>
    <xf numFmtId="165" fontId="11" fillId="2" borderId="6" xfId="5" applyNumberFormat="1" applyFont="1" applyFill="1" applyBorder="1" applyAlignment="1">
      <alignment horizontal="right" vertical="center"/>
    </xf>
    <xf numFmtId="0" fontId="6" fillId="2" borderId="7" xfId="5" applyNumberFormat="1" applyFill="1" applyBorder="1" applyAlignment="1" applyProtection="1"/>
    <xf numFmtId="165" fontId="11" fillId="2" borderId="8" xfId="5" applyNumberFormat="1" applyFont="1" applyFill="1" applyBorder="1" applyAlignment="1">
      <alignment horizontal="right" vertical="center"/>
    </xf>
    <xf numFmtId="0" fontId="10" fillId="3" borderId="9" xfId="5" applyFont="1" applyFill="1" applyBorder="1" applyAlignment="1">
      <alignment horizontal="left" vertical="center"/>
    </xf>
    <xf numFmtId="0" fontId="10" fillId="3" borderId="0" xfId="5" applyFont="1" applyFill="1" applyBorder="1" applyAlignment="1">
      <alignment vertical="center"/>
    </xf>
    <xf numFmtId="0" fontId="10" fillId="3" borderId="0" xfId="5" applyFont="1" applyFill="1" applyBorder="1" applyAlignment="1">
      <alignment horizontal="left" vertical="center"/>
    </xf>
    <xf numFmtId="0" fontId="6" fillId="3" borderId="0" xfId="5" applyNumberFormat="1" applyFill="1" applyBorder="1" applyAlignment="1" applyProtection="1"/>
    <xf numFmtId="0" fontId="29" fillId="0" borderId="0" xfId="5" applyNumberFormat="1" applyFont="1" applyFill="1" applyBorder="1" applyAlignment="1" applyProtection="1"/>
    <xf numFmtId="0" fontId="9" fillId="0" borderId="0" xfId="5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/>
    <xf numFmtId="165" fontId="11" fillId="0" borderId="0" xfId="0" applyNumberFormat="1" applyFont="1" applyFill="1" applyBorder="1" applyAlignment="1">
      <alignment horizontal="right" vertical="center"/>
    </xf>
    <xf numFmtId="165" fontId="11" fillId="0" borderId="0" xfId="5" applyNumberFormat="1" applyFont="1" applyFill="1" applyBorder="1" applyAlignment="1">
      <alignment horizontal="right" vertical="center"/>
    </xf>
    <xf numFmtId="165" fontId="30" fillId="4" borderId="14" xfId="0" applyNumberFormat="1" applyFont="1" applyFill="1" applyBorder="1" applyAlignment="1" applyProtection="1"/>
    <xf numFmtId="165" fontId="14" fillId="5" borderId="14" xfId="0" applyNumberFormat="1" applyFont="1" applyFill="1" applyBorder="1" applyAlignment="1" applyProtection="1"/>
    <xf numFmtId="0" fontId="10" fillId="7" borderId="9" xfId="5" applyFont="1" applyFill="1" applyBorder="1" applyAlignment="1">
      <alignment horizontal="left" vertical="center"/>
    </xf>
    <xf numFmtId="0" fontId="10" fillId="7" borderId="0" xfId="5" applyFont="1" applyFill="1" applyBorder="1" applyAlignment="1">
      <alignment vertical="center"/>
    </xf>
    <xf numFmtId="0" fontId="10" fillId="7" borderId="0" xfId="5" applyFont="1" applyFill="1" applyBorder="1" applyAlignment="1">
      <alignment horizontal="left" vertical="center"/>
    </xf>
    <xf numFmtId="43" fontId="31" fillId="0" borderId="0" xfId="1" applyFont="1" applyBorder="1" applyAlignment="1">
      <alignment horizontal="right" vertical="center"/>
    </xf>
    <xf numFmtId="43" fontId="31" fillId="0" borderId="10" xfId="1" applyFont="1" applyBorder="1" applyAlignment="1">
      <alignment horizontal="right" vertical="center"/>
    </xf>
    <xf numFmtId="43" fontId="32" fillId="5" borderId="10" xfId="1" applyFont="1" applyFill="1" applyBorder="1" applyAlignment="1">
      <alignment horizontal="right" vertical="center"/>
    </xf>
    <xf numFmtId="43" fontId="32" fillId="0" borderId="0" xfId="1" applyFont="1" applyBorder="1" applyAlignment="1">
      <alignment horizontal="right" vertical="center"/>
    </xf>
    <xf numFmtId="43" fontId="32" fillId="4" borderId="0" xfId="1" applyFont="1" applyFill="1" applyBorder="1" applyAlignment="1">
      <alignment horizontal="right" vertical="center"/>
    </xf>
    <xf numFmtId="43" fontId="33" fillId="0" borderId="10" xfId="1" applyFont="1" applyFill="1" applyBorder="1" applyAlignment="1" applyProtection="1"/>
    <xf numFmtId="43" fontId="33" fillId="0" borderId="0" xfId="1" applyFont="1" applyFill="1" applyBorder="1" applyAlignment="1" applyProtection="1"/>
    <xf numFmtId="43" fontId="33" fillId="5" borderId="0" xfId="1" applyFont="1" applyFill="1" applyBorder="1" applyAlignment="1" applyProtection="1"/>
    <xf numFmtId="43" fontId="33" fillId="5" borderId="10" xfId="1" applyFont="1" applyFill="1" applyBorder="1" applyAlignment="1" applyProtection="1"/>
    <xf numFmtId="43" fontId="33" fillId="4" borderId="10" xfId="1" applyFont="1" applyFill="1" applyBorder="1" applyAlignment="1" applyProtection="1"/>
    <xf numFmtId="43" fontId="33" fillId="3" borderId="10" xfId="1" applyFont="1" applyFill="1" applyBorder="1" applyAlignment="1" applyProtection="1"/>
    <xf numFmtId="43" fontId="33" fillId="3" borderId="0" xfId="1" applyFont="1" applyFill="1" applyBorder="1" applyAlignment="1" applyProtection="1"/>
    <xf numFmtId="43" fontId="31" fillId="3" borderId="10" xfId="1" applyFont="1" applyFill="1" applyBorder="1" applyAlignment="1">
      <alignment horizontal="right" vertical="center"/>
    </xf>
    <xf numFmtId="43" fontId="31" fillId="3" borderId="0" xfId="1" applyFont="1" applyFill="1" applyBorder="1" applyAlignment="1">
      <alignment horizontal="right" vertical="center"/>
    </xf>
    <xf numFmtId="43" fontId="31" fillId="3" borderId="0" xfId="1" applyFont="1" applyFill="1" applyBorder="1" applyAlignment="1" applyProtection="1"/>
    <xf numFmtId="43" fontId="6" fillId="0" borderId="0" xfId="5" applyNumberFormat="1" applyFill="1" applyBorder="1" applyAlignment="1" applyProtection="1"/>
    <xf numFmtId="43" fontId="31" fillId="0" borderId="10" xfId="1" applyFont="1" applyFill="1" applyBorder="1" applyAlignment="1" applyProtection="1"/>
    <xf numFmtId="0" fontId="38" fillId="0" borderId="0" xfId="0" applyFont="1" applyAlignment="1">
      <alignment horizontal="center"/>
    </xf>
    <xf numFmtId="0" fontId="21" fillId="0" borderId="0" xfId="4" applyFont="1"/>
    <xf numFmtId="0" fontId="35" fillId="0" borderId="0" xfId="0" applyFont="1"/>
    <xf numFmtId="0" fontId="35" fillId="0" borderId="0" xfId="0" applyFont="1" applyBorder="1"/>
    <xf numFmtId="0" fontId="39" fillId="0" borderId="0" xfId="0" applyFont="1"/>
    <xf numFmtId="0" fontId="40" fillId="0" borderId="0" xfId="0" applyFont="1" applyAlignment="1">
      <alignment horizontal="left" indent="8"/>
    </xf>
    <xf numFmtId="0" fontId="35" fillId="0" borderId="0" xfId="0" applyFont="1" applyAlignment="1">
      <alignment horizontal="center"/>
    </xf>
    <xf numFmtId="0" fontId="35" fillId="0" borderId="0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/>
    <xf numFmtId="167" fontId="35" fillId="0" borderId="0" xfId="1" applyNumberFormat="1" applyFont="1"/>
    <xf numFmtId="167" fontId="35" fillId="0" borderId="0" xfId="1" applyNumberFormat="1" applyFont="1" applyBorder="1"/>
    <xf numFmtId="167" fontId="35" fillId="0" borderId="3" xfId="1" applyNumberFormat="1" applyFont="1" applyBorder="1"/>
    <xf numFmtId="0" fontId="41" fillId="0" borderId="0" xfId="0" applyFont="1"/>
    <xf numFmtId="167" fontId="41" fillId="0" borderId="1" xfId="1" applyNumberFormat="1" applyFont="1" applyBorder="1"/>
    <xf numFmtId="0" fontId="41" fillId="0" borderId="0" xfId="0" applyFont="1" applyAlignment="1">
      <alignment wrapText="1"/>
    </xf>
    <xf numFmtId="167" fontId="21" fillId="0" borderId="0" xfId="1" applyNumberFormat="1" applyFont="1"/>
    <xf numFmtId="167" fontId="21" fillId="0" borderId="2" xfId="1" applyNumberFormat="1" applyFont="1" applyBorder="1"/>
    <xf numFmtId="167" fontId="35" fillId="0" borderId="0" xfId="0" applyNumberFormat="1" applyFont="1"/>
    <xf numFmtId="0" fontId="34" fillId="0" borderId="0" xfId="0" applyFont="1"/>
    <xf numFmtId="0" fontId="34" fillId="0" borderId="0" xfId="0" applyFont="1" applyBorder="1"/>
    <xf numFmtId="43" fontId="35" fillId="0" borderId="0" xfId="1" applyFont="1"/>
    <xf numFmtId="0" fontId="41" fillId="0" borderId="0" xfId="0" applyFont="1" applyAlignment="1">
      <alignment horizontal="right"/>
    </xf>
    <xf numFmtId="0" fontId="35" fillId="0" borderId="1" xfId="0" applyFont="1" applyFill="1" applyBorder="1"/>
    <xf numFmtId="0" fontId="35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justify"/>
    </xf>
    <xf numFmtId="0" fontId="21" fillId="0" borderId="0" xfId="0" applyFont="1" applyBorder="1" applyAlignment="1">
      <alignment horizontal="center" vertical="justify"/>
    </xf>
    <xf numFmtId="0" fontId="21" fillId="0" borderId="1" xfId="0" applyFont="1" applyBorder="1"/>
    <xf numFmtId="167" fontId="21" fillId="0" borderId="1" xfId="1" applyNumberFormat="1" applyFont="1" applyBorder="1"/>
    <xf numFmtId="167" fontId="21" fillId="0" borderId="0" xfId="1" applyNumberFormat="1" applyFont="1" applyBorder="1"/>
    <xf numFmtId="0" fontId="35" fillId="0" borderId="0" xfId="0" applyFont="1" applyFill="1" applyBorder="1"/>
    <xf numFmtId="167" fontId="21" fillId="0" borderId="2" xfId="1" applyNumberFormat="1" applyFont="1" applyBorder="1" applyAlignment="1">
      <alignment horizontal="left"/>
    </xf>
    <xf numFmtId="0" fontId="41" fillId="0" borderId="0" xfId="0" applyFont="1" applyAlignment="1"/>
    <xf numFmtId="167" fontId="41" fillId="0" borderId="0" xfId="1" applyNumberFormat="1" applyFont="1" applyBorder="1"/>
    <xf numFmtId="168" fontId="35" fillId="0" borderId="0" xfId="1" applyNumberFormat="1" applyFont="1" applyBorder="1"/>
    <xf numFmtId="43" fontId="35" fillId="0" borderId="0" xfId="0" applyNumberFormat="1" applyFont="1"/>
    <xf numFmtId="0" fontId="38" fillId="0" borderId="0" xfId="0" applyFont="1"/>
    <xf numFmtId="0" fontId="40" fillId="0" borderId="0" xfId="0" applyFont="1"/>
    <xf numFmtId="0" fontId="40" fillId="0" borderId="0" xfId="0" applyFont="1" applyAlignment="1">
      <alignment horizontal="center"/>
    </xf>
    <xf numFmtId="167" fontId="38" fillId="0" borderId="2" xfId="1" applyNumberFormat="1" applyFont="1" applyBorder="1"/>
    <xf numFmtId="167" fontId="40" fillId="0" borderId="0" xfId="0" applyNumberFormat="1" applyFont="1" applyAlignment="1">
      <alignment horizontal="center"/>
    </xf>
    <xf numFmtId="43" fontId="38" fillId="0" borderId="2" xfId="1" applyNumberFormat="1" applyFont="1" applyBorder="1"/>
    <xf numFmtId="167" fontId="40" fillId="0" borderId="0" xfId="1" applyNumberFormat="1" applyFont="1" applyBorder="1"/>
    <xf numFmtId="167" fontId="35" fillId="0" borderId="2" xfId="1" applyNumberFormat="1" applyFont="1" applyBorder="1"/>
    <xf numFmtId="167" fontId="35" fillId="0" borderId="0" xfId="0" applyNumberFormat="1" applyFont="1" applyBorder="1"/>
    <xf numFmtId="0" fontId="21" fillId="0" borderId="0" xfId="0" applyFont="1" applyBorder="1" applyAlignment="1">
      <alignment horizontal="center"/>
    </xf>
    <xf numFmtId="0" fontId="38" fillId="0" borderId="0" xfId="0" applyFont="1" applyAlignment="1">
      <alignment horizontal="left"/>
    </xf>
    <xf numFmtId="0" fontId="20" fillId="0" borderId="0" xfId="0" applyFont="1"/>
    <xf numFmtId="167" fontId="41" fillId="0" borderId="0" xfId="1" applyNumberFormat="1" applyFont="1"/>
    <xf numFmtId="167" fontId="35" fillId="0" borderId="1" xfId="1" applyNumberFormat="1" applyFont="1" applyBorder="1"/>
    <xf numFmtId="167" fontId="38" fillId="0" borderId="2" xfId="1" applyNumberFormat="1" applyFont="1" applyFill="1" applyBorder="1"/>
    <xf numFmtId="167" fontId="35" fillId="0" borderId="0" xfId="1" applyNumberFormat="1" applyFont="1" applyFill="1" applyBorder="1"/>
    <xf numFmtId="167" fontId="34" fillId="0" borderId="0" xfId="0" applyNumberFormat="1" applyFont="1"/>
    <xf numFmtId="43" fontId="35" fillId="0" borderId="0" xfId="1" applyNumberFormat="1" applyFont="1"/>
    <xf numFmtId="167" fontId="41" fillId="0" borderId="0" xfId="1" applyNumberFormat="1" applyFont="1" applyFill="1"/>
    <xf numFmtId="0" fontId="3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41" fillId="0" borderId="0" xfId="0" applyFont="1" applyAlignment="1">
      <alignment horizontal="center"/>
    </xf>
    <xf numFmtId="0" fontId="35" fillId="0" borderId="0" xfId="0" applyFont="1" applyAlignment="1">
      <alignment horizontal="center"/>
    </xf>
  </cellXfs>
  <cellStyles count="6">
    <cellStyle name="Comma" xfId="1" builtinId="3"/>
    <cellStyle name="Comma 2" xfId="2"/>
    <cellStyle name="Normal" xfId="0" builtinId="0"/>
    <cellStyle name="Normal 2" xfId="3"/>
    <cellStyle name="Normal_Balance Sheet" xfId="4"/>
    <cellStyle name="Normal_gjendje llogarie 31.12.2009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B35"/>
  <sheetViews>
    <sheetView tabSelected="1" workbookViewId="0">
      <selection activeCell="A6" sqref="A6"/>
    </sheetView>
  </sheetViews>
  <sheetFormatPr defaultColWidth="9.109375" defaultRowHeight="18"/>
  <cols>
    <col min="1" max="16384" width="9.109375" style="3"/>
  </cols>
  <sheetData>
    <row r="3" spans="2:2">
      <c r="B3" s="10" t="s">
        <v>289</v>
      </c>
    </row>
    <row r="13" spans="2:2">
      <c r="B13" s="2" t="s">
        <v>299</v>
      </c>
    </row>
    <row r="35" spans="2:2">
      <c r="B35" s="2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7"/>
  <sheetViews>
    <sheetView topLeftCell="A11" workbookViewId="0">
      <selection activeCell="E53" sqref="E53"/>
    </sheetView>
  </sheetViews>
  <sheetFormatPr defaultColWidth="11.44140625" defaultRowHeight="13.2"/>
  <cols>
    <col min="1" max="1" width="11.44140625" style="1" customWidth="1"/>
    <col min="2" max="2" width="41.5546875" style="1" bestFit="1" customWidth="1"/>
    <col min="3" max="3" width="8" style="1" bestFit="1" customWidth="1"/>
    <col min="4" max="4" width="16" style="1" bestFit="1" customWidth="1"/>
    <col min="5" max="6" width="17.109375" style="1" bestFit="1" customWidth="1"/>
    <col min="7" max="7" width="4.5546875" style="1" customWidth="1"/>
    <col min="8" max="8" width="14.6640625" style="1" bestFit="1" customWidth="1"/>
    <col min="9" max="9" width="16" style="1" customWidth="1"/>
    <col min="10" max="16384" width="11.44140625" style="1"/>
  </cols>
  <sheetData>
    <row r="1" spans="1:9" ht="16.8">
      <c r="B1" s="4" t="s">
        <v>160</v>
      </c>
    </row>
    <row r="2" spans="1:9" ht="13.8">
      <c r="B2" s="5" t="s">
        <v>161</v>
      </c>
    </row>
    <row r="5" spans="1:9" ht="13.8">
      <c r="A5" s="24"/>
      <c r="B5" s="11"/>
      <c r="C5" s="11"/>
      <c r="D5" s="12" t="s">
        <v>142</v>
      </c>
      <c r="E5" s="25" t="s">
        <v>143</v>
      </c>
      <c r="F5" s="23"/>
      <c r="I5" s="8" t="s">
        <v>144</v>
      </c>
    </row>
    <row r="6" spans="1:9" ht="13.8" thickBot="1">
      <c r="A6" s="42" t="s">
        <v>139</v>
      </c>
      <c r="B6" s="43" t="s">
        <v>140</v>
      </c>
      <c r="C6" s="44" t="s">
        <v>141</v>
      </c>
      <c r="D6" s="44" t="s">
        <v>145</v>
      </c>
      <c r="E6" s="45" t="s">
        <v>146</v>
      </c>
      <c r="F6" s="9"/>
      <c r="H6" s="9" t="s">
        <v>145</v>
      </c>
      <c r="I6" s="9" t="s">
        <v>146</v>
      </c>
    </row>
    <row r="7" spans="1:9">
      <c r="A7" s="28"/>
      <c r="E7" s="38"/>
    </row>
    <row r="8" spans="1:9">
      <c r="A8" s="34" t="s">
        <v>171</v>
      </c>
      <c r="B8" s="35" t="s">
        <v>188</v>
      </c>
      <c r="C8" s="36" t="s">
        <v>143</v>
      </c>
      <c r="D8" s="56">
        <v>117875</v>
      </c>
      <c r="E8" s="57"/>
    </row>
    <row r="9" spans="1:9">
      <c r="A9" s="34" t="s">
        <v>172</v>
      </c>
      <c r="B9" s="35" t="s">
        <v>189</v>
      </c>
      <c r="C9" s="36" t="s">
        <v>143</v>
      </c>
      <c r="D9" s="58"/>
      <c r="E9" s="59">
        <v>4911</v>
      </c>
    </row>
    <row r="10" spans="1:9">
      <c r="A10" s="34" t="s">
        <v>190</v>
      </c>
      <c r="B10" s="35" t="s">
        <v>174</v>
      </c>
      <c r="C10" s="36" t="s">
        <v>147</v>
      </c>
      <c r="D10" s="49"/>
      <c r="E10" s="50">
        <v>411511.2</v>
      </c>
      <c r="I10" s="33">
        <v>3324</v>
      </c>
    </row>
    <row r="11" spans="1:9">
      <c r="A11" s="34" t="s">
        <v>191</v>
      </c>
      <c r="B11" s="35" t="s">
        <v>192</v>
      </c>
      <c r="C11" s="36" t="s">
        <v>143</v>
      </c>
      <c r="D11" s="49"/>
      <c r="E11" s="50">
        <v>11349.46</v>
      </c>
    </row>
    <row r="12" spans="1:9">
      <c r="A12" s="34" t="s">
        <v>193</v>
      </c>
      <c r="B12" s="35" t="s">
        <v>194</v>
      </c>
      <c r="C12" s="36" t="s">
        <v>143</v>
      </c>
      <c r="D12" s="49"/>
      <c r="E12" s="51"/>
    </row>
    <row r="13" spans="1:9">
      <c r="A13" s="34" t="s">
        <v>195</v>
      </c>
      <c r="B13" s="35" t="s">
        <v>196</v>
      </c>
      <c r="C13" s="36" t="s">
        <v>143</v>
      </c>
      <c r="D13" s="49"/>
      <c r="E13" s="51"/>
    </row>
    <row r="14" spans="1:9">
      <c r="A14" s="34" t="s">
        <v>197</v>
      </c>
      <c r="B14" s="35" t="s">
        <v>198</v>
      </c>
      <c r="C14" s="36" t="s">
        <v>143</v>
      </c>
      <c r="D14" s="49"/>
      <c r="E14" s="51"/>
    </row>
    <row r="15" spans="1:9">
      <c r="A15" s="34" t="s">
        <v>199</v>
      </c>
      <c r="B15" s="35" t="s">
        <v>200</v>
      </c>
      <c r="C15" s="36" t="s">
        <v>143</v>
      </c>
      <c r="D15" s="49"/>
      <c r="E15" s="51"/>
    </row>
    <row r="16" spans="1:9">
      <c r="A16" s="34" t="s">
        <v>201</v>
      </c>
      <c r="B16" s="35" t="s">
        <v>202</v>
      </c>
      <c r="C16" s="36" t="s">
        <v>143</v>
      </c>
      <c r="D16" s="52"/>
      <c r="E16" s="51"/>
      <c r="F16" s="53">
        <f>SUM(E10:E16)</f>
        <v>422860.66000000003</v>
      </c>
    </row>
    <row r="17" spans="1:9">
      <c r="A17" s="34" t="s">
        <v>148</v>
      </c>
      <c r="B17" s="35" t="s">
        <v>203</v>
      </c>
      <c r="C17" s="36" t="s">
        <v>147</v>
      </c>
      <c r="D17" s="54">
        <v>7711436.2457853509</v>
      </c>
      <c r="E17" s="38"/>
      <c r="H17" s="33">
        <v>757820.46886740986</v>
      </c>
    </row>
    <row r="18" spans="1:9">
      <c r="A18" s="34" t="s">
        <v>162</v>
      </c>
      <c r="B18" s="35" t="s">
        <v>204</v>
      </c>
      <c r="C18" s="36" t="s">
        <v>143</v>
      </c>
      <c r="E18" s="38"/>
    </row>
    <row r="19" spans="1:9">
      <c r="A19" s="34" t="s">
        <v>154</v>
      </c>
      <c r="B19" s="35" t="s">
        <v>205</v>
      </c>
      <c r="C19" s="36" t="s">
        <v>143</v>
      </c>
      <c r="E19" s="60">
        <v>4384806</v>
      </c>
    </row>
    <row r="20" spans="1:9">
      <c r="A20" s="34" t="s">
        <v>163</v>
      </c>
      <c r="B20" s="35" t="s">
        <v>164</v>
      </c>
      <c r="C20" s="36" t="s">
        <v>143</v>
      </c>
      <c r="E20" s="38"/>
    </row>
    <row r="21" spans="1:9">
      <c r="A21" s="34" t="s">
        <v>155</v>
      </c>
      <c r="B21" s="35" t="s">
        <v>156</v>
      </c>
      <c r="C21" s="36" t="s">
        <v>143</v>
      </c>
      <c r="D21" s="37">
        <v>5.0000000000000001E-3</v>
      </c>
      <c r="E21" s="38"/>
    </row>
    <row r="22" spans="1:9">
      <c r="A22" s="34" t="s">
        <v>206</v>
      </c>
      <c r="B22" s="35" t="s">
        <v>207</v>
      </c>
      <c r="C22" s="36" t="s">
        <v>143</v>
      </c>
      <c r="E22" s="60">
        <v>10544</v>
      </c>
    </row>
    <row r="23" spans="1:9">
      <c r="A23" s="34" t="s">
        <v>165</v>
      </c>
      <c r="B23" s="35" t="s">
        <v>208</v>
      </c>
      <c r="C23" s="36" t="s">
        <v>147</v>
      </c>
      <c r="E23" s="60">
        <v>1467782.7039999962</v>
      </c>
      <c r="I23" s="33">
        <v>707387.08</v>
      </c>
    </row>
    <row r="24" spans="1:9">
      <c r="A24" s="34" t="s">
        <v>209</v>
      </c>
      <c r="B24" s="35" t="s">
        <v>210</v>
      </c>
      <c r="C24" s="36" t="s">
        <v>147</v>
      </c>
      <c r="E24" s="60">
        <v>1110486</v>
      </c>
      <c r="I24" s="33">
        <v>8970</v>
      </c>
    </row>
    <row r="25" spans="1:9">
      <c r="A25" s="34" t="s">
        <v>211</v>
      </c>
      <c r="B25" s="35" t="s">
        <v>212</v>
      </c>
      <c r="C25" s="36" t="s">
        <v>147</v>
      </c>
      <c r="E25" s="60">
        <v>24531743.75</v>
      </c>
      <c r="I25" s="33">
        <v>198156.25</v>
      </c>
    </row>
    <row r="26" spans="1:9">
      <c r="A26" s="34" t="s">
        <v>173</v>
      </c>
      <c r="B26" s="35" t="s">
        <v>213</v>
      </c>
      <c r="C26" s="36" t="s">
        <v>143</v>
      </c>
      <c r="D26" s="46">
        <v>6058616.1200000001</v>
      </c>
      <c r="E26" s="47"/>
    </row>
    <row r="27" spans="1:9">
      <c r="A27" s="34" t="s">
        <v>214</v>
      </c>
      <c r="B27" s="35" t="s">
        <v>215</v>
      </c>
      <c r="C27" s="36" t="s">
        <v>147</v>
      </c>
      <c r="D27" s="46">
        <v>2431599.13</v>
      </c>
      <c r="E27" s="47"/>
      <c r="H27" s="33">
        <v>19641.349999999999</v>
      </c>
    </row>
    <row r="28" spans="1:9">
      <c r="A28" s="34" t="s">
        <v>216</v>
      </c>
      <c r="B28" s="35" t="s">
        <v>175</v>
      </c>
      <c r="C28" s="36" t="s">
        <v>143</v>
      </c>
      <c r="D28" s="46">
        <v>15343</v>
      </c>
      <c r="E28" s="47"/>
    </row>
    <row r="29" spans="1:9">
      <c r="A29" s="34" t="s">
        <v>217</v>
      </c>
      <c r="B29" s="35" t="s">
        <v>218</v>
      </c>
      <c r="C29" s="36" t="s">
        <v>147</v>
      </c>
      <c r="D29" s="46">
        <v>552.14799999998877</v>
      </c>
      <c r="E29" s="47"/>
      <c r="H29" s="33">
        <v>4.46</v>
      </c>
    </row>
    <row r="30" spans="1:9">
      <c r="A30" s="34" t="s">
        <v>149</v>
      </c>
      <c r="B30" s="35" t="s">
        <v>150</v>
      </c>
      <c r="C30" s="36" t="s">
        <v>143</v>
      </c>
      <c r="D30" s="48"/>
      <c r="E30" s="47"/>
      <c r="F30" s="55">
        <f>SUM(D26:D30)</f>
        <v>8506110.398</v>
      </c>
    </row>
    <row r="31" spans="1:9">
      <c r="A31" s="39" t="s">
        <v>219</v>
      </c>
      <c r="B31" s="40" t="s">
        <v>220</v>
      </c>
      <c r="C31" s="41" t="s">
        <v>143</v>
      </c>
      <c r="D31" s="61">
        <v>8600</v>
      </c>
      <c r="E31" s="62"/>
    </row>
    <row r="32" spans="1:9">
      <c r="A32" s="39" t="s">
        <v>186</v>
      </c>
      <c r="B32" s="40" t="s">
        <v>221</v>
      </c>
      <c r="C32" s="41" t="s">
        <v>143</v>
      </c>
      <c r="D32" s="61">
        <v>31155</v>
      </c>
      <c r="E32" s="62"/>
    </row>
    <row r="33" spans="1:5">
      <c r="A33" s="39" t="s">
        <v>176</v>
      </c>
      <c r="B33" s="40" t="s">
        <v>177</v>
      </c>
      <c r="C33" s="41" t="s">
        <v>143</v>
      </c>
      <c r="D33" s="61">
        <v>190841.5</v>
      </c>
      <c r="E33" s="62"/>
    </row>
    <row r="34" spans="1:5">
      <c r="A34" s="39" t="s">
        <v>222</v>
      </c>
      <c r="B34" s="40" t="s">
        <v>223</v>
      </c>
      <c r="C34" s="41" t="s">
        <v>143</v>
      </c>
      <c r="D34" s="61">
        <v>105444</v>
      </c>
      <c r="E34" s="62"/>
    </row>
    <row r="35" spans="1:5">
      <c r="A35" s="39" t="s">
        <v>224</v>
      </c>
      <c r="B35" s="40" t="s">
        <v>178</v>
      </c>
      <c r="C35" s="41" t="s">
        <v>143</v>
      </c>
      <c r="D35" s="61">
        <v>341789.1</v>
      </c>
      <c r="E35" s="62"/>
    </row>
    <row r="36" spans="1:5">
      <c r="A36" s="39" t="s">
        <v>225</v>
      </c>
      <c r="B36" s="40" t="s">
        <v>226</v>
      </c>
      <c r="C36" s="41" t="s">
        <v>143</v>
      </c>
      <c r="D36" s="61">
        <v>365990</v>
      </c>
      <c r="E36" s="62"/>
    </row>
    <row r="37" spans="1:5">
      <c r="A37" s="39" t="s">
        <v>227</v>
      </c>
      <c r="B37" s="40" t="s">
        <v>228</v>
      </c>
      <c r="C37" s="41" t="s">
        <v>143</v>
      </c>
      <c r="D37" s="61">
        <v>77184605.504000008</v>
      </c>
      <c r="E37" s="62"/>
    </row>
    <row r="38" spans="1:5">
      <c r="A38" s="39" t="s">
        <v>179</v>
      </c>
      <c r="B38" s="40" t="s">
        <v>180</v>
      </c>
      <c r="C38" s="41" t="s">
        <v>143</v>
      </c>
      <c r="D38" s="61">
        <v>60000</v>
      </c>
      <c r="E38" s="62"/>
    </row>
    <row r="39" spans="1:5">
      <c r="A39" s="39" t="s">
        <v>166</v>
      </c>
      <c r="B39" s="40" t="s">
        <v>229</v>
      </c>
      <c r="C39" s="41" t="s">
        <v>143</v>
      </c>
      <c r="D39" s="61">
        <v>182589.27</v>
      </c>
      <c r="E39" s="62"/>
    </row>
    <row r="40" spans="1:5">
      <c r="A40" s="39" t="s">
        <v>167</v>
      </c>
      <c r="B40" s="40" t="s">
        <v>230</v>
      </c>
      <c r="C40" s="41" t="s">
        <v>143</v>
      </c>
      <c r="D40" s="61">
        <v>106932</v>
      </c>
      <c r="E40" s="62"/>
    </row>
    <row r="41" spans="1:5">
      <c r="A41" s="39" t="s">
        <v>181</v>
      </c>
      <c r="B41" s="40" t="s">
        <v>231</v>
      </c>
      <c r="C41" s="41" t="s">
        <v>143</v>
      </c>
      <c r="D41" s="61">
        <v>23500</v>
      </c>
      <c r="E41" s="62"/>
    </row>
    <row r="42" spans="1:5">
      <c r="A42" s="39" t="s">
        <v>151</v>
      </c>
      <c r="B42" s="40" t="s">
        <v>232</v>
      </c>
      <c r="C42" s="41" t="s">
        <v>143</v>
      </c>
      <c r="D42" s="64">
        <v>27507.085999999996</v>
      </c>
      <c r="E42" s="62"/>
    </row>
    <row r="43" spans="1:5">
      <c r="A43" s="39" t="s">
        <v>168</v>
      </c>
      <c r="B43" s="40" t="s">
        <v>233</v>
      </c>
      <c r="C43" s="41" t="s">
        <v>143</v>
      </c>
      <c r="D43" s="64">
        <v>959218</v>
      </c>
      <c r="E43" s="62"/>
    </row>
    <row r="44" spans="1:5">
      <c r="A44" s="39" t="s">
        <v>234</v>
      </c>
      <c r="B44" s="40" t="s">
        <v>235</v>
      </c>
      <c r="C44" s="41" t="s">
        <v>143</v>
      </c>
      <c r="D44" s="61">
        <v>124329.55</v>
      </c>
      <c r="E44" s="62"/>
    </row>
    <row r="45" spans="1:5">
      <c r="A45" s="39" t="s">
        <v>182</v>
      </c>
      <c r="B45" s="40" t="s">
        <v>236</v>
      </c>
      <c r="C45" s="41" t="s">
        <v>143</v>
      </c>
      <c r="D45" s="61">
        <v>370151.52800000005</v>
      </c>
      <c r="E45" s="62"/>
    </row>
    <row r="46" spans="1:5">
      <c r="A46" s="39" t="s">
        <v>237</v>
      </c>
      <c r="B46" s="40" t="s">
        <v>238</v>
      </c>
      <c r="C46" s="41" t="s">
        <v>143</v>
      </c>
      <c r="D46" s="64">
        <v>7053.02</v>
      </c>
      <c r="E46" s="62"/>
    </row>
    <row r="47" spans="1:5">
      <c r="A47" s="39" t="s">
        <v>239</v>
      </c>
      <c r="B47" s="40" t="s">
        <v>240</v>
      </c>
      <c r="C47" s="41" t="s">
        <v>143</v>
      </c>
      <c r="D47" s="64">
        <v>4911</v>
      </c>
      <c r="E47" s="62"/>
    </row>
    <row r="48" spans="1:5">
      <c r="A48" s="39" t="s">
        <v>187</v>
      </c>
      <c r="B48" s="40" t="s">
        <v>241</v>
      </c>
      <c r="C48" s="41" t="s">
        <v>143</v>
      </c>
      <c r="D48" s="63"/>
      <c r="E48" s="65">
        <v>64002699.02799999</v>
      </c>
    </row>
    <row r="49" spans="1:9">
      <c r="A49" s="39" t="s">
        <v>183</v>
      </c>
      <c r="B49" s="40" t="s">
        <v>184</v>
      </c>
      <c r="C49" s="41" t="s">
        <v>143</v>
      </c>
      <c r="D49" s="63"/>
      <c r="E49" s="65">
        <v>16573.88</v>
      </c>
    </row>
    <row r="50" spans="1:9">
      <c r="A50" s="39" t="s">
        <v>242</v>
      </c>
      <c r="B50" s="40" t="s">
        <v>243</v>
      </c>
      <c r="C50" s="41" t="s">
        <v>143</v>
      </c>
      <c r="D50" s="63"/>
      <c r="E50" s="65">
        <v>477631.185</v>
      </c>
      <c r="F50" s="66"/>
    </row>
    <row r="51" spans="1:9">
      <c r="A51" s="29"/>
      <c r="B51" s="30"/>
      <c r="C51" s="30"/>
      <c r="D51" s="30"/>
      <c r="E51" s="31"/>
      <c r="H51" s="66"/>
    </row>
    <row r="52" spans="1:9">
      <c r="A52" s="24"/>
      <c r="B52" s="11"/>
      <c r="C52" s="19" t="s">
        <v>110</v>
      </c>
      <c r="D52" s="20">
        <f>SUM(D7:D51)</f>
        <v>96430038.206785336</v>
      </c>
      <c r="E52" s="32">
        <f>SUM(E7:E51)</f>
        <v>96430038.206999987</v>
      </c>
    </row>
    <row r="53" spans="1:9">
      <c r="A53" s="26"/>
      <c r="B53" s="21"/>
      <c r="C53" s="22" t="s">
        <v>152</v>
      </c>
      <c r="D53" s="21"/>
      <c r="E53" s="27">
        <f>E52-D52</f>
        <v>2.1465122699737549E-4</v>
      </c>
      <c r="H53" s="13"/>
      <c r="I53" s="13"/>
    </row>
    <row r="54" spans="1:9">
      <c r="H54" s="14"/>
      <c r="I54" s="15"/>
    </row>
    <row r="55" spans="1:9">
      <c r="H55" s="14"/>
      <c r="I55" s="15"/>
    </row>
    <row r="56" spans="1:9">
      <c r="A56" s="6" t="s">
        <v>185</v>
      </c>
      <c r="H56" s="14"/>
      <c r="I56" s="14"/>
    </row>
    <row r="57" spans="1:9">
      <c r="D57" s="7"/>
      <c r="H57" s="14"/>
      <c r="I57" s="16"/>
    </row>
    <row r="58" spans="1:9">
      <c r="H58" s="14"/>
    </row>
    <row r="59" spans="1:9">
      <c r="I59" s="15"/>
    </row>
    <row r="66" spans="9:9">
      <c r="I66" s="15"/>
    </row>
    <row r="67" spans="9:9">
      <c r="I67" s="17"/>
    </row>
    <row r="68" spans="9:9">
      <c r="I68" s="17"/>
    </row>
    <row r="70" spans="9:9">
      <c r="I70" s="17"/>
    </row>
    <row r="72" spans="9:9">
      <c r="I72" s="18"/>
    </row>
    <row r="77" spans="9:9">
      <c r="I77" s="17"/>
    </row>
  </sheetData>
  <phoneticPr fontId="7" type="noConversion"/>
  <pageMargins left="0.75" right="0.75" top="1" bottom="1" header="0" footer="0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4"/>
  <sheetViews>
    <sheetView topLeftCell="A19" workbookViewId="0">
      <selection activeCell="E53" sqref="E53"/>
    </sheetView>
  </sheetViews>
  <sheetFormatPr defaultColWidth="11.44140625" defaultRowHeight="12.6"/>
  <cols>
    <col min="1" max="1" width="11.44140625" style="67" customWidth="1"/>
    <col min="2" max="2" width="42.44140625" style="67" bestFit="1" customWidth="1"/>
    <col min="3" max="3" width="8" style="67" bestFit="1" customWidth="1"/>
    <col min="4" max="4" width="1.5546875" style="67" customWidth="1"/>
    <col min="5" max="6" width="14" style="67" bestFit="1" customWidth="1"/>
    <col min="7" max="7" width="14" style="103" customWidth="1"/>
    <col min="8" max="8" width="13.5546875" style="67" bestFit="1" customWidth="1"/>
    <col min="9" max="16384" width="11.44140625" style="67"/>
  </cols>
  <sheetData>
    <row r="1" spans="1:10" ht="16.8">
      <c r="B1" s="68" t="s">
        <v>160</v>
      </c>
    </row>
    <row r="2" spans="1:10" ht="13.8">
      <c r="B2" s="69" t="s">
        <v>245</v>
      </c>
    </row>
    <row r="5" spans="1:10" ht="13.8">
      <c r="A5" s="87" t="s">
        <v>139</v>
      </c>
      <c r="B5" s="78" t="s">
        <v>140</v>
      </c>
      <c r="C5" s="79" t="s">
        <v>141</v>
      </c>
      <c r="D5" s="80"/>
      <c r="E5" s="79" t="s">
        <v>142</v>
      </c>
      <c r="F5" s="88" t="s">
        <v>143</v>
      </c>
      <c r="G5" s="104"/>
      <c r="J5" s="72" t="s">
        <v>144</v>
      </c>
    </row>
    <row r="6" spans="1:10" ht="13.2" thickBot="1">
      <c r="A6" s="90"/>
      <c r="B6" s="81"/>
      <c r="C6" s="81"/>
      <c r="D6" s="81"/>
      <c r="E6" s="82" t="s">
        <v>145</v>
      </c>
      <c r="F6" s="91" t="s">
        <v>146</v>
      </c>
      <c r="G6" s="105"/>
      <c r="I6" s="71" t="s">
        <v>145</v>
      </c>
      <c r="J6" s="71" t="s">
        <v>146</v>
      </c>
    </row>
    <row r="7" spans="1:10" ht="13.2">
      <c r="A7" s="92" t="s">
        <v>246</v>
      </c>
      <c r="B7" s="93" t="s">
        <v>247</v>
      </c>
      <c r="C7" s="94" t="s">
        <v>143</v>
      </c>
      <c r="E7" s="114">
        <v>15597712.465</v>
      </c>
      <c r="F7" s="119"/>
      <c r="G7" s="106"/>
    </row>
    <row r="8" spans="1:10" ht="13.2">
      <c r="A8" s="92" t="s">
        <v>171</v>
      </c>
      <c r="B8" s="93" t="s">
        <v>188</v>
      </c>
      <c r="C8" s="94" t="s">
        <v>143</v>
      </c>
      <c r="E8" s="114">
        <v>117875</v>
      </c>
      <c r="F8" s="119"/>
      <c r="G8" s="106"/>
    </row>
    <row r="9" spans="1:10">
      <c r="A9" s="92" t="s">
        <v>172</v>
      </c>
      <c r="B9" s="93" t="s">
        <v>189</v>
      </c>
      <c r="C9" s="94" t="s">
        <v>143</v>
      </c>
      <c r="E9" s="120"/>
      <c r="F9" s="115">
        <v>33152</v>
      </c>
      <c r="G9" s="107"/>
    </row>
    <row r="10" spans="1:10">
      <c r="A10" s="92" t="s">
        <v>190</v>
      </c>
      <c r="B10" s="93" t="s">
        <v>174</v>
      </c>
      <c r="C10" s="94" t="s">
        <v>147</v>
      </c>
      <c r="E10" s="121"/>
      <c r="F10" s="116">
        <v>625786.56000000006</v>
      </c>
      <c r="G10" s="107"/>
      <c r="J10" s="73">
        <v>4536</v>
      </c>
    </row>
    <row r="11" spans="1:10" ht="13.2">
      <c r="A11" s="92" t="s">
        <v>191</v>
      </c>
      <c r="B11" s="93" t="s">
        <v>192</v>
      </c>
      <c r="C11" s="94" t="s">
        <v>143</v>
      </c>
      <c r="E11" s="121"/>
      <c r="F11" s="122"/>
      <c r="G11" s="106"/>
    </row>
    <row r="12" spans="1:10" ht="13.2">
      <c r="A12" s="92" t="s">
        <v>197</v>
      </c>
      <c r="B12" s="93" t="s">
        <v>198</v>
      </c>
      <c r="C12" s="94" t="s">
        <v>143</v>
      </c>
      <c r="E12" s="121"/>
      <c r="F12" s="122"/>
      <c r="G12" s="106"/>
    </row>
    <row r="13" spans="1:10">
      <c r="A13" s="92" t="s">
        <v>248</v>
      </c>
      <c r="B13" s="93" t="s">
        <v>249</v>
      </c>
      <c r="C13" s="94" t="s">
        <v>147</v>
      </c>
      <c r="E13" s="121"/>
      <c r="F13" s="116">
        <v>19914569.581999928</v>
      </c>
      <c r="G13" s="107"/>
      <c r="J13" s="73">
        <v>144350.31590315982</v>
      </c>
    </row>
    <row r="14" spans="1:10" ht="13.2">
      <c r="A14" s="92" t="s">
        <v>250</v>
      </c>
      <c r="B14" s="93" t="s">
        <v>251</v>
      </c>
      <c r="C14" s="94" t="s">
        <v>147</v>
      </c>
      <c r="E14" s="121"/>
      <c r="F14" s="122"/>
      <c r="G14" s="106"/>
    </row>
    <row r="15" spans="1:10">
      <c r="A15" s="92" t="s">
        <v>252</v>
      </c>
      <c r="B15" s="93" t="s">
        <v>253</v>
      </c>
      <c r="C15" s="94" t="s">
        <v>147</v>
      </c>
      <c r="E15" s="121"/>
      <c r="F15" s="116">
        <v>0.52590876452624802</v>
      </c>
      <c r="G15" s="107"/>
      <c r="J15" s="73">
        <v>3.8120380142936481E-3</v>
      </c>
    </row>
    <row r="16" spans="1:10" ht="13.2">
      <c r="A16" s="92" t="s">
        <v>254</v>
      </c>
      <c r="B16" s="93" t="s">
        <v>255</v>
      </c>
      <c r="C16" s="94" t="s">
        <v>143</v>
      </c>
      <c r="E16" s="121"/>
      <c r="F16" s="122"/>
      <c r="G16" s="106"/>
    </row>
    <row r="17" spans="1:10" ht="13.2">
      <c r="A17" s="92" t="s">
        <v>256</v>
      </c>
      <c r="B17" s="93" t="s">
        <v>257</v>
      </c>
      <c r="C17" s="94" t="s">
        <v>143</v>
      </c>
      <c r="E17" s="121"/>
      <c r="F17" s="122"/>
      <c r="G17" s="106"/>
    </row>
    <row r="18" spans="1:10" ht="13.2">
      <c r="A18" s="92" t="s">
        <v>258</v>
      </c>
      <c r="B18" s="93" t="s">
        <v>259</v>
      </c>
      <c r="C18" s="94" t="s">
        <v>143</v>
      </c>
      <c r="E18" s="121"/>
      <c r="F18" s="122"/>
      <c r="G18" s="106"/>
    </row>
    <row r="19" spans="1:10" ht="13.2">
      <c r="A19" s="92" t="s">
        <v>260</v>
      </c>
      <c r="B19" s="93" t="s">
        <v>261</v>
      </c>
      <c r="C19" s="94" t="s">
        <v>143</v>
      </c>
      <c r="E19" s="121"/>
      <c r="F19" s="122"/>
      <c r="G19" s="106"/>
    </row>
    <row r="20" spans="1:10" ht="13.2">
      <c r="A20" s="92" t="s">
        <v>262</v>
      </c>
      <c r="B20" s="93" t="s">
        <v>263</v>
      </c>
      <c r="C20" s="94" t="s">
        <v>143</v>
      </c>
      <c r="E20" s="121"/>
      <c r="F20" s="122"/>
      <c r="G20" s="110">
        <f>SUM(F10:F20)</f>
        <v>20540356.667908691</v>
      </c>
    </row>
    <row r="21" spans="1:10" ht="13.2">
      <c r="A21" s="92" t="s">
        <v>148</v>
      </c>
      <c r="B21" s="93" t="s">
        <v>203</v>
      </c>
      <c r="C21" s="94" t="s">
        <v>147</v>
      </c>
      <c r="E21" s="114">
        <v>71692248.012920588</v>
      </c>
      <c r="F21" s="119"/>
      <c r="G21" s="106"/>
      <c r="I21" s="73">
        <v>519659.66956306569</v>
      </c>
    </row>
    <row r="22" spans="1:10" ht="13.2">
      <c r="A22" s="92" t="s">
        <v>264</v>
      </c>
      <c r="B22" s="93" t="s">
        <v>265</v>
      </c>
      <c r="C22" s="94" t="s">
        <v>143</v>
      </c>
      <c r="E22" s="114">
        <v>21000</v>
      </c>
      <c r="F22" s="119"/>
      <c r="G22" s="106"/>
    </row>
    <row r="23" spans="1:10" ht="13.2">
      <c r="A23" s="92" t="s">
        <v>287</v>
      </c>
      <c r="B23" s="93" t="s">
        <v>288</v>
      </c>
      <c r="C23" s="94" t="s">
        <v>143</v>
      </c>
      <c r="E23" s="114"/>
      <c r="F23" s="130">
        <v>2175513</v>
      </c>
      <c r="G23" s="106"/>
    </row>
    <row r="24" spans="1:10" ht="13.2">
      <c r="A24" s="92" t="s">
        <v>266</v>
      </c>
      <c r="B24" s="93" t="s">
        <v>267</v>
      </c>
      <c r="C24" s="94" t="s">
        <v>143</v>
      </c>
      <c r="E24" s="117">
        <v>4.9999982118606569E-3</v>
      </c>
      <c r="F24" s="119"/>
      <c r="G24" s="106"/>
    </row>
    <row r="25" spans="1:10">
      <c r="A25" s="92" t="s">
        <v>154</v>
      </c>
      <c r="B25" s="93" t="s">
        <v>205</v>
      </c>
      <c r="C25" s="94" t="s">
        <v>143</v>
      </c>
      <c r="E25" s="120"/>
      <c r="F25" s="115">
        <v>901143</v>
      </c>
      <c r="G25" s="107"/>
    </row>
    <row r="26" spans="1:10" ht="13.2">
      <c r="A26" s="92" t="s">
        <v>163</v>
      </c>
      <c r="B26" s="93" t="s">
        <v>164</v>
      </c>
      <c r="C26" s="94" t="s">
        <v>143</v>
      </c>
      <c r="E26" s="117">
        <v>1.9999998807907105E-3</v>
      </c>
      <c r="F26" s="119"/>
      <c r="G26" s="106"/>
    </row>
    <row r="27" spans="1:10" ht="13.2">
      <c r="A27" s="92" t="s">
        <v>155</v>
      </c>
      <c r="B27" s="93" t="s">
        <v>156</v>
      </c>
      <c r="C27" s="94" t="s">
        <v>143</v>
      </c>
      <c r="E27" s="120"/>
      <c r="F27" s="119"/>
      <c r="G27" s="106"/>
    </row>
    <row r="28" spans="1:10">
      <c r="A28" s="92" t="s">
        <v>206</v>
      </c>
      <c r="B28" s="93" t="s">
        <v>207</v>
      </c>
      <c r="C28" s="94" t="s">
        <v>143</v>
      </c>
      <c r="E28" s="120"/>
      <c r="F28" s="115">
        <v>10544</v>
      </c>
      <c r="G28" s="107"/>
    </row>
    <row r="29" spans="1:10">
      <c r="A29" s="92" t="s">
        <v>165</v>
      </c>
      <c r="B29" s="93" t="s">
        <v>208</v>
      </c>
      <c r="C29" s="94" t="s">
        <v>147</v>
      </c>
      <c r="E29" s="120"/>
      <c r="F29" s="115">
        <v>8533664.7967999931</v>
      </c>
      <c r="G29" s="107"/>
      <c r="J29" s="73">
        <v>61856.08</v>
      </c>
    </row>
    <row r="30" spans="1:10">
      <c r="A30" s="92" t="s">
        <v>209</v>
      </c>
      <c r="B30" s="93" t="s">
        <v>210</v>
      </c>
      <c r="C30" s="94" t="s">
        <v>147</v>
      </c>
      <c r="E30" s="120"/>
      <c r="F30" s="115">
        <v>36364035.947430052</v>
      </c>
      <c r="G30" s="107"/>
      <c r="J30" s="73">
        <v>263583.90799818822</v>
      </c>
    </row>
    <row r="31" spans="1:10" ht="13.2">
      <c r="A31" s="111" t="s">
        <v>268</v>
      </c>
      <c r="B31" s="112" t="s">
        <v>269</v>
      </c>
      <c r="C31" s="113" t="s">
        <v>143</v>
      </c>
      <c r="E31" s="117"/>
      <c r="F31" s="119"/>
      <c r="G31" s="106"/>
    </row>
    <row r="32" spans="1:10" ht="13.2">
      <c r="A32" s="92" t="s">
        <v>270</v>
      </c>
      <c r="B32" s="93" t="s">
        <v>271</v>
      </c>
      <c r="C32" s="94" t="s">
        <v>143</v>
      </c>
      <c r="E32" s="114">
        <v>230230</v>
      </c>
      <c r="F32" s="119"/>
      <c r="G32" s="106"/>
    </row>
    <row r="33" spans="1:10">
      <c r="A33" s="92" t="s">
        <v>211</v>
      </c>
      <c r="B33" s="93" t="s">
        <v>212</v>
      </c>
      <c r="C33" s="94" t="s">
        <v>147</v>
      </c>
      <c r="E33" s="120"/>
      <c r="F33" s="115">
        <f>8040481.25-2242196.25</f>
        <v>5798285</v>
      </c>
      <c r="G33" s="107"/>
      <c r="J33" s="73">
        <v>58281.25</v>
      </c>
    </row>
    <row r="34" spans="1:10" ht="13.2">
      <c r="A34" s="92" t="s">
        <v>173</v>
      </c>
      <c r="B34" s="93" t="s">
        <v>213</v>
      </c>
      <c r="C34" s="94" t="s">
        <v>143</v>
      </c>
      <c r="E34" s="118">
        <v>4481601.25</v>
      </c>
      <c r="F34" s="123"/>
      <c r="G34" s="106"/>
    </row>
    <row r="35" spans="1:10" ht="13.2">
      <c r="A35" s="92" t="s">
        <v>214</v>
      </c>
      <c r="B35" s="93" t="s">
        <v>215</v>
      </c>
      <c r="C35" s="94" t="s">
        <v>147</v>
      </c>
      <c r="E35" s="118">
        <v>990574.87360000249</v>
      </c>
      <c r="F35" s="123"/>
      <c r="G35" s="106"/>
      <c r="I35" s="73">
        <v>7180.16</v>
      </c>
    </row>
    <row r="36" spans="1:10" ht="13.2">
      <c r="A36" s="92" t="s">
        <v>216</v>
      </c>
      <c r="B36" s="93" t="s">
        <v>175</v>
      </c>
      <c r="C36" s="94" t="s">
        <v>143</v>
      </c>
      <c r="E36" s="118">
        <v>36503</v>
      </c>
      <c r="F36" s="123"/>
      <c r="G36" s="106"/>
    </row>
    <row r="37" spans="1:10" ht="13.2">
      <c r="A37" s="92" t="s">
        <v>217</v>
      </c>
      <c r="B37" s="93" t="s">
        <v>218</v>
      </c>
      <c r="C37" s="94" t="s">
        <v>147</v>
      </c>
      <c r="E37" s="118">
        <v>2146.6576000003515</v>
      </c>
      <c r="F37" s="123"/>
      <c r="G37" s="109">
        <f>SUM(E34:E37)</f>
        <v>5510825.7812000029</v>
      </c>
      <c r="I37" s="73">
        <v>15.56</v>
      </c>
    </row>
    <row r="38" spans="1:10" ht="13.2">
      <c r="A38" s="92" t="s">
        <v>149</v>
      </c>
      <c r="B38" s="93" t="s">
        <v>150</v>
      </c>
      <c r="C38" s="94" t="s">
        <v>143</v>
      </c>
      <c r="E38" s="120"/>
      <c r="F38" s="119"/>
      <c r="G38" s="106"/>
    </row>
    <row r="39" spans="1:10" ht="13.2">
      <c r="A39" s="99" t="s">
        <v>272</v>
      </c>
      <c r="B39" s="100" t="s">
        <v>273</v>
      </c>
      <c r="C39" s="101" t="s">
        <v>143</v>
      </c>
      <c r="D39" s="102"/>
      <c r="E39" s="127">
        <v>22380</v>
      </c>
      <c r="F39" s="124"/>
      <c r="G39" s="106"/>
    </row>
    <row r="40" spans="1:10" ht="13.2">
      <c r="A40" s="99" t="s">
        <v>219</v>
      </c>
      <c r="B40" s="100" t="s">
        <v>220</v>
      </c>
      <c r="C40" s="101" t="s">
        <v>143</v>
      </c>
      <c r="D40" s="102"/>
      <c r="E40" s="127">
        <v>29900</v>
      </c>
      <c r="F40" s="124"/>
      <c r="G40" s="106"/>
    </row>
    <row r="41" spans="1:10" ht="13.2">
      <c r="A41" s="99" t="s">
        <v>274</v>
      </c>
      <c r="B41" s="100" t="s">
        <v>275</v>
      </c>
      <c r="C41" s="101" t="s">
        <v>143</v>
      </c>
      <c r="D41" s="102"/>
      <c r="E41" s="127">
        <v>462000</v>
      </c>
      <c r="F41" s="124"/>
      <c r="G41" s="106"/>
    </row>
    <row r="42" spans="1:10" ht="13.2">
      <c r="A42" s="99" t="s">
        <v>186</v>
      </c>
      <c r="B42" s="100" t="s">
        <v>221</v>
      </c>
      <c r="C42" s="101" t="s">
        <v>143</v>
      </c>
      <c r="D42" s="102"/>
      <c r="E42" s="127">
        <v>104570</v>
      </c>
      <c r="F42" s="124"/>
      <c r="G42" s="106"/>
    </row>
    <row r="43" spans="1:10" ht="13.2">
      <c r="A43" s="99" t="s">
        <v>176</v>
      </c>
      <c r="B43" s="100" t="s">
        <v>177</v>
      </c>
      <c r="C43" s="101" t="s">
        <v>143</v>
      </c>
      <c r="D43" s="102"/>
      <c r="E43" s="127">
        <v>787218.8</v>
      </c>
      <c r="F43" s="124"/>
      <c r="G43" s="106"/>
    </row>
    <row r="44" spans="1:10" ht="13.2">
      <c r="A44" s="99" t="s">
        <v>222</v>
      </c>
      <c r="B44" s="100" t="s">
        <v>223</v>
      </c>
      <c r="C44" s="101" t="s">
        <v>143</v>
      </c>
      <c r="D44" s="102"/>
      <c r="E44" s="127">
        <v>531890.5</v>
      </c>
      <c r="F44" s="124"/>
      <c r="G44" s="89"/>
    </row>
    <row r="45" spans="1:10" ht="13.2">
      <c r="A45" s="99" t="s">
        <v>224</v>
      </c>
      <c r="B45" s="100" t="s">
        <v>178</v>
      </c>
      <c r="C45" s="101" t="s">
        <v>143</v>
      </c>
      <c r="D45" s="102"/>
      <c r="E45" s="127">
        <v>1209324.3</v>
      </c>
      <c r="F45" s="124"/>
      <c r="G45" s="106"/>
    </row>
    <row r="46" spans="1:10" ht="13.2">
      <c r="A46" s="99" t="s">
        <v>276</v>
      </c>
      <c r="B46" s="100" t="s">
        <v>277</v>
      </c>
      <c r="C46" s="101" t="s">
        <v>143</v>
      </c>
      <c r="D46" s="102"/>
      <c r="E46" s="127">
        <v>19243407.550000001</v>
      </c>
      <c r="F46" s="124"/>
      <c r="G46" s="106"/>
    </row>
    <row r="47" spans="1:10" ht="13.2">
      <c r="A47" s="99" t="s">
        <v>278</v>
      </c>
      <c r="B47" s="100" t="s">
        <v>279</v>
      </c>
      <c r="C47" s="101" t="s">
        <v>143</v>
      </c>
      <c r="D47" s="102"/>
      <c r="E47" s="127">
        <v>2567550.16</v>
      </c>
      <c r="F47" s="124"/>
      <c r="G47" s="106"/>
    </row>
    <row r="48" spans="1:10" ht="13.2">
      <c r="A48" s="99" t="s">
        <v>227</v>
      </c>
      <c r="B48" s="100" t="s">
        <v>228</v>
      </c>
      <c r="C48" s="101" t="s">
        <v>143</v>
      </c>
      <c r="D48" s="102"/>
      <c r="E48" s="127">
        <v>31713841.957000002</v>
      </c>
      <c r="F48" s="124"/>
      <c r="G48" s="106"/>
    </row>
    <row r="49" spans="1:7" ht="13.2">
      <c r="A49" s="99" t="s">
        <v>179</v>
      </c>
      <c r="B49" s="100" t="s">
        <v>180</v>
      </c>
      <c r="C49" s="101" t="s">
        <v>143</v>
      </c>
      <c r="D49" s="102"/>
      <c r="E49" s="127">
        <v>445383.33</v>
      </c>
      <c r="F49" s="124"/>
      <c r="G49" s="106"/>
    </row>
    <row r="50" spans="1:7" ht="13.2">
      <c r="A50" s="99" t="s">
        <v>166</v>
      </c>
      <c r="B50" s="100" t="s">
        <v>229</v>
      </c>
      <c r="C50" s="101" t="s">
        <v>143</v>
      </c>
      <c r="D50" s="102"/>
      <c r="E50" s="127">
        <v>442074.03</v>
      </c>
      <c r="F50" s="124"/>
      <c r="G50" s="106"/>
    </row>
    <row r="51" spans="1:7" ht="13.2">
      <c r="A51" s="99" t="s">
        <v>167</v>
      </c>
      <c r="B51" s="100" t="s">
        <v>230</v>
      </c>
      <c r="C51" s="101" t="s">
        <v>143</v>
      </c>
      <c r="D51" s="102"/>
      <c r="E51" s="127">
        <v>540629.32999999996</v>
      </c>
      <c r="F51" s="124"/>
      <c r="G51" s="106"/>
    </row>
    <row r="52" spans="1:7" ht="13.2">
      <c r="A52" s="99" t="s">
        <v>181</v>
      </c>
      <c r="B52" s="100" t="s">
        <v>231</v>
      </c>
      <c r="C52" s="101" t="s">
        <v>143</v>
      </c>
      <c r="D52" s="102"/>
      <c r="E52" s="127">
        <v>42330</v>
      </c>
      <c r="F52" s="124"/>
      <c r="G52" s="106"/>
    </row>
    <row r="53" spans="1:7" ht="13.2">
      <c r="A53" s="99" t="s">
        <v>151</v>
      </c>
      <c r="B53" s="100" t="s">
        <v>232</v>
      </c>
      <c r="C53" s="101" t="s">
        <v>143</v>
      </c>
      <c r="D53" s="102"/>
      <c r="E53" s="127">
        <v>29403.55</v>
      </c>
      <c r="F53" s="124"/>
      <c r="G53" s="106"/>
    </row>
    <row r="54" spans="1:7" ht="13.2">
      <c r="A54" s="99" t="s">
        <v>280</v>
      </c>
      <c r="B54" s="100" t="s">
        <v>281</v>
      </c>
      <c r="C54" s="101" t="s">
        <v>143</v>
      </c>
      <c r="D54" s="102"/>
      <c r="E54" s="125">
        <v>0</v>
      </c>
      <c r="F54" s="124"/>
      <c r="G54" s="106"/>
    </row>
    <row r="55" spans="1:7" ht="13.2">
      <c r="A55" s="99" t="s">
        <v>168</v>
      </c>
      <c r="B55" s="100" t="s">
        <v>233</v>
      </c>
      <c r="C55" s="101" t="s">
        <v>143</v>
      </c>
      <c r="D55" s="102"/>
      <c r="E55" s="128">
        <v>2067351</v>
      </c>
      <c r="F55" s="124"/>
      <c r="G55" s="106"/>
    </row>
    <row r="56" spans="1:7" ht="13.2">
      <c r="A56" s="99" t="s">
        <v>234</v>
      </c>
      <c r="B56" s="100" t="s">
        <v>235</v>
      </c>
      <c r="C56" s="101" t="s">
        <v>143</v>
      </c>
      <c r="D56" s="102"/>
      <c r="E56" s="127">
        <v>254867.66</v>
      </c>
      <c r="F56" s="124"/>
      <c r="G56" s="106"/>
    </row>
    <row r="57" spans="1:7" ht="13.2">
      <c r="A57" s="99" t="s">
        <v>282</v>
      </c>
      <c r="B57" s="100" t="s">
        <v>283</v>
      </c>
      <c r="C57" s="101" t="s">
        <v>143</v>
      </c>
      <c r="D57" s="102"/>
      <c r="E57" s="127">
        <v>4441</v>
      </c>
      <c r="F57" s="124"/>
      <c r="G57" s="106"/>
    </row>
    <row r="58" spans="1:7" ht="13.2">
      <c r="A58" s="99" t="s">
        <v>182</v>
      </c>
      <c r="B58" s="100" t="s">
        <v>236</v>
      </c>
      <c r="C58" s="101" t="s">
        <v>143</v>
      </c>
      <c r="D58" s="102"/>
      <c r="E58" s="127">
        <v>1475882.0589999997</v>
      </c>
      <c r="F58" s="124"/>
      <c r="G58" s="106"/>
    </row>
    <row r="59" spans="1:7" ht="13.2">
      <c r="A59" s="99" t="s">
        <v>237</v>
      </c>
      <c r="B59" s="100" t="s">
        <v>238</v>
      </c>
      <c r="C59" s="101" t="s">
        <v>143</v>
      </c>
      <c r="D59" s="102"/>
      <c r="E59" s="127">
        <v>761475.65</v>
      </c>
      <c r="F59" s="124"/>
      <c r="G59" s="106"/>
    </row>
    <row r="60" spans="1:7" ht="13.2">
      <c r="A60" s="99" t="s">
        <v>239</v>
      </c>
      <c r="B60" s="100" t="s">
        <v>240</v>
      </c>
      <c r="C60" s="101" t="s">
        <v>143</v>
      </c>
      <c r="D60" s="102"/>
      <c r="E60" s="127">
        <v>28241</v>
      </c>
      <c r="F60" s="124"/>
      <c r="G60" s="106"/>
    </row>
    <row r="61" spans="1:7" ht="13.2">
      <c r="A61" s="99">
        <v>69</v>
      </c>
      <c r="B61" s="100" t="s">
        <v>286</v>
      </c>
      <c r="C61" s="101" t="s">
        <v>143</v>
      </c>
      <c r="D61" s="102"/>
      <c r="E61" s="127">
        <v>2175513</v>
      </c>
      <c r="F61" s="124"/>
      <c r="G61" s="106"/>
    </row>
    <row r="62" spans="1:7">
      <c r="A62" s="99" t="s">
        <v>187</v>
      </c>
      <c r="B62" s="100" t="s">
        <v>241</v>
      </c>
      <c r="C62" s="101" t="s">
        <v>143</v>
      </c>
      <c r="D62" s="102"/>
      <c r="E62" s="125"/>
      <c r="F62" s="126">
        <v>81930088.542999998</v>
      </c>
      <c r="G62" s="107"/>
    </row>
    <row r="63" spans="1:7">
      <c r="A63" s="99" t="s">
        <v>183</v>
      </c>
      <c r="B63" s="100" t="s">
        <v>184</v>
      </c>
      <c r="C63" s="101" t="s">
        <v>143</v>
      </c>
      <c r="D63" s="102"/>
      <c r="E63" s="125"/>
      <c r="F63" s="126">
        <v>40557.607000000004</v>
      </c>
      <c r="G63" s="107"/>
    </row>
    <row r="64" spans="1:7">
      <c r="A64" s="99" t="s">
        <v>242</v>
      </c>
      <c r="B64" s="100" t="s">
        <v>243</v>
      </c>
      <c r="C64" s="101" t="s">
        <v>143</v>
      </c>
      <c r="D64" s="102"/>
      <c r="E64" s="125"/>
      <c r="F64" s="126">
        <v>1782225.58</v>
      </c>
      <c r="G64" s="107"/>
    </row>
    <row r="65" spans="1:10">
      <c r="A65" s="95"/>
      <c r="B65" s="80"/>
      <c r="C65" s="80"/>
      <c r="D65" s="83" t="s">
        <v>110</v>
      </c>
      <c r="E65" s="84">
        <f>SUM(E7:E64)</f>
        <v>158109566.1421206</v>
      </c>
      <c r="F65" s="96">
        <f>SUM(F7:F64)</f>
        <v>158109566.14213875</v>
      </c>
      <c r="G65" s="108"/>
      <c r="H65" s="129"/>
    </row>
    <row r="66" spans="1:10">
      <c r="A66" s="97"/>
      <c r="B66" s="85"/>
      <c r="C66" s="85"/>
      <c r="D66" s="86" t="s">
        <v>152</v>
      </c>
      <c r="E66" s="85"/>
      <c r="F66" s="98">
        <f>F65-E65</f>
        <v>1.8149614334106445E-5</v>
      </c>
      <c r="G66" s="108"/>
    </row>
    <row r="70" spans="1:10">
      <c r="A70" s="70" t="s">
        <v>244</v>
      </c>
    </row>
    <row r="71" spans="1:10">
      <c r="D71" s="74" t="s">
        <v>284</v>
      </c>
      <c r="E71" s="75">
        <v>40266</v>
      </c>
      <c r="J71" s="76"/>
    </row>
    <row r="74" spans="1:10">
      <c r="D74" s="77" t="s">
        <v>285</v>
      </c>
    </row>
  </sheetData>
  <phoneticPr fontId="7" type="noConversion"/>
  <pageMargins left="0.19652777777777777" right="0.19652777777777777" top="0.16666666666666666" bottom="0.16666666666666666" header="0" footer="0"/>
  <pageSetup paperSize="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</sheetPr>
  <dimension ref="B1:S117"/>
  <sheetViews>
    <sheetView workbookViewId="0">
      <selection activeCell="O110" sqref="O110"/>
    </sheetView>
  </sheetViews>
  <sheetFormatPr defaultColWidth="8.88671875" defaultRowHeight="13.8"/>
  <cols>
    <col min="1" max="1" width="2.109375" style="133" customWidth="1"/>
    <col min="2" max="2" width="8.88671875" style="133"/>
    <col min="3" max="3" width="35.88671875" style="133" customWidth="1"/>
    <col min="4" max="4" width="8.33203125" style="133" customWidth="1"/>
    <col min="5" max="5" width="15.6640625" style="133" customWidth="1"/>
    <col min="6" max="6" width="2.6640625" style="133" customWidth="1"/>
    <col min="7" max="7" width="15.6640625" style="133" customWidth="1"/>
    <col min="8" max="8" width="2.6640625" style="133" hidden="1" customWidth="1"/>
    <col min="9" max="9" width="15.6640625" style="133" hidden="1" customWidth="1"/>
    <col min="10" max="10" width="2.6640625" style="133" hidden="1" customWidth="1"/>
    <col min="11" max="11" width="15.6640625" style="133" hidden="1" customWidth="1"/>
    <col min="12" max="12" width="2.6640625" style="134" hidden="1" customWidth="1"/>
    <col min="13" max="13" width="15.6640625" style="133" hidden="1" customWidth="1"/>
    <col min="14" max="15" width="8.88671875" style="133"/>
    <col min="16" max="16" width="18" style="133" bestFit="1" customWidth="1"/>
    <col min="17" max="18" width="8.88671875" style="133"/>
    <col min="19" max="19" width="12.33203125" style="133" bestFit="1" customWidth="1"/>
    <col min="20" max="16384" width="8.88671875" style="133"/>
  </cols>
  <sheetData>
    <row r="1" spans="2:16">
      <c r="B1" s="132" t="s">
        <v>244</v>
      </c>
    </row>
    <row r="2" spans="2:16" ht="14.4">
      <c r="B2" s="135" t="s">
        <v>170</v>
      </c>
    </row>
    <row r="4" spans="2:16">
      <c r="B4" s="190" t="s">
        <v>119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2:16">
      <c r="B5" s="131"/>
      <c r="C5" s="131"/>
    </row>
    <row r="6" spans="2:16">
      <c r="B6" s="191" t="s">
        <v>295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</row>
    <row r="7" spans="2:16" ht="7.5" customHeight="1"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</row>
    <row r="8" spans="2:16">
      <c r="E8" s="193" t="s">
        <v>153</v>
      </c>
      <c r="F8" s="193"/>
      <c r="G8" s="193"/>
      <c r="H8" s="193"/>
      <c r="I8" s="193"/>
      <c r="J8" s="167"/>
      <c r="K8" s="167"/>
      <c r="L8" s="167"/>
      <c r="M8" s="167"/>
    </row>
    <row r="9" spans="2:16">
      <c r="D9" s="140" t="s">
        <v>22</v>
      </c>
      <c r="E9" s="140">
        <v>2013</v>
      </c>
      <c r="F9" s="140"/>
      <c r="G9" s="140">
        <v>2012</v>
      </c>
      <c r="H9" s="140"/>
      <c r="I9" s="140">
        <v>2009</v>
      </c>
      <c r="J9" s="140"/>
      <c r="K9" s="140">
        <v>2008</v>
      </c>
      <c r="L9" s="180"/>
      <c r="M9" s="140">
        <v>2007</v>
      </c>
    </row>
    <row r="10" spans="2:16">
      <c r="D10" s="140"/>
      <c r="E10" s="140"/>
      <c r="F10" s="140"/>
      <c r="G10" s="140"/>
      <c r="H10" s="140"/>
      <c r="I10" s="140"/>
      <c r="J10" s="140"/>
      <c r="K10" s="140"/>
      <c r="L10" s="180"/>
      <c r="M10" s="140"/>
    </row>
    <row r="11" spans="2:16">
      <c r="B11" s="192" t="s">
        <v>53</v>
      </c>
      <c r="C11" s="192"/>
      <c r="D11" s="137"/>
      <c r="F11" s="137"/>
      <c r="H11" s="137"/>
      <c r="J11" s="137"/>
    </row>
    <row r="12" spans="2:16" ht="6.75" customHeight="1">
      <c r="B12" s="181"/>
      <c r="C12" s="181"/>
      <c r="D12" s="137"/>
      <c r="F12" s="137"/>
      <c r="H12" s="137"/>
      <c r="J12" s="137"/>
    </row>
    <row r="13" spans="2:16">
      <c r="B13" s="143" t="s">
        <v>26</v>
      </c>
      <c r="C13" s="181"/>
      <c r="D13" s="137"/>
      <c r="F13" s="137"/>
      <c r="H13" s="137"/>
      <c r="J13" s="137"/>
    </row>
    <row r="14" spans="2:16" ht="6" customHeight="1">
      <c r="B14" s="143"/>
      <c r="C14" s="181"/>
      <c r="D14" s="137"/>
      <c r="F14" s="137"/>
      <c r="H14" s="137"/>
      <c r="J14" s="137"/>
    </row>
    <row r="15" spans="2:16">
      <c r="B15" s="182" t="s">
        <v>27</v>
      </c>
      <c r="D15" s="137">
        <v>4</v>
      </c>
      <c r="E15" s="144">
        <v>92765925.576000005</v>
      </c>
      <c r="F15" s="137"/>
      <c r="G15" s="144">
        <v>3466688.6705999998</v>
      </c>
      <c r="H15" s="137"/>
      <c r="I15" s="144">
        <f>'2009'!G37</f>
        <v>5510825.7812000029</v>
      </c>
      <c r="J15" s="137"/>
      <c r="K15" s="144">
        <f>'2008'!F30</f>
        <v>8506110.398</v>
      </c>
      <c r="L15" s="145"/>
      <c r="M15" s="144">
        <v>0</v>
      </c>
      <c r="P15" s="152"/>
    </row>
    <row r="16" spans="2:16" ht="7.5" customHeight="1">
      <c r="B16" s="182"/>
      <c r="D16" s="137"/>
      <c r="E16" s="144"/>
      <c r="F16" s="137"/>
      <c r="G16" s="144"/>
      <c r="H16" s="137"/>
      <c r="I16" s="144"/>
      <c r="J16" s="137"/>
      <c r="K16" s="144"/>
      <c r="L16" s="145"/>
      <c r="M16" s="144"/>
    </row>
    <row r="17" spans="2:13" hidden="1">
      <c r="B17" s="133" t="s">
        <v>28</v>
      </c>
      <c r="D17" s="137"/>
      <c r="E17" s="144"/>
      <c r="F17" s="137"/>
      <c r="G17" s="144"/>
      <c r="H17" s="137"/>
      <c r="I17" s="144"/>
      <c r="J17" s="137"/>
      <c r="K17" s="144"/>
      <c r="L17" s="145"/>
      <c r="M17" s="144"/>
    </row>
    <row r="18" spans="2:13" hidden="1">
      <c r="C18" s="147" t="s">
        <v>29</v>
      </c>
      <c r="D18" s="137"/>
      <c r="E18" s="183"/>
      <c r="F18" s="137"/>
      <c r="G18" s="183"/>
      <c r="H18" s="137"/>
      <c r="I18" s="183"/>
      <c r="J18" s="137"/>
      <c r="K18" s="183"/>
      <c r="L18" s="145"/>
      <c r="M18" s="183"/>
    </row>
    <row r="19" spans="2:13" hidden="1">
      <c r="C19" s="147" t="s">
        <v>30</v>
      </c>
      <c r="D19" s="137"/>
      <c r="E19" s="183"/>
      <c r="F19" s="137"/>
      <c r="G19" s="183"/>
      <c r="H19" s="137"/>
      <c r="I19" s="183"/>
      <c r="J19" s="137"/>
      <c r="K19" s="183"/>
      <c r="L19" s="145"/>
      <c r="M19" s="183"/>
    </row>
    <row r="20" spans="2:13" hidden="1">
      <c r="C20" s="147"/>
      <c r="D20" s="137"/>
      <c r="E20" s="184">
        <v>0</v>
      </c>
      <c r="F20" s="137"/>
      <c r="G20" s="184">
        <v>0</v>
      </c>
      <c r="H20" s="137"/>
      <c r="I20" s="184">
        <f>SUM(I18:I19)</f>
        <v>0</v>
      </c>
      <c r="J20" s="137"/>
      <c r="K20" s="184">
        <f>SUM(K18:K19)</f>
        <v>0</v>
      </c>
      <c r="L20" s="145"/>
      <c r="M20" s="184">
        <f>SUM(M18:M19)</f>
        <v>0</v>
      </c>
    </row>
    <row r="21" spans="2:13">
      <c r="B21" s="133" t="s">
        <v>3</v>
      </c>
      <c r="D21" s="137"/>
      <c r="E21" s="144"/>
      <c r="F21" s="137"/>
      <c r="G21" s="144"/>
      <c r="H21" s="137"/>
      <c r="I21" s="144"/>
      <c r="J21" s="137"/>
      <c r="K21" s="144"/>
      <c r="L21" s="145"/>
      <c r="M21" s="144"/>
    </row>
    <row r="22" spans="2:13" ht="15" customHeight="1">
      <c r="C22" s="147" t="s">
        <v>23</v>
      </c>
      <c r="D22" s="137">
        <v>5</v>
      </c>
      <c r="E22" s="183">
        <v>146043051.22754785</v>
      </c>
      <c r="F22" s="137"/>
      <c r="G22" s="183">
        <v>3418033.9406657028</v>
      </c>
      <c r="H22" s="137"/>
      <c r="I22" s="183">
        <f>'2009'!E21</f>
        <v>71692248.012920588</v>
      </c>
      <c r="J22" s="137"/>
      <c r="K22" s="183">
        <f>'2008'!D17</f>
        <v>7711436.2457853509</v>
      </c>
      <c r="L22" s="145"/>
      <c r="M22" s="183">
        <v>0</v>
      </c>
    </row>
    <row r="23" spans="2:13" ht="13.5" customHeight="1">
      <c r="C23" s="147" t="s">
        <v>31</v>
      </c>
      <c r="D23" s="137">
        <v>6</v>
      </c>
      <c r="E23" s="183">
        <v>216814.79699999656</v>
      </c>
      <c r="F23" s="137"/>
      <c r="G23" s="183">
        <v>55448157.487781741</v>
      </c>
      <c r="H23" s="137"/>
      <c r="I23" s="183">
        <f>'2009'!E22</f>
        <v>21000</v>
      </c>
      <c r="J23" s="137"/>
      <c r="K23" s="183">
        <v>0</v>
      </c>
      <c r="L23" s="145"/>
      <c r="M23" s="183"/>
    </row>
    <row r="24" spans="2:13" hidden="1">
      <c r="C24" s="147" t="s">
        <v>32</v>
      </c>
      <c r="D24" s="137"/>
      <c r="E24" s="183"/>
      <c r="F24" s="137"/>
      <c r="G24" s="183"/>
      <c r="H24" s="137"/>
      <c r="I24" s="183"/>
      <c r="J24" s="137"/>
      <c r="K24" s="183"/>
      <c r="L24" s="145"/>
      <c r="M24" s="183"/>
    </row>
    <row r="25" spans="2:13" hidden="1">
      <c r="C25" s="147" t="s">
        <v>33</v>
      </c>
      <c r="D25" s="137"/>
      <c r="E25" s="183"/>
      <c r="F25" s="137"/>
      <c r="G25" s="183"/>
      <c r="H25" s="137"/>
      <c r="I25" s="183"/>
      <c r="J25" s="137"/>
      <c r="K25" s="183"/>
      <c r="L25" s="145"/>
      <c r="M25" s="183"/>
    </row>
    <row r="26" spans="2:13">
      <c r="C26" s="147"/>
      <c r="D26" s="137"/>
      <c r="E26" s="184">
        <v>146259866.02454785</v>
      </c>
      <c r="F26" s="137"/>
      <c r="G26" s="184">
        <v>58866191.42844744</v>
      </c>
      <c r="H26" s="137"/>
      <c r="I26" s="184">
        <f>SUM(I22:I25)</f>
        <v>71713248.012920588</v>
      </c>
      <c r="J26" s="137"/>
      <c r="K26" s="184">
        <f>SUM(K22:K25)</f>
        <v>7711436.2457853509</v>
      </c>
      <c r="L26" s="145"/>
      <c r="M26" s="184">
        <f>SUM(M22:M25)</f>
        <v>0</v>
      </c>
    </row>
    <row r="27" spans="2:13" ht="10.5" customHeight="1">
      <c r="D27" s="137"/>
      <c r="E27" s="144"/>
      <c r="F27" s="137"/>
      <c r="G27" s="144"/>
      <c r="H27" s="137"/>
      <c r="I27" s="144"/>
      <c r="J27" s="137"/>
      <c r="K27" s="144"/>
      <c r="L27" s="145"/>
      <c r="M27" s="144"/>
    </row>
    <row r="28" spans="2:13" hidden="1">
      <c r="C28" s="147" t="s">
        <v>0</v>
      </c>
      <c r="D28" s="137"/>
      <c r="E28" s="183"/>
      <c r="F28" s="137"/>
      <c r="G28" s="183"/>
      <c r="H28" s="137"/>
      <c r="I28" s="183"/>
      <c r="J28" s="137"/>
      <c r="K28" s="183"/>
      <c r="L28" s="145"/>
      <c r="M28" s="183"/>
    </row>
    <row r="29" spans="2:13" hidden="1">
      <c r="C29" s="147" t="s">
        <v>1</v>
      </c>
      <c r="D29" s="137"/>
      <c r="E29" s="183"/>
      <c r="F29" s="137"/>
      <c r="G29" s="183"/>
      <c r="H29" s="137"/>
      <c r="I29" s="183"/>
      <c r="J29" s="137"/>
      <c r="K29" s="183"/>
      <c r="L29" s="145"/>
      <c r="M29" s="183"/>
    </row>
    <row r="30" spans="2:13" hidden="1">
      <c r="C30" s="147" t="s">
        <v>34</v>
      </c>
      <c r="D30" s="137"/>
      <c r="E30" s="183"/>
      <c r="F30" s="137"/>
      <c r="G30" s="183"/>
      <c r="H30" s="137"/>
      <c r="I30" s="183"/>
      <c r="J30" s="137"/>
      <c r="K30" s="183"/>
      <c r="L30" s="145"/>
      <c r="M30" s="183"/>
    </row>
    <row r="31" spans="2:13" hidden="1">
      <c r="C31" s="147" t="s">
        <v>35</v>
      </c>
      <c r="D31" s="137"/>
      <c r="E31" s="183"/>
      <c r="F31" s="137"/>
      <c r="G31" s="183"/>
      <c r="H31" s="137"/>
      <c r="I31" s="183"/>
      <c r="J31" s="137"/>
      <c r="K31" s="183"/>
      <c r="L31" s="145"/>
      <c r="M31" s="183"/>
    </row>
    <row r="32" spans="2:13" hidden="1">
      <c r="C32" s="147" t="s">
        <v>2</v>
      </c>
      <c r="D32" s="137"/>
      <c r="E32" s="183"/>
      <c r="F32" s="137"/>
      <c r="G32" s="183"/>
      <c r="H32" s="137"/>
      <c r="I32" s="183"/>
      <c r="J32" s="137"/>
      <c r="K32" s="183"/>
      <c r="L32" s="145"/>
      <c r="M32" s="183"/>
    </row>
    <row r="33" spans="2:13" hidden="1">
      <c r="C33" s="147"/>
      <c r="D33" s="137"/>
      <c r="E33" s="184">
        <v>0</v>
      </c>
      <c r="F33" s="137"/>
      <c r="G33" s="184">
        <v>0</v>
      </c>
      <c r="H33" s="137"/>
      <c r="I33" s="184">
        <f>SUM(I28:I32)</f>
        <v>0</v>
      </c>
      <c r="J33" s="137"/>
      <c r="K33" s="184">
        <f>SUM(K28:K32)</f>
        <v>0</v>
      </c>
      <c r="L33" s="145"/>
      <c r="M33" s="184">
        <f>SUM(M28:M32)</f>
        <v>0</v>
      </c>
    </row>
    <row r="34" spans="2:13" hidden="1">
      <c r="B34" s="133" t="s">
        <v>36</v>
      </c>
      <c r="D34" s="137"/>
      <c r="E34" s="144"/>
      <c r="F34" s="137"/>
      <c r="G34" s="144"/>
      <c r="H34" s="137"/>
      <c r="I34" s="144"/>
      <c r="J34" s="137"/>
      <c r="K34" s="144"/>
      <c r="L34" s="145"/>
      <c r="M34" s="144"/>
    </row>
    <row r="35" spans="2:13" hidden="1">
      <c r="B35" s="133" t="s">
        <v>37</v>
      </c>
      <c r="D35" s="137"/>
      <c r="E35" s="144"/>
      <c r="F35" s="137"/>
      <c r="G35" s="144"/>
      <c r="H35" s="137"/>
      <c r="I35" s="144"/>
      <c r="J35" s="137"/>
      <c r="K35" s="144"/>
      <c r="L35" s="145"/>
      <c r="M35" s="144"/>
    </row>
    <row r="36" spans="2:13">
      <c r="B36" s="133" t="s">
        <v>38</v>
      </c>
      <c r="D36" s="137">
        <v>7</v>
      </c>
      <c r="E36" s="144">
        <v>0</v>
      </c>
      <c r="F36" s="137"/>
      <c r="G36" s="144">
        <v>3232473.835</v>
      </c>
      <c r="H36" s="137"/>
      <c r="I36" s="144">
        <f>'2009'!E32</f>
        <v>230230</v>
      </c>
      <c r="J36" s="137"/>
      <c r="K36" s="144"/>
      <c r="L36" s="145"/>
      <c r="M36" s="144"/>
    </row>
    <row r="37" spans="2:13">
      <c r="B37" s="143" t="s">
        <v>4</v>
      </c>
      <c r="D37" s="137"/>
      <c r="E37" s="163">
        <v>239025791.60054785</v>
      </c>
      <c r="F37" s="137"/>
      <c r="G37" s="163">
        <v>65565353.934047438</v>
      </c>
      <c r="H37" s="137"/>
      <c r="I37" s="163">
        <f>I36+I35+I34+I33+I26+I20+I15</f>
        <v>77454303.794120595</v>
      </c>
      <c r="J37" s="137"/>
      <c r="K37" s="163">
        <f>K36+K35+K34+K33+K26+K20+K15</f>
        <v>16217546.64378535</v>
      </c>
      <c r="L37" s="145"/>
      <c r="M37" s="163">
        <f>M36+M35+M34+M33+M26+M20+M15</f>
        <v>0</v>
      </c>
    </row>
    <row r="38" spans="2:13">
      <c r="B38" s="143"/>
      <c r="D38" s="137"/>
      <c r="E38" s="144"/>
      <c r="F38" s="137"/>
      <c r="G38" s="144"/>
      <c r="H38" s="137"/>
      <c r="I38" s="144"/>
      <c r="J38" s="137"/>
      <c r="K38" s="144"/>
      <c r="L38" s="145"/>
      <c r="M38" s="144"/>
    </row>
    <row r="39" spans="2:13">
      <c r="B39" s="143" t="s">
        <v>39</v>
      </c>
      <c r="D39" s="137"/>
      <c r="E39" s="144"/>
      <c r="F39" s="137"/>
      <c r="G39" s="144"/>
      <c r="H39" s="137"/>
      <c r="I39" s="144"/>
      <c r="J39" s="137"/>
      <c r="K39" s="144"/>
      <c r="L39" s="145"/>
      <c r="M39" s="144"/>
    </row>
    <row r="40" spans="2:13" ht="9" customHeight="1">
      <c r="B40" s="143"/>
      <c r="D40" s="137"/>
      <c r="E40" s="144"/>
      <c r="F40" s="137"/>
      <c r="G40" s="144"/>
      <c r="H40" s="137"/>
      <c r="I40" s="144"/>
      <c r="J40" s="137"/>
      <c r="K40" s="144"/>
      <c r="L40" s="145"/>
      <c r="M40" s="144"/>
    </row>
    <row r="41" spans="2:13" hidden="1">
      <c r="B41" s="133" t="s">
        <v>40</v>
      </c>
      <c r="D41" s="137"/>
      <c r="E41" s="144"/>
      <c r="F41" s="137"/>
      <c r="G41" s="144"/>
      <c r="H41" s="137"/>
      <c r="I41" s="144"/>
      <c r="J41" s="137"/>
      <c r="K41" s="144"/>
      <c r="L41" s="145"/>
      <c r="M41" s="144"/>
    </row>
    <row r="42" spans="2:13" hidden="1">
      <c r="C42" s="147" t="s">
        <v>5</v>
      </c>
      <c r="D42" s="137"/>
      <c r="E42" s="183"/>
      <c r="F42" s="137"/>
      <c r="G42" s="183"/>
      <c r="H42" s="137"/>
      <c r="I42" s="183"/>
      <c r="J42" s="137"/>
      <c r="K42" s="183"/>
      <c r="L42" s="145"/>
      <c r="M42" s="183"/>
    </row>
    <row r="43" spans="2:13" hidden="1">
      <c r="C43" s="147" t="s">
        <v>41</v>
      </c>
      <c r="D43" s="137"/>
      <c r="E43" s="183"/>
      <c r="F43" s="137"/>
      <c r="G43" s="183"/>
      <c r="H43" s="137"/>
      <c r="I43" s="183"/>
      <c r="J43" s="137"/>
      <c r="K43" s="183"/>
      <c r="L43" s="145"/>
      <c r="M43" s="183"/>
    </row>
    <row r="44" spans="2:13" hidden="1">
      <c r="C44" s="147" t="s">
        <v>42</v>
      </c>
      <c r="D44" s="137"/>
      <c r="E44" s="183"/>
      <c r="F44" s="137"/>
      <c r="G44" s="183"/>
      <c r="H44" s="137"/>
      <c r="I44" s="183"/>
      <c r="J44" s="137"/>
      <c r="K44" s="183"/>
      <c r="L44" s="145"/>
      <c r="M44" s="183"/>
    </row>
    <row r="45" spans="2:13" hidden="1">
      <c r="C45" s="147" t="s">
        <v>43</v>
      </c>
      <c r="D45" s="137"/>
      <c r="E45" s="183"/>
      <c r="F45" s="137"/>
      <c r="G45" s="183"/>
      <c r="H45" s="137"/>
      <c r="I45" s="183"/>
      <c r="J45" s="137"/>
      <c r="K45" s="183"/>
      <c r="L45" s="145"/>
      <c r="M45" s="183"/>
    </row>
    <row r="46" spans="2:13" hidden="1">
      <c r="C46" s="147"/>
      <c r="D46" s="137"/>
      <c r="E46" s="184">
        <v>0</v>
      </c>
      <c r="F46" s="137"/>
      <c r="G46" s="184">
        <v>0</v>
      </c>
      <c r="H46" s="137"/>
      <c r="I46" s="184">
        <f>SUM(I42:I45)</f>
        <v>0</v>
      </c>
      <c r="J46" s="137"/>
      <c r="K46" s="184">
        <f>SUM(K42:K45)</f>
        <v>0</v>
      </c>
      <c r="L46" s="145"/>
      <c r="M46" s="184">
        <f>SUM(M42:M45)</f>
        <v>0</v>
      </c>
    </row>
    <row r="47" spans="2:13">
      <c r="B47" s="133" t="s">
        <v>44</v>
      </c>
      <c r="D47" s="137"/>
      <c r="E47" s="144"/>
      <c r="F47" s="137"/>
      <c r="G47" s="144"/>
      <c r="H47" s="137"/>
      <c r="I47" s="144"/>
      <c r="J47" s="137"/>
      <c r="K47" s="144"/>
      <c r="L47" s="145"/>
      <c r="M47" s="144"/>
    </row>
    <row r="48" spans="2:13" hidden="1">
      <c r="C48" s="147" t="s">
        <v>6</v>
      </c>
      <c r="D48" s="137"/>
      <c r="E48" s="183"/>
      <c r="F48" s="137"/>
      <c r="G48" s="183"/>
      <c r="H48" s="137"/>
      <c r="I48" s="183"/>
      <c r="J48" s="137"/>
      <c r="K48" s="183"/>
      <c r="L48" s="145"/>
      <c r="M48" s="183"/>
    </row>
    <row r="49" spans="2:13" hidden="1">
      <c r="C49" s="147" t="s">
        <v>7</v>
      </c>
      <c r="D49" s="137"/>
      <c r="E49" s="183"/>
      <c r="F49" s="137"/>
      <c r="G49" s="183"/>
      <c r="H49" s="137"/>
      <c r="I49" s="183"/>
      <c r="J49" s="137"/>
      <c r="K49" s="183"/>
      <c r="L49" s="145"/>
      <c r="M49" s="183"/>
    </row>
    <row r="50" spans="2:13" hidden="1">
      <c r="C50" s="147" t="s">
        <v>45</v>
      </c>
      <c r="D50" s="137"/>
      <c r="E50" s="183"/>
      <c r="F50" s="137"/>
      <c r="G50" s="183"/>
      <c r="H50" s="137"/>
      <c r="I50" s="183"/>
      <c r="J50" s="137"/>
      <c r="K50" s="183"/>
      <c r="L50" s="145"/>
      <c r="M50" s="183"/>
    </row>
    <row r="51" spans="2:13">
      <c r="C51" s="147" t="s">
        <v>46</v>
      </c>
      <c r="D51" s="137">
        <v>8</v>
      </c>
      <c r="E51" s="168">
        <v>2621163.1850000001</v>
      </c>
      <c r="F51" s="137"/>
      <c r="G51" s="168">
        <v>3232374</v>
      </c>
      <c r="H51" s="137"/>
      <c r="I51" s="168">
        <f>'2009'!E8-'2009'!F9</f>
        <v>84723</v>
      </c>
      <c r="J51" s="137"/>
      <c r="K51" s="168">
        <f>'2008'!D8-'2008'!E9</f>
        <v>112964</v>
      </c>
      <c r="L51" s="145"/>
      <c r="M51" s="168">
        <v>0</v>
      </c>
    </row>
    <row r="52" spans="2:13">
      <c r="C52" s="147"/>
      <c r="D52" s="137"/>
      <c r="E52" s="184">
        <v>2621163.1850000001</v>
      </c>
      <c r="F52" s="137"/>
      <c r="G52" s="184">
        <v>3232374</v>
      </c>
      <c r="H52" s="137"/>
      <c r="I52" s="184">
        <f>SUM(I48:I51)</f>
        <v>84723</v>
      </c>
      <c r="J52" s="137"/>
      <c r="K52" s="184">
        <f>SUM(K48:K51)</f>
        <v>112964</v>
      </c>
      <c r="L52" s="145"/>
      <c r="M52" s="184">
        <f>SUM(M48:M51)</f>
        <v>0</v>
      </c>
    </row>
    <row r="53" spans="2:13" ht="11.25" customHeight="1">
      <c r="C53" s="147"/>
      <c r="D53" s="137"/>
      <c r="E53" s="144"/>
      <c r="F53" s="137"/>
      <c r="G53" s="144"/>
      <c r="H53" s="137"/>
      <c r="I53" s="144"/>
      <c r="J53" s="137"/>
      <c r="K53" s="144"/>
      <c r="L53" s="145"/>
      <c r="M53" s="144"/>
    </row>
    <row r="54" spans="2:13" ht="9.75" hidden="1" customHeight="1">
      <c r="C54" s="147"/>
      <c r="D54" s="137"/>
      <c r="E54" s="144"/>
      <c r="F54" s="137"/>
      <c r="G54" s="144"/>
      <c r="H54" s="137"/>
      <c r="I54" s="144"/>
      <c r="J54" s="137"/>
      <c r="K54" s="144"/>
      <c r="L54" s="145"/>
      <c r="M54" s="144"/>
    </row>
    <row r="55" spans="2:13" hidden="1">
      <c r="B55" s="133" t="s">
        <v>47</v>
      </c>
      <c r="D55" s="137"/>
      <c r="E55" s="144"/>
      <c r="F55" s="137"/>
      <c r="G55" s="144"/>
      <c r="H55" s="137"/>
      <c r="I55" s="144"/>
      <c r="J55" s="137"/>
      <c r="K55" s="144"/>
      <c r="L55" s="145"/>
      <c r="M55" s="144"/>
    </row>
    <row r="56" spans="2:13" hidden="1">
      <c r="C56" s="147" t="s">
        <v>24</v>
      </c>
      <c r="D56" s="137"/>
      <c r="E56" s="183"/>
      <c r="F56" s="137"/>
      <c r="G56" s="183"/>
      <c r="H56" s="137"/>
      <c r="I56" s="183"/>
      <c r="J56" s="137"/>
      <c r="K56" s="183"/>
      <c r="L56" s="145"/>
      <c r="M56" s="183"/>
    </row>
    <row r="57" spans="2:13" hidden="1">
      <c r="C57" s="147" t="s">
        <v>48</v>
      </c>
      <c r="D57" s="137"/>
      <c r="E57" s="183"/>
      <c r="F57" s="137"/>
      <c r="G57" s="183"/>
      <c r="H57" s="137"/>
      <c r="I57" s="183"/>
      <c r="J57" s="137"/>
      <c r="K57" s="183"/>
      <c r="L57" s="145"/>
      <c r="M57" s="183"/>
    </row>
    <row r="58" spans="2:13" hidden="1">
      <c r="C58" s="147" t="s">
        <v>49</v>
      </c>
      <c r="D58" s="137"/>
      <c r="E58" s="183"/>
      <c r="F58" s="137"/>
      <c r="G58" s="183"/>
      <c r="H58" s="137"/>
      <c r="I58" s="183"/>
      <c r="J58" s="137"/>
      <c r="K58" s="183"/>
      <c r="L58" s="145"/>
      <c r="M58" s="183"/>
    </row>
    <row r="59" spans="2:13" hidden="1">
      <c r="C59" s="147"/>
      <c r="D59" s="137"/>
      <c r="E59" s="184">
        <v>0</v>
      </c>
      <c r="F59" s="137"/>
      <c r="G59" s="184">
        <v>0</v>
      </c>
      <c r="H59" s="137"/>
      <c r="I59" s="184">
        <f>SUM(I56:I58)</f>
        <v>0</v>
      </c>
      <c r="J59" s="137"/>
      <c r="K59" s="184">
        <f>SUM(K56:K58)</f>
        <v>0</v>
      </c>
      <c r="L59" s="145"/>
      <c r="M59" s="184">
        <f>SUM(M56:M58)</f>
        <v>0</v>
      </c>
    </row>
    <row r="60" spans="2:13" hidden="1">
      <c r="B60" s="133" t="s">
        <v>50</v>
      </c>
      <c r="D60" s="137"/>
      <c r="E60" s="144"/>
      <c r="F60" s="137"/>
      <c r="G60" s="144"/>
      <c r="H60" s="137"/>
      <c r="I60" s="144"/>
      <c r="J60" s="137"/>
      <c r="K60" s="144"/>
      <c r="L60" s="145"/>
      <c r="M60" s="144"/>
    </row>
    <row r="61" spans="2:13" hidden="1">
      <c r="B61" s="133" t="s">
        <v>51</v>
      </c>
      <c r="D61" s="137"/>
      <c r="E61" s="144"/>
      <c r="F61" s="137"/>
      <c r="G61" s="144"/>
      <c r="H61" s="137"/>
      <c r="I61" s="144"/>
      <c r="J61" s="137"/>
      <c r="K61" s="144"/>
      <c r="L61" s="145"/>
      <c r="M61" s="144"/>
    </row>
    <row r="62" spans="2:13">
      <c r="B62" s="143" t="s">
        <v>8</v>
      </c>
      <c r="D62" s="137"/>
      <c r="E62" s="163">
        <v>2621163.1850000001</v>
      </c>
      <c r="F62" s="137"/>
      <c r="G62" s="163">
        <v>3232374</v>
      </c>
      <c r="H62" s="137"/>
      <c r="I62" s="163">
        <f>I61+I60+I59+I52+I46</f>
        <v>84723</v>
      </c>
      <c r="J62" s="137"/>
      <c r="K62" s="163">
        <f>K61+K60+K59+K52+K46</f>
        <v>112964</v>
      </c>
      <c r="L62" s="145"/>
      <c r="M62" s="163">
        <f>M61+M60+M59+M52+M46</f>
        <v>0</v>
      </c>
    </row>
    <row r="63" spans="2:13" ht="7.5" customHeight="1">
      <c r="B63" s="143"/>
      <c r="D63" s="137"/>
      <c r="E63" s="144"/>
      <c r="F63" s="137"/>
      <c r="G63" s="144"/>
      <c r="H63" s="137"/>
      <c r="I63" s="144"/>
      <c r="J63" s="137"/>
      <c r="K63" s="144"/>
      <c r="L63" s="145"/>
      <c r="M63" s="144"/>
    </row>
    <row r="64" spans="2:13" ht="14.4" thickBot="1">
      <c r="B64" s="192" t="s">
        <v>52</v>
      </c>
      <c r="C64" s="192"/>
      <c r="D64" s="137"/>
      <c r="E64" s="185">
        <v>241646954.78554785</v>
      </c>
      <c r="F64" s="137"/>
      <c r="G64" s="185">
        <v>68797727.934047431</v>
      </c>
      <c r="H64" s="137"/>
      <c r="I64" s="185">
        <f>I62+I37</f>
        <v>77539026.794120595</v>
      </c>
      <c r="J64" s="137"/>
      <c r="K64" s="185">
        <f>K62+K37</f>
        <v>16330510.64378535</v>
      </c>
      <c r="L64" s="186"/>
      <c r="M64" s="185">
        <f>M62+M37</f>
        <v>0</v>
      </c>
    </row>
    <row r="65" spans="2:13" ht="14.4" thickTop="1">
      <c r="D65" s="137"/>
      <c r="E65" s="144"/>
      <c r="F65" s="137"/>
      <c r="G65" s="144"/>
      <c r="H65" s="137"/>
      <c r="I65" s="144"/>
      <c r="J65" s="137"/>
      <c r="K65" s="144"/>
      <c r="L65" s="145"/>
      <c r="M65" s="144"/>
    </row>
    <row r="66" spans="2:13" ht="9" customHeight="1">
      <c r="D66" s="137"/>
      <c r="E66" s="144"/>
      <c r="F66" s="137"/>
      <c r="G66" s="144"/>
      <c r="H66" s="137"/>
      <c r="I66" s="144"/>
      <c r="J66" s="137"/>
      <c r="K66" s="144"/>
      <c r="L66" s="145"/>
      <c r="M66" s="144"/>
    </row>
    <row r="67" spans="2:13">
      <c r="B67" s="192" t="s">
        <v>54</v>
      </c>
      <c r="C67" s="192"/>
      <c r="D67" s="137"/>
      <c r="E67" s="144"/>
      <c r="F67" s="137"/>
      <c r="G67" s="144"/>
      <c r="H67" s="137"/>
      <c r="I67" s="144"/>
      <c r="J67" s="137"/>
      <c r="K67" s="144"/>
      <c r="L67" s="145"/>
      <c r="M67" s="144"/>
    </row>
    <row r="68" spans="2:13">
      <c r="D68" s="137"/>
      <c r="E68" s="144"/>
      <c r="F68" s="137"/>
      <c r="G68" s="144"/>
      <c r="H68" s="137"/>
      <c r="I68" s="144"/>
      <c r="J68" s="137"/>
      <c r="K68" s="144"/>
      <c r="L68" s="145"/>
      <c r="M68" s="144"/>
    </row>
    <row r="69" spans="2:13" hidden="1">
      <c r="B69" s="133" t="s">
        <v>55</v>
      </c>
      <c r="D69" s="137"/>
      <c r="E69" s="144"/>
      <c r="F69" s="137"/>
      <c r="G69" s="144"/>
      <c r="H69" s="137"/>
      <c r="I69" s="144"/>
      <c r="J69" s="137"/>
      <c r="K69" s="144"/>
      <c r="L69" s="145"/>
      <c r="M69" s="144"/>
    </row>
    <row r="70" spans="2:13" hidden="1">
      <c r="C70" s="147" t="s">
        <v>56</v>
      </c>
      <c r="D70" s="137"/>
      <c r="E70" s="183"/>
      <c r="F70" s="137"/>
      <c r="G70" s="183"/>
      <c r="H70" s="137"/>
      <c r="I70" s="183"/>
      <c r="J70" s="137"/>
      <c r="K70" s="183"/>
      <c r="L70" s="145"/>
      <c r="M70" s="183"/>
    </row>
    <row r="71" spans="2:13" hidden="1">
      <c r="C71" s="147" t="s">
        <v>57</v>
      </c>
      <c r="D71" s="137"/>
      <c r="E71" s="183"/>
      <c r="F71" s="137"/>
      <c r="G71" s="183"/>
      <c r="H71" s="137"/>
      <c r="I71" s="183"/>
      <c r="J71" s="137"/>
      <c r="K71" s="183"/>
      <c r="L71" s="145"/>
      <c r="M71" s="183"/>
    </row>
    <row r="72" spans="2:13" hidden="1">
      <c r="C72" s="147" t="s">
        <v>9</v>
      </c>
      <c r="D72" s="137"/>
      <c r="E72" s="183"/>
      <c r="F72" s="137"/>
      <c r="G72" s="183"/>
      <c r="H72" s="137"/>
      <c r="I72" s="183"/>
      <c r="J72" s="137"/>
      <c r="K72" s="183"/>
      <c r="L72" s="145"/>
      <c r="M72" s="183"/>
    </row>
    <row r="73" spans="2:13" hidden="1">
      <c r="C73" s="147"/>
      <c r="D73" s="137"/>
      <c r="E73" s="184">
        <v>0</v>
      </c>
      <c r="F73" s="137"/>
      <c r="G73" s="184">
        <v>0</v>
      </c>
      <c r="H73" s="137"/>
      <c r="I73" s="184">
        <f>SUM(I70:I72)</f>
        <v>0</v>
      </c>
      <c r="J73" s="137"/>
      <c r="K73" s="184">
        <f>SUM(K70:K72)</f>
        <v>0</v>
      </c>
      <c r="L73" s="145"/>
      <c r="M73" s="184">
        <f>SUM(M70:M72)</f>
        <v>0</v>
      </c>
    </row>
    <row r="74" spans="2:13">
      <c r="B74" s="133" t="s">
        <v>10</v>
      </c>
      <c r="D74" s="137"/>
      <c r="E74" s="144"/>
      <c r="F74" s="137"/>
      <c r="G74" s="144"/>
      <c r="H74" s="137"/>
      <c r="I74" s="144"/>
      <c r="J74" s="137"/>
      <c r="K74" s="144"/>
      <c r="L74" s="145"/>
      <c r="M74" s="144"/>
    </row>
    <row r="75" spans="2:13">
      <c r="C75" s="147" t="s">
        <v>58</v>
      </c>
      <c r="D75" s="137">
        <v>9</v>
      </c>
      <c r="E75" s="189">
        <v>33075022.270335436</v>
      </c>
      <c r="F75" s="137"/>
      <c r="G75" s="183">
        <v>6836126.8592444491</v>
      </c>
      <c r="H75" s="137"/>
      <c r="I75" s="183">
        <f>'2009'!G20</f>
        <v>20540356.667908691</v>
      </c>
      <c r="J75" s="137"/>
      <c r="K75" s="183">
        <f>'2008'!F16</f>
        <v>422860.66000000003</v>
      </c>
      <c r="L75" s="169"/>
      <c r="M75" s="183">
        <v>0</v>
      </c>
    </row>
    <row r="76" spans="2:13" hidden="1">
      <c r="C76" s="147" t="s">
        <v>11</v>
      </c>
      <c r="D76" s="137"/>
      <c r="E76" s="183"/>
      <c r="F76" s="137"/>
      <c r="G76" s="183"/>
      <c r="H76" s="137"/>
      <c r="I76" s="183"/>
      <c r="J76" s="137"/>
      <c r="K76" s="183"/>
      <c r="L76" s="145"/>
      <c r="M76" s="183"/>
    </row>
    <row r="77" spans="2:13">
      <c r="C77" s="147" t="s">
        <v>12</v>
      </c>
      <c r="D77" s="137">
        <v>10</v>
      </c>
      <c r="E77" s="183">
        <v>17985980.270300001</v>
      </c>
      <c r="F77" s="137"/>
      <c r="G77" s="183">
        <v>202189.83000000002</v>
      </c>
      <c r="H77" s="137"/>
      <c r="I77" s="183">
        <f>'2009'!F25+'2009'!F28+'2009'!F23</f>
        <v>3087200</v>
      </c>
      <c r="J77" s="137"/>
      <c r="K77" s="183">
        <f>'2008'!E19+'2008'!E22</f>
        <v>4395350</v>
      </c>
      <c r="L77" s="169"/>
      <c r="M77" s="183">
        <v>0</v>
      </c>
    </row>
    <row r="78" spans="2:13" ht="12.6" customHeight="1">
      <c r="C78" s="147" t="s">
        <v>296</v>
      </c>
      <c r="D78" s="137"/>
      <c r="E78" s="183">
        <v>5097607.2</v>
      </c>
      <c r="F78" s="137"/>
      <c r="G78" s="183">
        <v>0</v>
      </c>
      <c r="H78" s="137"/>
      <c r="I78" s="183">
        <f>'2009'!F29+'2009'!F30</f>
        <v>44897700.744230047</v>
      </c>
      <c r="J78" s="137"/>
      <c r="K78" s="183">
        <f>'2008'!E23+'2008'!E24</f>
        <v>2578268.7039999962</v>
      </c>
      <c r="L78" s="169"/>
      <c r="M78" s="183">
        <v>0</v>
      </c>
    </row>
    <row r="79" spans="2:13">
      <c r="C79" s="147" t="s">
        <v>298</v>
      </c>
      <c r="D79" s="137">
        <v>6</v>
      </c>
      <c r="E79" s="183">
        <v>67755452.834537059</v>
      </c>
      <c r="F79" s="137"/>
      <c r="G79" s="183">
        <v>0</v>
      </c>
      <c r="H79" s="137"/>
      <c r="I79" s="183"/>
      <c r="J79" s="137"/>
      <c r="K79" s="183"/>
      <c r="L79" s="169"/>
      <c r="M79" s="183">
        <v>0</v>
      </c>
    </row>
    <row r="80" spans="2:13">
      <c r="C80" s="147"/>
      <c r="D80" s="137"/>
      <c r="E80" s="184">
        <v>123914062.5751725</v>
      </c>
      <c r="F80" s="137"/>
      <c r="G80" s="184">
        <v>7038316.6892444491</v>
      </c>
      <c r="H80" s="137"/>
      <c r="I80" s="184">
        <f>SUM(I75:I79)</f>
        <v>68525257.41213873</v>
      </c>
      <c r="J80" s="137"/>
      <c r="K80" s="184">
        <f>SUM(K75:K79)</f>
        <v>7396479.3639999963</v>
      </c>
      <c r="L80" s="169"/>
      <c r="M80" s="184">
        <f>SUM(M75:M79)</f>
        <v>0</v>
      </c>
    </row>
    <row r="81" spans="2:19" ht="11.25" customHeight="1">
      <c r="C81" s="147"/>
      <c r="D81" s="137"/>
      <c r="E81" s="145"/>
      <c r="F81" s="137"/>
      <c r="G81" s="145"/>
      <c r="H81" s="137"/>
      <c r="I81" s="145"/>
      <c r="J81" s="137"/>
      <c r="K81" s="145"/>
      <c r="L81" s="169"/>
      <c r="M81" s="145"/>
    </row>
    <row r="82" spans="2:19" hidden="1">
      <c r="B82" s="133" t="s">
        <v>59</v>
      </c>
      <c r="D82" s="137"/>
      <c r="E82" s="144">
        <v>0</v>
      </c>
      <c r="F82" s="137"/>
      <c r="G82" s="144">
        <v>8.5681676864624027E-10</v>
      </c>
      <c r="H82" s="137"/>
      <c r="I82" s="144">
        <f>'2009'!F33</f>
        <v>5798285</v>
      </c>
      <c r="J82" s="137"/>
      <c r="K82" s="144">
        <f>'2008'!E25</f>
        <v>24531743.75</v>
      </c>
      <c r="L82" s="145"/>
      <c r="M82" s="144">
        <v>0</v>
      </c>
    </row>
    <row r="83" spans="2:19" hidden="1">
      <c r="B83" s="133" t="s">
        <v>60</v>
      </c>
      <c r="D83" s="137"/>
      <c r="E83" s="144"/>
      <c r="F83" s="137"/>
      <c r="G83" s="144"/>
      <c r="H83" s="137"/>
      <c r="I83" s="144"/>
      <c r="J83" s="137"/>
      <c r="K83" s="144"/>
      <c r="L83" s="145"/>
      <c r="M83" s="144"/>
    </row>
    <row r="84" spans="2:19">
      <c r="B84" s="143" t="s">
        <v>61</v>
      </c>
      <c r="D84" s="137"/>
      <c r="E84" s="163">
        <v>123914062.5751725</v>
      </c>
      <c r="F84" s="137"/>
      <c r="G84" s="163">
        <v>7038316.6892444501</v>
      </c>
      <c r="H84" s="137"/>
      <c r="I84" s="163">
        <f>I83+I82+I80+I73+I69+I68</f>
        <v>74323542.41213873</v>
      </c>
      <c r="J84" s="137"/>
      <c r="K84" s="163">
        <f>K83+K82+K80+K73+K69+K68</f>
        <v>31928223.113999996</v>
      </c>
      <c r="L84" s="145"/>
      <c r="M84" s="163">
        <f>M83+M82+M80+M73+M69+M68</f>
        <v>0</v>
      </c>
      <c r="S84" s="152"/>
    </row>
    <row r="85" spans="2:19" ht="11.25" customHeight="1">
      <c r="D85" s="137"/>
      <c r="E85" s="144"/>
      <c r="F85" s="137"/>
      <c r="G85" s="144"/>
      <c r="H85" s="137"/>
      <c r="I85" s="144"/>
      <c r="J85" s="137"/>
      <c r="K85" s="144"/>
      <c r="L85" s="145"/>
      <c r="M85" s="144"/>
    </row>
    <row r="86" spans="2:19" hidden="1">
      <c r="B86" s="133" t="s">
        <v>13</v>
      </c>
      <c r="D86" s="137"/>
      <c r="E86" s="144"/>
      <c r="F86" s="137"/>
      <c r="G86" s="144"/>
      <c r="H86" s="137"/>
      <c r="I86" s="144"/>
      <c r="J86" s="137"/>
      <c r="K86" s="144"/>
      <c r="L86" s="145"/>
      <c r="M86" s="144"/>
    </row>
    <row r="87" spans="2:19" hidden="1">
      <c r="C87" s="147" t="s">
        <v>62</v>
      </c>
      <c r="D87" s="137"/>
      <c r="E87" s="183"/>
      <c r="F87" s="137"/>
      <c r="G87" s="183"/>
      <c r="H87" s="137"/>
      <c r="I87" s="183"/>
      <c r="J87" s="137"/>
      <c r="K87" s="183"/>
      <c r="L87" s="145"/>
      <c r="M87" s="183"/>
    </row>
    <row r="88" spans="2:19" hidden="1">
      <c r="C88" s="147" t="s">
        <v>9</v>
      </c>
      <c r="D88" s="137"/>
      <c r="E88" s="183"/>
      <c r="F88" s="137"/>
      <c r="G88" s="183"/>
      <c r="H88" s="137"/>
      <c r="I88" s="183"/>
      <c r="J88" s="137"/>
      <c r="K88" s="183"/>
      <c r="L88" s="145"/>
      <c r="M88" s="183"/>
    </row>
    <row r="89" spans="2:19" hidden="1">
      <c r="C89" s="147"/>
      <c r="D89" s="137"/>
      <c r="E89" s="184">
        <v>0</v>
      </c>
      <c r="F89" s="137"/>
      <c r="G89" s="184">
        <v>0</v>
      </c>
      <c r="H89" s="137"/>
      <c r="I89" s="184">
        <f>SUM(I87:I88)</f>
        <v>0</v>
      </c>
      <c r="J89" s="137"/>
      <c r="K89" s="184">
        <f>SUM(K87:K88)</f>
        <v>0</v>
      </c>
      <c r="L89" s="145"/>
      <c r="M89" s="184">
        <f>SUM(M87:M88)</f>
        <v>0</v>
      </c>
    </row>
    <row r="90" spans="2:19" hidden="1">
      <c r="C90" s="147"/>
      <c r="D90" s="137"/>
      <c r="E90" s="145"/>
      <c r="F90" s="137"/>
      <c r="G90" s="145"/>
      <c r="H90" s="137"/>
      <c r="I90" s="145"/>
      <c r="J90" s="137"/>
      <c r="K90" s="145"/>
      <c r="L90" s="145"/>
      <c r="M90" s="145"/>
    </row>
    <row r="91" spans="2:19" hidden="1">
      <c r="B91" s="133" t="s">
        <v>63</v>
      </c>
      <c r="D91" s="137"/>
      <c r="E91" s="144"/>
      <c r="F91" s="137"/>
      <c r="G91" s="144"/>
      <c r="H91" s="137"/>
      <c r="I91" s="144"/>
      <c r="J91" s="137"/>
      <c r="K91" s="144"/>
      <c r="L91" s="145"/>
      <c r="M91" s="144"/>
    </row>
    <row r="92" spans="2:19" hidden="1">
      <c r="B92" s="133" t="s">
        <v>64</v>
      </c>
      <c r="D92" s="137"/>
      <c r="E92" s="144"/>
      <c r="F92" s="137"/>
      <c r="G92" s="144"/>
      <c r="H92" s="137"/>
      <c r="I92" s="144"/>
      <c r="J92" s="137"/>
      <c r="K92" s="144"/>
      <c r="L92" s="145"/>
      <c r="M92" s="144"/>
    </row>
    <row r="93" spans="2:19" hidden="1">
      <c r="B93" s="133" t="s">
        <v>65</v>
      </c>
      <c r="D93" s="137"/>
      <c r="E93" s="144"/>
      <c r="F93" s="137"/>
      <c r="G93" s="144"/>
      <c r="H93" s="137"/>
      <c r="I93" s="144"/>
      <c r="J93" s="137"/>
      <c r="K93" s="144"/>
      <c r="L93" s="145"/>
      <c r="M93" s="144"/>
    </row>
    <row r="94" spans="2:19">
      <c r="B94" s="143" t="s">
        <v>66</v>
      </c>
      <c r="D94" s="137"/>
      <c r="E94" s="163">
        <v>0</v>
      </c>
      <c r="F94" s="137"/>
      <c r="G94" s="163">
        <v>0</v>
      </c>
      <c r="H94" s="137"/>
      <c r="I94" s="163">
        <f>I93+I92+I91+I89</f>
        <v>0</v>
      </c>
      <c r="J94" s="137"/>
      <c r="K94" s="163">
        <f>K93+K92+K91+K89</f>
        <v>0</v>
      </c>
      <c r="L94" s="145"/>
      <c r="M94" s="163">
        <f>M93+M92+M91+M89</f>
        <v>0</v>
      </c>
    </row>
    <row r="95" spans="2:19" ht="5.25" customHeight="1">
      <c r="B95" s="143"/>
      <c r="D95" s="137"/>
      <c r="E95" s="163"/>
      <c r="F95" s="137"/>
      <c r="G95" s="163"/>
      <c r="H95" s="137"/>
      <c r="I95" s="163"/>
      <c r="J95" s="137"/>
      <c r="K95" s="163"/>
      <c r="L95" s="145"/>
      <c r="M95" s="163"/>
    </row>
    <row r="96" spans="2:19">
      <c r="B96" s="143" t="s">
        <v>67</v>
      </c>
      <c r="D96" s="137"/>
      <c r="E96" s="163">
        <v>123914062.5751725</v>
      </c>
      <c r="F96" s="137"/>
      <c r="G96" s="163">
        <v>7038316.6892444501</v>
      </c>
      <c r="H96" s="137"/>
      <c r="I96" s="163">
        <f>I94+I84</f>
        <v>74323542.41213873</v>
      </c>
      <c r="J96" s="137"/>
      <c r="K96" s="163">
        <f>K94+K84</f>
        <v>31928223.113999996</v>
      </c>
      <c r="L96" s="145"/>
      <c r="M96" s="163">
        <f>M94+M84</f>
        <v>0</v>
      </c>
    </row>
    <row r="97" spans="2:14" ht="8.25" customHeight="1">
      <c r="D97" s="137"/>
      <c r="E97" s="144"/>
      <c r="F97" s="137"/>
      <c r="G97" s="144"/>
      <c r="H97" s="137"/>
      <c r="I97" s="144"/>
      <c r="J97" s="137"/>
      <c r="K97" s="144"/>
      <c r="L97" s="145"/>
      <c r="M97" s="144"/>
    </row>
    <row r="98" spans="2:14" ht="13.5" customHeight="1">
      <c r="B98" s="192" t="s">
        <v>14</v>
      </c>
      <c r="C98" s="192"/>
      <c r="D98" s="137"/>
      <c r="E98" s="144"/>
      <c r="F98" s="137"/>
      <c r="G98" s="144"/>
      <c r="H98" s="137"/>
      <c r="I98" s="144"/>
      <c r="J98" s="137"/>
      <c r="K98" s="144"/>
      <c r="L98" s="145"/>
      <c r="M98" s="144"/>
    </row>
    <row r="99" spans="2:14" hidden="1">
      <c r="B99" s="133" t="s">
        <v>15</v>
      </c>
      <c r="D99" s="137"/>
      <c r="E99" s="144"/>
      <c r="F99" s="137"/>
      <c r="G99" s="144"/>
      <c r="H99" s="137"/>
      <c r="I99" s="144"/>
      <c r="J99" s="137"/>
      <c r="K99" s="144"/>
      <c r="L99" s="145"/>
      <c r="M99" s="144"/>
    </row>
    <row r="100" spans="2:14" hidden="1">
      <c r="B100" s="133" t="s">
        <v>25</v>
      </c>
      <c r="D100" s="137"/>
      <c r="E100" s="144"/>
      <c r="F100" s="137"/>
      <c r="G100" s="144"/>
      <c r="H100" s="137"/>
      <c r="I100" s="144"/>
      <c r="J100" s="137"/>
      <c r="K100" s="144"/>
      <c r="L100" s="145"/>
      <c r="M100" s="144"/>
    </row>
    <row r="101" spans="2:14" hidden="1">
      <c r="B101" s="133" t="s">
        <v>68</v>
      </c>
      <c r="D101" s="137"/>
      <c r="E101" s="144"/>
      <c r="F101" s="137"/>
      <c r="G101" s="144"/>
      <c r="H101" s="137"/>
      <c r="I101" s="144"/>
      <c r="J101" s="137"/>
      <c r="K101" s="144"/>
      <c r="L101" s="145"/>
      <c r="M101" s="144"/>
    </row>
    <row r="102" spans="2:14" hidden="1">
      <c r="B102" s="133" t="s">
        <v>69</v>
      </c>
      <c r="D102" s="137"/>
      <c r="E102" s="144"/>
      <c r="F102" s="137"/>
      <c r="G102" s="144"/>
      <c r="H102" s="137"/>
      <c r="I102" s="144"/>
      <c r="J102" s="137"/>
      <c r="K102" s="144"/>
      <c r="L102" s="145"/>
      <c r="M102" s="144"/>
    </row>
    <row r="103" spans="2:14" hidden="1">
      <c r="B103" s="133" t="s">
        <v>16</v>
      </c>
      <c r="D103" s="137"/>
      <c r="E103" s="144"/>
      <c r="F103" s="137"/>
      <c r="G103" s="144"/>
      <c r="H103" s="137"/>
      <c r="I103" s="144"/>
      <c r="J103" s="137"/>
      <c r="K103" s="144"/>
      <c r="L103" s="145"/>
      <c r="M103" s="144"/>
    </row>
    <row r="104" spans="2:14" hidden="1">
      <c r="B104" s="133" t="s">
        <v>17</v>
      </c>
      <c r="D104" s="137"/>
      <c r="E104" s="144"/>
      <c r="F104" s="137"/>
      <c r="G104" s="144"/>
      <c r="H104" s="137"/>
      <c r="I104" s="144"/>
      <c r="J104" s="137"/>
      <c r="K104" s="144"/>
      <c r="L104" s="145"/>
      <c r="M104" s="144"/>
    </row>
    <row r="105" spans="2:14" hidden="1">
      <c r="B105" s="133" t="s">
        <v>18</v>
      </c>
      <c r="D105" s="137"/>
      <c r="E105" s="144"/>
      <c r="F105" s="137"/>
      <c r="G105" s="144"/>
      <c r="H105" s="137"/>
      <c r="I105" s="144"/>
      <c r="J105" s="137"/>
      <c r="K105" s="144"/>
      <c r="L105" s="145"/>
      <c r="M105" s="144"/>
    </row>
    <row r="106" spans="2:14">
      <c r="B106" s="133" t="s">
        <v>294</v>
      </c>
      <c r="D106" s="137"/>
      <c r="E106" s="144">
        <v>61759410.969999999</v>
      </c>
      <c r="F106" s="137"/>
      <c r="G106" s="144">
        <v>53689377.261000015</v>
      </c>
      <c r="H106" s="137"/>
      <c r="I106" s="144">
        <f>-'2009'!E7</f>
        <v>-15597712.465</v>
      </c>
      <c r="J106" s="137"/>
      <c r="K106" s="144"/>
      <c r="L106" s="145"/>
      <c r="M106" s="144"/>
    </row>
    <row r="107" spans="2:14">
      <c r="B107" s="133" t="s">
        <v>293</v>
      </c>
      <c r="D107" s="137">
        <v>14</v>
      </c>
      <c r="E107" s="144">
        <v>55973481.032699987</v>
      </c>
      <c r="F107" s="137"/>
      <c r="G107" s="144">
        <v>8070033.706000004</v>
      </c>
      <c r="H107" s="137"/>
      <c r="I107" s="144">
        <f>'PASH-sipas natyres'!H37</f>
        <v>18813196.853999998</v>
      </c>
      <c r="J107" s="137"/>
      <c r="K107" s="144">
        <f>'PASH-sipas natyres'!J37</f>
        <v>-15597712.465000002</v>
      </c>
      <c r="L107" s="144"/>
      <c r="M107" s="144">
        <f>'PASH-sipas natyres'!L37</f>
        <v>0</v>
      </c>
    </row>
    <row r="108" spans="2:14">
      <c r="B108" s="143" t="s">
        <v>19</v>
      </c>
      <c r="D108" s="137"/>
      <c r="E108" s="163">
        <v>117732892.00269999</v>
      </c>
      <c r="F108" s="137"/>
      <c r="G108" s="163">
        <v>61759410.967000023</v>
      </c>
      <c r="H108" s="137"/>
      <c r="I108" s="163">
        <f>SUM(I99:I107)</f>
        <v>3215484.3889999986</v>
      </c>
      <c r="J108" s="137"/>
      <c r="K108" s="163">
        <f>SUM(K99:K107)</f>
        <v>-15597712.465000002</v>
      </c>
      <c r="L108" s="145"/>
      <c r="M108" s="163">
        <f>SUM(M99:M107)</f>
        <v>0</v>
      </c>
    </row>
    <row r="109" spans="2:14">
      <c r="B109" s="143"/>
      <c r="E109" s="144"/>
      <c r="G109" s="144"/>
      <c r="I109" s="144"/>
      <c r="K109" s="144"/>
      <c r="L109" s="145"/>
      <c r="M109" s="144"/>
    </row>
    <row r="110" spans="2:14" ht="14.4" thickBot="1">
      <c r="B110" s="192" t="s">
        <v>70</v>
      </c>
      <c r="C110" s="192"/>
      <c r="E110" s="174">
        <v>241646954.57787248</v>
      </c>
      <c r="G110" s="174">
        <v>68797727.656244472</v>
      </c>
      <c r="I110" s="174">
        <f>I108+I96</f>
        <v>77539026.801138729</v>
      </c>
      <c r="K110" s="174">
        <f>K108+K96</f>
        <v>16330510.648999995</v>
      </c>
      <c r="L110" s="145"/>
      <c r="M110" s="174">
        <f>M108+M96</f>
        <v>0</v>
      </c>
    </row>
    <row r="111" spans="2:14" ht="14.4" thickTop="1"/>
    <row r="112" spans="2:14">
      <c r="B112" s="153"/>
      <c r="C112" s="153"/>
      <c r="D112" s="153"/>
      <c r="E112" s="152">
        <f>E110-E64</f>
        <v>-0.20767536759376526</v>
      </c>
      <c r="F112" s="152"/>
      <c r="G112" s="152">
        <f>G110-G64</f>
        <v>-0.2778029590845108</v>
      </c>
      <c r="H112" s="153"/>
      <c r="I112" s="187"/>
      <c r="J112" s="153"/>
      <c r="K112" s="187"/>
      <c r="L112" s="187"/>
      <c r="M112" s="187"/>
      <c r="N112" s="153"/>
    </row>
    <row r="113" spans="2:14">
      <c r="B113" s="153" t="s">
        <v>159</v>
      </c>
      <c r="C113" s="153"/>
      <c r="D113" s="153"/>
      <c r="F113" s="153"/>
      <c r="H113" s="153"/>
      <c r="J113" s="153"/>
      <c r="N113" s="153"/>
    </row>
    <row r="114" spans="2:14">
      <c r="B114" s="153"/>
      <c r="C114" s="153"/>
      <c r="D114" s="153"/>
      <c r="F114" s="153"/>
      <c r="H114" s="153"/>
      <c r="J114" s="153"/>
      <c r="N114" s="153"/>
    </row>
    <row r="115" spans="2:14">
      <c r="B115" s="153"/>
      <c r="C115" s="153"/>
      <c r="D115" s="153"/>
      <c r="E115" s="188"/>
      <c r="F115" s="153"/>
      <c r="G115" s="188"/>
      <c r="H115" s="153"/>
      <c r="I115" s="188">
        <f>I110-I64</f>
        <v>7.0181339979171753E-3</v>
      </c>
      <c r="J115" s="153"/>
      <c r="K115" s="188">
        <f>K110-K64</f>
        <v>5.2146445959806442E-3</v>
      </c>
      <c r="L115" s="155"/>
      <c r="M115" s="155">
        <f>M110-M64</f>
        <v>0</v>
      </c>
      <c r="N115" s="153"/>
    </row>
    <row r="116" spans="2:14">
      <c r="B116" s="153" t="s">
        <v>157</v>
      </c>
      <c r="C116" s="153"/>
      <c r="D116" s="153"/>
      <c r="E116" s="153"/>
      <c r="F116" s="153"/>
      <c r="G116" s="153"/>
      <c r="H116" s="153"/>
      <c r="I116" s="153"/>
      <c r="J116" s="153"/>
      <c r="K116" s="144"/>
      <c r="L116" s="155"/>
      <c r="M116" s="155"/>
      <c r="N116" s="153"/>
    </row>
    <row r="117" spans="2:14">
      <c r="B117" s="153"/>
      <c r="C117" s="153"/>
      <c r="D117" s="153"/>
      <c r="E117" s="153"/>
      <c r="F117" s="153"/>
      <c r="G117" s="153"/>
      <c r="H117" s="153"/>
      <c r="I117" s="153"/>
      <c r="J117" s="153"/>
      <c r="K117" s="170"/>
      <c r="N117" s="153"/>
    </row>
  </sheetData>
  <mergeCells count="8">
    <mergeCell ref="B4:M4"/>
    <mergeCell ref="B6:M6"/>
    <mergeCell ref="B110:C110"/>
    <mergeCell ref="B98:C98"/>
    <mergeCell ref="B11:C11"/>
    <mergeCell ref="B67:C67"/>
    <mergeCell ref="B64:C64"/>
    <mergeCell ref="E8:I8"/>
  </mergeCells>
  <phoneticPr fontId="2" type="noConversion"/>
  <pageMargins left="0.75" right="0.75" top="0.75" bottom="0.75" header="0.5" footer="0.5"/>
  <pageSetup paperSize="9" scale="88" orientation="portrait" r:id="rId1"/>
  <headerFooter alignWithMargins="0"/>
  <rowBreaks count="1" manualBreakCount="1">
    <brk id="64" max="6" man="1"/>
  </rowBreaks>
  <colBreaks count="1" manualBreakCount="1">
    <brk id="13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</sheetPr>
  <dimension ref="A1:O54"/>
  <sheetViews>
    <sheetView topLeftCell="A6" workbookViewId="0">
      <selection activeCell="D11" sqref="D11:F39"/>
    </sheetView>
  </sheetViews>
  <sheetFormatPr defaultColWidth="8.88671875" defaultRowHeight="13.8"/>
  <cols>
    <col min="1" max="1" width="8.88671875" style="133"/>
    <col min="2" max="2" width="41.109375" style="133" customWidth="1"/>
    <col min="3" max="3" width="8.6640625" style="133" customWidth="1"/>
    <col min="4" max="4" width="15.6640625" style="133" customWidth="1"/>
    <col min="5" max="5" width="2.6640625" style="133" customWidth="1"/>
    <col min="6" max="6" width="15.6640625" style="133" customWidth="1"/>
    <col min="7" max="7" width="2.6640625" style="133" hidden="1" customWidth="1"/>
    <col min="8" max="8" width="15.6640625" style="133" hidden="1" customWidth="1"/>
    <col min="9" max="9" width="2.6640625" style="133" hidden="1" customWidth="1"/>
    <col min="10" max="10" width="15.6640625" style="133" hidden="1" customWidth="1"/>
    <col min="11" max="11" width="2.6640625" style="134" hidden="1" customWidth="1"/>
    <col min="12" max="12" width="15.6640625" style="133" hidden="1" customWidth="1"/>
    <col min="13" max="14" width="8.88671875" style="133"/>
    <col min="15" max="15" width="14" style="133" bestFit="1" customWidth="1"/>
    <col min="16" max="16384" width="8.88671875" style="133"/>
  </cols>
  <sheetData>
    <row r="1" spans="1:12">
      <c r="A1" s="132" t="s">
        <v>244</v>
      </c>
    </row>
    <row r="2" spans="1:12" ht="14.4">
      <c r="A2" s="135" t="s">
        <v>170</v>
      </c>
    </row>
    <row r="4" spans="1:12" ht="15.9" customHeight="1">
      <c r="A4" s="190" t="s">
        <v>71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</row>
    <row r="5" spans="1:12" ht="15.9" customHeight="1">
      <c r="A5" s="136"/>
      <c r="B5" s="131"/>
      <c r="C5" s="131"/>
      <c r="D5" s="131"/>
      <c r="E5" s="131"/>
      <c r="F5" s="131"/>
      <c r="G5" s="131"/>
      <c r="H5" s="131"/>
      <c r="I5" s="131"/>
      <c r="J5" s="137"/>
      <c r="K5" s="138"/>
    </row>
    <row r="6" spans="1:12" ht="15.9" customHeight="1">
      <c r="A6" s="191" t="s">
        <v>295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</row>
    <row r="7" spans="1:12" ht="15.9" customHeight="1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</row>
    <row r="8" spans="1:12" ht="15.9" customHeight="1">
      <c r="D8" s="193" t="s">
        <v>153</v>
      </c>
      <c r="E8" s="193"/>
      <c r="F8" s="193"/>
      <c r="G8" s="193"/>
      <c r="H8" s="193"/>
      <c r="I8" s="167"/>
      <c r="J8" s="167"/>
      <c r="K8" s="167"/>
      <c r="L8" s="167"/>
    </row>
    <row r="9" spans="1:12" ht="15.9" customHeight="1">
      <c r="C9" s="139" t="s">
        <v>22</v>
      </c>
      <c r="D9" s="140">
        <v>2013</v>
      </c>
      <c r="E9" s="140"/>
      <c r="F9" s="140">
        <v>2012</v>
      </c>
      <c r="G9" s="139"/>
      <c r="H9" s="142">
        <v>2009</v>
      </c>
      <c r="I9" s="139"/>
      <c r="J9" s="142">
        <v>2008</v>
      </c>
      <c r="K9" s="141"/>
      <c r="L9" s="142">
        <v>2007</v>
      </c>
    </row>
    <row r="10" spans="1:12" ht="15.9" customHeight="1">
      <c r="C10" s="139"/>
      <c r="D10" s="142"/>
      <c r="E10" s="139"/>
      <c r="F10" s="142"/>
      <c r="G10" s="139"/>
      <c r="H10" s="142"/>
      <c r="I10" s="139"/>
      <c r="J10" s="142"/>
      <c r="K10" s="141"/>
      <c r="L10" s="142"/>
    </row>
    <row r="11" spans="1:12" ht="15.9" customHeight="1">
      <c r="A11" s="133" t="s">
        <v>120</v>
      </c>
      <c r="C11" s="137">
        <v>11</v>
      </c>
      <c r="D11" s="144">
        <v>286946705.32200003</v>
      </c>
      <c r="E11" s="137"/>
      <c r="F11" s="144">
        <v>53451482.920000002</v>
      </c>
      <c r="G11" s="137"/>
      <c r="H11" s="144">
        <f>'2009'!F62</f>
        <v>81930088.542999998</v>
      </c>
      <c r="I11" s="137"/>
      <c r="J11" s="144">
        <f>'2008'!E48</f>
        <v>64002699.02799999</v>
      </c>
      <c r="K11" s="145"/>
      <c r="L11" s="144">
        <v>0</v>
      </c>
    </row>
    <row r="12" spans="1:12" ht="15.75" hidden="1" customHeight="1">
      <c r="A12" s="133" t="s">
        <v>72</v>
      </c>
      <c r="C12" s="137"/>
      <c r="D12" s="145">
        <v>0</v>
      </c>
      <c r="E12" s="137"/>
      <c r="F12" s="145">
        <v>0</v>
      </c>
      <c r="G12" s="137"/>
      <c r="H12" s="145">
        <v>0</v>
      </c>
      <c r="I12" s="137"/>
      <c r="J12" s="145"/>
      <c r="K12" s="145"/>
      <c r="L12" s="145"/>
    </row>
    <row r="13" spans="1:12" ht="0.75" hidden="1" customHeight="1">
      <c r="A13" s="133" t="s">
        <v>121</v>
      </c>
      <c r="C13" s="137"/>
      <c r="D13" s="145"/>
      <c r="E13" s="137"/>
      <c r="F13" s="145"/>
      <c r="G13" s="137"/>
      <c r="H13" s="145"/>
      <c r="I13" s="137"/>
      <c r="J13" s="145"/>
      <c r="K13" s="145"/>
      <c r="L13" s="145"/>
    </row>
    <row r="14" spans="1:12" ht="15.75" hidden="1" customHeight="1">
      <c r="A14" s="133" t="s">
        <v>122</v>
      </c>
      <c r="C14" s="137"/>
      <c r="D14" s="145"/>
      <c r="E14" s="137"/>
      <c r="F14" s="145"/>
      <c r="G14" s="137"/>
      <c r="H14" s="145"/>
      <c r="I14" s="137"/>
      <c r="J14" s="145"/>
      <c r="K14" s="145"/>
      <c r="L14" s="145"/>
    </row>
    <row r="15" spans="1:12" ht="15.75" hidden="1" customHeight="1">
      <c r="A15" s="133" t="s">
        <v>123</v>
      </c>
      <c r="C15" s="137"/>
      <c r="D15" s="145"/>
      <c r="E15" s="137"/>
      <c r="F15" s="145"/>
      <c r="G15" s="137"/>
      <c r="H15" s="145"/>
      <c r="I15" s="137"/>
      <c r="J15" s="145"/>
      <c r="K15" s="145"/>
      <c r="L15" s="145"/>
    </row>
    <row r="16" spans="1:12" ht="15.9" customHeight="1">
      <c r="A16" s="133" t="s">
        <v>124</v>
      </c>
      <c r="C16" s="137">
        <v>12</v>
      </c>
      <c r="D16" s="145">
        <v>-189884188.73600003</v>
      </c>
      <c r="E16" s="137"/>
      <c r="F16" s="145">
        <v>-34839233.759999998</v>
      </c>
      <c r="G16" s="137"/>
      <c r="H16" s="145">
        <f>-(SUM('2009'!E39:E52)+'2009'!E56+'2009'!E57+'2009'!E58)</f>
        <v>-59877690.675999999</v>
      </c>
      <c r="I16" s="137"/>
      <c r="J16" s="145">
        <f>-('2008'!D31+'2008'!D32+'2008'!D33+'2008'!D34+'2008'!D35+'2008'!D36+'2008'!D37+'2008'!D38+'2008'!D39+'2008'!D40+'2008'!D41+'2008'!D44+'2008'!D45)</f>
        <v>-79095927.451999992</v>
      </c>
      <c r="K16" s="145"/>
      <c r="L16" s="145">
        <v>0</v>
      </c>
    </row>
    <row r="17" spans="1:12" ht="15.9" customHeight="1">
      <c r="A17" s="133" t="s">
        <v>125</v>
      </c>
      <c r="C17" s="137"/>
      <c r="D17" s="145">
        <v>-34171504.760000005</v>
      </c>
      <c r="E17" s="137"/>
      <c r="F17" s="145">
        <v>-9293362</v>
      </c>
      <c r="G17" s="137"/>
      <c r="H17" s="145">
        <f>SUM(H18:H20)</f>
        <v>-2067351</v>
      </c>
      <c r="I17" s="137"/>
      <c r="J17" s="145">
        <f>SUM(J18:J20)</f>
        <v>-959218</v>
      </c>
      <c r="K17" s="145"/>
      <c r="L17" s="145">
        <f>SUM(L18:L20)</f>
        <v>0</v>
      </c>
    </row>
    <row r="18" spans="1:12" ht="15" customHeight="1">
      <c r="B18" s="147" t="s">
        <v>126</v>
      </c>
      <c r="C18" s="137"/>
      <c r="D18" s="168">
        <v>-33016681.760000002</v>
      </c>
      <c r="E18" s="137"/>
      <c r="F18" s="168">
        <v>-9113830</v>
      </c>
      <c r="G18" s="137"/>
      <c r="H18" s="168">
        <f>-'2009'!E55</f>
        <v>-2067351</v>
      </c>
      <c r="I18" s="137"/>
      <c r="J18" s="168">
        <f>-'2008'!D43</f>
        <v>-959218</v>
      </c>
      <c r="K18" s="145"/>
      <c r="L18" s="168">
        <v>0</v>
      </c>
    </row>
    <row r="19" spans="1:12" ht="13.5" customHeight="1">
      <c r="A19" s="143"/>
      <c r="B19" s="147" t="s">
        <v>127</v>
      </c>
      <c r="C19" s="137"/>
      <c r="D19" s="168">
        <v>-1154823</v>
      </c>
      <c r="E19" s="137"/>
      <c r="F19" s="168">
        <v>-179532</v>
      </c>
      <c r="G19" s="137"/>
      <c r="H19" s="168">
        <v>0</v>
      </c>
      <c r="I19" s="137"/>
      <c r="J19" s="168"/>
      <c r="K19" s="145"/>
      <c r="L19" s="168"/>
    </row>
    <row r="20" spans="1:12" hidden="1">
      <c r="B20" s="147" t="s">
        <v>128</v>
      </c>
      <c r="C20" s="137"/>
      <c r="D20" s="168"/>
      <c r="E20" s="137"/>
      <c r="F20" s="168"/>
      <c r="G20" s="137"/>
      <c r="H20" s="168"/>
      <c r="I20" s="137"/>
      <c r="J20" s="168"/>
      <c r="K20" s="145"/>
      <c r="L20" s="168"/>
    </row>
    <row r="21" spans="1:12" ht="15.9" customHeight="1">
      <c r="A21" s="133" t="s">
        <v>129</v>
      </c>
      <c r="C21" s="137">
        <v>8</v>
      </c>
      <c r="D21" s="145">
        <v>-653594.35</v>
      </c>
      <c r="E21" s="137"/>
      <c r="F21" s="145">
        <v>-796393</v>
      </c>
      <c r="G21" s="137"/>
      <c r="H21" s="145">
        <f>-'2009'!E60</f>
        <v>-28241</v>
      </c>
      <c r="I21" s="137"/>
      <c r="J21" s="145">
        <f>-'2008'!D47</f>
        <v>-4911</v>
      </c>
      <c r="K21" s="145"/>
      <c r="L21" s="145">
        <v>0</v>
      </c>
    </row>
    <row r="22" spans="1:12" ht="15.9" customHeight="1">
      <c r="A22" s="143" t="s">
        <v>130</v>
      </c>
      <c r="C22" s="137"/>
      <c r="D22" s="163">
        <v>62237417.475999989</v>
      </c>
      <c r="E22" s="137"/>
      <c r="F22" s="163">
        <v>8522494.1600000039</v>
      </c>
      <c r="G22" s="137"/>
      <c r="H22" s="163">
        <f>SUM(H11:H17)+H21</f>
        <v>19956805.866999999</v>
      </c>
      <c r="I22" s="137"/>
      <c r="J22" s="163">
        <f>SUM(J11:J17)+J21</f>
        <v>-16057357.424000002</v>
      </c>
      <c r="K22" s="145"/>
      <c r="L22" s="163">
        <f>SUM(L11:L17)+L21</f>
        <v>0</v>
      </c>
    </row>
    <row r="23" spans="1:12" ht="14.25" customHeight="1">
      <c r="C23" s="137"/>
      <c r="D23" s="145"/>
      <c r="E23" s="137"/>
      <c r="F23" s="145"/>
      <c r="G23" s="137"/>
      <c r="H23" s="145"/>
      <c r="I23" s="137"/>
      <c r="J23" s="145"/>
      <c r="K23" s="145"/>
      <c r="L23" s="145"/>
    </row>
    <row r="24" spans="1:12" ht="15.75" hidden="1" customHeight="1">
      <c r="A24" s="133" t="s">
        <v>131</v>
      </c>
      <c r="B24" s="149"/>
      <c r="C24" s="137"/>
      <c r="D24" s="145"/>
      <c r="E24" s="137"/>
      <c r="F24" s="145"/>
      <c r="G24" s="137"/>
      <c r="H24" s="145"/>
      <c r="I24" s="137"/>
      <c r="J24" s="145"/>
      <c r="K24" s="145"/>
      <c r="L24" s="145"/>
    </row>
    <row r="25" spans="1:12" ht="15.75" hidden="1" customHeight="1">
      <c r="A25" s="133" t="s">
        <v>132</v>
      </c>
      <c r="B25" s="147"/>
      <c r="C25" s="137"/>
      <c r="D25" s="145"/>
      <c r="E25" s="137"/>
      <c r="F25" s="145"/>
      <c r="G25" s="137"/>
      <c r="H25" s="145"/>
      <c r="I25" s="137"/>
      <c r="J25" s="145"/>
      <c r="K25" s="145"/>
      <c r="L25" s="145"/>
    </row>
    <row r="26" spans="1:12" ht="14.25" customHeight="1">
      <c r="A26" s="133" t="s">
        <v>133</v>
      </c>
      <c r="B26" s="147"/>
      <c r="C26" s="137"/>
      <c r="D26" s="145"/>
      <c r="E26" s="137"/>
      <c r="F26" s="145"/>
      <c r="G26" s="137"/>
      <c r="H26" s="145">
        <f>SUM(H27:H30)</f>
        <v>1031903.987</v>
      </c>
      <c r="I26" s="137"/>
      <c r="J26" s="145">
        <f>SUM(J27:J30)</f>
        <v>459644.95899999997</v>
      </c>
      <c r="K26" s="145"/>
      <c r="L26" s="145">
        <f>SUM(L27:L30)</f>
        <v>0</v>
      </c>
    </row>
    <row r="27" spans="1:12" ht="15.75" hidden="1" customHeight="1">
      <c r="B27" s="147" t="s">
        <v>134</v>
      </c>
      <c r="C27" s="137"/>
      <c r="D27" s="168"/>
      <c r="E27" s="137"/>
      <c r="F27" s="168"/>
      <c r="G27" s="137"/>
      <c r="H27" s="168"/>
      <c r="I27" s="137"/>
      <c r="J27" s="168"/>
      <c r="K27" s="145"/>
      <c r="L27" s="168"/>
    </row>
    <row r="28" spans="1:12" ht="15.9" hidden="1" customHeight="1">
      <c r="B28" s="147" t="s">
        <v>135</v>
      </c>
      <c r="C28" s="137"/>
      <c r="D28" s="168">
        <v>0</v>
      </c>
      <c r="E28" s="137"/>
      <c r="F28" s="168">
        <v>0</v>
      </c>
      <c r="G28" s="137"/>
      <c r="H28" s="168">
        <f>'2009'!F63</f>
        <v>40557.607000000004</v>
      </c>
      <c r="I28" s="137"/>
      <c r="J28" s="168">
        <f>'2008'!E49</f>
        <v>16573.88</v>
      </c>
      <c r="K28" s="145"/>
      <c r="L28" s="168">
        <v>0</v>
      </c>
    </row>
    <row r="29" spans="1:12">
      <c r="B29" s="147" t="s">
        <v>136</v>
      </c>
      <c r="C29" s="137"/>
      <c r="D29" s="168">
        <v>32645.193000000007</v>
      </c>
      <c r="E29" s="137"/>
      <c r="F29" s="168">
        <v>565016.27100000007</v>
      </c>
      <c r="G29" s="137"/>
      <c r="H29" s="168">
        <f>'2009'!F64-'2009'!E59</f>
        <v>1020749.93</v>
      </c>
      <c r="I29" s="137"/>
      <c r="J29" s="168">
        <f>'2008'!E50-'2008'!D46</f>
        <v>470578.16499999998</v>
      </c>
      <c r="K29" s="145"/>
      <c r="L29" s="168">
        <v>0</v>
      </c>
    </row>
    <row r="30" spans="1:12">
      <c r="B30" s="147" t="s">
        <v>137</v>
      </c>
      <c r="C30" s="137"/>
      <c r="D30" s="168">
        <v>-37107.715999999993</v>
      </c>
      <c r="E30" s="137"/>
      <c r="F30" s="168">
        <v>-19123.724999999999</v>
      </c>
      <c r="G30" s="137"/>
      <c r="H30" s="168">
        <f>-'2009'!E53</f>
        <v>-29403.55</v>
      </c>
      <c r="I30" s="137"/>
      <c r="J30" s="168">
        <f>-'2008'!D42</f>
        <v>-27507.085999999996</v>
      </c>
      <c r="K30" s="145"/>
      <c r="L30" s="168">
        <v>0</v>
      </c>
    </row>
    <row r="31" spans="1:12">
      <c r="A31" s="143" t="s">
        <v>138</v>
      </c>
      <c r="C31" s="137">
        <v>13</v>
      </c>
      <c r="D31" s="163">
        <v>-4462.5229999999865</v>
      </c>
      <c r="E31" s="137"/>
      <c r="F31" s="163">
        <v>545892.54600000009</v>
      </c>
      <c r="G31" s="137"/>
      <c r="H31" s="163">
        <f>SUM(H24:H26)</f>
        <v>1031903.987</v>
      </c>
      <c r="I31" s="137"/>
      <c r="J31" s="163">
        <f>SUM(J24:J26)</f>
        <v>459644.95899999997</v>
      </c>
      <c r="K31" s="164"/>
      <c r="L31" s="163">
        <f>SUM(L24:L26)</f>
        <v>0</v>
      </c>
    </row>
    <row r="32" spans="1:12" ht="15.9" customHeight="1">
      <c r="C32" s="137"/>
      <c r="D32" s="145"/>
      <c r="E32" s="137"/>
      <c r="F32" s="145"/>
      <c r="G32" s="137"/>
      <c r="H32" s="145"/>
      <c r="I32" s="137"/>
      <c r="J32" s="145"/>
      <c r="K32" s="145"/>
      <c r="L32" s="145"/>
    </row>
    <row r="33" spans="1:15" ht="15.9" customHeight="1">
      <c r="A33" s="143" t="s">
        <v>20</v>
      </c>
      <c r="C33" s="137"/>
      <c r="D33" s="163">
        <v>62232954.952999987</v>
      </c>
      <c r="E33" s="137"/>
      <c r="F33" s="163">
        <v>9068386.706000004</v>
      </c>
      <c r="G33" s="137"/>
      <c r="H33" s="163">
        <f>H22+H31</f>
        <v>20988709.853999998</v>
      </c>
      <c r="I33" s="137"/>
      <c r="J33" s="163">
        <f>J22+J31</f>
        <v>-15597712.465000002</v>
      </c>
      <c r="K33" s="145"/>
      <c r="L33" s="163">
        <f>L22+L31</f>
        <v>0</v>
      </c>
    </row>
    <row r="34" spans="1:15" ht="15.9" customHeight="1">
      <c r="A34" s="143"/>
      <c r="C34" s="137"/>
      <c r="D34" s="169"/>
      <c r="E34" s="137"/>
      <c r="F34" s="169"/>
      <c r="G34" s="137"/>
      <c r="H34" s="169"/>
      <c r="I34" s="137"/>
      <c r="J34" s="169"/>
      <c r="K34" s="145"/>
      <c r="L34" s="145"/>
      <c r="O34" s="170"/>
    </row>
    <row r="35" spans="1:15" ht="15.9" customHeight="1">
      <c r="A35" s="133" t="s">
        <v>73</v>
      </c>
      <c r="C35" s="137">
        <v>14</v>
      </c>
      <c r="D35" s="145">
        <v>-6259473.9202999994</v>
      </c>
      <c r="E35" s="137"/>
      <c r="F35" s="145">
        <v>-998353</v>
      </c>
      <c r="G35" s="137"/>
      <c r="H35" s="145">
        <v>-2175513</v>
      </c>
      <c r="I35" s="137"/>
      <c r="J35" s="145">
        <f>IF(J33&gt;0,ROUND(-(J33+#REF!)*10%,0),0)</f>
        <v>0</v>
      </c>
      <c r="K35" s="145"/>
      <c r="L35" s="145">
        <v>0</v>
      </c>
      <c r="O35" s="155"/>
    </row>
    <row r="36" spans="1:15" ht="15.9" customHeight="1">
      <c r="C36" s="137"/>
      <c r="D36" s="169"/>
      <c r="E36" s="137"/>
      <c r="F36" s="169"/>
      <c r="G36" s="137"/>
      <c r="H36" s="169"/>
      <c r="I36" s="137"/>
      <c r="J36" s="169"/>
      <c r="K36" s="145"/>
      <c r="L36" s="145"/>
    </row>
    <row r="37" spans="1:15" ht="15.9" customHeight="1" thickBot="1">
      <c r="A37" s="171" t="s">
        <v>74</v>
      </c>
      <c r="B37" s="172"/>
      <c r="C37" s="173"/>
      <c r="D37" s="174">
        <v>55973481.032699987</v>
      </c>
      <c r="E37" s="175"/>
      <c r="F37" s="174">
        <v>8070033.706000004</v>
      </c>
      <c r="G37" s="175"/>
      <c r="H37" s="174">
        <f>H33+H35</f>
        <v>18813196.853999998</v>
      </c>
      <c r="I37" s="173"/>
      <c r="J37" s="176">
        <f>J33+J35</f>
        <v>-15597712.465000002</v>
      </c>
      <c r="K37" s="177"/>
      <c r="L37" s="174">
        <f>L33+L35</f>
        <v>0</v>
      </c>
      <c r="O37" s="170"/>
    </row>
    <row r="38" spans="1:15" ht="14.4" thickTop="1">
      <c r="C38" s="137"/>
      <c r="D38" s="145"/>
      <c r="E38" s="137"/>
      <c r="F38" s="145"/>
      <c r="G38" s="137"/>
      <c r="H38" s="145"/>
      <c r="I38" s="137"/>
      <c r="J38" s="145"/>
      <c r="K38" s="145"/>
      <c r="L38" s="145"/>
    </row>
    <row r="39" spans="1:15">
      <c r="A39" s="143" t="s">
        <v>21</v>
      </c>
      <c r="C39" s="137"/>
      <c r="D39" s="145"/>
      <c r="E39" s="137"/>
      <c r="F39" s="145"/>
      <c r="G39" s="137"/>
      <c r="H39" s="145"/>
      <c r="I39" s="137"/>
      <c r="J39" s="145"/>
      <c r="K39" s="145"/>
      <c r="L39" s="145"/>
    </row>
    <row r="40" spans="1:15">
      <c r="C40" s="137"/>
      <c r="D40" s="145"/>
      <c r="E40" s="137"/>
      <c r="F40" s="145"/>
      <c r="G40" s="137"/>
      <c r="H40" s="145"/>
      <c r="I40" s="137"/>
      <c r="J40" s="145"/>
      <c r="K40" s="145"/>
      <c r="L40" s="145"/>
    </row>
    <row r="41" spans="1:15">
      <c r="B41" s="147" t="s">
        <v>76</v>
      </c>
      <c r="C41" s="137"/>
      <c r="D41" s="168"/>
      <c r="E41" s="137"/>
      <c r="F41" s="168"/>
      <c r="G41" s="137"/>
      <c r="H41" s="168"/>
      <c r="I41" s="137"/>
      <c r="J41" s="168"/>
      <c r="K41" s="145"/>
      <c r="L41" s="168"/>
    </row>
    <row r="42" spans="1:15">
      <c r="B42" s="147" t="s">
        <v>75</v>
      </c>
      <c r="C42" s="137"/>
      <c r="D42" s="168"/>
      <c r="E42" s="137"/>
      <c r="F42" s="168"/>
      <c r="G42" s="137"/>
      <c r="H42" s="168"/>
      <c r="I42" s="137"/>
      <c r="J42" s="168"/>
      <c r="K42" s="145"/>
      <c r="L42" s="168"/>
    </row>
    <row r="43" spans="1:15" ht="14.4" thickBot="1">
      <c r="C43" s="137"/>
      <c r="D43" s="178"/>
      <c r="E43" s="137"/>
      <c r="F43" s="178"/>
      <c r="G43" s="137"/>
      <c r="H43" s="178"/>
      <c r="I43" s="137"/>
      <c r="J43" s="178"/>
      <c r="K43" s="145"/>
      <c r="L43" s="178"/>
    </row>
    <row r="44" spans="1:15" ht="14.4" thickTop="1">
      <c r="D44" s="134"/>
      <c r="F44" s="134"/>
      <c r="H44" s="134"/>
      <c r="J44" s="134"/>
      <c r="L44" s="134"/>
    </row>
    <row r="45" spans="1:15">
      <c r="F45" s="134"/>
      <c r="H45" s="134"/>
      <c r="J45" s="134"/>
      <c r="L45" s="134"/>
    </row>
    <row r="46" spans="1:15">
      <c r="H46" s="179"/>
      <c r="J46" s="179">
        <f>J37-Bilanci!K108</f>
        <v>0</v>
      </c>
      <c r="K46" s="179"/>
      <c r="L46" s="179">
        <f>L37-Bilanci!M108</f>
        <v>0</v>
      </c>
    </row>
    <row r="47" spans="1:15">
      <c r="J47" s="134"/>
      <c r="L47" s="134"/>
    </row>
    <row r="48" spans="1:15">
      <c r="J48" s="134"/>
      <c r="L48" s="134"/>
    </row>
    <row r="49" spans="10:12">
      <c r="J49" s="134"/>
      <c r="L49" s="134"/>
    </row>
    <row r="50" spans="10:12">
      <c r="J50" s="134"/>
      <c r="L50" s="134"/>
    </row>
    <row r="51" spans="10:12">
      <c r="J51" s="134"/>
      <c r="L51" s="134"/>
    </row>
    <row r="52" spans="10:12">
      <c r="J52" s="134"/>
      <c r="L52" s="134"/>
    </row>
    <row r="53" spans="10:12">
      <c r="J53" s="134"/>
      <c r="L53" s="134"/>
    </row>
    <row r="54" spans="10:12">
      <c r="J54" s="134"/>
      <c r="L54" s="134"/>
    </row>
  </sheetData>
  <mergeCells count="3">
    <mergeCell ref="A4:L4"/>
    <mergeCell ref="A6:L6"/>
    <mergeCell ref="D8:H8"/>
  </mergeCells>
  <phoneticPr fontId="2" type="noConversion"/>
  <pageMargins left="0.75" right="0.75" top="1" bottom="1" header="0.5" footer="0.5"/>
  <pageSetup paperSize="9" scale="85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</sheetPr>
  <dimension ref="A1:M54"/>
  <sheetViews>
    <sheetView workbookViewId="0">
      <selection activeCell="D10" sqref="D10:F43"/>
    </sheetView>
  </sheetViews>
  <sheetFormatPr defaultColWidth="8.88671875" defaultRowHeight="13.8"/>
  <cols>
    <col min="1" max="1" width="8.88671875" style="133"/>
    <col min="2" max="2" width="46.5546875" style="133" customWidth="1"/>
    <col min="3" max="3" width="0.5546875" style="133" customWidth="1"/>
    <col min="4" max="4" width="15.6640625" style="133" customWidth="1"/>
    <col min="5" max="5" width="2.6640625" style="133" customWidth="1"/>
    <col min="6" max="6" width="15.6640625" style="133" customWidth="1"/>
    <col min="7" max="7" width="2.6640625" style="134" hidden="1" customWidth="1"/>
    <col min="8" max="8" width="15.6640625" style="133" hidden="1" customWidth="1"/>
    <col min="9" max="11" width="8.88671875" style="133"/>
    <col min="12" max="13" width="12.88671875" style="133" bestFit="1" customWidth="1"/>
    <col min="14" max="16384" width="8.88671875" style="133"/>
  </cols>
  <sheetData>
    <row r="1" spans="1:8">
      <c r="A1" s="132" t="s">
        <v>244</v>
      </c>
    </row>
    <row r="2" spans="1:8" ht="14.4">
      <c r="A2" s="135" t="s">
        <v>170</v>
      </c>
    </row>
    <row r="4" spans="1:8">
      <c r="A4" s="190" t="s">
        <v>77</v>
      </c>
      <c r="B4" s="190"/>
      <c r="C4" s="190"/>
      <c r="D4" s="190"/>
      <c r="E4" s="190"/>
      <c r="F4" s="190"/>
      <c r="G4" s="190"/>
      <c r="H4" s="190"/>
    </row>
    <row r="5" spans="1:8" ht="10.5" customHeight="1">
      <c r="A5" s="136"/>
      <c r="B5" s="131"/>
      <c r="C5" s="131"/>
      <c r="D5" s="137"/>
      <c r="E5" s="131"/>
      <c r="F5" s="137"/>
      <c r="G5" s="138"/>
    </row>
    <row r="6" spans="1:8">
      <c r="A6" s="191" t="s">
        <v>295</v>
      </c>
      <c r="B6" s="191"/>
      <c r="C6" s="191"/>
      <c r="D6" s="191"/>
      <c r="E6" s="191"/>
      <c r="F6" s="191"/>
      <c r="G6" s="191"/>
      <c r="H6" s="191"/>
    </row>
    <row r="7" spans="1:8">
      <c r="D7" s="193" t="s">
        <v>153</v>
      </c>
      <c r="E7" s="193"/>
      <c r="F7" s="193"/>
    </row>
    <row r="8" spans="1:8" ht="14.4">
      <c r="C8" s="139"/>
      <c r="D8" s="140">
        <v>2013</v>
      </c>
      <c r="E8" s="140"/>
      <c r="F8" s="140">
        <v>2012</v>
      </c>
      <c r="G8" s="141"/>
      <c r="H8" s="142">
        <v>2008</v>
      </c>
    </row>
    <row r="9" spans="1:8" ht="14.4">
      <c r="C9" s="139"/>
      <c r="D9" s="142"/>
      <c r="E9" s="139"/>
      <c r="F9" s="142"/>
      <c r="G9" s="141"/>
      <c r="H9" s="142"/>
    </row>
    <row r="10" spans="1:8">
      <c r="A10" s="143" t="s">
        <v>91</v>
      </c>
      <c r="D10" s="144"/>
      <c r="F10" s="144"/>
      <c r="G10" s="145"/>
      <c r="H10" s="144"/>
    </row>
    <row r="11" spans="1:8">
      <c r="A11" s="133" t="s">
        <v>78</v>
      </c>
      <c r="D11" s="144">
        <v>62232954.952999987</v>
      </c>
      <c r="F11" s="144">
        <v>9068386.706000004</v>
      </c>
      <c r="G11" s="145"/>
      <c r="H11" s="144">
        <v>-15597712.465000002</v>
      </c>
    </row>
    <row r="12" spans="1:8">
      <c r="A12" s="133" t="s">
        <v>79</v>
      </c>
      <c r="D12" s="144"/>
      <c r="F12" s="144"/>
      <c r="G12" s="145"/>
      <c r="H12" s="144"/>
    </row>
    <row r="13" spans="1:8">
      <c r="A13" s="133" t="s">
        <v>80</v>
      </c>
      <c r="B13" s="133" t="s">
        <v>81</v>
      </c>
      <c r="D13" s="144">
        <v>653594.35</v>
      </c>
      <c r="F13" s="144">
        <v>796393</v>
      </c>
      <c r="G13" s="145"/>
      <c r="H13" s="144">
        <v>4911</v>
      </c>
    </row>
    <row r="14" spans="1:8">
      <c r="B14" s="133" t="s">
        <v>158</v>
      </c>
      <c r="D14" s="144"/>
      <c r="F14" s="144"/>
      <c r="G14" s="145"/>
      <c r="H14" s="144"/>
    </row>
    <row r="15" spans="1:8">
      <c r="B15" s="133" t="s">
        <v>82</v>
      </c>
      <c r="D15" s="144"/>
      <c r="F15" s="144"/>
      <c r="G15" s="145"/>
      <c r="H15" s="144"/>
    </row>
    <row r="16" spans="1:8">
      <c r="B16" s="133" t="s">
        <v>83</v>
      </c>
      <c r="D16" s="144"/>
      <c r="F16" s="144"/>
      <c r="G16" s="145"/>
      <c r="H16" s="144"/>
    </row>
    <row r="17" spans="1:13">
      <c r="B17" s="133" t="s">
        <v>84</v>
      </c>
      <c r="D17" s="144">
        <v>-90420674.181400418</v>
      </c>
      <c r="F17" s="144">
        <v>-17572015.491800793</v>
      </c>
      <c r="G17" s="145"/>
      <c r="H17" s="144">
        <v>-7711436.2457853509</v>
      </c>
      <c r="L17" s="144"/>
      <c r="M17" s="144"/>
    </row>
    <row r="18" spans="1:13">
      <c r="B18" s="133" t="s">
        <v>85</v>
      </c>
      <c r="D18" s="144"/>
      <c r="F18" s="144"/>
      <c r="G18" s="145"/>
      <c r="H18" s="144"/>
      <c r="L18" s="144"/>
      <c r="M18" s="144"/>
    </row>
    <row r="19" spans="1:13">
      <c r="B19" s="133" t="s">
        <v>86</v>
      </c>
      <c r="D19" s="146">
        <v>115845961.88592805</v>
      </c>
      <c r="F19" s="146">
        <v>6135471.7031232333</v>
      </c>
      <c r="G19" s="145"/>
      <c r="H19" s="146">
        <v>31928223.113999996</v>
      </c>
      <c r="L19" s="144"/>
      <c r="M19" s="144"/>
    </row>
    <row r="20" spans="1:13">
      <c r="A20" s="133" t="s">
        <v>87</v>
      </c>
      <c r="D20" s="144">
        <v>88311837.00752762</v>
      </c>
      <c r="F20" s="144">
        <v>-1571764.0826775553</v>
      </c>
      <c r="G20" s="145"/>
      <c r="H20" s="144">
        <v>24221697.868214644</v>
      </c>
      <c r="L20" s="144"/>
      <c r="M20" s="144"/>
    </row>
    <row r="21" spans="1:13">
      <c r="B21" s="133" t="s">
        <v>88</v>
      </c>
      <c r="D21" s="144"/>
      <c r="F21" s="144"/>
      <c r="G21" s="145"/>
      <c r="H21" s="144"/>
      <c r="L21" s="144"/>
      <c r="M21" s="144"/>
    </row>
    <row r="22" spans="1:13">
      <c r="B22" s="133" t="s">
        <v>89</v>
      </c>
      <c r="D22" s="144">
        <v>1029784</v>
      </c>
      <c r="F22" s="144">
        <v>0</v>
      </c>
      <c r="G22" s="145"/>
      <c r="H22" s="144"/>
      <c r="L22" s="144"/>
      <c r="M22" s="144"/>
    </row>
    <row r="23" spans="1:13">
      <c r="A23" s="147" t="s">
        <v>90</v>
      </c>
      <c r="D23" s="148">
        <v>89341621.00752762</v>
      </c>
      <c r="F23" s="148">
        <v>-1571764.0826775553</v>
      </c>
      <c r="G23" s="145"/>
      <c r="H23" s="148">
        <v>8623985.4032146428</v>
      </c>
      <c r="L23" s="144"/>
      <c r="M23" s="144"/>
    </row>
    <row r="24" spans="1:13">
      <c r="A24" s="147"/>
      <c r="D24" s="144"/>
      <c r="F24" s="144"/>
      <c r="G24" s="145"/>
      <c r="H24" s="144"/>
      <c r="L24" s="144"/>
      <c r="M24" s="144"/>
    </row>
    <row r="25" spans="1:13">
      <c r="A25" s="143" t="s">
        <v>92</v>
      </c>
      <c r="D25" s="144"/>
      <c r="F25" s="144"/>
      <c r="G25" s="145"/>
      <c r="H25" s="144"/>
      <c r="L25" s="144"/>
      <c r="M25" s="144"/>
    </row>
    <row r="26" spans="1:13">
      <c r="A26" s="133" t="s">
        <v>93</v>
      </c>
      <c r="D26" s="144"/>
      <c r="F26" s="144"/>
      <c r="G26" s="145"/>
      <c r="H26" s="144"/>
      <c r="L26" s="144"/>
      <c r="M26" s="144"/>
    </row>
    <row r="27" spans="1:13">
      <c r="A27" s="133" t="s">
        <v>94</v>
      </c>
      <c r="D27" s="144">
        <v>-42384</v>
      </c>
      <c r="F27" s="144">
        <v>-90792</v>
      </c>
      <c r="G27" s="145"/>
      <c r="H27" s="144"/>
    </row>
    <row r="28" spans="1:13">
      <c r="A28" s="133" t="s">
        <v>95</v>
      </c>
      <c r="D28" s="144"/>
      <c r="F28" s="144"/>
      <c r="G28" s="145"/>
      <c r="H28" s="144">
        <v>-117875</v>
      </c>
    </row>
    <row r="29" spans="1:13">
      <c r="A29" s="133" t="s">
        <v>97</v>
      </c>
      <c r="B29" s="149"/>
      <c r="D29" s="144"/>
      <c r="F29" s="144"/>
      <c r="G29" s="145"/>
      <c r="H29" s="144"/>
    </row>
    <row r="30" spans="1:13">
      <c r="A30" s="133" t="s">
        <v>96</v>
      </c>
      <c r="B30" s="147"/>
      <c r="D30" s="144"/>
      <c r="F30" s="144"/>
      <c r="G30" s="145"/>
      <c r="H30" s="144"/>
    </row>
    <row r="31" spans="1:13">
      <c r="A31" s="147" t="s">
        <v>103</v>
      </c>
      <c r="B31" s="147"/>
      <c r="D31" s="148">
        <v>-42384</v>
      </c>
      <c r="F31" s="148">
        <v>-90792</v>
      </c>
      <c r="G31" s="145"/>
      <c r="H31" s="148">
        <f>SUM(H26:H30)</f>
        <v>-117875</v>
      </c>
    </row>
    <row r="32" spans="1:13">
      <c r="B32" s="147"/>
      <c r="D32" s="144"/>
      <c r="F32" s="144"/>
      <c r="G32" s="145"/>
      <c r="H32" s="144"/>
    </row>
    <row r="33" spans="1:8">
      <c r="A33" s="143" t="s">
        <v>98</v>
      </c>
      <c r="D33" s="144"/>
      <c r="F33" s="144"/>
      <c r="G33" s="145"/>
      <c r="H33" s="144"/>
    </row>
    <row r="34" spans="1:8">
      <c r="A34" s="133" t="s">
        <v>169</v>
      </c>
      <c r="D34" s="144"/>
      <c r="F34" s="144"/>
      <c r="G34" s="145"/>
      <c r="H34" s="144"/>
    </row>
    <row r="35" spans="1:8">
      <c r="A35" s="133" t="s">
        <v>99</v>
      </c>
      <c r="D35" s="144"/>
      <c r="F35" s="144"/>
      <c r="G35" s="145"/>
      <c r="H35" s="144"/>
    </row>
    <row r="36" spans="1:8">
      <c r="A36" s="133" t="s">
        <v>100</v>
      </c>
      <c r="D36" s="144"/>
      <c r="F36" s="144"/>
      <c r="G36" s="145"/>
      <c r="H36" s="144"/>
    </row>
    <row r="37" spans="1:8">
      <c r="A37" s="133" t="s">
        <v>101</v>
      </c>
      <c r="D37" s="144"/>
      <c r="F37" s="144"/>
      <c r="G37" s="145"/>
      <c r="H37" s="144"/>
    </row>
    <row r="38" spans="1:8">
      <c r="A38" s="147" t="s">
        <v>102</v>
      </c>
      <c r="D38" s="148">
        <v>0</v>
      </c>
      <c r="F38" s="148">
        <v>0</v>
      </c>
      <c r="G38" s="145"/>
      <c r="H38" s="148">
        <f>SUM(H34:H37)</f>
        <v>0</v>
      </c>
    </row>
    <row r="39" spans="1:8">
      <c r="D39" s="144"/>
      <c r="F39" s="144"/>
      <c r="G39" s="145"/>
      <c r="H39" s="144"/>
    </row>
    <row r="40" spans="1:8">
      <c r="A40" s="143" t="s">
        <v>104</v>
      </c>
      <c r="B40" s="143"/>
      <c r="D40" s="150">
        <v>89299237.00752762</v>
      </c>
      <c r="F40" s="150">
        <v>-1662556.0826775553</v>
      </c>
      <c r="G40" s="145"/>
      <c r="H40" s="150">
        <f>H38+H31+H23</f>
        <v>8506110.4032146428</v>
      </c>
    </row>
    <row r="41" spans="1:8" ht="14.4">
      <c r="A41" s="143" t="s">
        <v>105</v>
      </c>
      <c r="B41" s="135"/>
      <c r="D41" s="150">
        <v>3466688.6705999998</v>
      </c>
      <c r="F41" s="150">
        <v>5129244.980200002</v>
      </c>
      <c r="G41" s="145"/>
      <c r="H41" s="150">
        <v>0</v>
      </c>
    </row>
    <row r="42" spans="1:8" ht="15" thickBot="1">
      <c r="A42" s="143" t="s">
        <v>106</v>
      </c>
      <c r="B42" s="135"/>
      <c r="D42" s="151">
        <v>92765925.678127617</v>
      </c>
      <c r="F42" s="151">
        <v>3466688.8975224467</v>
      </c>
      <c r="G42" s="145"/>
      <c r="H42" s="151">
        <f>H40+H41</f>
        <v>8506110.4032146428</v>
      </c>
    </row>
    <row r="43" spans="1:8" ht="14.4" thickTop="1"/>
    <row r="44" spans="1:8">
      <c r="D44" s="152">
        <f>D42-Bilanci!E15</f>
        <v>0.10212761163711548</v>
      </c>
      <c r="F44" s="152">
        <f>F42-Bilanci!G15</f>
        <v>0.22692244686186314</v>
      </c>
      <c r="G44" s="152"/>
      <c r="H44" s="152"/>
    </row>
    <row r="45" spans="1:8">
      <c r="C45" s="153"/>
      <c r="D45" s="153"/>
      <c r="E45" s="153"/>
      <c r="F45" s="153"/>
      <c r="G45" s="154"/>
      <c r="H45" s="153"/>
    </row>
    <row r="46" spans="1:8">
      <c r="D46" s="144"/>
      <c r="F46" s="144"/>
    </row>
    <row r="47" spans="1:8">
      <c r="D47" s="144"/>
      <c r="F47" s="144"/>
      <c r="H47" s="144">
        <f>Bilanci!K15</f>
        <v>8506110.398</v>
      </c>
    </row>
    <row r="48" spans="1:8">
      <c r="D48" s="144"/>
      <c r="F48" s="144"/>
    </row>
    <row r="49" spans="3:8">
      <c r="D49" s="144"/>
      <c r="F49" s="144"/>
      <c r="H49" s="155">
        <f>H42-H47</f>
        <v>5.214642733335495E-3</v>
      </c>
    </row>
    <row r="51" spans="3:8">
      <c r="D51" s="144"/>
      <c r="F51" s="144"/>
    </row>
    <row r="52" spans="3:8">
      <c r="D52" s="144"/>
      <c r="F52" s="144"/>
    </row>
    <row r="54" spans="3:8">
      <c r="C54" s="153"/>
      <c r="D54" s="153"/>
      <c r="E54" s="153"/>
      <c r="F54" s="153"/>
      <c r="G54" s="154"/>
      <c r="H54" s="153"/>
    </row>
  </sheetData>
  <mergeCells count="3">
    <mergeCell ref="A6:H6"/>
    <mergeCell ref="A4:H4"/>
    <mergeCell ref="D7:F7"/>
  </mergeCells>
  <phoneticPr fontId="2" type="noConversion"/>
  <pageMargins left="0.75" right="0.75" top="1" bottom="1" header="0.5" footer="0.5"/>
  <pageSetup paperSize="9" scale="90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</sheetPr>
  <dimension ref="A1:H25"/>
  <sheetViews>
    <sheetView workbookViewId="0">
      <selection activeCell="H20" sqref="H20"/>
    </sheetView>
  </sheetViews>
  <sheetFormatPr defaultColWidth="8.88671875" defaultRowHeight="13.8"/>
  <cols>
    <col min="1" max="1" width="35.109375" style="133" customWidth="1"/>
    <col min="2" max="2" width="16.33203125" style="133" bestFit="1" customWidth="1"/>
    <col min="3" max="4" width="9.33203125" style="133" bestFit="1" customWidth="1"/>
    <col min="5" max="5" width="13" style="133" customWidth="1"/>
    <col min="6" max="6" width="13.5546875" style="133" customWidth="1"/>
    <col min="7" max="7" width="15.5546875" style="133" bestFit="1" customWidth="1"/>
    <col min="8" max="8" width="11.88671875" style="133" bestFit="1" customWidth="1"/>
    <col min="9" max="16384" width="8.88671875" style="133"/>
  </cols>
  <sheetData>
    <row r="1" spans="1:8">
      <c r="A1" s="132" t="s">
        <v>244</v>
      </c>
    </row>
    <row r="2" spans="1:8" ht="14.4">
      <c r="A2" s="135" t="s">
        <v>170</v>
      </c>
    </row>
    <row r="4" spans="1:8">
      <c r="A4" s="190" t="s">
        <v>107</v>
      </c>
      <c r="B4" s="190"/>
      <c r="C4" s="190"/>
      <c r="D4" s="190"/>
      <c r="E4" s="190"/>
      <c r="F4" s="190"/>
      <c r="G4" s="190"/>
    </row>
    <row r="5" spans="1:8">
      <c r="A5" s="131"/>
      <c r="B5" s="131"/>
      <c r="C5" s="131"/>
      <c r="D5" s="131"/>
      <c r="E5" s="131"/>
      <c r="F5" s="131"/>
      <c r="G5" s="131"/>
    </row>
    <row r="6" spans="1:8">
      <c r="A6" s="191" t="s">
        <v>295</v>
      </c>
      <c r="B6" s="191"/>
      <c r="C6" s="191"/>
      <c r="D6" s="191"/>
      <c r="E6" s="191"/>
      <c r="F6" s="191"/>
      <c r="G6" s="191"/>
    </row>
    <row r="7" spans="1:8">
      <c r="A7" s="142"/>
      <c r="B7" s="142"/>
      <c r="C7" s="142"/>
      <c r="D7" s="142"/>
      <c r="E7" s="142"/>
      <c r="G7" s="156" t="s">
        <v>153</v>
      </c>
    </row>
    <row r="8" spans="1:8" ht="18" customHeight="1">
      <c r="A8" s="194"/>
      <c r="B8" s="194"/>
      <c r="C8" s="194"/>
      <c r="D8" s="194"/>
      <c r="E8" s="194"/>
      <c r="F8" s="194"/>
      <c r="G8" s="194"/>
    </row>
    <row r="9" spans="1:8" ht="41.4">
      <c r="A9" s="157"/>
      <c r="B9" s="158" t="s">
        <v>68</v>
      </c>
      <c r="C9" s="158" t="s">
        <v>116</v>
      </c>
      <c r="D9" s="158" t="s">
        <v>108</v>
      </c>
      <c r="E9" s="158" t="s">
        <v>109</v>
      </c>
      <c r="F9" s="158" t="s">
        <v>115</v>
      </c>
      <c r="G9" s="159" t="s">
        <v>110</v>
      </c>
    </row>
    <row r="10" spans="1:8" ht="12.75" customHeight="1">
      <c r="A10" s="134"/>
      <c r="B10" s="160"/>
      <c r="C10" s="160"/>
      <c r="D10" s="160"/>
      <c r="E10" s="160"/>
      <c r="F10" s="160"/>
      <c r="G10" s="161"/>
    </row>
    <row r="11" spans="1:8" ht="18" customHeight="1">
      <c r="A11" s="162" t="s">
        <v>291</v>
      </c>
      <c r="B11" s="163">
        <v>0</v>
      </c>
      <c r="C11" s="163">
        <v>0</v>
      </c>
      <c r="D11" s="163">
        <v>0</v>
      </c>
      <c r="E11" s="163">
        <v>0</v>
      </c>
      <c r="F11" s="163">
        <v>53689377.261000007</v>
      </c>
      <c r="G11" s="163">
        <v>53689377.261000007</v>
      </c>
    </row>
    <row r="12" spans="1:8" ht="18" customHeight="1">
      <c r="A12" s="134" t="s">
        <v>111</v>
      </c>
      <c r="B12" s="145"/>
      <c r="C12" s="145"/>
      <c r="D12" s="145"/>
      <c r="E12" s="145"/>
      <c r="F12" s="145"/>
      <c r="G12" s="145">
        <v>0</v>
      </c>
    </row>
    <row r="13" spans="1:8" ht="18" customHeight="1">
      <c r="A13" s="134" t="s">
        <v>112</v>
      </c>
      <c r="B13" s="145"/>
      <c r="C13" s="145"/>
      <c r="D13" s="145"/>
      <c r="E13" s="145"/>
      <c r="F13" s="145">
        <v>8070033.706000004</v>
      </c>
      <c r="G13" s="145">
        <v>8070033.706000004</v>
      </c>
    </row>
    <row r="14" spans="1:8" ht="18" customHeight="1">
      <c r="A14" s="134" t="s">
        <v>113</v>
      </c>
      <c r="B14" s="145"/>
      <c r="C14" s="145"/>
      <c r="D14" s="145"/>
      <c r="E14" s="145"/>
      <c r="F14" s="145"/>
      <c r="G14" s="145">
        <v>0</v>
      </c>
    </row>
    <row r="15" spans="1:8" ht="18" customHeight="1">
      <c r="A15" s="134" t="s">
        <v>117</v>
      </c>
      <c r="B15" s="145"/>
      <c r="C15" s="145"/>
      <c r="D15" s="145"/>
      <c r="E15" s="145"/>
      <c r="F15" s="145"/>
      <c r="G15" s="145">
        <v>0</v>
      </c>
    </row>
    <row r="16" spans="1:8" ht="18" customHeight="1">
      <c r="A16" s="162" t="s">
        <v>292</v>
      </c>
      <c r="B16" s="163">
        <v>0</v>
      </c>
      <c r="C16" s="163">
        <v>0</v>
      </c>
      <c r="D16" s="163">
        <v>0</v>
      </c>
      <c r="E16" s="163">
        <v>0</v>
      </c>
      <c r="F16" s="163">
        <v>61759410.967000008</v>
      </c>
      <c r="G16" s="163">
        <v>61759410.967000008</v>
      </c>
      <c r="H16" s="152">
        <f>G16-Bilanci!G108</f>
        <v>0</v>
      </c>
    </row>
    <row r="17" spans="1:8" ht="9" customHeight="1">
      <c r="A17" s="134"/>
      <c r="B17" s="145"/>
      <c r="C17" s="145"/>
      <c r="D17" s="145"/>
      <c r="E17" s="145"/>
      <c r="F17" s="145"/>
      <c r="G17" s="164"/>
    </row>
    <row r="18" spans="1:8" ht="18" customHeight="1">
      <c r="A18" s="134" t="s">
        <v>111</v>
      </c>
      <c r="B18" s="145"/>
      <c r="C18" s="145"/>
      <c r="D18" s="145"/>
      <c r="E18" s="145"/>
      <c r="F18" s="152">
        <v>55973481.032699987</v>
      </c>
      <c r="G18" s="145">
        <v>55973481.032699987</v>
      </c>
    </row>
    <row r="19" spans="1:8" ht="18" customHeight="1">
      <c r="A19" s="165" t="s">
        <v>290</v>
      </c>
      <c r="B19" s="145"/>
      <c r="C19" s="145"/>
      <c r="D19" s="145"/>
      <c r="E19" s="145"/>
      <c r="F19" s="152"/>
      <c r="G19" s="145">
        <v>0</v>
      </c>
    </row>
    <row r="20" spans="1:8" ht="18" customHeight="1">
      <c r="A20" s="134" t="s">
        <v>112</v>
      </c>
      <c r="B20" s="145"/>
      <c r="C20" s="145"/>
      <c r="D20" s="145"/>
      <c r="E20" s="145"/>
      <c r="F20" s="145"/>
      <c r="G20" s="145">
        <v>0</v>
      </c>
    </row>
    <row r="21" spans="1:8" ht="18" customHeight="1">
      <c r="A21" s="134" t="s">
        <v>118</v>
      </c>
      <c r="B21" s="145"/>
      <c r="C21" s="145"/>
      <c r="D21" s="145"/>
      <c r="E21" s="145"/>
      <c r="F21" s="145"/>
      <c r="G21" s="145">
        <v>0</v>
      </c>
    </row>
    <row r="22" spans="1:8" ht="18" customHeight="1">
      <c r="A22" s="134" t="s">
        <v>114</v>
      </c>
      <c r="B22" s="145"/>
      <c r="C22" s="145"/>
      <c r="D22" s="145"/>
      <c r="E22" s="145"/>
      <c r="F22" s="145"/>
      <c r="G22" s="145">
        <v>0</v>
      </c>
    </row>
    <row r="23" spans="1:8" ht="18" customHeight="1" thickBot="1">
      <c r="A23" s="166" t="s">
        <v>297</v>
      </c>
      <c r="B23" s="151">
        <v>0</v>
      </c>
      <c r="C23" s="151">
        <v>0</v>
      </c>
      <c r="D23" s="151">
        <v>0</v>
      </c>
      <c r="E23" s="151">
        <v>0</v>
      </c>
      <c r="F23" s="151">
        <v>117732891.99969999</v>
      </c>
      <c r="G23" s="151">
        <v>117732891.99969999</v>
      </c>
      <c r="H23" s="152">
        <f>G23-Bilanci!E108</f>
        <v>-2.9999911785125732E-3</v>
      </c>
    </row>
    <row r="24" spans="1:8" ht="14.4" thickTop="1"/>
    <row r="25" spans="1:8">
      <c r="G25" s="152">
        <f>G23-Bilanci!E108</f>
        <v>-2.9999911785125732E-3</v>
      </c>
    </row>
  </sheetData>
  <mergeCells count="3">
    <mergeCell ref="A8:G8"/>
    <mergeCell ref="A4:G4"/>
    <mergeCell ref="A6:G6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Fq.1</vt:lpstr>
      <vt:lpstr>2008</vt:lpstr>
      <vt:lpstr>2009</vt:lpstr>
      <vt:lpstr>Bilanci</vt:lpstr>
      <vt:lpstr>PASH-sipas natyres</vt:lpstr>
      <vt:lpstr>Cash flow-met.indirekte</vt:lpstr>
      <vt:lpstr>Ndrysh.ne kapital-e pakonsolid.</vt:lpstr>
      <vt:lpstr>Bilanci!Print_Area</vt:lpstr>
      <vt:lpstr>'Cash flow-met.indirekte'!Print_Area</vt:lpstr>
      <vt:lpstr>Bilanci!Print_Titles</vt:lpstr>
    </vt:vector>
  </TitlesOfParts>
  <Company>Boga &amp; Associates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Boga &amp; Associates</dc:creator>
  <cp:lastModifiedBy>Boga &amp; Associates</cp:lastModifiedBy>
  <cp:lastPrinted>2014-03-08T14:11:32Z</cp:lastPrinted>
  <dcterms:created xsi:type="dcterms:W3CDTF">2008-09-02T13:29:51Z</dcterms:created>
  <dcterms:modified xsi:type="dcterms:W3CDTF">2014-07-03T14:46:47Z</dcterms:modified>
</cp:coreProperties>
</file>