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83" activeTab="3"/>
  </bookViews>
  <sheets>
    <sheet name="2.Pasqyra e Pozicioni Financiar" sheetId="17" r:id="rId1"/>
    <sheet name="5-CashFlow (indirekt)" sheetId="18" r:id="rId2"/>
    <sheet name="Pasqyra e Levizjeve ne Kapital" sheetId="19" r:id="rId3"/>
    <sheet name="1.Pasqyra e Perform. (natyra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7" i="20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K35" i="19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H24" s="1"/>
  <c r="H37" s="1"/>
  <c r="G17"/>
  <c r="F17"/>
  <c r="F24" s="1"/>
  <c r="F37" s="1"/>
  <c r="E17"/>
  <c r="D17"/>
  <c r="D24" s="1"/>
  <c r="D37" s="1"/>
  <c r="C17"/>
  <c r="B17"/>
  <c r="B24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G12"/>
  <c r="G24" s="1"/>
  <c r="G37" s="1"/>
  <c r="F12"/>
  <c r="E12"/>
  <c r="E24" s="1"/>
  <c r="E37" s="1"/>
  <c r="D12"/>
  <c r="C12"/>
  <c r="C24" s="1"/>
  <c r="C37" s="1"/>
  <c r="B12"/>
  <c r="J12" s="1"/>
  <c r="L12" s="1"/>
  <c r="L11"/>
  <c r="J11"/>
  <c r="L10"/>
  <c r="J10"/>
  <c r="F5"/>
  <c r="B37" l="1"/>
  <c r="J37" s="1"/>
  <c r="L37" s="1"/>
  <c r="J24"/>
  <c r="L24" s="1"/>
  <c r="J17"/>
  <c r="L17" s="1"/>
  <c r="E72" i="18" l="1"/>
  <c r="C72"/>
  <c r="E57"/>
  <c r="C57"/>
  <c r="E37"/>
  <c r="E41" s="1"/>
  <c r="E74" s="1"/>
  <c r="E77" s="1"/>
  <c r="E80" s="1"/>
  <c r="C37"/>
  <c r="C41" s="1"/>
  <c r="C74" s="1"/>
  <c r="C77" s="1"/>
  <c r="C80" s="1"/>
  <c r="B44" i="17" l="1"/>
  <c r="B46" s="1"/>
  <c r="B48" s="1"/>
  <c r="B32" l="1"/>
  <c r="D69" l="1"/>
  <c r="D71" s="1"/>
  <c r="B69"/>
  <c r="B71" s="1"/>
  <c r="D44" l="1"/>
  <c r="D46" s="1"/>
  <c r="D48" s="1"/>
  <c r="D58" l="1"/>
  <c r="B58"/>
  <c r="D32"/>
  <c r="D34" s="1"/>
  <c r="B34"/>
  <c r="D22"/>
  <c r="B22"/>
  <c r="B36" l="1"/>
  <c r="D36"/>
  <c r="B73"/>
  <c r="B75" s="1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<sst xmlns="http://schemas.openxmlformats.org/spreadsheetml/2006/main" count="601" uniqueCount="386">
  <si>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</si>
  <si>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</si>
  <si>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</si>
  <si>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</si>
  <si>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</si>
  <si>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</si>
  <si>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</si>
  <si>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</si>
  <si>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</si>
  <si>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</si>
  <si>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</si>
  <si>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</si>
  <si>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</si>
  <si>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</si>
  <si>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</si>
  <si>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</si>
  <si>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</si>
  <si>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</si>
  <si>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</si>
  <si>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</si>
  <si>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</si>
  <si>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</si>
  <si>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</si>
  <si>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</si>
  <si>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</si>
  <si>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</si>
  <si>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</si>
  <si>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</si>
  <si>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</si>
  <si>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</si>
  <si>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</si>
  <si>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</si>
  <si>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</si>
  <si>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</si>
  <si>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</si>
  <si>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</si>
  <si>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</si>
  <si>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</si>
  <si>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</si>
  <si>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</si>
  <si>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</si>
  <si>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</si>
  <si>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</si>
  <si>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</si>
  <si>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</si>
  <si>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</si>
  <si>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</si>
  <si>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</si>
  <si>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</si>
  <si>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</si>
  <si>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</si>
  <si>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</si>
  <si>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</si>
  <si>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</si>
  <si>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</si>
  <si>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</si>
  <si>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</si>
  <si>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</si>
  <si>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</si>
  <si>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</si>
  <si>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</si>
  <si>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</si>
  <si>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</si>
  <si>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</si>
  <si>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</si>
  <si>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</si>
  <si>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</si>
  <si>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</si>
  <si>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</si>
  <si>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</si>
  <si>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</si>
  <si>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</si>
  <si>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</si>
  <si>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</si>
  <si>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</si>
  <si>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</si>
  <si>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</si>
  <si>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</si>
  <si>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</si>
  <si>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</si>
  <si>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</si>
  <si>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</si>
  <si>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</si>
  <si>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</si>
  <si>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</si>
  <si>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</si>
  <si>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</si>
  <si>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</si>
  <si>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</si>
  <si>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</si>
  <si>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</si>
  <si>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</si>
  <si>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</si>
  <si>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</si>
  <si>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</si>
  <si>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</si>
  <si>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</si>
  <si>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</si>
  <si>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</si>
  <si>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</si>
  <si>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</si>
  <si>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</si>
  <si>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</si>
  <si>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</si>
  <si>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</si>
  <si>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</si>
  <si>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</si>
  <si>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</si>
  <si>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</si>
  <si>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</si>
  <si>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</si>
  <si>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</si>
  <si>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</si>
  <si>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</si>
  <si>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</si>
  <si>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</si>
  <si>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</si>
  <si>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</si>
  <si>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</si>
  <si>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</si>
  <si>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</si>
  <si>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</si>
  <si>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</si>
  <si>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</si>
  <si>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</si>
  <si>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</si>
  <si>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</si>
  <si>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</si>
  <si>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</si>
  <si>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</si>
  <si>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</si>
  <si>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</si>
  <si>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</si>
  <si>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</si>
  <si>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</si>
  <si>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</si>
  <si>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</si>
  <si>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</si>
  <si>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</si>
  <si>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</si>
  <si>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</si>
  <si>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</si>
  <si>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</si>
  <si>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</si>
  <si>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</si>
  <si>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</si>
  <si>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</si>
  <si>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</si>
  <si>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</si>
  <si>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</si>
  <si>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</si>
  <si>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</si>
  <si>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</si>
  <si>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</si>
  <si>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</si>
  <si>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</si>
  <si>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</si>
  <si>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</si>
  <si>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</si>
  <si>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</si>
  <si>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</si>
  <si>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</si>
  <si>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</si>
  <si>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</si>
  <si>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</si>
  <si>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</si>
  <si>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</si>
  <si>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</si>
  <si>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</si>
  <si>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</si>
  <si>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</si>
  <si>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</si>
  <si>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</si>
  <si>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</si>
  <si>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</si>
  <si>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</si>
  <si>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</si>
  <si>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</si>
  <si>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</si>
  <si>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</si>
  <si>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</si>
  <si>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</si>
  <si>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</si>
  <si>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</si>
  <si>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</si>
  <si>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</si>
  <si>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</si>
  <si>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</si>
  <si>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</si>
  <si>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</si>
  <si>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</si>
  <si>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</si>
  <si>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</si>
  <si>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</si>
  <si>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</si>
  <si>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</si>
  <si>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</si>
  <si>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</si>
  <si>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</si>
  <si>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</si>
  <si>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</si>
  <si>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</si>
  <si>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</si>
  <si>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</si>
  <si>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</si>
  <si>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</si>
  <si>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</si>
  <si>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</si>
  <si>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</si>
  <si>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</si>
  <si>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</si>
  <si>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</si>
  <si>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</si>
  <si>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</si>
  <si>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</si>
  <si>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</si>
  <si>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</si>
  <si>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</si>
  <si>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</si>
  <si>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</si>
  <si>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</si>
  <si>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</si>
  <si>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</si>
  <si>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</si>
  <si>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</si>
  <si>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</si>
  <si>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</si>
  <si>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</si>
  <si>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</si>
  <si>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</si>
  <si>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</si>
  <si>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</si>
  <si>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</si>
  <si>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</si>
  <si>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</si>
  <si>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</si>
  <si>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</si>
  <si>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</si>
  <si>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</si>
  <si>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</si>
  <si>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</si>
  <si>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</si>
  <si>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</si>
  <si>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</si>
  <si>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</si>
  <si>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</si>
  <si>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</si>
  <si>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</si>
  <si>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</si>
  <si>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</si>
  <si>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</si>
  <si>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</si>
  <si>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</si>
  <si>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</si>
  <si>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</si>
  <si>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</si>
  <si>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</si>
  <si>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</si>
  <si>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</si>
  <si>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</si>
  <si>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</si>
  <si>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</si>
  <si>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</si>
  <si>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(Parapagime dhe shpenzime te shtyra)</t>
  </si>
  <si>
    <t>Aktive te tjera (Llogari te aketueshem te tjera )</t>
  </si>
  <si>
    <t>Detyrime te tjera (Parapagime te arketuara)</t>
  </si>
  <si>
    <t>Rezerva te tjera (ligjore,perkthimi,te tjera)</t>
  </si>
  <si>
    <t xml:space="preserve">Fitime/(humbje) </t>
  </si>
  <si>
    <t>Detyrime te tjera (afatgjate)</t>
  </si>
  <si>
    <t>TOP CHANNEL</t>
  </si>
  <si>
    <t>K12007002U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</si>
  <si>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</si>
  <si>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</si>
  <si>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</si>
  <si>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</si>
  <si>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</si>
  <si>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Provizionim</t>
  </si>
  <si>
    <t>Diferenca perkthimi nga asetet</t>
  </si>
  <si>
    <t>Shpenzime per interesa</t>
  </si>
  <si>
    <t>Pershkruaj</t>
  </si>
  <si>
    <t>Fluksi i mjeteve monetare i perfshire ne aktivitete investuese</t>
  </si>
  <si>
    <t xml:space="preserve"> Amortizimi </t>
  </si>
  <si>
    <t>Rimarrje amortizimi nga grantet</t>
  </si>
  <si>
    <t>Kuota pjese per tu shperndare</t>
  </si>
  <si>
    <t>Nxjerrja jashtë përdorimit e AAM-ve neto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</si>
  <si>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</si>
  <si>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</si>
  <si>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 të arkëtueshme dhe të tjera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</si>
  <si>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 të pagueshme dhe të tjera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</si>
  <si>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 parapagime e shpenzime të shtyra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</si>
  <si>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</si>
  <si>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</si>
  <si>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</si>
  <si>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</si>
  <si>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të aktiveve afatgjata materiale dhe jomateriale</t>
  </si>
  <si>
    <t>Investime të tjera afatgjata</t>
  </si>
  <si>
    <t>Mjete monetare neto nga/perdorur ne aktivitetin e investimit</t>
  </si>
  <si>
    <t>Fluksi i mjeteve monetare nga/perdorur ne aktivitetin e financimit</t>
  </si>
  <si>
    <t>Ripagim/ te hyrat neto nga  huate afatgjata</t>
  </si>
  <si>
    <t>(Ripagim)/ të hyra nga hua afatshkurtër</t>
  </si>
  <si>
    <t>Interesa te paguara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</si>
  <si>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</si>
  <si>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</si>
  <si>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</si>
  <si>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</si>
  <si>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</si>
  <si>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Top Channel</t>
  </si>
  <si>
    <t>Pasqyra e levizjeve ne kapitalin neto</t>
  </si>
  <si>
    <t>Kapitali i nenshkruar</t>
  </si>
  <si>
    <t>Primi i lidhur me kapitalin</t>
  </si>
  <si>
    <t>Rezerva rivleresimi</t>
  </si>
  <si>
    <t>Rezerva te tjera (ligjore)</t>
  </si>
  <si>
    <t>Rezerva te tjera (+diferenca perkthimi I monedhes 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</si>
  <si>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</si>
  <si>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</si>
  <si>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</si>
  <si>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</si>
  <si>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</si>
  <si>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</si>
  <si>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</si>
  <si>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</si>
  <si>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</si>
  <si>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</si>
  <si>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</si>
  <si>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</si>
  <si>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</si>
  <si>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</si>
  <si>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>Transferim I fitimit te vitit 2016</t>
  </si>
  <si>
    <t xml:space="preserve">Totali i transaksioneve per pronaret e njësisë ekonomike </t>
  </si>
  <si>
    <t>Pozicioni financiar ne fund (viti paraardhes)</t>
  </si>
  <si>
    <t>Transferim I fitimit te vitit 2017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</si>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</sst>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43" fontId="185" fillId="0" borderId="0" xfId="215" applyFont="1" applyFill="1" applyBorder="1" applyAlignment="1">
      <alignment vertical="center"/>
    </xf>
    <xf numFmtId="37" fontId="177" fillId="61" borderId="0" xfId="0" applyNumberFormat="1" applyFont="1" applyFill="1"/>
    <xf numFmtId="37" fontId="177" fillId="0" borderId="0" xfId="0" applyNumberFormat="1" applyFont="1" applyBorder="1"/>
    <xf numFmtId="167" fontId="175" fillId="0" borderId="0" xfId="215" applyNumberFormat="1" applyFont="1" applyFill="1" applyBorder="1" applyAlignment="1" applyProtection="1"/>
    <xf numFmtId="167" fontId="182" fillId="0" borderId="0" xfId="215" applyNumberFormat="1" applyFont="1" applyFill="1"/>
    <xf numFmtId="0" fontId="182" fillId="0" borderId="0" xfId="0" applyFont="1" applyBorder="1"/>
    <xf numFmtId="167" fontId="182" fillId="0" borderId="0" xfId="215" applyNumberFormat="1" applyFont="1"/>
    <xf numFmtId="0" fontId="179" fillId="0" borderId="0" xfId="0" applyFont="1" applyBorder="1" applyAlignment="1">
      <alignment horizontal="left"/>
    </xf>
    <xf numFmtId="167" fontId="180" fillId="0" borderId="0" xfId="215" applyNumberFormat="1" applyFont="1" applyFill="1" applyBorder="1" applyAlignment="1">
      <alignment horizontal="center" vertical="center"/>
    </xf>
    <xf numFmtId="167" fontId="180" fillId="0" borderId="0" xfId="215" applyNumberFormat="1" applyFont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38" fontId="182" fillId="0" borderId="0" xfId="0" applyNumberFormat="1" applyFont="1" applyBorder="1"/>
    <xf numFmtId="37" fontId="175" fillId="0" borderId="0" xfId="0" applyNumberFormat="1" applyFont="1" applyFill="1" applyBorder="1" applyAlignment="1" applyProtection="1"/>
    <xf numFmtId="167" fontId="182" fillId="0" borderId="0" xfId="215" applyNumberFormat="1" applyFont="1" applyFill="1" applyBorder="1"/>
    <xf numFmtId="167" fontId="182" fillId="0" borderId="0" xfId="215" applyNumberFormat="1" applyFont="1" applyBorder="1"/>
    <xf numFmtId="37" fontId="182" fillId="0" borderId="0" xfId="0" applyNumberFormat="1" applyFont="1" applyFill="1" applyBorder="1"/>
    <xf numFmtId="0" fontId="183" fillId="0" borderId="0" xfId="0" applyNumberFormat="1" applyFont="1" applyFill="1" applyBorder="1" applyAlignment="1" applyProtection="1">
      <alignment horizontal="left" wrapText="1" indent="2"/>
    </xf>
    <xf numFmtId="167" fontId="186" fillId="0" borderId="26" xfId="215" applyNumberFormat="1" applyFont="1" applyFill="1" applyBorder="1"/>
    <xf numFmtId="37" fontId="186" fillId="0" borderId="0" xfId="0" applyNumberFormat="1" applyFont="1" applyBorder="1"/>
    <xf numFmtId="167" fontId="186" fillId="0" borderId="26" xfId="215" applyNumberFormat="1" applyFont="1" applyBorder="1"/>
    <xf numFmtId="167" fontId="192" fillId="0" borderId="0" xfId="215" applyNumberFormat="1" applyFont="1" applyFill="1" applyBorder="1"/>
    <xf numFmtId="37" fontId="192" fillId="0" borderId="0" xfId="0" applyNumberFormat="1" applyFont="1" applyBorder="1"/>
    <xf numFmtId="167" fontId="192" fillId="0" borderId="0" xfId="215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0" xfId="0" applyNumberFormat="1" applyFont="1" applyFill="1" applyBorder="1"/>
    <xf numFmtId="167" fontId="186" fillId="0" borderId="15" xfId="215" applyNumberFormat="1" applyFont="1" applyFill="1" applyBorder="1"/>
    <xf numFmtId="167" fontId="186" fillId="0" borderId="15" xfId="215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167" fontId="186" fillId="61" borderId="16" xfId="215" applyNumberFormat="1" applyFont="1" applyFill="1" applyBorder="1"/>
    <xf numFmtId="37" fontId="186" fillId="61" borderId="0" xfId="0" applyNumberFormat="1" applyFont="1" applyFill="1" applyBorder="1"/>
    <xf numFmtId="167" fontId="185" fillId="0" borderId="0" xfId="215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  <xf numFmtId="0" fontId="182" fillId="0" borderId="0" xfId="6595" applyFont="1"/>
    <xf numFmtId="37" fontId="182" fillId="0" borderId="0" xfId="6595" applyNumberFormat="1" applyFont="1"/>
    <xf numFmtId="0" fontId="187" fillId="0" borderId="0" xfId="6595" applyFont="1"/>
    <xf numFmtId="0" fontId="178" fillId="0" borderId="0" xfId="6595" applyNumberFormat="1" applyFont="1" applyFill="1" applyBorder="1" applyAlignment="1" applyProtection="1">
      <alignment horizontal="center" wrapText="1"/>
    </xf>
    <xf numFmtId="0" fontId="193" fillId="62" borderId="0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Border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83" fillId="0" borderId="0" xfId="6596" applyFont="1" applyFill="1" applyBorder="1"/>
    <xf numFmtId="37" fontId="183" fillId="0" borderId="0" xfId="6597" applyNumberFormat="1" applyFont="1" applyBorder="1" applyAlignment="1">
      <alignment horizontal="right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center"/>
    </xf>
    <xf numFmtId="37" fontId="186" fillId="0" borderId="16" xfId="659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vertical="center"/>
    </xf>
    <xf numFmtId="37" fontId="183" fillId="0" borderId="0" xfId="6597" applyNumberFormat="1" applyFont="1" applyFill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Alignment="1">
      <alignment horizontal="right"/>
    </xf>
    <xf numFmtId="0" fontId="195" fillId="0" borderId="0" xfId="6595" applyNumberFormat="1" applyFont="1" applyFill="1" applyBorder="1" applyAlignment="1" applyProtection="1">
      <alignment vertical="top" wrapText="1"/>
    </xf>
    <xf numFmtId="37" fontId="182" fillId="34" borderId="0" xfId="6595" applyNumberFormat="1" applyFont="1" applyFill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vertical="top"/>
    </xf>
    <xf numFmtId="0" fontId="195" fillId="62" borderId="0" xfId="6595" applyNumberFormat="1" applyFont="1" applyFill="1" applyBorder="1" applyAlignment="1" applyProtection="1">
      <alignment vertical="top"/>
    </xf>
    <xf numFmtId="37" fontId="182" fillId="0" borderId="0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/>
    <xf numFmtId="37" fontId="182" fillId="0" borderId="0" xfId="6595" applyNumberFormat="1" applyFont="1" applyBorder="1"/>
    <xf numFmtId="0" fontId="196" fillId="0" borderId="0" xfId="6595" applyFont="1"/>
    <xf numFmtId="37" fontId="196" fillId="0" borderId="0" xfId="6595" applyNumberFormat="1" applyFont="1" applyBorder="1"/>
    <xf numFmtId="37" fontId="196" fillId="0" borderId="0" xfId="6595" applyNumberFormat="1" applyFont="1"/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Fill="1"/>
    <xf numFmtId="0" fontId="197" fillId="0" borderId="0" xfId="0" applyNumberFormat="1" applyFont="1" applyFill="1" applyBorder="1" applyAlignment="1" applyProtection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8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43" fontId="175" fillId="0" borderId="0" xfId="215" applyFont="1" applyFill="1" applyBorder="1" applyAlignment="1" applyProtection="1">
      <alignment horizontal="center"/>
    </xf>
    <xf numFmtId="43" fontId="199" fillId="0" borderId="0" xfId="215" applyFont="1" applyFill="1" applyBorder="1" applyAlignment="1" applyProtection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TAX%20II/Shared%20Documents/QKB%202018/Top%20channel/1-Pasqyra%20e%20pozicionit%20financiar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30">
          <cell r="B30">
            <v>10875265</v>
          </cell>
          <cell r="D30">
            <v>9833172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6" workbookViewId="0">
      <selection activeCell="A78" sqref="A78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16384" width="9.140625" style="39"/>
  </cols>
  <sheetData>
    <row r="1" spans="1:5">
      <c r="A1" s="51" t="s">
        <v>234</v>
      </c>
    </row>
    <row r="2" spans="1:5">
      <c r="A2" s="52" t="s">
        <v>269</v>
      </c>
    </row>
    <row r="3" spans="1:5">
      <c r="A3" s="52" t="s">
        <v>270</v>
      </c>
    </row>
    <row r="4" spans="1:5">
      <c r="A4" s="52"/>
    </row>
    <row r="5" spans="1:5">
      <c r="A5" s="41" t="s">
        <v>230</v>
      </c>
    </row>
    <row r="6" spans="1:5">
      <c r="A6" s="58" t="s">
        <v>236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0" t="s">
        <v>215</v>
      </c>
      <c r="B8" s="42"/>
      <c r="C8" s="42"/>
      <c r="D8" s="42"/>
      <c r="E8" s="39"/>
    </row>
    <row r="9" spans="1:5">
      <c r="A9" s="61" t="s">
        <v>217</v>
      </c>
      <c r="B9" s="42"/>
      <c r="C9" s="42"/>
      <c r="D9" s="42"/>
      <c r="E9" s="39"/>
    </row>
    <row r="10" spans="1:5">
      <c r="A10" s="59" t="s">
        <v>237</v>
      </c>
      <c r="B10" s="53">
        <v>1880156369</v>
      </c>
      <c r="C10" s="46"/>
      <c r="D10" s="53">
        <v>2005720535</v>
      </c>
      <c r="E10" s="39"/>
    </row>
    <row r="11" spans="1:5">
      <c r="A11" s="59" t="s">
        <v>238</v>
      </c>
      <c r="B11" s="53"/>
      <c r="C11" s="46"/>
      <c r="D11" s="53"/>
      <c r="E11" s="39"/>
    </row>
    <row r="12" spans="1:5">
      <c r="A12" s="59" t="s">
        <v>235</v>
      </c>
      <c r="B12" s="53"/>
      <c r="C12" s="46"/>
      <c r="D12" s="53"/>
      <c r="E12" s="39"/>
    </row>
    <row r="13" spans="1:5" ht="16.5" customHeight="1">
      <c r="A13" s="59" t="s">
        <v>239</v>
      </c>
      <c r="B13" s="53">
        <v>816606</v>
      </c>
      <c r="C13" s="46"/>
      <c r="D13" s="53">
        <v>1033645</v>
      </c>
      <c r="E13" s="39"/>
    </row>
    <row r="14" spans="1:5" ht="16.5" customHeight="1">
      <c r="A14" s="59" t="s">
        <v>240</v>
      </c>
      <c r="B14" s="53"/>
      <c r="C14" s="46"/>
      <c r="D14" s="53">
        <v>9053928</v>
      </c>
      <c r="E14" s="39"/>
    </row>
    <row r="15" spans="1:5">
      <c r="A15" s="59" t="s">
        <v>241</v>
      </c>
      <c r="B15" s="53"/>
      <c r="C15" s="46"/>
      <c r="D15" s="53"/>
      <c r="E15" s="39"/>
    </row>
    <row r="16" spans="1:5">
      <c r="A16" s="59" t="s">
        <v>219</v>
      </c>
      <c r="B16" s="53"/>
      <c r="C16" s="46"/>
      <c r="D16" s="53"/>
      <c r="E16" s="39"/>
    </row>
    <row r="17" spans="1:5">
      <c r="A17" s="59" t="s">
        <v>242</v>
      </c>
      <c r="B17" s="53"/>
      <c r="C17" s="46"/>
      <c r="D17" s="53"/>
      <c r="E17" s="39"/>
    </row>
    <row r="18" spans="1:5">
      <c r="A18" s="59" t="s">
        <v>243</v>
      </c>
      <c r="B18" s="53"/>
      <c r="C18" s="46"/>
      <c r="D18" s="53"/>
      <c r="E18" s="39"/>
    </row>
    <row r="19" spans="1:5" ht="16.5" customHeight="1">
      <c r="A19" s="59" t="s">
        <v>218</v>
      </c>
      <c r="B19" s="53"/>
      <c r="C19" s="46"/>
      <c r="D19" s="53"/>
      <c r="E19" s="39"/>
    </row>
    <row r="20" spans="1:5" ht="16.5" customHeight="1">
      <c r="A20" s="59" t="s">
        <v>244</v>
      </c>
      <c r="B20" s="53"/>
      <c r="C20" s="46"/>
      <c r="D20" s="53"/>
      <c r="E20" s="39"/>
    </row>
    <row r="21" spans="1:5">
      <c r="A21" s="71" t="s">
        <v>264</v>
      </c>
      <c r="B21" s="53">
        <v>4042154</v>
      </c>
      <c r="C21" s="46"/>
      <c r="D21" s="53">
        <v>15824651</v>
      </c>
      <c r="E21" s="39"/>
    </row>
    <row r="22" spans="1:5">
      <c r="A22" s="61" t="s">
        <v>25</v>
      </c>
      <c r="B22" s="49">
        <f>SUM(B10:B21)</f>
        <v>1885015129</v>
      </c>
      <c r="C22" s="50"/>
      <c r="D22" s="49">
        <f>SUM(D10:D21)</f>
        <v>2031632759</v>
      </c>
      <c r="E22" s="39"/>
    </row>
    <row r="23" spans="1:5">
      <c r="A23" s="60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59" t="s">
        <v>245</v>
      </c>
      <c r="B25" s="53">
        <v>3926607</v>
      </c>
      <c r="C25" s="46"/>
      <c r="D25" s="53">
        <v>3032286</v>
      </c>
      <c r="E25" s="39"/>
    </row>
    <row r="26" spans="1:5">
      <c r="A26" s="59" t="s">
        <v>246</v>
      </c>
      <c r="B26" s="53">
        <v>736672640</v>
      </c>
      <c r="C26" s="46"/>
      <c r="D26" s="53">
        <v>842250694</v>
      </c>
      <c r="E26" s="39"/>
    </row>
    <row r="27" spans="1:5">
      <c r="A27" s="62" t="s">
        <v>247</v>
      </c>
      <c r="B27" s="53"/>
      <c r="C27" s="46"/>
      <c r="D27" s="53"/>
      <c r="E27" s="39"/>
    </row>
    <row r="28" spans="1:5">
      <c r="A28" s="59" t="s">
        <v>248</v>
      </c>
      <c r="B28" s="53"/>
      <c r="C28" s="46"/>
      <c r="D28" s="53"/>
      <c r="E28" s="39"/>
    </row>
    <row r="29" spans="1:5">
      <c r="A29" s="59" t="s">
        <v>249</v>
      </c>
      <c r="B29" s="53"/>
      <c r="C29" s="46"/>
      <c r="D29" s="53"/>
      <c r="E29" s="39"/>
    </row>
    <row r="30" spans="1:5">
      <c r="A30" s="59" t="s">
        <v>250</v>
      </c>
      <c r="B30" s="53">
        <v>10875265</v>
      </c>
      <c r="C30" s="46"/>
      <c r="D30" s="53">
        <v>9833172</v>
      </c>
      <c r="E30" s="39"/>
    </row>
    <row r="31" spans="1:5">
      <c r="A31" s="71" t="s">
        <v>263</v>
      </c>
      <c r="B31" s="64">
        <v>53544273</v>
      </c>
      <c r="C31" s="46"/>
      <c r="D31" s="64">
        <v>74146706</v>
      </c>
      <c r="E31" s="39"/>
    </row>
    <row r="32" spans="1:5">
      <c r="A32" s="57"/>
      <c r="B32" s="65">
        <f>SUM(B25:B31)</f>
        <v>805018785</v>
      </c>
      <c r="C32" s="57"/>
      <c r="D32" s="65">
        <f>SUM(D25:D31)</f>
        <v>929262858</v>
      </c>
      <c r="E32" s="39"/>
    </row>
    <row r="33" spans="1:5" ht="30">
      <c r="A33" s="59" t="s">
        <v>251</v>
      </c>
      <c r="B33" s="53"/>
      <c r="C33" s="46"/>
      <c r="D33" s="53"/>
      <c r="E33" s="39"/>
    </row>
    <row r="34" spans="1:5">
      <c r="A34" s="61" t="s">
        <v>26</v>
      </c>
      <c r="B34" s="49">
        <f>SUM(B32:B33)</f>
        <v>805018785</v>
      </c>
      <c r="C34" s="50"/>
      <c r="D34" s="49">
        <f>SUM(D32:D33)</f>
        <v>929262858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1" t="s">
        <v>220</v>
      </c>
      <c r="B36" s="66">
        <f>B34+B22</f>
        <v>2690033914</v>
      </c>
      <c r="C36" s="46"/>
      <c r="D36" s="66">
        <f>D34+D22</f>
        <v>2960895617</v>
      </c>
      <c r="E36" s="39"/>
    </row>
    <row r="37" spans="1:5" ht="15.75" thickTop="1">
      <c r="A37" s="54"/>
      <c r="B37" s="54"/>
      <c r="C37" s="54"/>
      <c r="D37" s="54"/>
      <c r="E37" s="39"/>
    </row>
    <row r="38" spans="1:5">
      <c r="A38" s="60" t="s">
        <v>221</v>
      </c>
      <c r="B38" s="39"/>
      <c r="C38" s="39"/>
      <c r="D38" s="39"/>
      <c r="E38" s="39"/>
    </row>
    <row r="39" spans="1:5">
      <c r="A39" s="60"/>
      <c r="B39" s="39"/>
      <c r="C39" s="39"/>
      <c r="D39" s="39"/>
      <c r="E39" s="39"/>
    </row>
    <row r="40" spans="1:5">
      <c r="A40" s="61" t="s">
        <v>228</v>
      </c>
      <c r="B40" s="44"/>
      <c r="C40" s="46"/>
      <c r="D40" s="44"/>
      <c r="E40" s="39"/>
    </row>
    <row r="41" spans="1:5">
      <c r="A41" s="59" t="s">
        <v>255</v>
      </c>
      <c r="B41" s="53">
        <v>525400000</v>
      </c>
      <c r="C41" s="46"/>
      <c r="D41" s="53">
        <v>525400000</v>
      </c>
      <c r="E41" s="39"/>
    </row>
    <row r="42" spans="1:5">
      <c r="A42" s="71" t="s">
        <v>266</v>
      </c>
      <c r="B42" s="53">
        <v>347272581</v>
      </c>
      <c r="C42" s="46"/>
      <c r="D42" s="53">
        <v>346147140</v>
      </c>
      <c r="E42" s="39"/>
    </row>
    <row r="43" spans="1:5">
      <c r="A43" s="59" t="s">
        <v>267</v>
      </c>
      <c r="B43" s="73">
        <v>3795427</v>
      </c>
      <c r="C43" s="74"/>
      <c r="D43" s="73">
        <v>1089584</v>
      </c>
      <c r="E43" s="39"/>
    </row>
    <row r="44" spans="1:5">
      <c r="B44" s="69">
        <f>SUM(B41:B43)</f>
        <v>876468008</v>
      </c>
      <c r="C44" s="57"/>
      <c r="D44" s="69">
        <f>SUM(D41:D43)</f>
        <v>872636724</v>
      </c>
      <c r="E44" s="39"/>
    </row>
    <row r="45" spans="1:5">
      <c r="A45" s="59" t="s">
        <v>256</v>
      </c>
      <c r="B45" s="53"/>
      <c r="C45" s="46"/>
      <c r="D45" s="53"/>
      <c r="E45" s="39"/>
    </row>
    <row r="46" spans="1:5">
      <c r="A46" s="45" t="s">
        <v>257</v>
      </c>
      <c r="B46" s="69">
        <f>SUM(B44:B45)</f>
        <v>876468008</v>
      </c>
      <c r="C46" s="57"/>
      <c r="D46" s="69">
        <f>SUM(D44:D45)</f>
        <v>872636724</v>
      </c>
      <c r="E46" s="39"/>
    </row>
    <row r="47" spans="1:5">
      <c r="A47" s="68" t="s">
        <v>231</v>
      </c>
      <c r="B47" s="53"/>
      <c r="C47" s="46"/>
      <c r="D47" s="53"/>
      <c r="E47" s="39"/>
    </row>
    <row r="48" spans="1:5">
      <c r="A48" s="45" t="s">
        <v>258</v>
      </c>
      <c r="B48" s="67">
        <f>SUM(B46:B47)</f>
        <v>876468008</v>
      </c>
      <c r="C48" s="50"/>
      <c r="D48" s="67">
        <f>SUM(D46:D47)</f>
        <v>872636724</v>
      </c>
      <c r="E48" s="39"/>
    </row>
    <row r="49" spans="1:5">
      <c r="A49" s="60"/>
      <c r="B49" s="39"/>
      <c r="C49" s="39"/>
      <c r="D49" s="39"/>
      <c r="E49" s="39"/>
    </row>
    <row r="50" spans="1:5">
      <c r="A50" s="61" t="s">
        <v>224</v>
      </c>
      <c r="B50" s="44"/>
      <c r="C50" s="46"/>
      <c r="D50" s="44"/>
      <c r="E50" s="39"/>
    </row>
    <row r="51" spans="1:5">
      <c r="A51" s="59" t="s">
        <v>232</v>
      </c>
      <c r="B51" s="53">
        <v>181911641</v>
      </c>
      <c r="C51" s="46"/>
      <c r="D51" s="53">
        <v>318482507</v>
      </c>
      <c r="E51" s="39"/>
    </row>
    <row r="52" spans="1:5">
      <c r="A52" s="59" t="s">
        <v>261</v>
      </c>
      <c r="B52" s="53"/>
      <c r="C52" s="46"/>
      <c r="D52" s="53"/>
      <c r="E52" s="39"/>
    </row>
    <row r="53" spans="1:5">
      <c r="A53" s="59" t="s">
        <v>259</v>
      </c>
      <c r="B53" s="53"/>
      <c r="C53" s="46"/>
      <c r="D53" s="53"/>
      <c r="E53" s="39"/>
    </row>
    <row r="54" spans="1:5">
      <c r="A54" s="59" t="s">
        <v>225</v>
      </c>
      <c r="B54" s="53"/>
      <c r="C54" s="46"/>
      <c r="D54" s="53"/>
      <c r="E54" s="39"/>
    </row>
    <row r="55" spans="1:5">
      <c r="A55" s="59" t="s">
        <v>233</v>
      </c>
      <c r="B55" s="53"/>
      <c r="C55" s="46"/>
      <c r="D55" s="53"/>
      <c r="E55" s="39"/>
    </row>
    <row r="56" spans="1:5">
      <c r="A56" s="59" t="s">
        <v>260</v>
      </c>
      <c r="B56" s="53">
        <v>6078220</v>
      </c>
      <c r="C56" s="46"/>
      <c r="D56" s="53">
        <v>6415899</v>
      </c>
      <c r="E56" s="39"/>
    </row>
    <row r="57" spans="1:5">
      <c r="A57" s="71" t="s">
        <v>268</v>
      </c>
      <c r="B57" s="53">
        <v>85297970</v>
      </c>
      <c r="C57" s="46"/>
      <c r="D57" s="53">
        <v>190681128</v>
      </c>
      <c r="E57" s="39"/>
    </row>
    <row r="58" spans="1:5">
      <c r="A58" s="61" t="s">
        <v>226</v>
      </c>
      <c r="B58" s="49">
        <f>SUM(B51:B57)</f>
        <v>273287831</v>
      </c>
      <c r="C58" s="50"/>
      <c r="D58" s="49">
        <f>SUM(D51:D57)</f>
        <v>515579534</v>
      </c>
      <c r="E58" s="39"/>
    </row>
    <row r="59" spans="1:5">
      <c r="A59" s="60"/>
      <c r="B59" s="39"/>
      <c r="C59" s="39"/>
      <c r="D59" s="39"/>
      <c r="E59" s="39"/>
    </row>
    <row r="60" spans="1:5">
      <c r="A60" s="61" t="s">
        <v>222</v>
      </c>
      <c r="B60" s="39"/>
      <c r="C60" s="39"/>
      <c r="D60" s="39"/>
      <c r="E60" s="39"/>
    </row>
    <row r="61" spans="1:5">
      <c r="A61" s="59" t="s">
        <v>252</v>
      </c>
      <c r="B61" s="53">
        <v>1016909398</v>
      </c>
      <c r="C61" s="46"/>
      <c r="D61" s="53">
        <v>992146057</v>
      </c>
      <c r="E61" s="39"/>
    </row>
    <row r="62" spans="1:5">
      <c r="A62" s="59" t="s">
        <v>262</v>
      </c>
      <c r="B62" s="53"/>
      <c r="C62" s="46"/>
      <c r="D62" s="53"/>
      <c r="E62" s="39"/>
    </row>
    <row r="63" spans="1:5">
      <c r="A63" s="59" t="s">
        <v>232</v>
      </c>
      <c r="B63" s="53">
        <v>342425718</v>
      </c>
      <c r="C63" s="46"/>
      <c r="D63" s="53">
        <v>450963285</v>
      </c>
      <c r="E63" s="39"/>
    </row>
    <row r="64" spans="1:5">
      <c r="A64" s="59" t="s">
        <v>261</v>
      </c>
      <c r="B64" s="53"/>
      <c r="C64" s="46"/>
      <c r="D64" s="53"/>
      <c r="E64" s="39"/>
    </row>
    <row r="65" spans="1:5">
      <c r="A65" s="59" t="s">
        <v>253</v>
      </c>
      <c r="B65" s="53"/>
      <c r="C65" s="46"/>
      <c r="D65" s="53"/>
      <c r="E65" s="39"/>
    </row>
    <row r="66" spans="1:5">
      <c r="A66" s="59" t="s">
        <v>233</v>
      </c>
      <c r="B66" s="53"/>
      <c r="C66" s="46"/>
      <c r="D66" s="53"/>
      <c r="E66" s="39"/>
    </row>
    <row r="67" spans="1:5">
      <c r="A67" s="59" t="s">
        <v>260</v>
      </c>
      <c r="B67" s="53">
        <v>337679</v>
      </c>
      <c r="C67" s="46"/>
      <c r="D67" s="53">
        <v>337679</v>
      </c>
      <c r="E67" s="39"/>
    </row>
    <row r="68" spans="1:5">
      <c r="A68" s="71" t="s">
        <v>265</v>
      </c>
      <c r="B68" s="53">
        <v>180605280</v>
      </c>
      <c r="C68" s="46"/>
      <c r="D68" s="53">
        <v>129232338</v>
      </c>
      <c r="E68" s="39"/>
    </row>
    <row r="69" spans="1:5">
      <c r="A69" s="59"/>
      <c r="B69" s="70">
        <f>SUM(B61:B68)</f>
        <v>1540278075</v>
      </c>
      <c r="C69" s="61"/>
      <c r="D69" s="70">
        <f>SUM(D61:D68)</f>
        <v>1572679359</v>
      </c>
      <c r="E69" s="39"/>
    </row>
    <row r="70" spans="1:5" ht="30">
      <c r="A70" s="59" t="s">
        <v>254</v>
      </c>
      <c r="B70" s="53"/>
      <c r="C70" s="46"/>
      <c r="D70" s="53"/>
      <c r="E70" s="39"/>
    </row>
    <row r="71" spans="1:5">
      <c r="A71" s="61" t="s">
        <v>223</v>
      </c>
      <c r="B71" s="49">
        <f>SUM(B69:B70)</f>
        <v>1540278075</v>
      </c>
      <c r="C71" s="50"/>
      <c r="D71" s="49">
        <f>SUM(D69:D70)</f>
        <v>1572679359</v>
      </c>
      <c r="E71" s="39"/>
    </row>
    <row r="72" spans="1:5">
      <c r="A72" s="61"/>
      <c r="B72" s="44"/>
      <c r="C72" s="46"/>
      <c r="D72" s="44"/>
      <c r="E72" s="39"/>
    </row>
    <row r="73" spans="1:5">
      <c r="A73" s="61" t="s">
        <v>227</v>
      </c>
      <c r="B73" s="67">
        <f>B58+B71</f>
        <v>1813565906</v>
      </c>
      <c r="C73" s="50"/>
      <c r="D73" s="67">
        <f>D58+D71</f>
        <v>2088258893</v>
      </c>
      <c r="E73" s="39"/>
    </row>
    <row r="74" spans="1:5">
      <c r="A74" s="61"/>
      <c r="B74" s="44"/>
      <c r="C74" s="46"/>
      <c r="D74" s="44"/>
      <c r="E74" s="39"/>
    </row>
    <row r="75" spans="1:5" ht="15.75" thickBot="1">
      <c r="A75" s="63" t="s">
        <v>229</v>
      </c>
      <c r="B75" s="55">
        <f>B48+B73</f>
        <v>2690033914</v>
      </c>
      <c r="C75" s="56"/>
      <c r="D75" s="55">
        <f>D48+D73</f>
        <v>2960895617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72">
        <f>B75-B36</f>
        <v>0</v>
      </c>
      <c r="C77" s="72"/>
      <c r="D77" s="72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80"/>
  <sheetViews>
    <sheetView showGridLines="0" workbookViewId="0">
      <selection activeCell="F23" sqref="F23"/>
    </sheetView>
  </sheetViews>
  <sheetFormatPr defaultRowHeight="15"/>
  <cols>
    <col min="1" max="1" width="9.7109375" style="39" customWidth="1"/>
    <col min="2" max="2" width="90.140625" style="39" customWidth="1"/>
    <col min="3" max="3" width="19.42578125" style="75" customWidth="1"/>
    <col min="4" max="4" width="2.7109375" style="39" customWidth="1"/>
    <col min="5" max="5" width="18.7109375" style="75" customWidth="1"/>
    <col min="6" max="6" width="11.5703125" style="39" customWidth="1"/>
    <col min="7" max="7" width="9.140625" style="39"/>
    <col min="8" max="8" width="10.5703125" style="39" bestFit="1" customWidth="1"/>
    <col min="9" max="16384" width="9.140625" style="39"/>
  </cols>
  <sheetData>
    <row r="1" spans="2:8">
      <c r="B1" s="51" t="s">
        <v>234</v>
      </c>
    </row>
    <row r="2" spans="2:8">
      <c r="B2" s="52" t="s">
        <v>269</v>
      </c>
    </row>
    <row r="3" spans="2:8">
      <c r="B3" s="52" t="s">
        <v>270</v>
      </c>
    </row>
    <row r="4" spans="2:8">
      <c r="B4" s="52" t="s">
        <v>271</v>
      </c>
    </row>
    <row r="5" spans="2:8">
      <c r="B5" s="51" t="s">
        <v>272</v>
      </c>
      <c r="C5" s="76"/>
      <c r="D5" s="77"/>
      <c r="E5" s="78"/>
    </row>
    <row r="6" spans="2:8">
      <c r="B6" s="52"/>
      <c r="C6" s="76"/>
      <c r="D6" s="77"/>
      <c r="E6" s="78"/>
    </row>
    <row r="7" spans="2:8">
      <c r="B7" s="79"/>
      <c r="C7" s="80" t="s">
        <v>212</v>
      </c>
      <c r="D7" s="40"/>
      <c r="E7" s="81" t="s">
        <v>212</v>
      </c>
    </row>
    <row r="8" spans="2:8" ht="14.1" customHeight="1">
      <c r="B8" s="79"/>
      <c r="C8" s="80" t="s">
        <v>213</v>
      </c>
      <c r="D8" s="40"/>
      <c r="E8" s="81" t="s">
        <v>214</v>
      </c>
    </row>
    <row r="9" spans="2:8" ht="14.1" customHeight="1">
      <c r="B9" s="82"/>
      <c r="C9" s="76"/>
      <c r="D9" s="77"/>
      <c r="E9" s="78"/>
    </row>
    <row r="10" spans="2:8" ht="14.1" customHeight="1">
      <c r="B10" s="45" t="s">
        <v>273</v>
      </c>
      <c r="C10" s="76"/>
      <c r="D10" s="83"/>
      <c r="E10" s="78"/>
    </row>
    <row r="11" spans="2:8" ht="14.1" customHeight="1">
      <c r="B11" s="68" t="s">
        <v>274</v>
      </c>
      <c r="C11" s="76">
        <v>3795427</v>
      </c>
      <c r="D11" s="46"/>
      <c r="E11" s="78">
        <v>5279781</v>
      </c>
      <c r="H11" s="84"/>
    </row>
    <row r="12" spans="2:8" ht="14.1" customHeight="1">
      <c r="B12" s="68" t="s">
        <v>275</v>
      </c>
      <c r="C12" s="76"/>
      <c r="D12" s="46"/>
      <c r="E12" s="78"/>
    </row>
    <row r="13" spans="2:8" ht="14.1" customHeight="1">
      <c r="B13" s="54" t="s">
        <v>276</v>
      </c>
      <c r="C13" s="85">
        <v>31590597</v>
      </c>
      <c r="E13" s="78">
        <v>0</v>
      </c>
    </row>
    <row r="14" spans="2:8" ht="14.1" customHeight="1">
      <c r="B14" s="54" t="s">
        <v>277</v>
      </c>
      <c r="C14" s="85">
        <v>32689</v>
      </c>
      <c r="D14" s="46"/>
      <c r="E14" s="86">
        <v>20725</v>
      </c>
    </row>
    <row r="15" spans="2:8" ht="14.1" customHeight="1">
      <c r="B15" s="54" t="s">
        <v>278</v>
      </c>
      <c r="C15" s="76">
        <v>22432894</v>
      </c>
      <c r="D15" s="46"/>
      <c r="E15" s="78">
        <v>35527845</v>
      </c>
    </row>
    <row r="16" spans="2:8">
      <c r="B16" s="54" t="s">
        <v>279</v>
      </c>
    </row>
    <row r="17" spans="2:5">
      <c r="B17" s="54" t="s">
        <v>279</v>
      </c>
      <c r="C17" s="76"/>
      <c r="D17" s="46"/>
      <c r="E17" s="78"/>
    </row>
    <row r="18" spans="2:5">
      <c r="B18" s="54" t="s">
        <v>279</v>
      </c>
      <c r="C18" s="76"/>
      <c r="D18" s="46"/>
      <c r="E18" s="78"/>
    </row>
    <row r="19" spans="2:5">
      <c r="B19" s="54" t="s">
        <v>279</v>
      </c>
      <c r="C19" s="76"/>
      <c r="D19" s="46"/>
      <c r="E19" s="78"/>
    </row>
    <row r="20" spans="2:5">
      <c r="B20" s="54" t="s">
        <v>279</v>
      </c>
      <c r="C20" s="76"/>
      <c r="D20" s="46"/>
      <c r="E20" s="78"/>
    </row>
    <row r="21" spans="2:5">
      <c r="B21" s="54" t="s">
        <v>279</v>
      </c>
      <c r="C21" s="76"/>
      <c r="D21" s="87"/>
      <c r="E21" s="76"/>
    </row>
    <row r="22" spans="2:5">
      <c r="B22" s="54" t="s">
        <v>279</v>
      </c>
      <c r="C22" s="76"/>
      <c r="D22" s="87"/>
      <c r="E22" s="76"/>
    </row>
    <row r="23" spans="2:5">
      <c r="B23" s="54" t="s">
        <v>279</v>
      </c>
      <c r="C23" s="76"/>
      <c r="D23" s="87"/>
      <c r="E23" s="76"/>
    </row>
    <row r="24" spans="2:5">
      <c r="B24" s="54" t="s">
        <v>279</v>
      </c>
      <c r="C24" s="76"/>
      <c r="D24" s="87"/>
      <c r="E24" s="76"/>
    </row>
    <row r="25" spans="2:5">
      <c r="B25" s="88"/>
      <c r="C25" s="76"/>
      <c r="D25" s="46"/>
      <c r="E25" s="78"/>
    </row>
    <row r="26" spans="2:5" ht="14.1" customHeight="1">
      <c r="B26" s="68" t="s">
        <v>280</v>
      </c>
      <c r="C26" s="76"/>
      <c r="D26" s="46"/>
      <c r="E26" s="78"/>
    </row>
    <row r="27" spans="2:5" ht="14.1" customHeight="1">
      <c r="B27" s="54" t="s">
        <v>281</v>
      </c>
      <c r="C27" s="76">
        <v>166561023</v>
      </c>
      <c r="D27" s="46"/>
      <c r="E27" s="78">
        <v>139463327</v>
      </c>
    </row>
    <row r="28" spans="2:5">
      <c r="B28" s="54" t="s">
        <v>282</v>
      </c>
      <c r="C28" s="76">
        <v>-337679</v>
      </c>
      <c r="D28" s="46"/>
      <c r="E28" s="78">
        <v>-355450</v>
      </c>
    </row>
    <row r="29" spans="2:5">
      <c r="B29" s="54" t="s">
        <v>283</v>
      </c>
      <c r="C29" s="76">
        <v>28667566</v>
      </c>
      <c r="D29" s="46"/>
      <c r="E29" s="78">
        <v>56615248</v>
      </c>
    </row>
    <row r="30" spans="2:5">
      <c r="B30" s="54" t="s">
        <v>284</v>
      </c>
      <c r="C30" s="76">
        <v>7810562</v>
      </c>
      <c r="D30" s="46"/>
      <c r="E30" s="78">
        <v>718585</v>
      </c>
    </row>
    <row r="31" spans="2:5">
      <c r="B31" s="54" t="s">
        <v>279</v>
      </c>
      <c r="C31" s="76"/>
      <c r="D31" s="46"/>
      <c r="E31" s="78"/>
    </row>
    <row r="32" spans="2:5">
      <c r="B32" s="54" t="s">
        <v>279</v>
      </c>
      <c r="C32" s="76"/>
      <c r="D32" s="46"/>
      <c r="E32" s="78"/>
    </row>
    <row r="33" spans="2:5">
      <c r="B33" s="88"/>
      <c r="C33" s="76"/>
      <c r="D33" s="46"/>
      <c r="E33" s="78"/>
    </row>
    <row r="34" spans="2:5" ht="14.1" customHeight="1">
      <c r="B34" s="68" t="s">
        <v>285</v>
      </c>
      <c r="C34" s="76"/>
      <c r="D34" s="46"/>
      <c r="E34" s="78"/>
    </row>
    <row r="35" spans="2:5">
      <c r="B35" s="88" t="s">
        <v>286</v>
      </c>
      <c r="C35" s="76">
        <v>-894321</v>
      </c>
      <c r="D35" s="46"/>
      <c r="E35" s="78">
        <v>135363</v>
      </c>
    </row>
    <row r="36" spans="2:5" ht="14.25" customHeight="1">
      <c r="B36" s="88" t="s">
        <v>287</v>
      </c>
      <c r="C36" s="76">
        <v>85769954</v>
      </c>
      <c r="D36" s="46"/>
      <c r="E36" s="78">
        <v>-229212273</v>
      </c>
    </row>
    <row r="37" spans="2:5" ht="14.25" customHeight="1">
      <c r="B37" s="88" t="s">
        <v>288</v>
      </c>
      <c r="C37" s="76">
        <f>-72668825+18577095-3017492</f>
        <v>-57109222</v>
      </c>
      <c r="D37" s="46"/>
      <c r="E37" s="78">
        <f>148059511-7311865</f>
        <v>140747646</v>
      </c>
    </row>
    <row r="38" spans="2:5" ht="14.25" customHeight="1">
      <c r="B38" s="88" t="s">
        <v>289</v>
      </c>
      <c r="C38" s="76">
        <v>20602433</v>
      </c>
      <c r="D38" s="46"/>
      <c r="E38" s="78">
        <v>-11024389</v>
      </c>
    </row>
    <row r="39" spans="2:5">
      <c r="B39" s="88" t="s">
        <v>290</v>
      </c>
      <c r="C39" s="76"/>
      <c r="D39" s="46"/>
      <c r="E39" s="78"/>
    </row>
    <row r="40" spans="2:5" ht="14.1" customHeight="1">
      <c r="B40" s="88" t="s">
        <v>290</v>
      </c>
      <c r="C40" s="76"/>
      <c r="D40" s="46"/>
      <c r="E40" s="78"/>
    </row>
    <row r="41" spans="2:5">
      <c r="B41" s="45" t="s">
        <v>291</v>
      </c>
      <c r="C41" s="89">
        <f>SUM(C11:C40)</f>
        <v>308921923</v>
      </c>
      <c r="D41" s="90"/>
      <c r="E41" s="91">
        <f>SUM(E11:E40)</f>
        <v>137916408</v>
      </c>
    </row>
    <row r="42" spans="2:5">
      <c r="B42" s="68" t="s">
        <v>292</v>
      </c>
      <c r="C42" s="92">
        <v>-3017492</v>
      </c>
      <c r="D42" s="93"/>
      <c r="E42" s="94">
        <v>-7311865</v>
      </c>
    </row>
    <row r="43" spans="2:5">
      <c r="B43" s="95"/>
      <c r="C43" s="76"/>
      <c r="D43" s="46"/>
      <c r="E43" s="78"/>
    </row>
    <row r="44" spans="2:5">
      <c r="B44" s="45" t="s">
        <v>293</v>
      </c>
      <c r="C44" s="76"/>
      <c r="D44" s="46"/>
      <c r="E44" s="78"/>
    </row>
    <row r="45" spans="2:5" ht="14.1" customHeight="1">
      <c r="B45" s="54" t="s">
        <v>294</v>
      </c>
      <c r="C45" s="76">
        <v>-48623069</v>
      </c>
      <c r="D45" s="46"/>
      <c r="E45" s="78">
        <v>-28043480</v>
      </c>
    </row>
    <row r="46" spans="2:5">
      <c r="B46" s="54" t="s">
        <v>295</v>
      </c>
      <c r="C46" s="76">
        <v>9053928</v>
      </c>
      <c r="D46" s="46"/>
      <c r="E46" s="78"/>
    </row>
    <row r="47" spans="2:5" ht="14.1" customHeight="1">
      <c r="B47" s="54" t="s">
        <v>279</v>
      </c>
      <c r="C47" s="76"/>
      <c r="D47" s="46"/>
      <c r="E47" s="78"/>
    </row>
    <row r="48" spans="2:5">
      <c r="B48" s="54" t="s">
        <v>279</v>
      </c>
      <c r="C48" s="76"/>
      <c r="D48" s="46"/>
      <c r="E48" s="78"/>
    </row>
    <row r="49" spans="2:5">
      <c r="B49" s="54" t="s">
        <v>279</v>
      </c>
      <c r="C49" s="76"/>
      <c r="D49" s="46"/>
      <c r="E49" s="78"/>
    </row>
    <row r="50" spans="2:5">
      <c r="B50" s="54" t="s">
        <v>279</v>
      </c>
      <c r="C50" s="76"/>
      <c r="D50" s="46"/>
      <c r="E50" s="78"/>
    </row>
    <row r="51" spans="2:5">
      <c r="B51" s="54" t="s">
        <v>279</v>
      </c>
      <c r="C51" s="76"/>
      <c r="D51" s="46"/>
      <c r="E51" s="78"/>
    </row>
    <row r="52" spans="2:5" ht="14.1" customHeight="1">
      <c r="B52" s="54" t="s">
        <v>279</v>
      </c>
      <c r="C52" s="76"/>
      <c r="D52" s="46"/>
      <c r="E52" s="78"/>
    </row>
    <row r="53" spans="2:5" ht="14.1" customHeight="1">
      <c r="B53" s="54" t="s">
        <v>279</v>
      </c>
      <c r="C53" s="76"/>
      <c r="D53" s="46"/>
      <c r="E53" s="78"/>
    </row>
    <row r="54" spans="2:5" ht="14.1" customHeight="1">
      <c r="B54" s="54" t="s">
        <v>279</v>
      </c>
      <c r="C54" s="76"/>
      <c r="D54" s="46"/>
      <c r="E54" s="78"/>
    </row>
    <row r="55" spans="2:5" ht="14.1" customHeight="1">
      <c r="B55" s="54" t="s">
        <v>279</v>
      </c>
      <c r="C55" s="76"/>
      <c r="D55" s="87"/>
      <c r="E55" s="76"/>
    </row>
    <row r="56" spans="2:5" ht="14.1" customHeight="1">
      <c r="B56" s="54" t="s">
        <v>279</v>
      </c>
      <c r="C56" s="76"/>
      <c r="D56" s="87"/>
      <c r="E56" s="76"/>
    </row>
    <row r="57" spans="2:5" ht="14.1" customHeight="1">
      <c r="B57" s="45" t="s">
        <v>296</v>
      </c>
      <c r="C57" s="89">
        <f>SUM(C43:C56)</f>
        <v>-39569141</v>
      </c>
      <c r="D57" s="96"/>
      <c r="E57" s="89">
        <f>SUM(E45:E56)</f>
        <v>-28043480</v>
      </c>
    </row>
    <row r="58" spans="2:5" ht="14.1" customHeight="1">
      <c r="B58" s="95"/>
      <c r="C58" s="76"/>
      <c r="D58" s="87"/>
      <c r="E58" s="76"/>
    </row>
    <row r="59" spans="2:5" ht="14.1" customHeight="1">
      <c r="B59" s="45" t="s">
        <v>297</v>
      </c>
      <c r="C59" s="76"/>
      <c r="D59" s="87"/>
      <c r="E59" s="76"/>
    </row>
    <row r="60" spans="2:5" ht="14.1" customHeight="1">
      <c r="B60" s="54" t="s">
        <v>298</v>
      </c>
      <c r="C60" s="76">
        <v>-136570866</v>
      </c>
      <c r="D60" s="87"/>
      <c r="E60" s="76">
        <v>-146759448</v>
      </c>
    </row>
    <row r="61" spans="2:5" ht="14.1" customHeight="1">
      <c r="B61" s="54" t="s">
        <v>299</v>
      </c>
      <c r="C61" s="76">
        <v>-108537567</v>
      </c>
      <c r="D61" s="87"/>
      <c r="E61" s="76">
        <v>76810867</v>
      </c>
    </row>
    <row r="62" spans="2:5" ht="14.1" customHeight="1">
      <c r="B62" s="54" t="s">
        <v>300</v>
      </c>
      <c r="C62" s="76">
        <v>-23238113</v>
      </c>
      <c r="D62" s="46"/>
      <c r="E62" s="78">
        <v>-36788869</v>
      </c>
    </row>
    <row r="63" spans="2:5" ht="14.1" customHeight="1">
      <c r="B63" s="54" t="s">
        <v>279</v>
      </c>
      <c r="C63" s="76"/>
      <c r="D63" s="87"/>
      <c r="E63" s="76"/>
    </row>
    <row r="64" spans="2:5" ht="14.1" customHeight="1">
      <c r="B64" s="54" t="s">
        <v>279</v>
      </c>
      <c r="C64" s="76"/>
      <c r="D64" s="87"/>
      <c r="E64" s="76"/>
    </row>
    <row r="65" spans="2:6" ht="14.1" customHeight="1">
      <c r="B65" s="54" t="s">
        <v>279</v>
      </c>
      <c r="C65" s="76"/>
      <c r="D65" s="87"/>
      <c r="E65" s="76"/>
    </row>
    <row r="66" spans="2:6" ht="14.1" customHeight="1">
      <c r="B66" s="54" t="s">
        <v>279</v>
      </c>
      <c r="C66" s="76"/>
      <c r="D66" s="87"/>
      <c r="E66" s="76"/>
    </row>
    <row r="67" spans="2:6" ht="14.1" customHeight="1">
      <c r="B67" s="54" t="s">
        <v>279</v>
      </c>
      <c r="C67" s="76"/>
      <c r="D67" s="87"/>
      <c r="E67" s="76"/>
    </row>
    <row r="68" spans="2:6" ht="15" customHeight="1">
      <c r="B68" s="54" t="s">
        <v>279</v>
      </c>
      <c r="C68" s="76"/>
      <c r="D68" s="87"/>
      <c r="E68" s="76"/>
    </row>
    <row r="69" spans="2:6" ht="15" customHeight="1">
      <c r="B69" s="54" t="s">
        <v>279</v>
      </c>
      <c r="C69" s="76"/>
      <c r="D69" s="87"/>
      <c r="E69" s="76"/>
    </row>
    <row r="70" spans="2:6" ht="15" customHeight="1">
      <c r="B70" s="54" t="s">
        <v>279</v>
      </c>
      <c r="C70" s="76"/>
      <c r="D70" s="87"/>
      <c r="E70" s="76"/>
    </row>
    <row r="71" spans="2:6" ht="14.1" customHeight="1">
      <c r="B71" s="54" t="s">
        <v>279</v>
      </c>
      <c r="C71" s="76"/>
      <c r="D71" s="87"/>
      <c r="E71" s="76"/>
    </row>
    <row r="72" spans="2:6" ht="14.1" customHeight="1">
      <c r="B72" s="45" t="s">
        <v>301</v>
      </c>
      <c r="C72" s="89">
        <f>SUM(C60:C71)</f>
        <v>-268346546</v>
      </c>
      <c r="D72" s="96"/>
      <c r="E72" s="89">
        <f>SUM(E60:E71)</f>
        <v>-106737450</v>
      </c>
    </row>
    <row r="73" spans="2:6" ht="14.1" customHeight="1">
      <c r="B73" s="95"/>
      <c r="C73" s="76"/>
      <c r="D73" s="46"/>
      <c r="E73" s="78"/>
    </row>
    <row r="74" spans="2:6" ht="14.1" customHeight="1">
      <c r="B74" s="45" t="s">
        <v>302</v>
      </c>
      <c r="C74" s="97">
        <f>C41+C57+C72</f>
        <v>1006236</v>
      </c>
      <c r="D74" s="90"/>
      <c r="E74" s="98">
        <f>E41+E57+E72</f>
        <v>3135478</v>
      </c>
    </row>
    <row r="75" spans="2:6">
      <c r="B75" s="99" t="s">
        <v>303</v>
      </c>
      <c r="C75" s="76">
        <v>9833172</v>
      </c>
      <c r="D75" s="46"/>
      <c r="E75" s="78">
        <v>6690523</v>
      </c>
    </row>
    <row r="76" spans="2:6">
      <c r="B76" s="99" t="s">
        <v>304</v>
      </c>
      <c r="C76" s="76">
        <v>35857</v>
      </c>
      <c r="D76" s="46"/>
      <c r="E76" s="78">
        <v>7171</v>
      </c>
    </row>
    <row r="77" spans="2:6" ht="15.75" thickBot="1">
      <c r="B77" s="100" t="s">
        <v>305</v>
      </c>
      <c r="C77" s="101">
        <f>SUM(C74:C76)</f>
        <v>10875265</v>
      </c>
      <c r="D77" s="102"/>
      <c r="E77" s="101">
        <f>SUM(E74:E76)</f>
        <v>9833172</v>
      </c>
    </row>
    <row r="78" spans="2:6" ht="15.75" thickTop="1"/>
    <row r="80" spans="2:6">
      <c r="B80" s="48" t="s">
        <v>27</v>
      </c>
      <c r="C80" s="103">
        <f>C77-'[1]2.Pasqyra e Pozicioni Financiar'!$B$30</f>
        <v>0</v>
      </c>
      <c r="D80" s="104"/>
      <c r="E80" s="103">
        <f>E77-'[1]2.Pasqyra e Pozicioni Financiar'!$D$30</f>
        <v>0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19" zoomScale="90" zoomScaleNormal="90" workbookViewId="0">
      <selection activeCell="F44" sqref="F44"/>
    </sheetView>
  </sheetViews>
  <sheetFormatPr defaultRowHeight="15"/>
  <cols>
    <col min="1" max="1" width="73.140625" style="105" customWidth="1"/>
    <col min="2" max="12" width="15.7109375" style="105" customWidth="1"/>
    <col min="13" max="16384" width="9.140625" style="105"/>
  </cols>
  <sheetData>
    <row r="1" spans="1:13">
      <c r="A1" s="51" t="s">
        <v>234</v>
      </c>
    </row>
    <row r="2" spans="1:13">
      <c r="A2" s="52" t="s">
        <v>306</v>
      </c>
    </row>
    <row r="3" spans="1:13">
      <c r="A3" s="52" t="s">
        <v>270</v>
      </c>
    </row>
    <row r="4" spans="1:13">
      <c r="A4" s="52" t="s">
        <v>271</v>
      </c>
    </row>
    <row r="5" spans="1:13">
      <c r="A5" s="51" t="s">
        <v>307</v>
      </c>
      <c r="F5" s="106">
        <f>F10+G10</f>
        <v>334464846</v>
      </c>
    </row>
    <row r="6" spans="1:13">
      <c r="A6" s="107"/>
    </row>
    <row r="7" spans="1:13" ht="72">
      <c r="B7" s="108" t="s">
        <v>308</v>
      </c>
      <c r="C7" s="108" t="s">
        <v>309</v>
      </c>
      <c r="D7" s="108" t="s">
        <v>310</v>
      </c>
      <c r="E7" s="109" t="s">
        <v>311</v>
      </c>
      <c r="F7" s="109" t="s">
        <v>312</v>
      </c>
      <c r="G7" s="108" t="s">
        <v>313</v>
      </c>
      <c r="H7" s="108" t="s">
        <v>314</v>
      </c>
      <c r="I7" s="108" t="s">
        <v>315</v>
      </c>
      <c r="J7" s="108" t="s">
        <v>316</v>
      </c>
      <c r="K7" s="108" t="s">
        <v>231</v>
      </c>
      <c r="L7" s="108" t="s">
        <v>316</v>
      </c>
      <c r="M7" s="110"/>
    </row>
    <row r="8" spans="1:13">
      <c r="A8" s="111"/>
      <c r="B8" s="110"/>
      <c r="C8" s="112"/>
      <c r="D8" s="112"/>
      <c r="E8" s="113"/>
      <c r="F8" s="113"/>
      <c r="G8" s="113"/>
      <c r="H8" s="113"/>
      <c r="I8" s="114"/>
      <c r="J8" s="114"/>
      <c r="K8" s="114"/>
      <c r="L8" s="112"/>
      <c r="M8" s="112"/>
    </row>
    <row r="9" spans="1:13">
      <c r="A9" s="115"/>
      <c r="B9" s="116"/>
      <c r="C9" s="116"/>
      <c r="D9" s="116"/>
      <c r="E9" s="117"/>
      <c r="F9" s="117"/>
      <c r="G9" s="117"/>
      <c r="H9" s="117"/>
      <c r="I9" s="118"/>
      <c r="J9" s="118"/>
      <c r="K9" s="118"/>
      <c r="L9" s="118"/>
      <c r="M9" s="112"/>
    </row>
    <row r="10" spans="1:13" ht="15.75" thickBot="1">
      <c r="A10" s="119" t="s">
        <v>317</v>
      </c>
      <c r="B10" s="120">
        <v>525400000</v>
      </c>
      <c r="C10" s="120"/>
      <c r="D10" s="120"/>
      <c r="E10" s="120">
        <v>10522375</v>
      </c>
      <c r="F10" s="120">
        <v>334464846</v>
      </c>
      <c r="G10" s="120"/>
      <c r="H10" s="120"/>
      <c r="I10" s="120">
        <v>1152748</v>
      </c>
      <c r="J10" s="120">
        <f>SUM(B10:I10)</f>
        <v>871539969</v>
      </c>
      <c r="K10" s="120"/>
      <c r="L10" s="120">
        <f>SUM(J10:K10)</f>
        <v>871539969</v>
      </c>
      <c r="M10" s="112"/>
    </row>
    <row r="11" spans="1:13" ht="15.75" thickTop="1">
      <c r="A11" s="121" t="s">
        <v>318</v>
      </c>
      <c r="B11" s="116"/>
      <c r="C11" s="116"/>
      <c r="D11" s="116"/>
      <c r="E11" s="116"/>
      <c r="F11" s="116"/>
      <c r="G11" s="116"/>
      <c r="H11" s="116"/>
      <c r="I11" s="118"/>
      <c r="J11" s="118">
        <f>SUM(B11:I11)</f>
        <v>0</v>
      </c>
      <c r="K11" s="122"/>
      <c r="L11" s="116">
        <f>SUM(J11:K11)</f>
        <v>0</v>
      </c>
      <c r="M11" s="112"/>
    </row>
    <row r="12" spans="1:13">
      <c r="A12" s="119" t="s">
        <v>319</v>
      </c>
      <c r="B12" s="123">
        <f>SUM(B10:B11)</f>
        <v>525400000</v>
      </c>
      <c r="C12" s="123">
        <f t="shared" ref="C12:K12" si="0">SUM(C10:C11)</f>
        <v>0</v>
      </c>
      <c r="D12" s="123">
        <f t="shared" si="0"/>
        <v>0</v>
      </c>
      <c r="E12" s="123">
        <f t="shared" si="0"/>
        <v>10522375</v>
      </c>
      <c r="F12" s="123">
        <f>SUM(F10:F11)</f>
        <v>334464846</v>
      </c>
      <c r="G12" s="123">
        <f t="shared" si="0"/>
        <v>0</v>
      </c>
      <c r="H12" s="123">
        <f t="shared" si="0"/>
        <v>0</v>
      </c>
      <c r="I12" s="123">
        <f t="shared" si="0"/>
        <v>1152748</v>
      </c>
      <c r="J12" s="123">
        <f>SUM(B12:I12)</f>
        <v>871539969</v>
      </c>
      <c r="K12" s="123">
        <f t="shared" si="0"/>
        <v>0</v>
      </c>
      <c r="L12" s="123">
        <f>SUM(J12:K12)</f>
        <v>871539969</v>
      </c>
      <c r="M12" s="112"/>
    </row>
    <row r="13" spans="1:13">
      <c r="A13" s="124" t="s">
        <v>320</v>
      </c>
      <c r="B13" s="116"/>
      <c r="C13" s="116"/>
      <c r="D13" s="116"/>
      <c r="E13" s="116"/>
      <c r="F13" s="116"/>
      <c r="H13" s="116"/>
      <c r="I13" s="125"/>
      <c r="J13" s="125">
        <f>SUM(B13:I13)</f>
        <v>0</v>
      </c>
      <c r="K13" s="125"/>
      <c r="L13" s="116">
        <f t="shared" ref="L13:L37" si="1">SUM(J13:K13)</f>
        <v>0</v>
      </c>
      <c r="M13" s="112"/>
    </row>
    <row r="14" spans="1:13">
      <c r="A14" s="126" t="s">
        <v>315</v>
      </c>
      <c r="B14" s="118"/>
      <c r="C14" s="118"/>
      <c r="D14" s="118"/>
      <c r="E14" s="118"/>
      <c r="F14" s="118"/>
      <c r="G14" s="118"/>
      <c r="H14" s="125"/>
      <c r="I14" s="127">
        <v>1089584</v>
      </c>
      <c r="J14" s="125">
        <f t="shared" ref="J14:J16" si="2">SUM(B14:I14)</f>
        <v>1089584</v>
      </c>
      <c r="K14" s="127"/>
      <c r="L14" s="125">
        <f t="shared" si="1"/>
        <v>1089584</v>
      </c>
      <c r="M14" s="112"/>
    </row>
    <row r="15" spans="1:13">
      <c r="A15" s="126" t="s">
        <v>321</v>
      </c>
      <c r="B15" s="118"/>
      <c r="C15" s="118"/>
      <c r="D15" s="118"/>
      <c r="E15" s="118"/>
      <c r="F15" s="118">
        <v>7171</v>
      </c>
      <c r="G15" s="118"/>
      <c r="H15" s="125"/>
      <c r="I15" s="127"/>
      <c r="J15" s="125">
        <f t="shared" si="2"/>
        <v>7171</v>
      </c>
      <c r="K15" s="125"/>
      <c r="L15" s="125">
        <f>SUM(J15:K15)</f>
        <v>7171</v>
      </c>
      <c r="M15" s="112"/>
    </row>
    <row r="16" spans="1:13">
      <c r="A16" s="126" t="s">
        <v>322</v>
      </c>
      <c r="B16" s="118"/>
      <c r="C16" s="118"/>
      <c r="D16" s="118"/>
      <c r="E16" s="118"/>
      <c r="F16" s="118"/>
      <c r="G16" s="118"/>
      <c r="H16" s="125"/>
      <c r="I16" s="125"/>
      <c r="J16" s="125">
        <f t="shared" si="2"/>
        <v>0</v>
      </c>
      <c r="K16" s="125"/>
      <c r="L16" s="125">
        <f t="shared" si="1"/>
        <v>0</v>
      </c>
      <c r="M16" s="112"/>
    </row>
    <row r="17" spans="1:13">
      <c r="A17" s="124" t="s">
        <v>323</v>
      </c>
      <c r="B17" s="128">
        <f>SUM(B13:B16)</f>
        <v>0</v>
      </c>
      <c r="C17" s="128">
        <f t="shared" ref="C17:K17" si="3">SUM(C13:C16)</f>
        <v>0</v>
      </c>
      <c r="D17" s="128">
        <f t="shared" si="3"/>
        <v>0</v>
      </c>
      <c r="E17" s="128">
        <f t="shared" si="3"/>
        <v>0</v>
      </c>
      <c r="F17" s="128">
        <f t="shared" si="3"/>
        <v>7171</v>
      </c>
      <c r="G17" s="128">
        <f t="shared" si="3"/>
        <v>0</v>
      </c>
      <c r="H17" s="128">
        <f t="shared" si="3"/>
        <v>0</v>
      </c>
      <c r="I17" s="128">
        <f>SUM(I13:I16)</f>
        <v>1089584</v>
      </c>
      <c r="J17" s="128">
        <f>SUM(B17:I17)</f>
        <v>1096755</v>
      </c>
      <c r="K17" s="128">
        <f t="shared" si="3"/>
        <v>0</v>
      </c>
      <c r="L17" s="128">
        <f t="shared" si="1"/>
        <v>1096755</v>
      </c>
      <c r="M17" s="112"/>
    </row>
    <row r="18" spans="1:13" ht="28.5">
      <c r="A18" s="124" t="s">
        <v>324</v>
      </c>
      <c r="B18" s="118"/>
      <c r="C18" s="118"/>
      <c r="D18" s="118"/>
      <c r="E18" s="118"/>
      <c r="F18" s="118"/>
      <c r="G18" s="118"/>
      <c r="H18" s="125"/>
      <c r="I18" s="125"/>
      <c r="J18" s="125">
        <f t="shared" ref="J18:J37" si="4">SUM(B18:I18)</f>
        <v>0</v>
      </c>
      <c r="K18" s="125"/>
      <c r="L18" s="125">
        <f t="shared" si="1"/>
        <v>0</v>
      </c>
      <c r="M18" s="112"/>
    </row>
    <row r="19" spans="1:13">
      <c r="A19" s="129" t="s">
        <v>325</v>
      </c>
      <c r="B19" s="118"/>
      <c r="C19" s="118"/>
      <c r="D19" s="118"/>
      <c r="E19" s="118"/>
      <c r="F19" s="118"/>
      <c r="G19" s="118"/>
      <c r="H19" s="125"/>
      <c r="I19" s="125"/>
      <c r="J19" s="125">
        <f t="shared" si="4"/>
        <v>0</v>
      </c>
      <c r="K19" s="125"/>
      <c r="L19" s="125">
        <f t="shared" si="1"/>
        <v>0</v>
      </c>
      <c r="M19" s="112"/>
    </row>
    <row r="20" spans="1:13">
      <c r="A20" s="129" t="s">
        <v>326</v>
      </c>
      <c r="B20" s="118"/>
      <c r="C20" s="118"/>
      <c r="D20" s="118"/>
      <c r="E20" s="118"/>
      <c r="F20" s="118"/>
      <c r="G20" s="118"/>
      <c r="H20" s="125"/>
      <c r="I20" s="125"/>
      <c r="J20" s="125">
        <f t="shared" si="4"/>
        <v>0</v>
      </c>
      <c r="K20" s="125"/>
      <c r="L20" s="125">
        <f t="shared" si="1"/>
        <v>0</v>
      </c>
      <c r="M20" s="112"/>
    </row>
    <row r="21" spans="1:13">
      <c r="A21" s="130" t="s">
        <v>327</v>
      </c>
      <c r="B21" s="118"/>
      <c r="C21" s="118"/>
      <c r="D21" s="118"/>
      <c r="E21" s="131">
        <v>57637</v>
      </c>
      <c r="F21" s="131">
        <v>1095111</v>
      </c>
      <c r="G21" s="131"/>
      <c r="H21" s="125"/>
      <c r="I21" s="125">
        <v>-1152748</v>
      </c>
      <c r="J21" s="125">
        <f>SUM(B21:I21)</f>
        <v>0</v>
      </c>
      <c r="K21" s="125"/>
      <c r="L21" s="125">
        <f t="shared" si="1"/>
        <v>0</v>
      </c>
      <c r="M21" s="112"/>
    </row>
    <row r="22" spans="1:13">
      <c r="A22" s="124" t="s">
        <v>328</v>
      </c>
      <c r="B22" s="123">
        <f>SUM(B19:B21)</f>
        <v>0</v>
      </c>
      <c r="C22" s="123">
        <f t="shared" ref="C22:K22" si="5">SUM(C19:C21)</f>
        <v>0</v>
      </c>
      <c r="D22" s="123">
        <f t="shared" si="5"/>
        <v>0</v>
      </c>
      <c r="E22" s="123">
        <f t="shared" si="5"/>
        <v>57637</v>
      </c>
      <c r="F22" s="123">
        <f t="shared" si="5"/>
        <v>1095111</v>
      </c>
      <c r="G22" s="123">
        <f t="shared" si="5"/>
        <v>0</v>
      </c>
      <c r="H22" s="123">
        <f t="shared" si="5"/>
        <v>0</v>
      </c>
      <c r="I22" s="123">
        <f t="shared" si="5"/>
        <v>-1152748</v>
      </c>
      <c r="J22" s="128">
        <f>SUM(B22:I22)</f>
        <v>0</v>
      </c>
      <c r="K22" s="123">
        <f t="shared" si="5"/>
        <v>0</v>
      </c>
      <c r="L22" s="123">
        <f>SUM(J22:K22)</f>
        <v>0</v>
      </c>
      <c r="M22" s="112"/>
    </row>
    <row r="23" spans="1:13">
      <c r="A23" s="124"/>
      <c r="B23" s="116"/>
      <c r="C23" s="117"/>
      <c r="D23" s="116"/>
      <c r="E23" s="117"/>
      <c r="F23" s="117"/>
      <c r="G23" s="117"/>
      <c r="H23" s="117"/>
      <c r="I23" s="125"/>
      <c r="J23" s="125"/>
      <c r="K23" s="125"/>
      <c r="L23" s="117"/>
      <c r="M23" s="112"/>
    </row>
    <row r="24" spans="1:13" ht="15.75" thickBot="1">
      <c r="A24" s="124" t="s">
        <v>329</v>
      </c>
      <c r="B24" s="132">
        <f>B12+B17+B22</f>
        <v>525400000</v>
      </c>
      <c r="C24" s="132">
        <f t="shared" ref="C24:K24" si="6">C12+C17+C22</f>
        <v>0</v>
      </c>
      <c r="D24" s="132">
        <f t="shared" si="6"/>
        <v>0</v>
      </c>
      <c r="E24" s="132">
        <f t="shared" si="6"/>
        <v>10580012</v>
      </c>
      <c r="F24" s="132">
        <f t="shared" si="6"/>
        <v>335567128</v>
      </c>
      <c r="G24" s="132">
        <f t="shared" si="6"/>
        <v>0</v>
      </c>
      <c r="H24" s="132">
        <f t="shared" si="6"/>
        <v>0</v>
      </c>
      <c r="I24" s="132">
        <f t="shared" si="6"/>
        <v>1089584</v>
      </c>
      <c r="J24" s="132">
        <f t="shared" si="4"/>
        <v>872636724</v>
      </c>
      <c r="K24" s="132">
        <f t="shared" si="6"/>
        <v>0</v>
      </c>
      <c r="L24" s="132">
        <f t="shared" si="1"/>
        <v>872636724</v>
      </c>
      <c r="M24" s="112"/>
    </row>
    <row r="25" spans="1:13" ht="15.75" thickTop="1">
      <c r="A25" s="133"/>
      <c r="B25" s="116"/>
      <c r="C25" s="116"/>
      <c r="D25" s="116"/>
      <c r="E25" s="116"/>
      <c r="F25" s="116"/>
      <c r="G25" s="116"/>
      <c r="H25" s="116"/>
      <c r="I25" s="125"/>
      <c r="J25" s="125">
        <f t="shared" si="4"/>
        <v>0</v>
      </c>
      <c r="K25" s="125"/>
      <c r="L25" s="116">
        <f t="shared" si="1"/>
        <v>0</v>
      </c>
      <c r="M25" s="112"/>
    </row>
    <row r="26" spans="1:13">
      <c r="A26" s="124" t="s">
        <v>320</v>
      </c>
      <c r="B26" s="118"/>
      <c r="C26" s="118"/>
      <c r="D26" s="118"/>
      <c r="E26" s="118"/>
      <c r="F26" s="118"/>
      <c r="G26" s="118"/>
      <c r="H26" s="125"/>
      <c r="I26" s="125"/>
      <c r="J26" s="125">
        <f t="shared" si="4"/>
        <v>0</v>
      </c>
      <c r="K26" s="125"/>
      <c r="L26" s="125">
        <f t="shared" si="1"/>
        <v>0</v>
      </c>
      <c r="M26" s="112"/>
    </row>
    <row r="27" spans="1:13">
      <c r="A27" s="126" t="s">
        <v>315</v>
      </c>
      <c r="B27" s="118"/>
      <c r="C27" s="118"/>
      <c r="D27" s="118"/>
      <c r="E27" s="118"/>
      <c r="F27" s="118"/>
      <c r="G27" s="118"/>
      <c r="H27" s="125"/>
      <c r="I27" s="127">
        <v>3795427</v>
      </c>
      <c r="J27" s="125">
        <f t="shared" si="4"/>
        <v>3795427</v>
      </c>
      <c r="K27" s="127"/>
      <c r="L27" s="125">
        <f t="shared" si="1"/>
        <v>3795427</v>
      </c>
      <c r="M27" s="112"/>
    </row>
    <row r="28" spans="1:13">
      <c r="A28" s="126" t="s">
        <v>321</v>
      </c>
      <c r="B28" s="118"/>
      <c r="C28" s="118"/>
      <c r="D28" s="118"/>
      <c r="E28" s="118"/>
      <c r="F28" s="118">
        <v>35857</v>
      </c>
      <c r="G28" s="118"/>
      <c r="H28" s="125"/>
      <c r="I28" s="127"/>
      <c r="J28" s="125">
        <f t="shared" si="4"/>
        <v>35857</v>
      </c>
      <c r="K28" s="125"/>
      <c r="L28" s="125">
        <f t="shared" si="1"/>
        <v>35857</v>
      </c>
      <c r="M28" s="112"/>
    </row>
    <row r="29" spans="1:13">
      <c r="A29" s="126" t="s">
        <v>322</v>
      </c>
      <c r="B29" s="118"/>
      <c r="C29" s="118"/>
      <c r="D29" s="118"/>
      <c r="E29" s="118"/>
      <c r="F29" s="118"/>
      <c r="G29" s="118"/>
      <c r="H29" s="125"/>
      <c r="I29" s="125"/>
      <c r="J29" s="125">
        <f t="shared" si="4"/>
        <v>0</v>
      </c>
      <c r="K29" s="125"/>
      <c r="L29" s="125">
        <f t="shared" si="1"/>
        <v>0</v>
      </c>
      <c r="M29" s="112"/>
    </row>
    <row r="30" spans="1:13">
      <c r="A30" s="124" t="s">
        <v>323</v>
      </c>
      <c r="B30" s="128">
        <f>SUM(B27:B29)</f>
        <v>0</v>
      </c>
      <c r="C30" s="128">
        <f t="shared" ref="C30:K30" si="7">SUM(C27:C29)</f>
        <v>0</v>
      </c>
      <c r="D30" s="128">
        <f t="shared" si="7"/>
        <v>0</v>
      </c>
      <c r="E30" s="128">
        <f t="shared" si="7"/>
        <v>0</v>
      </c>
      <c r="F30" s="128">
        <f t="shared" si="7"/>
        <v>35857</v>
      </c>
      <c r="G30" s="128">
        <f t="shared" si="7"/>
        <v>0</v>
      </c>
      <c r="H30" s="128">
        <f t="shared" si="7"/>
        <v>0</v>
      </c>
      <c r="I30" s="128">
        <f t="shared" si="7"/>
        <v>3795427</v>
      </c>
      <c r="J30" s="128">
        <f t="shared" si="4"/>
        <v>3831284</v>
      </c>
      <c r="K30" s="128">
        <f t="shared" si="7"/>
        <v>0</v>
      </c>
      <c r="L30" s="128">
        <f t="shared" si="1"/>
        <v>3831284</v>
      </c>
      <c r="M30" s="112"/>
    </row>
    <row r="31" spans="1:13" ht="28.5">
      <c r="A31" s="124" t="s">
        <v>324</v>
      </c>
      <c r="B31" s="118"/>
      <c r="C31" s="118"/>
      <c r="D31" s="118"/>
      <c r="E31" s="118"/>
      <c r="F31" s="118"/>
      <c r="G31" s="118"/>
      <c r="H31" s="125"/>
      <c r="I31" s="125"/>
      <c r="J31" s="125">
        <f t="shared" si="4"/>
        <v>0</v>
      </c>
      <c r="K31" s="125"/>
      <c r="L31" s="125">
        <f t="shared" si="1"/>
        <v>0</v>
      </c>
      <c r="M31" s="112"/>
    </row>
    <row r="32" spans="1:13">
      <c r="A32" s="129" t="s">
        <v>325</v>
      </c>
      <c r="B32" s="118"/>
      <c r="C32" s="118"/>
      <c r="D32" s="118"/>
      <c r="E32" s="118"/>
      <c r="F32" s="118"/>
      <c r="G32" s="118"/>
      <c r="H32" s="125"/>
      <c r="I32" s="125"/>
      <c r="J32" s="125">
        <f t="shared" si="4"/>
        <v>0</v>
      </c>
      <c r="K32" s="125"/>
      <c r="L32" s="125">
        <f t="shared" si="1"/>
        <v>0</v>
      </c>
      <c r="M32" s="112"/>
    </row>
    <row r="33" spans="1:13">
      <c r="A33" s="129" t="s">
        <v>326</v>
      </c>
      <c r="B33" s="118"/>
      <c r="C33" s="118"/>
      <c r="D33" s="118"/>
      <c r="E33" s="118"/>
      <c r="F33" s="118"/>
      <c r="G33" s="118"/>
      <c r="H33" s="125"/>
      <c r="I33" s="125"/>
      <c r="J33" s="125">
        <f t="shared" si="4"/>
        <v>0</v>
      </c>
      <c r="K33" s="125"/>
      <c r="L33" s="125">
        <f t="shared" si="1"/>
        <v>0</v>
      </c>
      <c r="M33" s="112"/>
    </row>
    <row r="34" spans="1:13">
      <c r="A34" s="130" t="s">
        <v>330</v>
      </c>
      <c r="B34" s="118"/>
      <c r="C34" s="118"/>
      <c r="D34" s="118"/>
      <c r="E34" s="131">
        <v>54480</v>
      </c>
      <c r="F34" s="131">
        <v>1035104</v>
      </c>
      <c r="G34" s="131"/>
      <c r="H34" s="125"/>
      <c r="I34" s="125">
        <v>-1089584</v>
      </c>
      <c r="J34" s="125">
        <f t="shared" si="4"/>
        <v>0</v>
      </c>
      <c r="K34" s="125"/>
      <c r="L34" s="125">
        <f t="shared" si="1"/>
        <v>0</v>
      </c>
      <c r="M34" s="112"/>
    </row>
    <row r="35" spans="1:13">
      <c r="A35" s="124" t="s">
        <v>328</v>
      </c>
      <c r="B35" s="128">
        <f>SUM(B32:B34)</f>
        <v>0</v>
      </c>
      <c r="C35" s="128">
        <f t="shared" ref="C35:K35" si="8">SUM(C32:C34)</f>
        <v>0</v>
      </c>
      <c r="D35" s="128">
        <f t="shared" si="8"/>
        <v>0</v>
      </c>
      <c r="E35" s="128">
        <f t="shared" si="8"/>
        <v>54480</v>
      </c>
      <c r="F35" s="128">
        <f t="shared" si="8"/>
        <v>1035104</v>
      </c>
      <c r="G35" s="128">
        <f t="shared" si="8"/>
        <v>0</v>
      </c>
      <c r="H35" s="128">
        <f t="shared" si="8"/>
        <v>0</v>
      </c>
      <c r="I35" s="128">
        <f t="shared" si="8"/>
        <v>-1089584</v>
      </c>
      <c r="J35" s="128">
        <f t="shared" si="4"/>
        <v>0</v>
      </c>
      <c r="K35" s="128">
        <f t="shared" si="8"/>
        <v>0</v>
      </c>
      <c r="L35" s="128">
        <f t="shared" si="1"/>
        <v>0</v>
      </c>
      <c r="M35" s="112"/>
    </row>
    <row r="36" spans="1:13">
      <c r="A36" s="124"/>
      <c r="B36" s="118"/>
      <c r="C36" s="118"/>
      <c r="D36" s="118"/>
      <c r="E36" s="118"/>
      <c r="F36" s="118"/>
      <c r="G36" s="118"/>
      <c r="H36" s="125"/>
      <c r="I36" s="125"/>
      <c r="J36" s="125"/>
      <c r="K36" s="125"/>
      <c r="L36" s="125"/>
      <c r="M36" s="112"/>
    </row>
    <row r="37" spans="1:13" ht="15.75" thickBot="1">
      <c r="A37" s="124" t="s">
        <v>331</v>
      </c>
      <c r="B37" s="132">
        <f>B24+B30+B35</f>
        <v>525400000</v>
      </c>
      <c r="C37" s="132">
        <f t="shared" ref="C37:K37" si="9">C24+C30+C35</f>
        <v>0</v>
      </c>
      <c r="D37" s="132">
        <f t="shared" si="9"/>
        <v>0</v>
      </c>
      <c r="E37" s="132">
        <f t="shared" si="9"/>
        <v>10634492</v>
      </c>
      <c r="F37" s="132">
        <f t="shared" si="9"/>
        <v>336638089</v>
      </c>
      <c r="G37" s="132">
        <f t="shared" si="9"/>
        <v>0</v>
      </c>
      <c r="H37" s="132">
        <f t="shared" si="9"/>
        <v>0</v>
      </c>
      <c r="I37" s="132">
        <f t="shared" si="9"/>
        <v>3795427</v>
      </c>
      <c r="J37" s="132">
        <f t="shared" si="4"/>
        <v>876468008</v>
      </c>
      <c r="K37" s="132">
        <f t="shared" si="9"/>
        <v>0</v>
      </c>
      <c r="L37" s="132">
        <f t="shared" si="1"/>
        <v>876468008</v>
      </c>
      <c r="M37" s="112"/>
    </row>
    <row r="38" spans="1:13" ht="15.75" thickTop="1">
      <c r="B38" s="134"/>
      <c r="C38" s="134"/>
      <c r="D38" s="134"/>
      <c r="E38" s="134"/>
      <c r="F38" s="134"/>
      <c r="G38" s="134"/>
      <c r="H38" s="106"/>
      <c r="I38" s="106"/>
      <c r="J38" s="106"/>
      <c r="K38" s="106"/>
      <c r="L38" s="106"/>
      <c r="M38" s="112"/>
    </row>
    <row r="39" spans="1:13">
      <c r="A39" s="135" t="s">
        <v>332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5"/>
      <c r="M39" s="112"/>
    </row>
    <row r="40" spans="1:13">
      <c r="A40" s="135" t="s">
        <v>333</v>
      </c>
      <c r="B40" s="136"/>
      <c r="C40" s="136"/>
      <c r="D40" s="136"/>
      <c r="E40" s="136"/>
      <c r="F40" s="136"/>
      <c r="G40" s="136"/>
      <c r="H40" s="137"/>
      <c r="I40" s="137"/>
      <c r="J40" s="135"/>
      <c r="K40" s="137"/>
      <c r="L40" s="135"/>
      <c r="M40" s="112"/>
    </row>
    <row r="41" spans="1:13">
      <c r="B41" s="112"/>
      <c r="C41" s="112"/>
      <c r="D41" s="112"/>
      <c r="E41" s="112"/>
      <c r="F41" s="112"/>
      <c r="G41" s="112"/>
      <c r="M41" s="112"/>
    </row>
    <row r="42" spans="1:13">
      <c r="B42" s="112"/>
      <c r="C42" s="112"/>
      <c r="D42" s="112"/>
      <c r="E42" s="112"/>
      <c r="F42" s="112"/>
      <c r="G42" s="112"/>
      <c r="M42" s="112"/>
    </row>
    <row r="43" spans="1:13">
      <c r="B43" s="112"/>
      <c r="C43" s="112"/>
      <c r="D43" s="112"/>
      <c r="E43" s="112"/>
      <c r="F43" s="112"/>
      <c r="G43" s="112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topLeftCell="A43" workbookViewId="0">
      <selection activeCell="D35" sqref="D35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1" t="s">
        <v>234</v>
      </c>
    </row>
    <row r="2" spans="1:6">
      <c r="A2" s="52" t="s">
        <v>306</v>
      </c>
    </row>
    <row r="3" spans="1:6">
      <c r="A3" s="52" t="s">
        <v>270</v>
      </c>
    </row>
    <row r="4" spans="1:6">
      <c r="A4" s="52" t="s">
        <v>271</v>
      </c>
    </row>
    <row r="5" spans="1:6">
      <c r="A5" s="51" t="s">
        <v>334</v>
      </c>
      <c r="B5" s="39"/>
      <c r="C5" s="39"/>
      <c r="D5" s="39"/>
      <c r="E5" s="39"/>
      <c r="F5" s="39"/>
    </row>
    <row r="6" spans="1:6">
      <c r="A6" s="138"/>
      <c r="B6" s="40" t="s">
        <v>212</v>
      </c>
      <c r="C6" s="40"/>
      <c r="D6" s="40" t="s">
        <v>212</v>
      </c>
      <c r="E6" s="139"/>
      <c r="F6" s="39"/>
    </row>
    <row r="7" spans="1:6">
      <c r="A7" s="138"/>
      <c r="B7" s="40" t="s">
        <v>213</v>
      </c>
      <c r="C7" s="40"/>
      <c r="D7" s="40" t="s">
        <v>214</v>
      </c>
      <c r="E7" s="139"/>
      <c r="F7" s="39"/>
    </row>
    <row r="8" spans="1:6">
      <c r="A8" s="140" t="s">
        <v>335</v>
      </c>
      <c r="B8" s="141"/>
      <c r="C8" s="77"/>
      <c r="D8" s="141"/>
      <c r="E8" s="142"/>
      <c r="F8" s="143" t="s">
        <v>336</v>
      </c>
    </row>
    <row r="9" spans="1:6">
      <c r="A9" s="144" t="s">
        <v>337</v>
      </c>
      <c r="B9" s="141"/>
      <c r="C9" s="77"/>
      <c r="D9" s="141"/>
      <c r="E9" s="145"/>
      <c r="F9" s="39"/>
    </row>
    <row r="10" spans="1:6">
      <c r="A10" s="54" t="s">
        <v>338</v>
      </c>
      <c r="B10" s="146">
        <v>1369463533</v>
      </c>
      <c r="C10" s="147"/>
      <c r="D10" s="146">
        <v>1344734569</v>
      </c>
      <c r="E10" s="145"/>
      <c r="F10" s="148" t="s">
        <v>339</v>
      </c>
    </row>
    <row r="11" spans="1:6">
      <c r="A11" s="54" t="s">
        <v>340</v>
      </c>
      <c r="B11" s="146"/>
      <c r="C11" s="147"/>
      <c r="D11" s="146"/>
      <c r="E11" s="145"/>
      <c r="F11" s="148" t="s">
        <v>341</v>
      </c>
    </row>
    <row r="12" spans="1:6">
      <c r="A12" s="54" t="s">
        <v>342</v>
      </c>
      <c r="B12" s="146"/>
      <c r="C12" s="147"/>
      <c r="D12" s="146"/>
      <c r="E12" s="145"/>
      <c r="F12" s="148" t="s">
        <v>341</v>
      </c>
    </row>
    <row r="13" spans="1:6">
      <c r="A13" s="54" t="s">
        <v>343</v>
      </c>
      <c r="B13" s="146"/>
      <c r="C13" s="147"/>
      <c r="D13" s="146"/>
      <c r="E13" s="145"/>
      <c r="F13" s="148" t="s">
        <v>341</v>
      </c>
    </row>
    <row r="14" spans="1:6">
      <c r="A14" s="54" t="s">
        <v>344</v>
      </c>
      <c r="B14" s="146"/>
      <c r="C14" s="147"/>
      <c r="D14" s="146"/>
      <c r="E14" s="145"/>
      <c r="F14" s="148" t="s">
        <v>345</v>
      </c>
    </row>
    <row r="15" spans="1:6">
      <c r="A15" s="144" t="s">
        <v>346</v>
      </c>
      <c r="B15" s="146"/>
      <c r="C15" s="147"/>
      <c r="D15" s="146"/>
      <c r="E15" s="145"/>
      <c r="F15" s="39"/>
    </row>
    <row r="16" spans="1:6">
      <c r="A16" s="144" t="s">
        <v>347</v>
      </c>
      <c r="B16" s="146">
        <v>337679</v>
      </c>
      <c r="C16" s="147"/>
      <c r="D16" s="146">
        <v>17242509</v>
      </c>
      <c r="E16" s="145"/>
      <c r="F16" s="39"/>
    </row>
    <row r="17" spans="1:6">
      <c r="A17" s="144" t="s">
        <v>348</v>
      </c>
      <c r="B17" s="146"/>
      <c r="C17" s="147"/>
      <c r="D17" s="146"/>
      <c r="E17" s="145"/>
      <c r="F17" s="39"/>
    </row>
    <row r="18" spans="1:6">
      <c r="A18" s="144" t="s">
        <v>349</v>
      </c>
      <c r="B18" s="146">
        <v>-479751113</v>
      </c>
      <c r="C18" s="147"/>
      <c r="D18" s="146">
        <v>-423693236.93000001</v>
      </c>
      <c r="E18" s="145"/>
      <c r="F18" s="39"/>
    </row>
    <row r="19" spans="1:6">
      <c r="A19" s="144" t="s">
        <v>350</v>
      </c>
      <c r="B19" s="146">
        <v>-226040964</v>
      </c>
      <c r="C19" s="147"/>
      <c r="D19" s="146">
        <v>-195831481</v>
      </c>
      <c r="E19" s="145"/>
      <c r="F19" s="39"/>
    </row>
    <row r="20" spans="1:6">
      <c r="A20" s="144" t="s">
        <v>351</v>
      </c>
      <c r="B20" s="146">
        <v>-603489634</v>
      </c>
      <c r="C20" s="147"/>
      <c r="D20" s="146">
        <v>-692053990</v>
      </c>
      <c r="E20" s="145"/>
      <c r="F20" s="39"/>
    </row>
    <row r="21" spans="1:6">
      <c r="A21" s="144" t="s">
        <v>352</v>
      </c>
      <c r="B21" s="146">
        <v>-14616971</v>
      </c>
      <c r="C21" s="147"/>
      <c r="D21" s="146">
        <v>-19430655</v>
      </c>
      <c r="E21" s="145"/>
      <c r="F21" s="39"/>
    </row>
    <row r="22" spans="1:6">
      <c r="A22" s="144" t="s">
        <v>353</v>
      </c>
      <c r="B22" s="146">
        <v>-22432894</v>
      </c>
      <c r="C22" s="147"/>
      <c r="D22" s="146">
        <v>-24872758.989999998</v>
      </c>
      <c r="E22" s="145"/>
      <c r="F22" s="39"/>
    </row>
    <row r="23" spans="1:6">
      <c r="A23" s="144"/>
      <c r="B23" s="144"/>
      <c r="C23" s="144"/>
      <c r="D23" s="144"/>
      <c r="E23" s="145"/>
      <c r="F23" s="39"/>
    </row>
    <row r="24" spans="1:6">
      <c r="A24" s="144" t="s">
        <v>354</v>
      </c>
      <c r="B24" s="146">
        <v>-1097114</v>
      </c>
      <c r="C24" s="147"/>
      <c r="D24" s="146">
        <v>-815175.07499999995</v>
      </c>
      <c r="E24" s="145"/>
      <c r="F24" s="39"/>
    </row>
    <row r="25" spans="1:6">
      <c r="A25" s="144" t="s">
        <v>355</v>
      </c>
      <c r="B25" s="146"/>
      <c r="C25" s="147"/>
      <c r="D25" s="146"/>
      <c r="E25" s="145"/>
      <c r="F25" s="39"/>
    </row>
    <row r="26" spans="1:6">
      <c r="A26" s="144" t="s">
        <v>356</v>
      </c>
      <c r="B26" s="146"/>
      <c r="C26" s="147"/>
      <c r="D26" s="146"/>
      <c r="E26" s="145"/>
      <c r="F26" s="39"/>
    </row>
    <row r="27" spans="1:6">
      <c r="A27" s="149" t="s">
        <v>357</v>
      </c>
      <c r="B27" s="146"/>
      <c r="C27" s="147"/>
      <c r="D27" s="146"/>
      <c r="E27" s="145"/>
      <c r="F27" s="39"/>
    </row>
    <row r="28" spans="1:6" ht="15" customHeight="1">
      <c r="A28" s="150" t="s">
        <v>358</v>
      </c>
      <c r="B28" s="151">
        <f>SUM(B10:B22,B24:B27)</f>
        <v>22372522</v>
      </c>
      <c r="C28" s="147"/>
      <c r="D28" s="151">
        <f>SUM(D10:D22,D24:D27)</f>
        <v>5279781.0049999347</v>
      </c>
      <c r="E28" s="145"/>
      <c r="F28" s="39"/>
    </row>
    <row r="29" spans="1:6" ht="15" customHeight="1">
      <c r="A29" s="144" t="s">
        <v>359</v>
      </c>
      <c r="B29" s="146">
        <v>-18577095</v>
      </c>
      <c r="C29" s="147"/>
      <c r="D29" s="146">
        <v>-4190197</v>
      </c>
      <c r="E29" s="145"/>
      <c r="F29" s="39"/>
    </row>
    <row r="30" spans="1:6" ht="15" customHeight="1">
      <c r="A30" s="150" t="s">
        <v>360</v>
      </c>
      <c r="B30" s="151">
        <f>SUM(B28:B29)</f>
        <v>3795427</v>
      </c>
      <c r="C30" s="152"/>
      <c r="D30" s="151">
        <f>SUM(D28:D29)</f>
        <v>1089584.0049999347</v>
      </c>
      <c r="E30" s="145"/>
      <c r="F30" s="39"/>
    </row>
    <row r="31" spans="1:6" ht="15" customHeight="1">
      <c r="A31" s="144"/>
      <c r="B31" s="144"/>
      <c r="C31" s="144"/>
      <c r="D31" s="144"/>
      <c r="E31" s="145"/>
      <c r="F31" s="39"/>
    </row>
    <row r="32" spans="1:6" ht="15" customHeight="1">
      <c r="A32" s="140" t="s">
        <v>361</v>
      </c>
      <c r="B32" s="144"/>
      <c r="C32" s="144"/>
      <c r="D32" s="144"/>
      <c r="E32" s="145"/>
      <c r="F32" s="39"/>
    </row>
    <row r="33" spans="1:6" ht="15" customHeight="1">
      <c r="A33" s="144" t="s">
        <v>362</v>
      </c>
      <c r="B33" s="146"/>
      <c r="C33" s="147"/>
      <c r="D33" s="146"/>
      <c r="E33" s="145"/>
      <c r="F33" s="39"/>
    </row>
    <row r="34" spans="1:6">
      <c r="A34" s="144"/>
      <c r="B34" s="144"/>
      <c r="C34" s="144"/>
      <c r="D34" s="144"/>
      <c r="E34" s="145"/>
      <c r="F34" s="39"/>
    </row>
    <row r="35" spans="1:6" ht="15.75" thickBot="1">
      <c r="A35" s="150" t="s">
        <v>363</v>
      </c>
      <c r="B35" s="153">
        <f>B30+B33</f>
        <v>3795427</v>
      </c>
      <c r="C35" s="154"/>
      <c r="D35" s="153">
        <f>D30+D33</f>
        <v>1089584.0049999347</v>
      </c>
      <c r="E35" s="145"/>
      <c r="F35" s="39"/>
    </row>
    <row r="36" spans="1:6" ht="15.75" thickTop="1">
      <c r="A36" s="150"/>
      <c r="B36" s="150"/>
      <c r="C36" s="150"/>
      <c r="D36" s="150"/>
      <c r="E36" s="145"/>
      <c r="F36" s="39"/>
    </row>
    <row r="37" spans="1:6">
      <c r="A37" s="150" t="s">
        <v>364</v>
      </c>
      <c r="B37" s="150"/>
      <c r="C37" s="150"/>
      <c r="D37" s="150"/>
      <c r="E37" s="145"/>
      <c r="F37" s="39"/>
    </row>
    <row r="38" spans="1:6">
      <c r="A38" s="144" t="s">
        <v>365</v>
      </c>
      <c r="B38" s="146"/>
      <c r="C38" s="147"/>
      <c r="D38" s="146"/>
      <c r="E38" s="145"/>
      <c r="F38" s="39"/>
    </row>
    <row r="39" spans="1:6">
      <c r="A39" s="144" t="s">
        <v>366</v>
      </c>
      <c r="B39" s="146"/>
      <c r="C39" s="147"/>
      <c r="D39" s="146"/>
      <c r="E39" s="145"/>
      <c r="F39" s="39"/>
    </row>
    <row r="40" spans="1:6">
      <c r="A40" s="144"/>
      <c r="B40" s="155"/>
      <c r="C40" s="155"/>
      <c r="D40" s="155"/>
      <c r="E40" s="145"/>
      <c r="F40" s="39"/>
    </row>
    <row r="41" spans="1:6">
      <c r="A41" s="150" t="s">
        <v>367</v>
      </c>
      <c r="B41" s="39"/>
      <c r="C41" s="39"/>
      <c r="D41" s="39"/>
      <c r="E41" s="154"/>
      <c r="F41" s="39"/>
    </row>
    <row r="42" spans="1:6">
      <c r="A42" s="144" t="s">
        <v>368</v>
      </c>
      <c r="B42" s="152"/>
      <c r="C42" s="152"/>
      <c r="D42" s="152"/>
      <c r="E42" s="154"/>
      <c r="F42" s="39"/>
    </row>
    <row r="43" spans="1:6">
      <c r="A43" s="156" t="s">
        <v>369</v>
      </c>
      <c r="B43" s="146"/>
      <c r="C43" s="147"/>
      <c r="D43" s="146"/>
      <c r="E43" s="145"/>
      <c r="F43" s="39"/>
    </row>
    <row r="44" spans="1:6">
      <c r="A44" s="156" t="s">
        <v>370</v>
      </c>
      <c r="B44" s="146"/>
      <c r="C44" s="147"/>
      <c r="D44" s="146"/>
      <c r="E44" s="145"/>
      <c r="F44" s="39"/>
    </row>
    <row r="45" spans="1:6">
      <c r="A45" s="155"/>
      <c r="B45" s="155"/>
      <c r="C45" s="155"/>
      <c r="D45" s="155"/>
      <c r="E45" s="145"/>
      <c r="F45" s="39"/>
    </row>
    <row r="46" spans="1:6">
      <c r="A46" s="144" t="s">
        <v>371</v>
      </c>
      <c r="B46" s="39"/>
      <c r="C46" s="39"/>
      <c r="D46" s="39"/>
      <c r="E46" s="154"/>
      <c r="F46" s="39"/>
    </row>
    <row r="47" spans="1:6">
      <c r="A47" s="156" t="s">
        <v>369</v>
      </c>
      <c r="B47" s="146"/>
      <c r="C47" s="147"/>
      <c r="D47" s="146"/>
      <c r="E47" s="39"/>
      <c r="F47" s="39"/>
    </row>
    <row r="48" spans="1:6">
      <c r="A48" s="156" t="s">
        <v>370</v>
      </c>
      <c r="B48" s="146"/>
      <c r="C48" s="147"/>
      <c r="D48" s="146"/>
      <c r="E48" s="39"/>
      <c r="F48" s="39"/>
    </row>
    <row r="49" spans="1:5">
      <c r="B49" s="39"/>
      <c r="C49" s="39"/>
      <c r="D49" s="39"/>
      <c r="E49" s="39"/>
    </row>
    <row r="50" spans="1:5">
      <c r="A50" s="150" t="s">
        <v>372</v>
      </c>
      <c r="B50" s="157">
        <f>B35</f>
        <v>3795427</v>
      </c>
      <c r="D50" s="157">
        <f>D35</f>
        <v>1089584.0049999347</v>
      </c>
    </row>
    <row r="51" spans="1:5">
      <c r="A51" s="150"/>
    </row>
    <row r="52" spans="1:5">
      <c r="A52" s="140" t="s">
        <v>321</v>
      </c>
    </row>
    <row r="53" spans="1:5">
      <c r="A53" s="150"/>
    </row>
    <row r="54" spans="1:5">
      <c r="A54" s="150" t="s">
        <v>373</v>
      </c>
    </row>
    <row r="55" spans="1:5">
      <c r="A55" s="144" t="s">
        <v>374</v>
      </c>
      <c r="B55" s="146"/>
      <c r="C55" s="147"/>
      <c r="D55" s="146"/>
    </row>
    <row r="56" spans="1:5">
      <c r="A56" s="144" t="s">
        <v>375</v>
      </c>
      <c r="B56" s="146"/>
      <c r="C56" s="147"/>
      <c r="D56" s="146"/>
    </row>
    <row r="57" spans="1:5">
      <c r="A57" s="149" t="s">
        <v>357</v>
      </c>
      <c r="B57" s="146"/>
      <c r="C57" s="147"/>
      <c r="D57" s="146"/>
    </row>
    <row r="58" spans="1:5">
      <c r="A58" s="144" t="s">
        <v>376</v>
      </c>
      <c r="B58" s="146"/>
      <c r="C58" s="147"/>
      <c r="D58" s="146"/>
    </row>
    <row r="59" spans="1:5">
      <c r="A59" s="150" t="s">
        <v>377</v>
      </c>
      <c r="B59" s="157">
        <f>SUM(B55:B58)</f>
        <v>0</v>
      </c>
      <c r="D59" s="157">
        <f>SUM(D55:D58)</f>
        <v>0</v>
      </c>
    </row>
    <row r="60" spans="1:5">
      <c r="A60" s="158"/>
    </row>
    <row r="61" spans="1:5">
      <c r="A61" s="150" t="s">
        <v>378</v>
      </c>
    </row>
    <row r="62" spans="1:5">
      <c r="A62" s="144" t="s">
        <v>379</v>
      </c>
      <c r="B62" s="146">
        <v>35857</v>
      </c>
      <c r="C62" s="147"/>
      <c r="D62" s="146">
        <v>7171</v>
      </c>
    </row>
    <row r="63" spans="1:5">
      <c r="A63" s="144" t="s">
        <v>380</v>
      </c>
      <c r="B63" s="146"/>
      <c r="C63" s="147"/>
      <c r="D63" s="146"/>
    </row>
    <row r="64" spans="1:5">
      <c r="A64" s="144" t="s">
        <v>381</v>
      </c>
      <c r="B64" s="146"/>
      <c r="C64" s="147"/>
      <c r="D64" s="146"/>
    </row>
    <row r="65" spans="1:4">
      <c r="A65" s="149" t="s">
        <v>357</v>
      </c>
      <c r="B65" s="146"/>
      <c r="C65" s="147"/>
      <c r="D65" s="146"/>
    </row>
    <row r="66" spans="1:4">
      <c r="A66" s="144" t="s">
        <v>382</v>
      </c>
      <c r="B66" s="146"/>
      <c r="C66" s="147"/>
      <c r="D66" s="146"/>
    </row>
    <row r="67" spans="1:4">
      <c r="A67" s="150" t="s">
        <v>377</v>
      </c>
      <c r="B67" s="157">
        <f>SUM(B62:B66)</f>
        <v>35857</v>
      </c>
      <c r="D67" s="157">
        <f>SUM(D62:D66)</f>
        <v>7171</v>
      </c>
    </row>
    <row r="68" spans="1:4">
      <c r="A68" s="158"/>
    </row>
    <row r="69" spans="1:4">
      <c r="A69" s="150" t="s">
        <v>383</v>
      </c>
      <c r="B69" s="157">
        <f>SUM(B59,B67)</f>
        <v>35857</v>
      </c>
      <c r="D69" s="157">
        <f>SUM(D59,D67)</f>
        <v>7171</v>
      </c>
    </row>
    <row r="70" spans="1:4">
      <c r="A70" s="158"/>
      <c r="B70" s="157"/>
      <c r="D70" s="157"/>
    </row>
    <row r="71" spans="1:4" ht="15.75" thickBot="1">
      <c r="A71" s="150" t="s">
        <v>384</v>
      </c>
      <c r="B71" s="159">
        <f>B69+B50</f>
        <v>3831284</v>
      </c>
      <c r="D71" s="159">
        <f>D69+D50</f>
        <v>1096755.0049999347</v>
      </c>
    </row>
    <row r="72" spans="1:4" ht="15.75" thickTop="1">
      <c r="A72" s="144"/>
    </row>
    <row r="73" spans="1:4">
      <c r="A73" s="140" t="s">
        <v>385</v>
      </c>
    </row>
    <row r="74" spans="1:4">
      <c r="A74" s="144" t="s">
        <v>365</v>
      </c>
      <c r="B74" s="160"/>
      <c r="D74" s="160"/>
    </row>
    <row r="75" spans="1:4">
      <c r="A75" s="144" t="s">
        <v>366</v>
      </c>
      <c r="B75" s="160"/>
      <c r="D75" s="160"/>
    </row>
    <row r="81" spans="2:4">
      <c r="B81" s="161"/>
      <c r="C81" s="161"/>
      <c r="D81" s="1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06177C-1D4F-489E-8696-705EF69DC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683C21-1D7A-441A-BCC9-66D8F1799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F154B3-B5F8-4656-8AD9-27B39687AAEC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819bd57e-276e-48d2-82af-da15289a4e67"/>
    <ds:schemaRef ds:uri="http://schemas.microsoft.com/office/infopath/2007/PartnerControls"/>
    <ds:schemaRef ds:uri="0d62824e-ccf0-4f58-b232-9df9794f1c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5-CashFlow (indirekt)</vt:lpstr>
      <vt:lpstr>Pasqyra e Levizjeve ne Kapital</vt:lpstr>
      <vt:lpstr>1.Pasqyra e Perform. (natyra)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