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995" windowHeight="7425" activeTab="2"/>
  </bookViews>
  <sheets>
    <sheet name="Kapaku" sheetId="1" r:id="rId1"/>
    <sheet name="B_Link B_Sheet08 " sheetId="2" r:id="rId2"/>
    <sheet name="B_Link P&amp;L08" sheetId="3" r:id="rId3"/>
    <sheet name="B_link Fluksi" sheetId="5" r:id="rId4"/>
    <sheet name="B_LinkEquity " sheetId="4" r:id="rId5"/>
  </sheets>
  <externalReferences>
    <externalReference r:id="rId6"/>
    <externalReference r:id="rId7"/>
    <externalReference r:id="rId8"/>
  </externalReferences>
  <definedNames>
    <definedName name="_xlnm.Print_Area" localSheetId="1">'B_Link B_Sheet08 '!$A$60:$AB$111</definedName>
    <definedName name="_xlnm.Print_Area" localSheetId="2">'B_Link P&amp;L08'!#REF!</definedName>
    <definedName name="xe110soc" localSheetId="1">#REF!</definedName>
    <definedName name="xe110soc" localSheetId="3">#REF!</definedName>
    <definedName name="xe110soc" localSheetId="2">#REF!</definedName>
    <definedName name="xe110soc" localSheetId="4">#REF!</definedName>
    <definedName name="xe110soc">#REF!</definedName>
    <definedName name="xe180soc" localSheetId="1">#REF!</definedName>
    <definedName name="xe180soc" localSheetId="3">#REF!</definedName>
    <definedName name="xe180soc" localSheetId="2">#REF!</definedName>
    <definedName name="xe180soc" localSheetId="4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K6" i="2"/>
  <c r="K5" s="1"/>
  <c r="K14"/>
  <c r="K21"/>
  <c r="M6"/>
  <c r="M5" s="1"/>
  <c r="M14"/>
  <c r="M21"/>
  <c r="X8"/>
  <c r="AA8" s="1"/>
  <c r="AA6" s="1"/>
  <c r="X11"/>
  <c r="X15"/>
  <c r="X16"/>
  <c r="X6"/>
  <c r="X5" s="1"/>
  <c r="X17"/>
  <c r="X23"/>
  <c r="Z11"/>
  <c r="Z6" s="1"/>
  <c r="Z5" s="1"/>
  <c r="Z17"/>
  <c r="Z23"/>
  <c r="AA9"/>
  <c r="AA10"/>
  <c r="AA11"/>
  <c r="AA12"/>
  <c r="AA13"/>
  <c r="AA14"/>
  <c r="AA15"/>
  <c r="AA16"/>
  <c r="AA18"/>
  <c r="AA19"/>
  <c r="AA17" s="1"/>
  <c r="AA20"/>
  <c r="AA21"/>
  <c r="AA22"/>
  <c r="AA24"/>
  <c r="AA25"/>
  <c r="AA23" s="1"/>
  <c r="AA7"/>
  <c r="K27"/>
  <c r="K26" s="1"/>
  <c r="K38"/>
  <c r="K33"/>
  <c r="K40"/>
  <c r="K43"/>
  <c r="M27"/>
  <c r="M26" s="1"/>
  <c r="M53" s="1"/>
  <c r="M38"/>
  <c r="M33"/>
  <c r="M40"/>
  <c r="M43"/>
  <c r="X28"/>
  <c r="X27" s="1"/>
  <c r="X26" s="1"/>
  <c r="X36"/>
  <c r="X35" s="1"/>
  <c r="X39"/>
  <c r="X41"/>
  <c r="AA41" s="1"/>
  <c r="Z27"/>
  <c r="Z35"/>
  <c r="Z26" s="1"/>
  <c r="Z53" s="1"/>
  <c r="AA28"/>
  <c r="AA27" s="1"/>
  <c r="AA26" s="1"/>
  <c r="AA29"/>
  <c r="AA30"/>
  <c r="AA31"/>
  <c r="AA32"/>
  <c r="AA33"/>
  <c r="AA34"/>
  <c r="AA36"/>
  <c r="AA35" s="1"/>
  <c r="AA37"/>
  <c r="AA38"/>
  <c r="AA39"/>
  <c r="AA40"/>
  <c r="AA42"/>
  <c r="AA43"/>
  <c r="AA44"/>
  <c r="AA45"/>
  <c r="AD28"/>
  <c r="AA46"/>
  <c r="AA47"/>
  <c r="AA48"/>
  <c r="K50"/>
  <c r="K49"/>
  <c r="M49"/>
  <c r="X49"/>
  <c r="AA49" s="1"/>
  <c r="Z50"/>
  <c r="Z49"/>
  <c r="AA50"/>
  <c r="AA51"/>
  <c r="AA52"/>
  <c r="K113"/>
  <c r="M113"/>
  <c r="E5" i="5"/>
  <c r="E7"/>
  <c r="E9"/>
  <c r="G9"/>
  <c r="E14"/>
  <c r="E17" s="1"/>
  <c r="G17"/>
  <c r="E24"/>
  <c r="G24"/>
  <c r="E26"/>
  <c r="E27"/>
  <c r="E29" s="1"/>
  <c r="G29"/>
  <c r="AA5" i="2" l="1"/>
  <c r="K53"/>
  <c r="X53"/>
  <c r="AA53" s="1"/>
  <c r="AD36"/>
</calcChain>
</file>

<file path=xl/sharedStrings.xml><?xml version="1.0" encoding="utf-8"?>
<sst xmlns="http://schemas.openxmlformats.org/spreadsheetml/2006/main" count="784" uniqueCount="660">
  <si>
    <t>Emertimi dhe Forma ligjore</t>
  </si>
  <si>
    <t>DIGIT-ALB SH.A</t>
  </si>
  <si>
    <t>NIPT -i</t>
  </si>
  <si>
    <t>K 41719004D</t>
  </si>
  <si>
    <t>Adresa e Selise</t>
  </si>
  <si>
    <t>Autostrada Tiranë- Durrës, km.0  Tiranë</t>
  </si>
  <si>
    <t>Data e krijimit</t>
  </si>
  <si>
    <t>18.05.2004</t>
  </si>
  <si>
    <t>Nr. i  Regjistrit  Tregetar</t>
  </si>
  <si>
    <t>Veprimtaria  Kryesore</t>
  </si>
  <si>
    <t xml:space="preserve">Ndertim tregetim sisteme telekomunikacioni, prodhime e sherbime audio e video </t>
  </si>
  <si>
    <t xml:space="preserve">        P A S Q Y R A T     F I N A N C I A R E</t>
  </si>
  <si>
    <t>01 Janar - 31 Dhjetor 2011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</si>
  <si>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</si>
  <si>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</si>
  <si>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</si>
  <si>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</si>
  <si>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</si>
  <si>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</si>
  <si>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</si>
  <si>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</si>
  <si>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</si>
  <si>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01.01.2011</t>
  </si>
  <si>
    <t>Deri</t>
  </si>
  <si>
    <t>31.12.2011</t>
  </si>
  <si>
    <t xml:space="preserve">  Data  e  mbylljes se Pasqyrave Financiare</t>
  </si>
  <si>
    <t>30.03.2012</t>
  </si>
  <si>
    <t>Nr.
 Ref.</t>
  </si>
  <si>
    <t xml:space="preserve">             A K T I V I </t>
  </si>
  <si>
    <t>ASSETS</t>
  </si>
  <si>
    <t>Viti Ushtrimor</t>
  </si>
  <si>
    <t>Nr. 
Ref.</t>
  </si>
  <si>
    <t xml:space="preserve">             P A S I V I </t>
  </si>
  <si>
    <t>CAPITAL &amp; LIABILITIES</t>
  </si>
  <si>
    <t>Ndryshimi</t>
  </si>
  <si>
    <t>Shenime</t>
  </si>
  <si>
    <t>Jun 30,2008</t>
  </si>
  <si>
    <t>Dec 31,2007</t>
  </si>
  <si>
    <t>AKTIVE TE QENDRUESHME</t>
  </si>
  <si>
    <t>FIXED ASSETS</t>
  </si>
  <si>
    <t>A</t>
  </si>
  <si>
    <t xml:space="preserve">K A P I T A L E T  E  V E T A </t>
  </si>
  <si>
    <t>SHARE HOLDERS EQUITY</t>
  </si>
  <si>
    <t>B  I</t>
  </si>
  <si>
    <t>Te pa Trupezuara</t>
  </si>
  <si>
    <t>Intangible Asssets</t>
  </si>
  <si>
    <t xml:space="preserve">A I </t>
  </si>
  <si>
    <t>Kapit Themel, Rezervat, Fitime/Humbje</t>
  </si>
  <si>
    <t>Capital &amp; Reserves</t>
  </si>
  <si>
    <t>B   I a</t>
  </si>
  <si>
    <t>Shpenzime te nisjes dhe zgjerimit</t>
  </si>
  <si>
    <t xml:space="preserve">        Nga ky i derdhur </t>
  </si>
  <si>
    <t>Delivered</t>
  </si>
  <si>
    <t>B   I b</t>
  </si>
  <si>
    <t>Shpenzime te kerk. Te aplik. dhe zhvill.</t>
  </si>
  <si>
    <t xml:space="preserve">Expenditures of starting and expanding </t>
  </si>
  <si>
    <t>A I a</t>
  </si>
  <si>
    <t xml:space="preserve">Kapitali i nenshkruar </t>
  </si>
  <si>
    <t>Share Capital</t>
  </si>
  <si>
    <t>B   I c</t>
  </si>
  <si>
    <t>Te tjera te shfrytzimit</t>
  </si>
  <si>
    <t xml:space="preserve">Expenditures of applied research and development </t>
  </si>
  <si>
    <t>A I b</t>
  </si>
  <si>
    <t xml:space="preserve">Prime te lidhura me kapitalin </t>
  </si>
  <si>
    <t>Prime related to the capital</t>
  </si>
  <si>
    <t>B   I d</t>
  </si>
  <si>
    <t>Pagesa pjesore te derdhura</t>
  </si>
  <si>
    <t>Other expense of explotation</t>
  </si>
  <si>
    <t>A I c</t>
  </si>
  <si>
    <t>Diferenca nga rivleresimi</t>
  </si>
  <si>
    <t xml:space="preserve">Differences from the revaluation </t>
  </si>
  <si>
    <t>B   I e</t>
  </si>
  <si>
    <t>Amortizime</t>
  </si>
  <si>
    <t xml:space="preserve">Partial Payments </t>
  </si>
  <si>
    <t>A I d</t>
  </si>
  <si>
    <t>Rezervat</t>
  </si>
  <si>
    <t>Reserves</t>
  </si>
  <si>
    <t>B   I h</t>
  </si>
  <si>
    <t>Provizione per zhvlersime</t>
  </si>
  <si>
    <t xml:space="preserve">Depreciation </t>
  </si>
  <si>
    <t xml:space="preserve">   Rezervat   ligjore </t>
  </si>
  <si>
    <t xml:space="preserve">       Legal  reserves</t>
  </si>
  <si>
    <t xml:space="preserve">   Rezervat    statutore </t>
  </si>
  <si>
    <t xml:space="preserve">       Statutory  reserves</t>
  </si>
  <si>
    <t>B  II</t>
  </si>
  <si>
    <t>Te Trupezuara</t>
  </si>
  <si>
    <t>Tangible Assets</t>
  </si>
  <si>
    <t xml:space="preserve">   Rezerva    te tjera </t>
  </si>
  <si>
    <t xml:space="preserve">       Other reserves</t>
  </si>
  <si>
    <t xml:space="preserve">B  II a </t>
  </si>
  <si>
    <t>Toka, terrene,ndertime e instal. Te pergj.</t>
  </si>
  <si>
    <t>Land, constructions and general istallations</t>
  </si>
  <si>
    <t xml:space="preserve">A I e </t>
  </si>
  <si>
    <t>Fitimi ose  humbje te mbartura (Humbjet)</t>
  </si>
  <si>
    <t>Retained earnings</t>
  </si>
  <si>
    <t xml:space="preserve">B  II b </t>
  </si>
  <si>
    <t>Istalime tek.makineri,paisje,vegla pune</t>
  </si>
  <si>
    <t>Technical installation, machinery, equipment &amp; tools</t>
  </si>
  <si>
    <t xml:space="preserve">A I h </t>
  </si>
  <si>
    <t>Fiitime ose humbje te ushtrimit (Humbje)</t>
  </si>
  <si>
    <t>Profits &amp; losses of the current year</t>
  </si>
  <si>
    <t xml:space="preserve">B  II c </t>
  </si>
  <si>
    <t>A  II</t>
  </si>
  <si>
    <t xml:space="preserve">Fonde te Tjera Te Vetat </t>
  </si>
  <si>
    <t>OTHER OWN FUNDS</t>
  </si>
  <si>
    <t xml:space="preserve">B  II d </t>
  </si>
  <si>
    <t>Ne proces dhe pagesa pjesore</t>
  </si>
  <si>
    <t>Tangible in proces and prepayments</t>
  </si>
  <si>
    <t>A  II a</t>
  </si>
  <si>
    <t>Fondi (Rezerva) i zhvillimit</t>
  </si>
  <si>
    <t>Funds of development</t>
  </si>
  <si>
    <t xml:space="preserve">B  II e </t>
  </si>
  <si>
    <t>A  II b</t>
  </si>
  <si>
    <t>Fondi i shperblimit suplementar te punonjesve</t>
  </si>
  <si>
    <t>The fund of reserve for personnel rewarding</t>
  </si>
  <si>
    <t xml:space="preserve">B  II h </t>
  </si>
  <si>
    <t>Provizione per  zhvleresim</t>
  </si>
  <si>
    <t>Provisions for Depreciation (-)</t>
  </si>
  <si>
    <t xml:space="preserve">A  II c </t>
  </si>
  <si>
    <t>Fondi i ndihmave te menjehershme</t>
  </si>
  <si>
    <t>The fund of immediate aid</t>
  </si>
  <si>
    <t>B III</t>
  </si>
  <si>
    <t>Financiare</t>
  </si>
  <si>
    <t>FINANCIAL FIXED ASSETS</t>
  </si>
  <si>
    <t>A  II d</t>
  </si>
  <si>
    <t xml:space="preserve">Fonde te tjera    </t>
  </si>
  <si>
    <t>Other funds</t>
  </si>
  <si>
    <t>B III a</t>
  </si>
  <si>
    <t>Pjesemarrje dhe tituj financiare te tjere</t>
  </si>
  <si>
    <t>Titles of partecipation and other financial titles</t>
  </si>
  <si>
    <t>A  III</t>
  </si>
  <si>
    <t>Subvencione per investime</t>
  </si>
  <si>
    <t xml:space="preserve">SUBSIDIES FOR INVESTMENTS </t>
  </si>
  <si>
    <t>B III b</t>
  </si>
  <si>
    <t>Kerkesa  debitore te lidhura me pjesemarr</t>
  </si>
  <si>
    <t>Debits requirements related to financial participation</t>
  </si>
  <si>
    <t>A I V</t>
  </si>
  <si>
    <t>Provizione per rreziqe dhe shpenzime</t>
  </si>
  <si>
    <t>Provisions</t>
  </si>
  <si>
    <t>B III c</t>
  </si>
  <si>
    <t>Kredi    te   dhena</t>
  </si>
  <si>
    <t xml:space="preserve">Credits </t>
  </si>
  <si>
    <t>A IV a</t>
  </si>
  <si>
    <t xml:space="preserve">Provizione per rreziqe     </t>
  </si>
  <si>
    <t>Expected sums for risks</t>
  </si>
  <si>
    <t>B III d</t>
  </si>
  <si>
    <t>Provizione  per  zhvleresim</t>
  </si>
  <si>
    <t>A IV b</t>
  </si>
  <si>
    <t xml:space="preserve">Provizione per shpenzime </t>
  </si>
  <si>
    <t xml:space="preserve">Expected sums for expenditures </t>
  </si>
  <si>
    <t>C</t>
  </si>
  <si>
    <t>A K T I V E   Q A R K U LL U E S E</t>
  </si>
  <si>
    <t>CURRENT ASSETS</t>
  </si>
  <si>
    <t>B</t>
  </si>
  <si>
    <t xml:space="preserve">      D E T Y R I M E </t>
  </si>
  <si>
    <t>LIABILITIES</t>
  </si>
  <si>
    <t>C  I</t>
  </si>
  <si>
    <t>Gjendje Inventari dhe ne Proces</t>
  </si>
  <si>
    <t>Inventories</t>
  </si>
  <si>
    <t xml:space="preserve">B I </t>
  </si>
  <si>
    <t xml:space="preserve">Det. te Kerk. pas me Shume se 1 Vit </t>
  </si>
  <si>
    <t xml:space="preserve">Long Terme Liabilities </t>
  </si>
  <si>
    <t>C   I a</t>
  </si>
  <si>
    <t>Materiale te para dhe materiale te tjera</t>
  </si>
  <si>
    <t xml:space="preserve">Raw materials and other materials </t>
  </si>
  <si>
    <t>B I a</t>
  </si>
  <si>
    <t>Huara nga bankat dhe institutete kreditit</t>
  </si>
  <si>
    <t>Loans from banks &amp; other credits Institutes</t>
  </si>
  <si>
    <t>C   I b</t>
  </si>
  <si>
    <t>Prodhime ,punime ,sherbime ne proces</t>
  </si>
  <si>
    <t>Products, works, and services in process</t>
  </si>
  <si>
    <t>B I b</t>
  </si>
  <si>
    <t xml:space="preserve">Huara te tjera </t>
  </si>
  <si>
    <t>Other loans</t>
  </si>
  <si>
    <t>C   I c</t>
  </si>
  <si>
    <t>Produkte dhe mallra</t>
  </si>
  <si>
    <t>Products and goods</t>
  </si>
  <si>
    <t>B I c</t>
  </si>
  <si>
    <t xml:space="preserve">Shuma te arketuara per porosi </t>
  </si>
  <si>
    <t>Amount cashed for orders</t>
  </si>
  <si>
    <t>C   I d</t>
  </si>
  <si>
    <t>Te tjera gjendje inventari</t>
  </si>
  <si>
    <t>Other inventory</t>
  </si>
  <si>
    <t xml:space="preserve">B I d </t>
  </si>
  <si>
    <t xml:space="preserve">Furnitore per blerje e sherbime </t>
  </si>
  <si>
    <t>Suppliers for purchases &amp; sales</t>
  </si>
  <si>
    <t>C   I e</t>
  </si>
  <si>
    <t>Provizione per zhvleresime</t>
  </si>
  <si>
    <t xml:space="preserve">B I e </t>
  </si>
  <si>
    <t xml:space="preserve">Shteti </t>
  </si>
  <si>
    <t>State</t>
  </si>
  <si>
    <t>C II</t>
  </si>
  <si>
    <t>Kerkesa per Arketim mbi Debitoret</t>
  </si>
  <si>
    <t>Receivables</t>
  </si>
  <si>
    <t xml:space="preserve">B I h </t>
  </si>
  <si>
    <t xml:space="preserve">Ortake </t>
  </si>
  <si>
    <t>Partners</t>
  </si>
  <si>
    <t>Nga keto me afat pas me shume se 1 vit</t>
  </si>
  <si>
    <t>More than one year</t>
  </si>
  <si>
    <t>B I f</t>
  </si>
  <si>
    <t xml:space="preserve">Te tjera   detyrime </t>
  </si>
  <si>
    <t>Other liabilities</t>
  </si>
  <si>
    <t>C  II a</t>
  </si>
  <si>
    <t>Kliente per shitje, sherbime</t>
  </si>
  <si>
    <t>Clients for sale and services</t>
  </si>
  <si>
    <t>B II</t>
  </si>
  <si>
    <t xml:space="preserve">Detyrime te Kerkushme deri nje Vit </t>
  </si>
  <si>
    <t>Short terme Liabilities</t>
  </si>
  <si>
    <t>C  II b</t>
  </si>
  <si>
    <t>Ortake   kapital   i pa derdhur</t>
  </si>
  <si>
    <t xml:space="preserve">Partners undelivered capital </t>
  </si>
  <si>
    <t>B II a</t>
  </si>
  <si>
    <t xml:space="preserve">Huara nga bankat dhe institutet e kreditit </t>
  </si>
  <si>
    <t>C  II c</t>
  </si>
  <si>
    <t>Personeli  dhe persona</t>
  </si>
  <si>
    <t>Personel and related persons</t>
  </si>
  <si>
    <t>B II b</t>
  </si>
  <si>
    <t>C  II d</t>
  </si>
  <si>
    <t>Te tjera  kerkesa</t>
  </si>
  <si>
    <t>Other demands</t>
  </si>
  <si>
    <t>B II c</t>
  </si>
  <si>
    <t>C  II e</t>
  </si>
  <si>
    <t>Provizione  per zhvleresime</t>
  </si>
  <si>
    <t>B II d</t>
  </si>
  <si>
    <t>C III</t>
  </si>
  <si>
    <t xml:space="preserve">Letra me Vlere te Vendosjes  </t>
  </si>
  <si>
    <t>ESTABLISHING TEMPORARY BONDS</t>
  </si>
  <si>
    <t xml:space="preserve">B II e </t>
  </si>
  <si>
    <t xml:space="preserve">Personeli </t>
  </si>
  <si>
    <t>Personnel</t>
  </si>
  <si>
    <t>C III a</t>
  </si>
  <si>
    <t>Aksione,Obligacione,bono thesari e te ngjashme</t>
  </si>
  <si>
    <t>Shares, liabilities, bonds &amp; other similar</t>
  </si>
  <si>
    <t>B II h</t>
  </si>
  <si>
    <t xml:space="preserve">Sigurime shoqerore dhe te ngjashme </t>
  </si>
  <si>
    <t>Social Insurance and similar</t>
  </si>
  <si>
    <t>C III b</t>
  </si>
  <si>
    <t xml:space="preserve">B II f </t>
  </si>
  <si>
    <t xml:space="preserve">Shteti -tatime dhe taksa </t>
  </si>
  <si>
    <t>State Taxes &amp; Taxation</t>
  </si>
  <si>
    <t xml:space="preserve">C IV </t>
  </si>
  <si>
    <t>Likujditete dhe Vlera Arke te Tjera</t>
  </si>
  <si>
    <t xml:space="preserve">Cash  </t>
  </si>
  <si>
    <t>B II g</t>
  </si>
  <si>
    <t xml:space="preserve">Ortake                                     </t>
  </si>
  <si>
    <t>C IV a</t>
  </si>
  <si>
    <t xml:space="preserve">Depozita ne banke dhe ne llog.te tjera </t>
  </si>
  <si>
    <t>Bank deposits &amp; other accounts</t>
  </si>
  <si>
    <t>B II i</t>
  </si>
  <si>
    <t xml:space="preserve">Te tjera  detyrime                     </t>
  </si>
  <si>
    <t>C IV b</t>
  </si>
  <si>
    <t>Para ne dore  (arke)</t>
  </si>
  <si>
    <t>Cash in hand</t>
  </si>
  <si>
    <t>Te Ardhura te Marra/te Rregjistruara Avance</t>
  </si>
  <si>
    <t>Incomes Received in Advance</t>
  </si>
  <si>
    <t>C IV c</t>
  </si>
  <si>
    <t xml:space="preserve">Vlera arke te tjera </t>
  </si>
  <si>
    <t>Other cash value</t>
  </si>
  <si>
    <t xml:space="preserve">C V </t>
  </si>
  <si>
    <t>Shpenz. te Paguara ose Regj.Avance</t>
  </si>
  <si>
    <t>EXPENDITURE REGISTERED IN ADVANCE</t>
  </si>
  <si>
    <t xml:space="preserve">Nga  keto  : Mbi nje vit </t>
  </si>
  <si>
    <t>D</t>
  </si>
  <si>
    <t xml:space="preserve">LLOGARI TE TJERA </t>
  </si>
  <si>
    <t>OTHER ACCOUNTS</t>
  </si>
  <si>
    <t xml:space="preserve">OTHER ACCOUNTS </t>
  </si>
  <si>
    <t>D  a</t>
  </si>
  <si>
    <t>Shpenzime  (kosto) per tu shperndare</t>
  </si>
  <si>
    <t>Expenses (costs) to be delivered</t>
  </si>
  <si>
    <t>C a</t>
  </si>
  <si>
    <t>DIFERENCA  konvertimi   pasive</t>
  </si>
  <si>
    <t xml:space="preserve">Differences from the conversion of liabilities </t>
  </si>
  <si>
    <t>D  b</t>
  </si>
  <si>
    <t>Diferenca  Konvertimi   Aktive</t>
  </si>
  <si>
    <t>Differences from the conversion of assets Others</t>
  </si>
  <si>
    <t xml:space="preserve">       TOTALI I   AKTIVIT</t>
  </si>
  <si>
    <t>TOTAL ASSETS</t>
  </si>
  <si>
    <t xml:space="preserve">T O T A L I  I  P A S I V I T </t>
  </si>
  <si>
    <t>TOTAL  LIABILITIES &amp; SHARE HOLDER's EQUITY</t>
  </si>
  <si>
    <t>Kodi</t>
  </si>
  <si>
    <t xml:space="preserve">             A K T I V E T</t>
  </si>
  <si>
    <t>Shen
ime</t>
  </si>
  <si>
    <t>PASIVET DHE KAPITALI</t>
  </si>
  <si>
    <t>Sheni
me</t>
  </si>
  <si>
    <t>Andi</t>
  </si>
  <si>
    <t>31.12.2010</t>
  </si>
  <si>
    <t>I</t>
  </si>
  <si>
    <t>Aktive Afatshkurtra</t>
  </si>
  <si>
    <t>Assets</t>
  </si>
  <si>
    <t>F</t>
  </si>
  <si>
    <t xml:space="preserve">Pasivet Afatshkurta </t>
  </si>
  <si>
    <t>A/1</t>
  </si>
  <si>
    <t>Mjetet Monetare</t>
  </si>
  <si>
    <t>Cash and cash equivalents</t>
  </si>
  <si>
    <t>Vlera e drejtë (SKK 3)</t>
  </si>
  <si>
    <t>4</t>
  </si>
  <si>
    <t>F/1</t>
  </si>
  <si>
    <t>Derivatet</t>
  </si>
  <si>
    <t>Derivatives</t>
  </si>
  <si>
    <t>Vlera e drejtë</t>
  </si>
  <si>
    <t>A/2</t>
  </si>
  <si>
    <t>Derivate dhe Aktive Financiare te mbajtur per tregtim</t>
  </si>
  <si>
    <t>Derivatives and financial assets classified as held for sale</t>
  </si>
  <si>
    <t>Derivativët me vlerë të drejtë. Aktive të
mbajtura për tregtim me vlerë të drejtë ose
me koston e amortizuar, në varësi
të politikës kontabël të zgjedhur nga njësia
ekonomike raportuese</t>
  </si>
  <si>
    <t>F/2</t>
  </si>
  <si>
    <t>Huamarrjet</t>
  </si>
  <si>
    <t>Current loans and borrowings</t>
  </si>
  <si>
    <t>a)</t>
  </si>
  <si>
    <t>A/a</t>
  </si>
  <si>
    <t xml:space="preserve"> Derivatet</t>
  </si>
  <si>
    <t xml:space="preserve">Derivatives </t>
  </si>
  <si>
    <t>F/a</t>
  </si>
  <si>
    <t>Huate dhe obligacionet afatshkurtra</t>
  </si>
  <si>
    <t>Current portion of long-term borrowings</t>
  </si>
  <si>
    <t>Kostoja e amortizuar</t>
  </si>
  <si>
    <t>b)</t>
  </si>
  <si>
    <t>A/b</t>
  </si>
  <si>
    <t xml:space="preserve"> Aktivet e mbajtur per tregtim</t>
  </si>
  <si>
    <t>Assets classified as held for sale</t>
  </si>
  <si>
    <t>F/b</t>
  </si>
  <si>
    <t>Kthimet/Ripagimet e huave afatgjata</t>
  </si>
  <si>
    <t>Convertibles shares</t>
  </si>
  <si>
    <t xml:space="preserve">Kostoja e amortizuar; për detyrime të qirasë financiare të përdoret
SKK 7 </t>
  </si>
  <si>
    <t>Totali</t>
  </si>
  <si>
    <t>Total</t>
  </si>
  <si>
    <t>c)</t>
  </si>
  <si>
    <t>F/c</t>
  </si>
  <si>
    <t>Bono te konvertueshme</t>
  </si>
  <si>
    <t>Trade and other payables</t>
  </si>
  <si>
    <t xml:space="preserve">Kostoja e amortizuar, nëse nevojitet, duke e hequr komponentin e
kapitalit nga detyrimi  </t>
  </si>
  <si>
    <t>A/3</t>
  </si>
  <si>
    <t>Aktive te tjera Financiare afatshkurter</t>
  </si>
  <si>
    <t>Other non-current assets</t>
  </si>
  <si>
    <t>Kostoja e amortizuar (në përgjithësi është e
barabartë me vlerën nominale të kërkesës
për arkëtim minus zhvlerësimin, nëse ka) (SKK 3)</t>
  </si>
  <si>
    <t>G</t>
  </si>
  <si>
    <t>A/3/a</t>
  </si>
  <si>
    <t xml:space="preserve"> Llogari kerkesa te arketueshme</t>
  </si>
  <si>
    <t>Trade receivables</t>
  </si>
  <si>
    <t>G/3</t>
  </si>
  <si>
    <t>Huate dhe parapagimet</t>
  </si>
  <si>
    <t>A/3/b</t>
  </si>
  <si>
    <t xml:space="preserve"> Llogari kerkesa te tjera te arketueshme</t>
  </si>
  <si>
    <t>Other receivables</t>
  </si>
  <si>
    <t>G/a</t>
  </si>
  <si>
    <t>Te pagueshme ndaj furnitoreve</t>
  </si>
  <si>
    <t>Trade payables</t>
  </si>
  <si>
    <t>A/3/c</t>
  </si>
  <si>
    <t xml:space="preserve"> Instrumente te tjera borxhi</t>
  </si>
  <si>
    <t>G/b</t>
  </si>
  <si>
    <t>Te pagueshme ndaj punonjesve</t>
  </si>
  <si>
    <t>Payables toward employees</t>
  </si>
  <si>
    <t>d)</t>
  </si>
  <si>
    <t>A/3/d</t>
  </si>
  <si>
    <t xml:space="preserve"> Investime te tjera financiare</t>
  </si>
  <si>
    <t>Other investments</t>
  </si>
  <si>
    <t>g/c</t>
  </si>
  <si>
    <t>Detyrimet tatimore</t>
  </si>
  <si>
    <t>Current tax payables</t>
  </si>
  <si>
    <t>ç)</t>
  </si>
  <si>
    <t>G/ç</t>
  </si>
  <si>
    <t>Hua te tjera</t>
  </si>
  <si>
    <t>Other borrowings</t>
  </si>
  <si>
    <t>Inventari</t>
  </si>
  <si>
    <t>Me shumën më të ulët, mes kostos dhe
vlerës neto të realizueshme. Kostoja mund të llogaritet për çdo zë më vete, ose duke përdorur
metodën FIFO, ose metodën e mesatares
së ponderuar</t>
  </si>
  <si>
    <t>G/d</t>
  </si>
  <si>
    <t>Parapagimet e arketueshme</t>
  </si>
  <si>
    <t>Prepayments</t>
  </si>
  <si>
    <t>B/a</t>
  </si>
  <si>
    <t xml:space="preserve"> Lendet e para</t>
  </si>
  <si>
    <t xml:space="preserve">Raw materials </t>
  </si>
  <si>
    <t>H</t>
  </si>
  <si>
    <t>B/b</t>
  </si>
  <si>
    <t xml:space="preserve"> Prodhimi ne proces</t>
  </si>
  <si>
    <t>Work in progress</t>
  </si>
  <si>
    <t>H/4</t>
  </si>
  <si>
    <t>Grantet dhe te ardhura te shtyra</t>
  </si>
  <si>
    <t>Grants and deferred income</t>
  </si>
  <si>
    <t xml:space="preserve">Grandet për shpenzimet kontabilizohen sipas  parimit të përputhshmërisë të të ardhurave dhe shpenzimeve SKK 10 </t>
  </si>
  <si>
    <t>B/c</t>
  </si>
  <si>
    <t xml:space="preserve"> Produkte te gatshme</t>
  </si>
  <si>
    <t>Own production</t>
  </si>
  <si>
    <t>H/5</t>
  </si>
  <si>
    <t>Provizionet afatshkurtra</t>
  </si>
  <si>
    <t>Current provisions</t>
  </si>
  <si>
    <t xml:space="preserve">Vlerësimi i shumës së mundshme të nevojshme për shlyerjen 
e detyrimit bëhet nga drejtuesit e njësisë </t>
  </si>
  <si>
    <t>B/d</t>
  </si>
  <si>
    <t xml:space="preserve"> Mallra per rishitje</t>
  </si>
  <si>
    <t>Goods</t>
  </si>
  <si>
    <t>e)</t>
  </si>
  <si>
    <t>B/e</t>
  </si>
  <si>
    <t xml:space="preserve"> Parapagesat per furnizime</t>
  </si>
  <si>
    <t>Prepayments for supplies</t>
  </si>
  <si>
    <t>Pasive Totale Afatshkurtra</t>
  </si>
  <si>
    <t>Total current liabilities</t>
  </si>
  <si>
    <t>B/5</t>
  </si>
  <si>
    <t>Aktive Biologjike afatshkurter</t>
  </si>
  <si>
    <t>Biological assets xxxxx</t>
  </si>
  <si>
    <t>II</t>
  </si>
  <si>
    <t>J</t>
  </si>
  <si>
    <t>Pasivet Afatgjata</t>
  </si>
  <si>
    <t>B/6</t>
  </si>
  <si>
    <t>Aktive Afatshkurtra te mbajtur per shitje</t>
  </si>
  <si>
    <t>Më e ulëta midis vlerës kontabël të mbartur dhe vlerës së drejtë minus kostot e shitjes.</t>
  </si>
  <si>
    <t>B/7</t>
  </si>
  <si>
    <t>Parapagime dhe shpenzime te shtyra</t>
  </si>
  <si>
    <t>Prepayments and deferred expenses</t>
  </si>
  <si>
    <t>Kosto minus zhvlerësimin, nëse ka</t>
  </si>
  <si>
    <t>J/1</t>
  </si>
  <si>
    <t>Huate afatgjata</t>
  </si>
  <si>
    <t>Non-current loans and borrowings</t>
  </si>
  <si>
    <t>Total i Aktiveve Afatshkurtra</t>
  </si>
  <si>
    <t>J/a</t>
  </si>
  <si>
    <t>Hua, bono dhe detyrime nga qeraja financiare</t>
  </si>
  <si>
    <t xml:space="preserve">Loans, securities and financial leasing </t>
  </si>
  <si>
    <t>J/b</t>
  </si>
  <si>
    <t>Bonot e konvertueshme</t>
  </si>
  <si>
    <t xml:space="preserve">Kosto e amortizuar, duke hequr komponentin e kapitalit
nga pasivi </t>
  </si>
  <si>
    <t>Aktive Afatgjata</t>
  </si>
  <si>
    <t>Long Term Aktive</t>
  </si>
  <si>
    <t>C/1</t>
  </si>
  <si>
    <t>Investime financiare afatgjata</t>
  </si>
  <si>
    <t>Non-current financial investments</t>
  </si>
  <si>
    <t>Kostoja e blerjes në pasqyrat financiare të
pakonsoliduara minus zhvlerësimin, nëse ka</t>
  </si>
  <si>
    <t>J/2</t>
  </si>
  <si>
    <t>Huamarrje te tjera afatgjata</t>
  </si>
  <si>
    <t>Other non-current borrowings</t>
  </si>
  <si>
    <t>C/1/a</t>
  </si>
  <si>
    <t>Aksione dhe pjesemarrje te tjera ne njesi te kontrolluara</t>
  </si>
  <si>
    <t>Shares and participation in controlled entities</t>
  </si>
  <si>
    <t>J/3</t>
  </si>
  <si>
    <t>Provizionet afatgjata</t>
  </si>
  <si>
    <t>Vlerësimi i shumës më të mundshme (të skontuar, nëse efekti
është material), që është e nevojshme për shlyerjen e detyrimit
që lidhet me një provizion, bëhet nga drejtuesit. Në rastin e
provizioneve për pensionet vlerësimi i vlerës aktuale të
detyrimit pë</t>
  </si>
  <si>
    <t>C/1/b</t>
  </si>
  <si>
    <t>Aksione dhe investime te tjera ne pjesemarrje</t>
  </si>
  <si>
    <t xml:space="preserve">Other shares and participations </t>
  </si>
  <si>
    <t xml:space="preserve">Metoda e kapitalit në pasqyrat financiare të konsoliduara; kostoja
e blerjes në pasqyrat financiare të pakonsoliduara minus
zhvlerësimin, nëse ka </t>
  </si>
  <si>
    <t>J/4</t>
  </si>
  <si>
    <t>Grandet dhe te ardhura te shtyra</t>
  </si>
  <si>
    <t>Grandet për aktivet kontabilizohen në përputhje me metodën
bruto, të përshkruar në SKK 10</t>
  </si>
  <si>
    <t>C/1/c</t>
  </si>
  <si>
    <t>Aksione dhe letra te tjera me vlere</t>
  </si>
  <si>
    <t>Other shares and securities</t>
  </si>
  <si>
    <t xml:space="preserve">Letrat me vlerë njihen me koston e amortizuar dhe pjesëmarrje të tjera - me kosto minus zhvlerësimin </t>
  </si>
  <si>
    <t>Pasive Totale Afatgjata</t>
  </si>
  <si>
    <t>Total non-current liabilities</t>
  </si>
  <si>
    <t>C/1/ç</t>
  </si>
  <si>
    <t>Llogari kerkese te arketueshme</t>
  </si>
  <si>
    <t>Non-current receivables</t>
  </si>
  <si>
    <t xml:space="preserve">Kosto e amortizuar minus zhvlerësimi, nëse ka </t>
  </si>
  <si>
    <t>Totali i pasiveve</t>
  </si>
  <si>
    <t>Total liabilities</t>
  </si>
  <si>
    <t>Aktive Afatgjata Materiale</t>
  </si>
  <si>
    <t>Property, plant and equipment</t>
  </si>
  <si>
    <t>D/a</t>
  </si>
  <si>
    <t>Toka</t>
  </si>
  <si>
    <t>Land</t>
  </si>
  <si>
    <t>Kosto ose shuma e rivlerësuar minus amortizimin e
akumuluar dhe zhvlerësimin, nëse ka</t>
  </si>
  <si>
    <t>III</t>
  </si>
  <si>
    <t>K</t>
  </si>
  <si>
    <t>Kapitali</t>
  </si>
  <si>
    <t>D/b</t>
  </si>
  <si>
    <t>Ndertesa (neto)</t>
  </si>
  <si>
    <t>Buildings (net)</t>
  </si>
  <si>
    <t>D/c</t>
  </si>
  <si>
    <t>Makineri dhe pajisje (neto)</t>
  </si>
  <si>
    <t>Plant and equipment</t>
  </si>
  <si>
    <t>K/1</t>
  </si>
  <si>
    <t>Akisonet e pakices</t>
  </si>
  <si>
    <t>Minority interest</t>
  </si>
  <si>
    <t>Sipas metodës kontabël të përshkruar në SKK 9</t>
  </si>
  <si>
    <t>D/ç</t>
  </si>
  <si>
    <t>Akitive te tjera afatgjata materiele (neto)</t>
  </si>
  <si>
    <t>Other fixed assets</t>
  </si>
  <si>
    <t>K/2</t>
  </si>
  <si>
    <t>Kapitali i aksionereve te shoqerise meme</t>
  </si>
  <si>
    <t>Equity holders of the Company</t>
  </si>
  <si>
    <t>K/3</t>
  </si>
  <si>
    <t>Kapitali i aksionar</t>
  </si>
  <si>
    <t>Share capital</t>
  </si>
  <si>
    <t>E/3</t>
  </si>
  <si>
    <t>Aktive Biologjike Afatgjate</t>
  </si>
  <si>
    <t>Kostoja minus amortizimin e akumuluar dhe
zhvlerësimin, siç përshkruhet në SKK 4</t>
  </si>
  <si>
    <t>K/4</t>
  </si>
  <si>
    <t>Primi i aksionit</t>
  </si>
  <si>
    <t>Share premium</t>
  </si>
  <si>
    <t>Vlera e drejtë e aksioneve të përftuar  me emetimin e tyre
(minus kostot që lidhen me emetimin e aksioneve) minus
vlerën nominale të aksioneve të emetuara. Në rastin e shitjes së
aksioneve të riblera – diferenca mes kostos dhe çmimit të shitjes.
Për blerj</t>
  </si>
  <si>
    <t>E/4</t>
  </si>
  <si>
    <t>Aktive Afatgjata Jomateriale</t>
  </si>
  <si>
    <t>K/5</t>
  </si>
  <si>
    <t>Njesite ose aksionet e thesarit</t>
  </si>
  <si>
    <t>xxxxxxxxxxx</t>
  </si>
  <si>
    <t>Vlera e drejtë e shumës së paguar për aksionet e riblera</t>
  </si>
  <si>
    <t>E/a</t>
  </si>
  <si>
    <t>Emri i mire</t>
  </si>
  <si>
    <t>Good name</t>
  </si>
  <si>
    <t>Kostoja e emrit të mirë dhe aktiveve të tjera afatgjata jomateriale
minus amortizimin e akumuluar dhe zhvlerësimin, nëse ka</t>
  </si>
  <si>
    <t>K/6</t>
  </si>
  <si>
    <t>Rezerva statutore</t>
  </si>
  <si>
    <t>Statutory reserves</t>
  </si>
  <si>
    <t>E/b</t>
  </si>
  <si>
    <t>Shpenzimet e zhvillimit</t>
  </si>
  <si>
    <t>K/7</t>
  </si>
  <si>
    <t>Rezerva ligjore</t>
  </si>
  <si>
    <t>Legal reserves</t>
  </si>
  <si>
    <t>E/c</t>
  </si>
  <si>
    <t>Aktive te tjera afatgjata jomateriele</t>
  </si>
  <si>
    <t>K/8</t>
  </si>
  <si>
    <t>Rezerva te tjera</t>
  </si>
  <si>
    <t>Other reserves</t>
  </si>
  <si>
    <t>K/9</t>
  </si>
  <si>
    <t>Fitimi i pashperndare</t>
  </si>
  <si>
    <t>Shuma e fitimeve të akumuluara minus pagesat e bëra ose të
përdorura. Fitimet e pashpërndara mund të ndikohen nga
ndryshimet në politikat kontabël (SKK 1), korrigjimi i gabimeve
(SKK 1) dhe rivlerësimi i aktiveve afatgjata materiale (SKK 5)</t>
  </si>
  <si>
    <t>E/5</t>
  </si>
  <si>
    <t>Kapitali aksionar i papaguar</t>
  </si>
  <si>
    <t>K/10</t>
  </si>
  <si>
    <t>Fitimi (humbje) e vitit financiar</t>
  </si>
  <si>
    <t>Current year profit/loss</t>
  </si>
  <si>
    <t>E barabartë me fitimin/humbjen e raportuar në pasqyrën
e të ardhurave dhe shpenzimeve</t>
  </si>
  <si>
    <t>E/6</t>
  </si>
  <si>
    <t>Aktive te tjera afatgjata (ne proces)</t>
  </si>
  <si>
    <t>Totali i Kapitalit</t>
  </si>
  <si>
    <t>Totali i Aktiveve Afatgjata</t>
  </si>
  <si>
    <t>TOTALI AKTIVEVE</t>
  </si>
  <si>
    <t>Total Asset</t>
  </si>
  <si>
    <t>TOTALI I PASIVEVE DHE KAPITALIT</t>
  </si>
  <si>
    <t xml:space="preserve">             Pasqyra   e   te   Ardhurave   dhe   Shpenzimeve     2011</t>
  </si>
  <si>
    <t xml:space="preserve">               (  Bazuar ne klasifikimin e Shpenzimeve sipas Natyres  )</t>
  </si>
  <si>
    <t>Nr. Ref.</t>
  </si>
  <si>
    <t>Pershkrimi  i  Elementeve</t>
  </si>
  <si>
    <t>VITI USHTRIMOR</t>
  </si>
  <si>
    <t>Shitje neto</t>
  </si>
  <si>
    <t>Te ardhura te tjera nga veprimtarite e shfrytezimit</t>
  </si>
  <si>
    <t>Ndryshimet ne inventarin e PGatshem dhe Pproces</t>
  </si>
  <si>
    <t>Puna e kryer nga njesia ek per qellime te veta</t>
  </si>
  <si>
    <t xml:space="preserve">Mallra, lendet e para dhe sherbimet </t>
  </si>
  <si>
    <t>Shpenzime te tjera nga veprimtarite e shfryt</t>
  </si>
  <si>
    <t>Shpenzimet e personelit</t>
  </si>
  <si>
    <t xml:space="preserve">     Pagat</t>
  </si>
  <si>
    <t xml:space="preserve">     Shpenzimet e sigurimeve shoqerore</t>
  </si>
  <si>
    <t xml:space="preserve">     Shpenzimet per personelin</t>
  </si>
  <si>
    <t>Amortizimi dhe Zhvleresimet</t>
  </si>
  <si>
    <t>Fitimi (humbja) nga veprimtarite e shfrytezimit</t>
  </si>
  <si>
    <t>Te ardhurat/shpenzimet fin. nga njesi. kontrolluara</t>
  </si>
  <si>
    <t>Te ardhurat/shpenzimet fin. nga pjesemarrjet</t>
  </si>
  <si>
    <t>Te ardhura dhe shpenzime financiare</t>
  </si>
  <si>
    <t>3/a</t>
  </si>
  <si>
    <t>Te ardhura/shpenzime finan. nga investime te tjera financiare</t>
  </si>
  <si>
    <t>3/b</t>
  </si>
  <si>
    <t>Te ardhura dhe shpenzime financiare nga interesi</t>
  </si>
  <si>
    <t>3/c</t>
  </si>
  <si>
    <t>Fitimi dhe humbje nga kursi i kembimit</t>
  </si>
  <si>
    <t>3/d</t>
  </si>
  <si>
    <t>Te ardhura dhe shpenzime te tjera financiare</t>
  </si>
  <si>
    <t>Totali i te ardhurave dhe shpenzimeve financiare</t>
  </si>
  <si>
    <t>Fitimi (humbja) para tatimit</t>
  </si>
  <si>
    <t>Shpenzimet e tatimit mbi fitimin</t>
  </si>
  <si>
    <t>Fitim (humbje) neto e vitit financiar</t>
  </si>
  <si>
    <t>Pjesa e fitimit neto per aksionaret e shoqerise meme</t>
  </si>
  <si>
    <t>Pjesa e fitimit neto per akisoneret e pakices</t>
  </si>
  <si>
    <t>Kapitali aksionar që i përket aksionerëve të shoqërisë mëmë</t>
  </si>
  <si>
    <t>Primi i</t>
  </si>
  <si>
    <t>Aksionet e</t>
  </si>
  <si>
    <t>Rezerva</t>
  </si>
  <si>
    <t>Rezerva të</t>
  </si>
  <si>
    <t>Fitimi i</t>
  </si>
  <si>
    <t>aksionar</t>
  </si>
  <si>
    <t>aksionit</t>
  </si>
  <si>
    <t>thesarit</t>
  </si>
  <si>
    <t>statusore</t>
  </si>
  <si>
    <t>konvertimit të</t>
  </si>
  <si>
    <t>Pashpërndare</t>
  </si>
  <si>
    <t>Vitit ushtrimor</t>
  </si>
  <si>
    <t>dhe</t>
  </si>
  <si>
    <t>monedhave të</t>
  </si>
  <si>
    <t>ligjore</t>
  </si>
  <si>
    <t>huaja</t>
  </si>
  <si>
    <t>Pozicioni më 31 dhjetor 2009</t>
  </si>
  <si>
    <t>Efekti i ndryshimeve në politikat kontabel</t>
  </si>
  <si>
    <t>Pozicioni i rregulluar</t>
  </si>
  <si>
    <t>a</t>
  </si>
  <si>
    <t xml:space="preserve">Efektet e ndryshimit të kurseve të këmbimit </t>
  </si>
  <si>
    <t>b</t>
  </si>
  <si>
    <t xml:space="preserve">Totali i të ardhurave apo i shpenzimeve, </t>
  </si>
  <si>
    <t>c</t>
  </si>
  <si>
    <t>Fitimi neto i vitit financiar</t>
  </si>
  <si>
    <t>d</t>
  </si>
  <si>
    <t>Dividendët e paguar</t>
  </si>
  <si>
    <t>e</t>
  </si>
  <si>
    <t xml:space="preserve">Transferime në rezervën e detyrueshme </t>
  </si>
  <si>
    <t>f</t>
  </si>
  <si>
    <t>Emetim i kapitalit aksionar</t>
  </si>
  <si>
    <t>g</t>
  </si>
  <si>
    <t>Aksione të thesarit të riblera</t>
  </si>
  <si>
    <t>Pozicioni më 31 dhjetor 2010</t>
  </si>
  <si>
    <t>Fitimi neto për periudhën kontabël</t>
  </si>
  <si>
    <t>Pozicioni më 31dhjetor 2011</t>
  </si>
  <si>
    <t>PASQYRA E FLUKSIT TE PARASE</t>
  </si>
  <si>
    <t>Periudha 
Raportuese</t>
  </si>
  <si>
    <t>Periudha 
Paraardhese</t>
  </si>
  <si>
    <t>Fluksi I parave nga veprimtarite e shfrytezimit</t>
  </si>
  <si>
    <t>Parate e arketuara nga klientet</t>
  </si>
  <si>
    <t>Parate e paguara ndaj furnitoreve dhe punonjesve</t>
  </si>
  <si>
    <t>Parate e ardhura nga veprimtarite</t>
  </si>
  <si>
    <t>Interesi i paguar</t>
  </si>
  <si>
    <t>Tatim fitimi  paguar</t>
  </si>
  <si>
    <t>Paraja neto nga veprimtarite e shfrytezimit</t>
  </si>
  <si>
    <t>Fluksi i parave nga veprimtarite investuese</t>
  </si>
  <si>
    <t>Blerja e kompanise se kontrolluar X minus parate e arketuara</t>
  </si>
  <si>
    <t>Blerja e aktiveve afatgjata materiale</t>
  </si>
  <si>
    <t>Te ardhurat nga shitja e paisjeve</t>
  </si>
  <si>
    <t>Interesi i arketuar</t>
  </si>
  <si>
    <t>Dividentet e arketuar</t>
  </si>
  <si>
    <t xml:space="preserve">Paraja neto e perdorur ne veprimtarine investuese 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</si>
  <si>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</si>
  <si>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</si>
  <si>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</si>
  <si>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</si>
  <si>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</si>
  <si>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>Paraja neto e perdorur ne veprimtarite financiare</t>
  </si>
  <si>
    <t>RRITJA/RENIA NETO E MJETEVE MONETARE</t>
  </si>
  <si>
    <t>MJETET MONETARE NE FILLIM TE PERIUDHES KONTABEL</t>
  </si>
  <si>
    <t>MJETET MONETARE NE FUND TE PERIUDHES KONTABEL</t>
  </si>
  <si>
    <t xml:space="preserve">Metoda Indirekte </t>
  </si>
  <si>
    <t>Fluksi monetar nga aktivitetet operative</t>
  </si>
  <si>
    <t>Fitimi para tatimit</t>
  </si>
  <si>
    <t>Axhustime per zerat jo monetare</t>
  </si>
  <si>
    <t>Zhvlerësimi dhe amortizimi</t>
  </si>
  <si>
    <t>Te ardhura nga grante dhe subvencione</t>
  </si>
  <si>
    <t xml:space="preserve">Nxjerrja jashtë përdorimit e Mjeteve fikseve, neto </t>
  </si>
  <si>
    <t>Pakësimi i rezervave</t>
  </si>
  <si>
    <t>Te ardhura nga interesat</t>
  </si>
  <si>
    <t>Shpenzime për interesa</t>
  </si>
  <si>
    <t>Te ardhura neto nga këmbimi për Kredite</t>
  </si>
  <si>
    <t>Tatimi mbi fitimin</t>
  </si>
  <si>
    <t>Tatimi i shtyre mbi fitimin</t>
  </si>
  <si>
    <t>Fitimi operativ përpara ndryshimeve ne kapitalin qarkullues</t>
  </si>
  <si>
    <t>Ndryshimi ne kapitalin qarkullues</t>
  </si>
  <si>
    <t>Ndryshimi ne inventar</t>
  </si>
  <si>
    <t>Ndryshimi ne llogari te arketueshme dhe te tjera</t>
  </si>
  <si>
    <t>Ndryshimi ne llogari te pagueshme dhe te tjera</t>
  </si>
  <si>
    <t>Shpenzime te shtyra</t>
  </si>
  <si>
    <t>Te ardhura te shtyra</t>
  </si>
  <si>
    <t>Mjete monetare te ngurtësuara</t>
  </si>
  <si>
    <t>Mjetet monetare te gjeneruara nga aktivitetet operative</t>
  </si>
  <si>
    <t>Interesa te paguara</t>
  </si>
  <si>
    <t>Tatimi mbi fitimin i paguar gjate vitit</t>
  </si>
  <si>
    <t xml:space="preserve">Aktivitetet investuese </t>
  </si>
  <si>
    <t>Blerje e shoqerise se kontrolluar minus parate e aketuar</t>
  </si>
  <si>
    <t>Blerje te aktiveve afatgjata material</t>
  </si>
  <si>
    <t>Blerje te aktiveve afatgjata jomateriale</t>
  </si>
  <si>
    <t>Te hyra nga shitja e aktiveve afatgjata materiale</t>
  </si>
  <si>
    <t>Hua dhënë palëve te treta, neto</t>
  </si>
  <si>
    <t>Interesa te marra</t>
  </si>
  <si>
    <t>Aktivitetet financuese</t>
  </si>
  <si>
    <t>(Ripagim)/ te hyrat neto nga kreditë</t>
  </si>
  <si>
    <t>Te hyra nga grantet qeveritare</t>
  </si>
  <si>
    <t>Dividendë paguar</t>
  </si>
  <si>
    <t>Ndryshimi neto i mjeteve monetare</t>
  </si>
  <si>
    <t>Mjetet monetare ne fillim te periudhës</t>
  </si>
  <si>
    <t>Mjetet monetare ne fund te periudhës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</si>
</sst>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72" formatCode="_-* #,##0.00_-;\-* #,##0.00_-;_-* &quot;-&quot;??_-;_-@_-"/>
    <numFmt numFmtId="173" formatCode="_-* #,##0_-;\-* #,##0_-;_-* &quot;-&quot;??_-;_-@_-"/>
    <numFmt numFmtId="174" formatCode="_(* #,##0_);_(* \(#,##0\);_(* &quot;-&quot;??_);_(@_)"/>
    <numFmt numFmtId="175" formatCode="0.0%"/>
    <numFmt numFmtId="178" formatCode="_-* #,##0.0_-;\-* #,##0.0_-;_-* &quot;-&quot;??_-;_-@_-"/>
  </numFmts>
  <fonts count="5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2"/>
      <name val="Arial CE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0"/>
      <name val="Tw Cen MT"/>
      <family val="2"/>
    </font>
    <font>
      <sz val="9"/>
      <name val="Tw Cen MT"/>
      <family val="2"/>
    </font>
    <font>
      <b/>
      <u/>
      <sz val="24"/>
      <name val="Tw Cen MT"/>
      <family val="2"/>
    </font>
    <font>
      <u/>
      <sz val="9"/>
      <name val="Tw Cen MT"/>
      <family val="2"/>
    </font>
    <font>
      <b/>
      <sz val="14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12"/>
      <name val="Tw Cen MT"/>
      <family val="2"/>
    </font>
    <font>
      <b/>
      <sz val="22"/>
      <name val="Tw Cen MT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36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36"/>
      <name val="Calibri"/>
      <family val="2"/>
    </font>
    <font>
      <b/>
      <i/>
      <sz val="11"/>
      <name val="Calibri"/>
      <family val="2"/>
    </font>
    <font>
      <i/>
      <sz val="11"/>
      <color indexed="36"/>
      <name val="Calibri"/>
      <family val="2"/>
    </font>
    <font>
      <b/>
      <i/>
      <sz val="10"/>
      <name val="Calibri"/>
      <family val="2"/>
    </font>
    <font>
      <sz val="11"/>
      <color indexed="36"/>
      <name val="Calibri"/>
      <family val="2"/>
    </font>
    <font>
      <i/>
      <sz val="11"/>
      <name val="Calibri"/>
      <family val="2"/>
    </font>
    <font>
      <b/>
      <i/>
      <sz val="11"/>
      <color indexed="36"/>
      <name val="Calibri"/>
      <family val="2"/>
    </font>
    <font>
      <i/>
      <sz val="10"/>
      <name val="Calibri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color indexed="56"/>
      <name val="Calibri"/>
      <family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b/>
      <u/>
      <sz val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72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3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7" fillId="0" borderId="0"/>
    <xf numFmtId="0" fontId="7" fillId="23" borderId="7" applyNumberFormat="0" applyFont="0" applyAlignment="0" applyProtection="0"/>
    <xf numFmtId="0" fontId="18" fillId="20" borderId="8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08">
    <xf numFmtId="0" fontId="0" fillId="0" borderId="0" xfId="0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13" xfId="0" applyFont="1" applyBorder="1"/>
    <xf numFmtId="0" fontId="24" fillId="0" borderId="0" xfId="0" applyFont="1" applyBorder="1"/>
    <xf numFmtId="0" fontId="25" fillId="0" borderId="0" xfId="0" applyFont="1" applyBorder="1"/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4" fillId="0" borderId="14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29" fillId="0" borderId="15" xfId="0" applyFont="1" applyBorder="1"/>
    <xf numFmtId="0" fontId="23" fillId="0" borderId="0" xfId="0" applyFont="1" applyBorder="1"/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30" fillId="0" borderId="0" xfId="0" applyFont="1" applyBorder="1"/>
    <xf numFmtId="0" fontId="24" fillId="0" borderId="0" xfId="0" applyNumberFormat="1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3" fillId="0" borderId="13" xfId="0" applyFont="1" applyBorder="1"/>
    <xf numFmtId="0" fontId="23" fillId="0" borderId="14" xfId="0" applyFont="1" applyBorder="1"/>
    <xf numFmtId="0" fontId="30" fillId="0" borderId="14" xfId="0" applyFont="1" applyBorder="1"/>
    <xf numFmtId="0" fontId="23" fillId="0" borderId="17" xfId="0" applyFont="1" applyBorder="1"/>
    <xf numFmtId="0" fontId="23" fillId="0" borderId="18" xfId="0" applyFont="1" applyBorder="1"/>
    <xf numFmtId="0" fontId="23" fillId="0" borderId="19" xfId="0" applyFont="1" applyBorder="1"/>
    <xf numFmtId="0" fontId="23" fillId="0" borderId="0" xfId="0" applyFont="1"/>
    <xf numFmtId="0" fontId="23" fillId="0" borderId="0" xfId="0" applyFont="1" applyFill="1"/>
    <xf numFmtId="0" fontId="33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 applyBorder="1"/>
    <xf numFmtId="0" fontId="34" fillId="0" borderId="0" xfId="0" applyFont="1" applyBorder="1"/>
    <xf numFmtId="0" fontId="35" fillId="0" borderId="0" xfId="0" applyFont="1" applyBorder="1"/>
    <xf numFmtId="0" fontId="34" fillId="0" borderId="0" xfId="0" applyFont="1"/>
    <xf numFmtId="173" fontId="34" fillId="0" borderId="0" xfId="28" applyNumberFormat="1" applyFont="1"/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173" fontId="37" fillId="0" borderId="0" xfId="28" applyNumberFormat="1" applyFont="1"/>
    <xf numFmtId="0" fontId="37" fillId="0" borderId="0" xfId="0" applyFont="1" applyBorder="1"/>
    <xf numFmtId="0" fontId="37" fillId="0" borderId="0" xfId="0" applyFont="1"/>
    <xf numFmtId="0" fontId="36" fillId="0" borderId="0" xfId="0" applyNumberFormat="1" applyFont="1" applyFill="1" applyBorder="1" applyAlignment="1">
      <alignment horizontal="center"/>
    </xf>
    <xf numFmtId="0" fontId="36" fillId="0" borderId="0" xfId="0" applyNumberFormat="1" applyFont="1" applyBorder="1" applyAlignment="1">
      <alignment horizontal="center"/>
    </xf>
    <xf numFmtId="0" fontId="37" fillId="0" borderId="0" xfId="0" applyFont="1" applyFill="1" applyBorder="1"/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74" fontId="36" fillId="0" borderId="0" xfId="32" applyNumberFormat="1" applyFont="1" applyFill="1" applyBorder="1"/>
    <xf numFmtId="0" fontId="36" fillId="24" borderId="0" xfId="0" applyFont="1" applyFill="1" applyBorder="1"/>
    <xf numFmtId="0" fontId="36" fillId="24" borderId="0" xfId="0" applyFont="1" applyFill="1" applyBorder="1" applyAlignment="1">
      <alignment horizontal="center" vertical="center"/>
    </xf>
    <xf numFmtId="173" fontId="36" fillId="24" borderId="0" xfId="28" applyNumberFormat="1" applyFont="1" applyFill="1" applyBorder="1"/>
    <xf numFmtId="173" fontId="36" fillId="0" borderId="0" xfId="28" applyNumberFormat="1" applyFont="1" applyFill="1" applyBorder="1"/>
    <xf numFmtId="174" fontId="36" fillId="24" borderId="0" xfId="32" applyNumberFormat="1" applyFont="1" applyFill="1" applyBorder="1"/>
    <xf numFmtId="174" fontId="36" fillId="24" borderId="20" xfId="32" applyNumberFormat="1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174" fontId="38" fillId="0" borderId="0" xfId="32" applyNumberFormat="1" applyFont="1" applyFill="1" applyBorder="1"/>
    <xf numFmtId="0" fontId="36" fillId="0" borderId="0" xfId="0" applyFont="1" applyBorder="1"/>
    <xf numFmtId="0" fontId="38" fillId="0" borderId="0" xfId="0" applyFont="1" applyBorder="1"/>
    <xf numFmtId="174" fontId="38" fillId="0" borderId="21" xfId="32" applyNumberFormat="1" applyFont="1" applyBorder="1"/>
    <xf numFmtId="174" fontId="37" fillId="0" borderId="0" xfId="32" applyNumberFormat="1" applyFont="1" applyFill="1" applyBorder="1"/>
    <xf numFmtId="173" fontId="37" fillId="0" borderId="0" xfId="28" applyNumberFormat="1" applyFont="1" applyFill="1" applyBorder="1"/>
    <xf numFmtId="174" fontId="37" fillId="0" borderId="22" xfId="0" applyNumberFormat="1" applyFont="1" applyBorder="1"/>
    <xf numFmtId="173" fontId="37" fillId="25" borderId="0" xfId="28" applyNumberFormat="1" applyFont="1" applyFill="1" applyBorder="1"/>
    <xf numFmtId="174" fontId="37" fillId="25" borderId="0" xfId="32" applyNumberFormat="1" applyFont="1" applyFill="1" applyBorder="1"/>
    <xf numFmtId="173" fontId="37" fillId="0" borderId="0" xfId="0" applyNumberFormat="1" applyFont="1" applyBorder="1"/>
    <xf numFmtId="9" fontId="37" fillId="0" borderId="0" xfId="55" applyFont="1" applyBorder="1"/>
    <xf numFmtId="174" fontId="37" fillId="0" borderId="0" xfId="0" applyNumberFormat="1" applyFont="1" applyBorder="1"/>
    <xf numFmtId="174" fontId="36" fillId="0" borderId="22" xfId="0" applyNumberFormat="1" applyFont="1" applyBorder="1"/>
    <xf numFmtId="43" fontId="37" fillId="0" borderId="0" xfId="0" applyNumberFormat="1" applyFont="1" applyBorder="1"/>
    <xf numFmtId="174" fontId="38" fillId="0" borderId="22" xfId="32" applyNumberFormat="1" applyFont="1" applyBorder="1"/>
    <xf numFmtId="173" fontId="37" fillId="0" borderId="0" xfId="28" applyNumberFormat="1" applyFont="1" applyBorder="1"/>
    <xf numFmtId="174" fontId="38" fillId="0" borderId="22" xfId="0" applyNumberFormat="1" applyFont="1" applyBorder="1"/>
    <xf numFmtId="174" fontId="36" fillId="24" borderId="22" xfId="32" applyNumberFormat="1" applyFont="1" applyFill="1" applyBorder="1"/>
    <xf numFmtId="173" fontId="36" fillId="0" borderId="0" xfId="28" applyNumberFormat="1" applyFont="1" applyBorder="1"/>
    <xf numFmtId="178" fontId="37" fillId="0" borderId="0" xfId="28" applyNumberFormat="1" applyFont="1" applyBorder="1"/>
    <xf numFmtId="172" fontId="37" fillId="0" borderId="0" xfId="28" applyFont="1" applyFill="1" applyBorder="1"/>
    <xf numFmtId="172" fontId="37" fillId="0" borderId="0" xfId="28" applyFont="1" applyBorder="1"/>
    <xf numFmtId="174" fontId="36" fillId="24" borderId="22" xfId="0" applyNumberFormat="1" applyFont="1" applyFill="1" applyBorder="1"/>
    <xf numFmtId="174" fontId="36" fillId="0" borderId="23" xfId="0" applyNumberFormat="1" applyFont="1" applyBorder="1"/>
    <xf numFmtId="174" fontId="34" fillId="0" borderId="0" xfId="32" applyNumberFormat="1" applyFont="1" applyFill="1" applyBorder="1"/>
    <xf numFmtId="178" fontId="34" fillId="0" borderId="0" xfId="28" applyNumberFormat="1" applyFont="1" applyBorder="1"/>
    <xf numFmtId="174" fontId="34" fillId="0" borderId="0" xfId="0" applyNumberFormat="1" applyFont="1" applyFill="1" applyBorder="1"/>
    <xf numFmtId="173" fontId="34" fillId="0" borderId="0" xfId="28" applyNumberFormat="1" applyFont="1" applyFill="1" applyBorder="1"/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173" fontId="41" fillId="0" borderId="0" xfId="28" applyNumberFormat="1" applyFont="1"/>
    <xf numFmtId="0" fontId="33" fillId="0" borderId="24" xfId="0" applyNumberFormat="1" applyFont="1" applyBorder="1" applyAlignment="1">
      <alignment horizontal="center"/>
    </xf>
    <xf numFmtId="0" fontId="33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0" fontId="40" fillId="26" borderId="0" xfId="0" applyFont="1" applyFill="1" applyBorder="1" applyAlignment="1">
      <alignment horizontal="center"/>
    </xf>
    <xf numFmtId="0" fontId="40" fillId="26" borderId="0" xfId="0" applyFont="1" applyFill="1" applyBorder="1"/>
    <xf numFmtId="0" fontId="40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74" fontId="40" fillId="0" borderId="0" xfId="32" applyNumberFormat="1" applyFont="1" applyFill="1" applyBorder="1"/>
    <xf numFmtId="174" fontId="33" fillId="0" borderId="0" xfId="32" applyNumberFormat="1" applyFont="1" applyFill="1" applyBorder="1"/>
    <xf numFmtId="0" fontId="40" fillId="26" borderId="0" xfId="0" applyFont="1" applyFill="1" applyBorder="1" applyAlignment="1">
      <alignment horizontal="center" vertical="center"/>
    </xf>
    <xf numFmtId="0" fontId="42" fillId="26" borderId="0" xfId="0" applyFont="1" applyFill="1" applyBorder="1" applyAlignment="1">
      <alignment horizontal="center" vertical="center"/>
    </xf>
    <xf numFmtId="173" fontId="40" fillId="0" borderId="0" xfId="28" applyNumberFormat="1" applyFont="1" applyFill="1" applyBorder="1"/>
    <xf numFmtId="174" fontId="40" fillId="24" borderId="20" xfId="32" applyNumberFormat="1" applyFont="1" applyFill="1" applyBorder="1"/>
    <xf numFmtId="0" fontId="40" fillId="0" borderId="0" xfId="0" applyFont="1" applyFill="1" applyBorder="1" applyAlignment="1">
      <alignment horizontal="right"/>
    </xf>
    <xf numFmtId="0" fontId="40" fillId="0" borderId="0" xfId="0" applyFont="1" applyFill="1" applyBorder="1"/>
    <xf numFmtId="0" fontId="43" fillId="0" borderId="0" xfId="0" applyFont="1" applyFill="1" applyBorder="1"/>
    <xf numFmtId="0" fontId="44" fillId="0" borderId="0" xfId="0" applyFont="1" applyFill="1" applyBorder="1"/>
    <xf numFmtId="0" fontId="41" fillId="0" borderId="0" xfId="0" applyFont="1" applyFill="1" applyBorder="1" applyAlignment="1">
      <alignment horizontal="center"/>
    </xf>
    <xf numFmtId="174" fontId="45" fillId="0" borderId="0" xfId="32" applyNumberFormat="1" applyFont="1" applyFill="1" applyBorder="1"/>
    <xf numFmtId="174" fontId="43" fillId="0" borderId="0" xfId="32" applyNumberFormat="1" applyFont="1" applyFill="1" applyBorder="1"/>
    <xf numFmtId="0" fontId="40" fillId="0" borderId="0" xfId="0" applyFont="1" applyBorder="1"/>
    <xf numFmtId="0" fontId="46" fillId="0" borderId="0" xfId="0" applyFont="1" applyBorder="1"/>
    <xf numFmtId="0" fontId="46" fillId="0" borderId="0" xfId="0" applyFont="1" applyFill="1" applyBorder="1"/>
    <xf numFmtId="174" fontId="43" fillId="0" borderId="21" xfId="32" applyNumberFormat="1" applyFont="1" applyBorder="1"/>
    <xf numFmtId="0" fontId="44" fillId="0" borderId="0" xfId="0" applyFont="1" applyFill="1" applyBorder="1" applyAlignment="1">
      <alignment horizontal="left" wrapText="1"/>
    </xf>
    <xf numFmtId="174" fontId="41" fillId="0" borderId="0" xfId="32" applyNumberFormat="1" applyFont="1" applyFill="1" applyBorder="1"/>
    <xf numFmtId="0" fontId="42" fillId="0" borderId="0" xfId="0" applyFont="1" applyBorder="1"/>
    <xf numFmtId="0" fontId="42" fillId="0" borderId="0" xfId="0" applyFont="1" applyFill="1" applyBorder="1"/>
    <xf numFmtId="173" fontId="41" fillId="0" borderId="0" xfId="28" applyNumberFormat="1" applyFont="1" applyFill="1" applyBorder="1"/>
    <xf numFmtId="174" fontId="41" fillId="0" borderId="22" xfId="0" applyNumberFormat="1" applyFont="1" applyBorder="1"/>
    <xf numFmtId="0" fontId="41" fillId="0" borderId="0" xfId="0" applyFont="1" applyFill="1" applyBorder="1" applyAlignment="1">
      <alignment horizontal="right"/>
    </xf>
    <xf numFmtId="0" fontId="41" fillId="0" borderId="0" xfId="0" applyFont="1" applyFill="1" applyBorder="1"/>
    <xf numFmtId="0" fontId="41" fillId="0" borderId="0" xfId="0" applyFont="1" applyBorder="1" applyAlignment="1">
      <alignment horizontal="right"/>
    </xf>
    <xf numFmtId="0" fontId="41" fillId="0" borderId="0" xfId="0" applyFont="1" applyBorder="1"/>
    <xf numFmtId="174" fontId="41" fillId="0" borderId="15" xfId="32" applyNumberFormat="1" applyFont="1" applyFill="1" applyBorder="1"/>
    <xf numFmtId="0" fontId="46" fillId="0" borderId="0" xfId="0" applyFont="1" applyBorder="1" applyAlignment="1">
      <alignment wrapText="1"/>
    </xf>
    <xf numFmtId="0" fontId="46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horizontal="right"/>
    </xf>
    <xf numFmtId="173" fontId="41" fillId="0" borderId="15" xfId="28" applyNumberFormat="1" applyFont="1" applyFill="1" applyBorder="1"/>
    <xf numFmtId="0" fontId="40" fillId="0" borderId="0" xfId="0" applyFont="1" applyBorder="1" applyAlignment="1">
      <alignment horizontal="right"/>
    </xf>
    <xf numFmtId="173" fontId="34" fillId="0" borderId="0" xfId="0" applyNumberFormat="1" applyFont="1" applyBorder="1"/>
    <xf numFmtId="9" fontId="34" fillId="0" borderId="0" xfId="55" applyFont="1" applyBorder="1"/>
    <xf numFmtId="174" fontId="34" fillId="0" borderId="0" xfId="0" applyNumberFormat="1" applyFont="1" applyBorder="1"/>
    <xf numFmtId="174" fontId="40" fillId="0" borderId="22" xfId="0" applyNumberFormat="1" applyFont="1" applyBorder="1"/>
    <xf numFmtId="43" fontId="34" fillId="0" borderId="0" xfId="0" applyNumberFormat="1" applyFont="1" applyBorder="1"/>
    <xf numFmtId="173" fontId="40" fillId="0" borderId="15" xfId="28" applyNumberFormat="1" applyFont="1" applyFill="1" applyBorder="1"/>
    <xf numFmtId="174" fontId="40" fillId="0" borderId="15" xfId="32" applyNumberFormat="1" applyFont="1" applyFill="1" applyBorder="1"/>
    <xf numFmtId="174" fontId="43" fillId="0" borderId="22" xfId="32" applyNumberFormat="1" applyFont="1" applyBorder="1"/>
    <xf numFmtId="173" fontId="34" fillId="0" borderId="0" xfId="28" applyNumberFormat="1" applyFont="1" applyBorder="1"/>
    <xf numFmtId="0" fontId="44" fillId="0" borderId="0" xfId="0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Fill="1" applyBorder="1"/>
    <xf numFmtId="173" fontId="40" fillId="0" borderId="16" xfId="28" applyNumberFormat="1" applyFont="1" applyFill="1" applyBorder="1"/>
    <xf numFmtId="174" fontId="40" fillId="0" borderId="16" xfId="32" applyNumberFormat="1" applyFont="1" applyFill="1" applyBorder="1"/>
    <xf numFmtId="174" fontId="43" fillId="0" borderId="22" xfId="0" applyNumberFormat="1" applyFont="1" applyBorder="1"/>
    <xf numFmtId="0" fontId="43" fillId="0" borderId="0" xfId="0" applyFont="1" applyBorder="1"/>
    <xf numFmtId="0" fontId="41" fillId="26" borderId="0" xfId="0" applyFont="1" applyFill="1" applyBorder="1"/>
    <xf numFmtId="0" fontId="46" fillId="26" borderId="0" xfId="0" applyFont="1" applyFill="1" applyBorder="1"/>
    <xf numFmtId="174" fontId="40" fillId="24" borderId="22" xfId="32" applyNumberFormat="1" applyFont="1" applyFill="1" applyBorder="1"/>
    <xf numFmtId="173" fontId="33" fillId="0" borderId="0" xfId="28" applyNumberFormat="1" applyFont="1" applyBorder="1"/>
    <xf numFmtId="0" fontId="48" fillId="0" borderId="0" xfId="0" applyFont="1" applyFill="1" applyBorder="1"/>
    <xf numFmtId="174" fontId="40" fillId="0" borderId="25" xfId="32" applyNumberFormat="1" applyFont="1" applyFill="1" applyBorder="1"/>
    <xf numFmtId="174" fontId="42" fillId="0" borderId="0" xfId="32" applyNumberFormat="1" applyFont="1" applyFill="1" applyBorder="1"/>
    <xf numFmtId="173" fontId="40" fillId="0" borderId="0" xfId="28" applyNumberFormat="1" applyFont="1" applyFill="1" applyBorder="1" applyAlignment="1">
      <alignment horizontal="right"/>
    </xf>
    <xf numFmtId="174" fontId="49" fillId="0" borderId="0" xfId="32" applyNumberFormat="1" applyFont="1" applyFill="1" applyBorder="1"/>
    <xf numFmtId="174" fontId="47" fillId="0" borderId="0" xfId="32" applyNumberFormat="1" applyFont="1" applyFill="1" applyBorder="1"/>
    <xf numFmtId="0" fontId="43" fillId="0" borderId="0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73" fontId="40" fillId="0" borderId="26" xfId="28" applyNumberFormat="1" applyFont="1" applyFill="1" applyBorder="1"/>
    <xf numFmtId="174" fontId="40" fillId="0" borderId="26" xfId="32" applyNumberFormat="1" applyFont="1" applyFill="1" applyBorder="1"/>
    <xf numFmtId="0" fontId="46" fillId="0" borderId="0" xfId="0" applyFont="1" applyFill="1" applyBorder="1" applyAlignment="1">
      <alignment horizontal="left" wrapText="1"/>
    </xf>
    <xf numFmtId="172" fontId="34" fillId="0" borderId="0" xfId="28" applyFont="1" applyFill="1" applyBorder="1"/>
    <xf numFmtId="172" fontId="34" fillId="0" borderId="0" xfId="28" applyFont="1" applyBorder="1"/>
    <xf numFmtId="0" fontId="47" fillId="0" borderId="0" xfId="0" applyFont="1" applyFill="1" applyBorder="1"/>
    <xf numFmtId="0" fontId="40" fillId="0" borderId="0" xfId="0" applyFont="1" applyFill="1" applyBorder="1" applyAlignment="1">
      <alignment horizontal="left"/>
    </xf>
    <xf numFmtId="173" fontId="34" fillId="0" borderId="0" xfId="0" applyNumberFormat="1" applyFont="1" applyFill="1" applyBorder="1"/>
    <xf numFmtId="0" fontId="33" fillId="0" borderId="0" xfId="47" applyFont="1"/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right" vertical="center"/>
    </xf>
    <xf numFmtId="0" fontId="34" fillId="0" borderId="0" xfId="47" applyFont="1"/>
    <xf numFmtId="3" fontId="52" fillId="0" borderId="0" xfId="0" applyNumberFormat="1" applyFont="1" applyAlignment="1">
      <alignment horizontal="left" vertical="center"/>
    </xf>
    <xf numFmtId="0" fontId="33" fillId="0" borderId="0" xfId="47" applyFont="1" applyFill="1" applyBorder="1" applyAlignment="1">
      <alignment horizontal="left"/>
    </xf>
    <xf numFmtId="0" fontId="33" fillId="0" borderId="0" xfId="47" applyFont="1" applyFill="1" applyBorder="1" applyAlignment="1">
      <alignment horizontal="right"/>
    </xf>
    <xf numFmtId="0" fontId="33" fillId="0" borderId="0" xfId="47" applyFont="1" applyFill="1" applyBorder="1" applyAlignment="1">
      <alignment horizontal="center" vertical="center" wrapText="1"/>
    </xf>
    <xf numFmtId="0" fontId="34" fillId="0" borderId="0" xfId="47" applyFont="1" applyFill="1" applyBorder="1" applyAlignment="1">
      <alignment horizontal="right" vertical="center" wrapText="1"/>
    </xf>
    <xf numFmtId="0" fontId="33" fillId="0" borderId="0" xfId="47" applyFont="1" applyBorder="1" applyAlignment="1"/>
    <xf numFmtId="9" fontId="34" fillId="0" borderId="0" xfId="55" applyFont="1"/>
    <xf numFmtId="0" fontId="33" fillId="26" borderId="27" xfId="0" applyFont="1" applyFill="1" applyBorder="1"/>
    <xf numFmtId="0" fontId="33" fillId="0" borderId="0" xfId="47" applyFont="1" applyFill="1" applyBorder="1"/>
    <xf numFmtId="0" fontId="34" fillId="0" borderId="0" xfId="47" applyFont="1" applyFill="1" applyBorder="1" applyAlignment="1">
      <alignment horizontal="right"/>
    </xf>
    <xf numFmtId="173" fontId="53" fillId="0" borderId="0" xfId="28" applyNumberFormat="1" applyFont="1" applyFill="1" applyBorder="1"/>
    <xf numFmtId="173" fontId="33" fillId="0" borderId="0" xfId="28" applyNumberFormat="1" applyFont="1" applyFill="1" applyBorder="1"/>
    <xf numFmtId="174" fontId="33" fillId="0" borderId="0" xfId="33" applyNumberFormat="1" applyFont="1" applyFill="1" applyBorder="1"/>
    <xf numFmtId="0" fontId="34" fillId="0" borderId="0" xfId="47" applyFont="1" applyFill="1" applyBorder="1" applyAlignment="1">
      <alignment horizontal="left"/>
    </xf>
    <xf numFmtId="0" fontId="34" fillId="0" borderId="0" xfId="47" applyFont="1" applyFill="1" applyBorder="1"/>
    <xf numFmtId="174" fontId="33" fillId="0" borderId="0" xfId="33" applyNumberFormat="1" applyFont="1" applyFill="1" applyBorder="1" applyAlignment="1">
      <alignment horizontal="right"/>
    </xf>
    <xf numFmtId="0" fontId="49" fillId="0" borderId="0" xfId="47" applyFont="1" applyFill="1" applyBorder="1"/>
    <xf numFmtId="174" fontId="45" fillId="0" borderId="0" xfId="33" applyNumberFormat="1" applyFont="1" applyFill="1" applyBorder="1" applyAlignment="1">
      <alignment horizontal="right"/>
    </xf>
    <xf numFmtId="0" fontId="49" fillId="0" borderId="0" xfId="47" applyFont="1" applyFill="1" applyBorder="1" applyAlignment="1">
      <alignment horizontal="right"/>
    </xf>
    <xf numFmtId="0" fontId="45" fillId="0" borderId="0" xfId="47" applyFont="1" applyFill="1" applyBorder="1"/>
    <xf numFmtId="0" fontId="49" fillId="0" borderId="0" xfId="47" applyFont="1" applyFill="1" applyBorder="1" applyAlignment="1">
      <alignment horizontal="left"/>
    </xf>
    <xf numFmtId="173" fontId="33" fillId="0" borderId="15" xfId="28" applyNumberFormat="1" applyFont="1" applyFill="1" applyBorder="1"/>
    <xf numFmtId="173" fontId="34" fillId="0" borderId="15" xfId="28" applyNumberFormat="1" applyFont="1" applyFill="1" applyBorder="1"/>
    <xf numFmtId="173" fontId="49" fillId="0" borderId="15" xfId="28" applyNumberFormat="1" applyFont="1" applyFill="1" applyBorder="1"/>
    <xf numFmtId="0" fontId="34" fillId="0" borderId="0" xfId="47" applyFont="1" applyAlignment="1">
      <alignment horizontal="right"/>
    </xf>
    <xf numFmtId="174" fontId="45" fillId="0" borderId="0" xfId="33" applyNumberFormat="1" applyFont="1" applyFill="1" applyBorder="1"/>
    <xf numFmtId="173" fontId="33" fillId="0" borderId="26" xfId="28" applyNumberFormat="1" applyFont="1" applyFill="1" applyBorder="1"/>
    <xf numFmtId="173" fontId="49" fillId="0" borderId="0" xfId="28" applyNumberFormat="1" applyFont="1" applyFill="1" applyBorder="1"/>
    <xf numFmtId="0" fontId="34" fillId="0" borderId="0" xfId="46" applyFont="1" applyProtection="1"/>
    <xf numFmtId="0" fontId="34" fillId="0" borderId="0" xfId="46" applyFont="1"/>
    <xf numFmtId="0" fontId="34" fillId="0" borderId="0" xfId="46" applyFont="1" applyBorder="1"/>
    <xf numFmtId="0" fontId="34" fillId="0" borderId="0" xfId="46" applyFont="1" applyFill="1" applyBorder="1"/>
    <xf numFmtId="0" fontId="34" fillId="0" borderId="15" xfId="46" applyFont="1" applyBorder="1"/>
    <xf numFmtId="0" fontId="33" fillId="0" borderId="0" xfId="46" applyFont="1" applyBorder="1"/>
    <xf numFmtId="3" fontId="33" fillId="0" borderId="15" xfId="46" applyNumberFormat="1" applyFont="1" applyFill="1" applyBorder="1"/>
    <xf numFmtId="0" fontId="33" fillId="0" borderId="15" xfId="46" applyFont="1" applyBorder="1"/>
    <xf numFmtId="0" fontId="34" fillId="0" borderId="0" xfId="46" applyFont="1" applyBorder="1" applyAlignment="1">
      <alignment horizontal="center" vertical="center"/>
    </xf>
    <xf numFmtId="0" fontId="33" fillId="0" borderId="25" xfId="46" applyFont="1" applyBorder="1"/>
    <xf numFmtId="0" fontId="34" fillId="0" borderId="0" xfId="46" applyFont="1" applyFill="1"/>
    <xf numFmtId="0" fontId="54" fillId="0" borderId="28" xfId="45" applyFont="1" applyBorder="1"/>
    <xf numFmtId="0" fontId="54" fillId="0" borderId="29" xfId="45" applyFont="1" applyBorder="1" applyAlignment="1">
      <alignment vertical="center"/>
    </xf>
    <xf numFmtId="0" fontId="33" fillId="0" borderId="0" xfId="45" applyFont="1" applyBorder="1"/>
    <xf numFmtId="1" fontId="33" fillId="0" borderId="28" xfId="28" applyNumberFormat="1" applyFont="1" applyBorder="1" applyAlignment="1">
      <alignment horizontal="center" vertical="center" wrapText="1"/>
    </xf>
    <xf numFmtId="173" fontId="33" fillId="0" borderId="0" xfId="28" applyNumberFormat="1" applyFont="1" applyFill="1" applyBorder="1" applyAlignment="1">
      <alignment horizontal="center" vertical="center" wrapText="1"/>
    </xf>
    <xf numFmtId="1" fontId="33" fillId="0" borderId="30" xfId="28" applyNumberFormat="1" applyFont="1" applyBorder="1" applyAlignment="1">
      <alignment horizontal="center" vertical="center" wrapText="1"/>
    </xf>
    <xf numFmtId="0" fontId="33" fillId="0" borderId="0" xfId="45" applyFont="1"/>
    <xf numFmtId="0" fontId="34" fillId="0" borderId="0" xfId="45" applyFont="1"/>
    <xf numFmtId="0" fontId="55" fillId="0" borderId="0" xfId="45" applyFont="1"/>
    <xf numFmtId="0" fontId="34" fillId="0" borderId="0" xfId="45" applyFont="1" applyBorder="1"/>
    <xf numFmtId="1" fontId="34" fillId="0" borderId="0" xfId="28" applyNumberFormat="1" applyFont="1"/>
    <xf numFmtId="0" fontId="54" fillId="0" borderId="31" xfId="45" applyFont="1" applyBorder="1"/>
    <xf numFmtId="1" fontId="34" fillId="0" borderId="25" xfId="28" applyNumberFormat="1" applyFont="1" applyBorder="1"/>
    <xf numFmtId="1" fontId="34" fillId="0" borderId="32" xfId="28" applyNumberFormat="1" applyFont="1" applyBorder="1"/>
    <xf numFmtId="0" fontId="55" fillId="0" borderId="33" xfId="45" applyFont="1" applyBorder="1"/>
    <xf numFmtId="1" fontId="34" fillId="0" borderId="34" xfId="28" applyNumberFormat="1" applyFont="1" applyBorder="1"/>
    <xf numFmtId="1" fontId="34" fillId="0" borderId="20" xfId="28" applyNumberFormat="1" applyFont="1" applyBorder="1"/>
    <xf numFmtId="0" fontId="55" fillId="0" borderId="35" xfId="45" applyFont="1" applyBorder="1"/>
    <xf numFmtId="1" fontId="34" fillId="0" borderId="36" xfId="28" applyNumberFormat="1" applyFont="1" applyBorder="1"/>
    <xf numFmtId="1" fontId="34" fillId="0" borderId="22" xfId="28" applyNumberFormat="1" applyFont="1" applyBorder="1"/>
    <xf numFmtId="0" fontId="55" fillId="0" borderId="37" xfId="45" applyFont="1" applyBorder="1"/>
    <xf numFmtId="1" fontId="34" fillId="0" borderId="38" xfId="28" applyNumberFormat="1" applyFont="1" applyBorder="1"/>
    <xf numFmtId="1" fontId="34" fillId="0" borderId="23" xfId="28" applyNumberFormat="1" applyFont="1" applyBorder="1"/>
    <xf numFmtId="0" fontId="55" fillId="27" borderId="31" xfId="45" applyFont="1" applyFill="1" applyBorder="1"/>
    <xf numFmtId="1" fontId="34" fillId="27" borderId="25" xfId="28" applyNumberFormat="1" applyFont="1" applyFill="1" applyBorder="1"/>
    <xf numFmtId="1" fontId="34" fillId="27" borderId="32" xfId="28" applyNumberFormat="1" applyFont="1" applyFill="1" applyBorder="1"/>
    <xf numFmtId="0" fontId="54" fillId="27" borderId="31" xfId="45" applyFont="1" applyFill="1" applyBorder="1"/>
    <xf numFmtId="0" fontId="55" fillId="0" borderId="25" xfId="45" applyFont="1" applyFill="1" applyBorder="1"/>
    <xf numFmtId="0" fontId="54" fillId="0" borderId="25" xfId="45" applyFont="1" applyFill="1" applyBorder="1"/>
    <xf numFmtId="0" fontId="34" fillId="0" borderId="0" xfId="45" applyFont="1" applyFill="1" applyBorder="1"/>
    <xf numFmtId="1" fontId="34" fillId="0" borderId="25" xfId="28" applyNumberFormat="1" applyFont="1" applyFill="1" applyBorder="1"/>
    <xf numFmtId="0" fontId="55" fillId="28" borderId="31" xfId="45" applyFont="1" applyFill="1" applyBorder="1"/>
    <xf numFmtId="0" fontId="54" fillId="28" borderId="31" xfId="45" applyFont="1" applyFill="1" applyBorder="1"/>
    <xf numFmtId="1" fontId="33" fillId="28" borderId="25" xfId="28" applyNumberFormat="1" applyFont="1" applyFill="1" applyBorder="1"/>
    <xf numFmtId="1" fontId="33" fillId="28" borderId="32" xfId="28" applyNumberFormat="1" applyFont="1" applyFill="1" applyBorder="1"/>
    <xf numFmtId="0" fontId="34" fillId="0" borderId="0" xfId="48" applyFont="1"/>
    <xf numFmtId="0" fontId="56" fillId="0" borderId="0" xfId="48" applyFont="1"/>
    <xf numFmtId="1" fontId="34" fillId="0" borderId="0" xfId="48" applyNumberFormat="1" applyFont="1"/>
    <xf numFmtId="1" fontId="34" fillId="0" borderId="15" xfId="48" applyNumberFormat="1" applyFont="1" applyBorder="1" applyAlignment="1">
      <alignment horizontal="center" wrapText="1"/>
    </xf>
    <xf numFmtId="0" fontId="34" fillId="0" borderId="0" xfId="48" applyFont="1" applyAlignment="1">
      <alignment horizontal="center"/>
    </xf>
    <xf numFmtId="0" fontId="33" fillId="26" borderId="0" xfId="0" applyFont="1" applyFill="1" applyBorder="1"/>
    <xf numFmtId="3" fontId="33" fillId="0" borderId="0" xfId="28" applyNumberFormat="1" applyFont="1"/>
    <xf numFmtId="3" fontId="34" fillId="0" borderId="0" xfId="28" applyNumberFormat="1" applyFont="1"/>
    <xf numFmtId="0" fontId="34" fillId="0" borderId="0" xfId="0" applyFont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7" fillId="0" borderId="18" xfId="0" applyFont="1" applyBorder="1" applyAlignment="1">
      <alignment horizontal="left" vertical="center" wrapText="1"/>
    </xf>
    <xf numFmtId="3" fontId="58" fillId="0" borderId="0" xfId="28" applyNumberFormat="1" applyFont="1"/>
    <xf numFmtId="3" fontId="33" fillId="0" borderId="0" xfId="28" applyNumberFormat="1" applyFont="1" applyBorder="1"/>
    <xf numFmtId="172" fontId="34" fillId="0" borderId="0" xfId="28" applyFont="1"/>
    <xf numFmtId="0" fontId="57" fillId="0" borderId="0" xfId="0" applyFont="1" applyBorder="1" applyAlignment="1">
      <alignment horizontal="left" vertical="center" wrapText="1"/>
    </xf>
    <xf numFmtId="0" fontId="57" fillId="0" borderId="26" xfId="0" applyFont="1" applyBorder="1" applyAlignment="1">
      <alignment horizontal="left" vertical="center" wrapText="1"/>
    </xf>
    <xf numFmtId="0" fontId="34" fillId="0" borderId="0" xfId="0" applyFont="1" applyFill="1"/>
    <xf numFmtId="174" fontId="41" fillId="0" borderId="22" xfId="0" applyNumberFormat="1" applyFont="1" applyFill="1" applyBorder="1"/>
    <xf numFmtId="173" fontId="41" fillId="0" borderId="0" xfId="28" applyNumberFormat="1" applyFont="1" applyFill="1"/>
    <xf numFmtId="178" fontId="34" fillId="0" borderId="0" xfId="28" applyNumberFormat="1" applyFont="1" applyFill="1" applyBorder="1"/>
    <xf numFmtId="174" fontId="40" fillId="0" borderId="22" xfId="0" applyNumberFormat="1" applyFont="1" applyFill="1" applyBorder="1"/>
    <xf numFmtId="174" fontId="40" fillId="0" borderId="23" xfId="0" applyNumberFormat="1" applyFont="1" applyFill="1" applyBorder="1"/>
    <xf numFmtId="0" fontId="41" fillId="0" borderId="0" xfId="0" applyFont="1" applyFill="1"/>
    <xf numFmtId="0" fontId="33" fillId="0" borderId="0" xfId="46" applyFont="1" applyFill="1" applyBorder="1"/>
    <xf numFmtId="0" fontId="24" fillId="0" borderId="15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46" fillId="0" borderId="0" xfId="0" applyFont="1" applyFill="1" applyBorder="1" applyAlignment="1">
      <alignment horizontal="left" wrapText="1"/>
    </xf>
    <xf numFmtId="0" fontId="40" fillId="0" borderId="0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47" applyFont="1" applyFill="1" applyBorder="1" applyAlignment="1">
      <alignment horizontal="center" vertical="center" wrapText="1"/>
    </xf>
    <xf numFmtId="0" fontId="33" fillId="0" borderId="15" xfId="47" applyFont="1" applyFill="1" applyBorder="1" applyAlignment="1">
      <alignment horizontal="center" vertical="center" wrapText="1"/>
    </xf>
    <xf numFmtId="0" fontId="34" fillId="0" borderId="0" xfId="47" applyFont="1" applyFill="1" applyBorder="1" applyAlignment="1">
      <alignment horizontal="right" vertical="center" wrapText="1"/>
    </xf>
    <xf numFmtId="0" fontId="34" fillId="0" borderId="15" xfId="47" applyFont="1" applyFill="1" applyBorder="1" applyAlignment="1">
      <alignment horizontal="right" vertical="center" wrapText="1"/>
    </xf>
    <xf numFmtId="0" fontId="34" fillId="0" borderId="0" xfId="46" applyFont="1" applyBorder="1" applyAlignment="1">
      <alignment horizontal="center"/>
    </xf>
    <xf numFmtId="0" fontId="33" fillId="0" borderId="0" xfId="46" applyFont="1" applyFill="1" applyBorder="1" applyAlignment="1">
      <alignment horizontal="center" vertical="center"/>
    </xf>
    <xf numFmtId="0" fontId="33" fillId="0" borderId="15" xfId="46" applyFont="1" applyFill="1" applyBorder="1" applyAlignment="1">
      <alignment horizontal="center" vertical="center"/>
    </xf>
    <xf numFmtId="0" fontId="34" fillId="0" borderId="15" xfId="46" applyFont="1" applyBorder="1" applyAlignment="1">
      <alignment horizontal="center"/>
    </xf>
    <xf numFmtId="173" fontId="50" fillId="0" borderId="0" xfId="28" applyNumberFormat="1" applyFont="1" applyAlignment="1">
      <alignment horizontal="left" vertical="center"/>
    </xf>
    <xf numFmtId="173" fontId="33" fillId="0" borderId="0" xfId="28" applyNumberFormat="1" applyFont="1" applyFill="1" applyBorder="1" applyAlignment="1">
      <alignment horizontal="left"/>
    </xf>
    <xf numFmtId="173" fontId="33" fillId="0" borderId="0" xfId="28" applyNumberFormat="1" applyFont="1" applyFill="1" applyBorder="1" applyAlignment="1">
      <alignment horizontal="center"/>
    </xf>
    <xf numFmtId="173" fontId="33" fillId="0" borderId="24" xfId="28" applyNumberFormat="1" applyFont="1" applyBorder="1" applyAlignment="1">
      <alignment horizontal="center"/>
    </xf>
    <xf numFmtId="173" fontId="33" fillId="0" borderId="0" xfId="28" applyNumberFormat="1" applyFont="1" applyFill="1" applyBorder="1" applyAlignment="1">
      <alignment horizontal="center" vertical="center"/>
    </xf>
    <xf numFmtId="173" fontId="33" fillId="0" borderId="0" xfId="28" applyNumberFormat="1" applyFont="1" applyFill="1" applyBorder="1" applyAlignment="1">
      <alignment horizontal="center"/>
    </xf>
    <xf numFmtId="173" fontId="34" fillId="0" borderId="0" xfId="47" applyNumberFormat="1" applyFont="1"/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_Bilanci Albavia" xfId="32"/>
    <cellStyle name="Comma_Profit &amp; Loss acc. Albavia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Migliaia 2" xfId="42"/>
    <cellStyle name="Migliaia 3" xfId="43"/>
    <cellStyle name="Neutral" xfId="44" builtinId="28" customBuiltin="1"/>
    <cellStyle name="Normal" xfId="0" builtinId="0"/>
    <cellStyle name="Normal 2" xfId="45"/>
    <cellStyle name="Normal_B-Sheet Diekati 2003" xfId="46"/>
    <cellStyle name="Normal_Profit &amp; Loss acc. Albavia" xfId="47"/>
    <cellStyle name="Normal_Profit &amp; Loss acc. Albavia 2" xfId="48"/>
    <cellStyle name="Normale 2" xfId="49"/>
    <cellStyle name="Normale 3" xfId="50"/>
    <cellStyle name="Normale 4" xfId="51"/>
    <cellStyle name="Normalny_AKTYWA" xfId="52"/>
    <cellStyle name="Note" xfId="53" builtinId="10" customBuiltin="1"/>
    <cellStyle name="Output" xfId="54" builtinId="21" customBuiltin="1"/>
    <cellStyle name="Percent" xfId="55" builtinId="5"/>
    <cellStyle name="Percentuale 2" xfId="56"/>
    <cellStyle name="Title" xfId="57" builtinId="15" customBuiltin="1"/>
    <cellStyle name="Total" xfId="58" builtinId="25" customBuiltin="1"/>
    <cellStyle name="Warning Text" xfId="59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jolagolemi/Desktop/DGA%202011/Bilanci%20DGA%202011/DGA%202011-%20Bilanc/-%20Bilanc%20%20DGA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A_Klientet/Essegei%20Group/2008/Pasqyrat%20Financiare%202008/Bilanc%20i%20Formatuar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A_Klientet/CT%20Telecom/Dif%20Kembimi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_Sheet08"/>
      <sheetName val="P&amp;L08"/>
      <sheetName val="Equity"/>
      <sheetName val="Fluksi "/>
      <sheetName val="B_Link B_Sheet08 "/>
      <sheetName val="B_Link P&amp;L08"/>
      <sheetName val="B_LinkEquity "/>
      <sheetName val="B_link Fluksi"/>
      <sheetName val="Sheet1"/>
    </sheetNames>
    <sheetDataSet>
      <sheetData sheetId="0"/>
      <sheetData sheetId="1"/>
      <sheetData sheetId="2">
        <row r="42">
          <cell r="L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_Sheet08 (2)"/>
      <sheetName val="B_Sheet08"/>
      <sheetName val="P&amp;L08"/>
      <sheetName val="Equity"/>
      <sheetName val="Cash"/>
      <sheetName val="Fluksi SKK"/>
      <sheetName val="FD T Fitimit"/>
      <sheetName val="TVSH"/>
      <sheetName val="AQT"/>
      <sheetName val="SJSHS gj.llog.31.12.08"/>
    </sheetNames>
    <sheetDataSet>
      <sheetData sheetId="0"/>
      <sheetData sheetId="1">
        <row r="43">
          <cell r="G43">
            <v>1414948.9791999997</v>
          </cell>
          <cell r="H43">
            <v>1188574.8</v>
          </cell>
        </row>
      </sheetData>
      <sheetData sheetId="2">
        <row r="13">
          <cell r="E13" t="str">
            <v>Personel Expenses</v>
          </cell>
        </row>
        <row r="18">
          <cell r="K18" t="str">
            <v xml:space="preserve">      Sales of fixed assets</v>
          </cell>
        </row>
        <row r="31">
          <cell r="E31" t="str">
            <v>Interes expense calculated to be paid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f Kemb Detyr Kredi Furnit etj"/>
      <sheetName val="Dif Kemb Kerkesa debit klient "/>
      <sheetName val="Dif Kemb kl 5"/>
    </sheetNames>
    <sheetDataSet>
      <sheetData sheetId="0">
        <row r="33">
          <cell r="S33">
            <v>133412833.80000035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</sheetPr>
  <dimension ref="B1:J46"/>
  <sheetViews>
    <sheetView workbookViewId="0">
      <selection activeCell="P4" sqref="P4"/>
    </sheetView>
  </sheetViews>
  <sheetFormatPr defaultRowHeight="12.75"/>
  <cols>
    <col min="1" max="1" width="2.42578125" customWidth="1"/>
    <col min="2" max="9" width="9.140625" style="28"/>
    <col min="10" max="10" width="18.28515625" style="28" customWidth="1"/>
  </cols>
  <sheetData>
    <row r="1" spans="2:10">
      <c r="B1" s="1"/>
      <c r="C1" s="2"/>
      <c r="D1" s="2"/>
      <c r="E1" s="2"/>
      <c r="F1" s="2"/>
      <c r="G1" s="2"/>
      <c r="H1" s="2"/>
      <c r="I1" s="2"/>
      <c r="J1" s="3"/>
    </row>
    <row r="2" spans="2:10" ht="30" customHeight="1">
      <c r="B2" s="4" t="s">
        <v>0</v>
      </c>
      <c r="C2" s="5"/>
      <c r="D2" s="5"/>
      <c r="E2" s="6" t="s">
        <v>1</v>
      </c>
      <c r="F2" s="7"/>
      <c r="G2" s="8"/>
      <c r="H2" s="9"/>
      <c r="I2" s="5"/>
      <c r="J2" s="10"/>
    </row>
    <row r="3" spans="2:10" ht="30" customHeight="1">
      <c r="B3" s="4"/>
      <c r="C3" s="5"/>
      <c r="D3" s="5"/>
      <c r="E3" s="6"/>
      <c r="F3" s="7"/>
      <c r="G3" s="8"/>
      <c r="H3" s="9"/>
      <c r="I3" s="5"/>
      <c r="J3" s="10"/>
    </row>
    <row r="4" spans="2:10" ht="23.25" customHeight="1">
      <c r="B4" s="4" t="s">
        <v>2</v>
      </c>
      <c r="C4" s="5"/>
      <c r="D4" s="5"/>
      <c r="E4" s="11" t="s">
        <v>3</v>
      </c>
      <c r="F4" s="12"/>
      <c r="G4" s="13"/>
      <c r="H4" s="5"/>
      <c r="I4" s="5"/>
      <c r="J4" s="10"/>
    </row>
    <row r="5" spans="2:10" ht="18.75" customHeight="1">
      <c r="B5" s="4" t="s">
        <v>4</v>
      </c>
      <c r="C5" s="5"/>
      <c r="D5" s="5"/>
      <c r="E5" s="14" t="s">
        <v>5</v>
      </c>
      <c r="F5" s="14"/>
      <c r="G5" s="14"/>
      <c r="H5" s="15"/>
      <c r="I5" s="5"/>
      <c r="J5" s="10"/>
    </row>
    <row r="6" spans="2:10" ht="14.25">
      <c r="B6" s="4"/>
      <c r="C6" s="5"/>
      <c r="D6" s="5"/>
      <c r="E6" s="16"/>
      <c r="F6" s="16"/>
      <c r="G6" s="15"/>
      <c r="H6" s="17"/>
      <c r="I6" s="5"/>
      <c r="J6" s="10"/>
    </row>
    <row r="7" spans="2:10" ht="15.75">
      <c r="B7" s="4" t="s">
        <v>6</v>
      </c>
      <c r="C7" s="5"/>
      <c r="D7" s="5"/>
      <c r="E7" s="18" t="s">
        <v>7</v>
      </c>
      <c r="F7" s="19"/>
      <c r="G7" s="5"/>
      <c r="H7" s="5"/>
      <c r="I7" s="5"/>
      <c r="J7" s="10"/>
    </row>
    <row r="8" spans="2:10">
      <c r="B8" s="4" t="s">
        <v>8</v>
      </c>
      <c r="C8" s="5"/>
      <c r="D8" s="5"/>
      <c r="E8" s="5"/>
      <c r="F8" s="13"/>
      <c r="G8" s="5"/>
      <c r="H8" s="5"/>
      <c r="I8" s="5"/>
      <c r="J8" s="10"/>
    </row>
    <row r="9" spans="2:10">
      <c r="B9" s="4"/>
      <c r="C9" s="5"/>
      <c r="D9" s="5"/>
      <c r="E9" s="5"/>
      <c r="F9" s="5"/>
      <c r="G9" s="5"/>
      <c r="H9" s="5"/>
      <c r="I9" s="5"/>
      <c r="J9" s="10"/>
    </row>
    <row r="10" spans="2:10">
      <c r="B10" s="4" t="s">
        <v>9</v>
      </c>
      <c r="C10" s="5"/>
      <c r="D10" s="5"/>
      <c r="E10" s="20" t="s">
        <v>10</v>
      </c>
      <c r="F10" s="20"/>
      <c r="G10" s="20"/>
      <c r="H10" s="20"/>
      <c r="I10" s="20"/>
      <c r="J10" s="10"/>
    </row>
    <row r="11" spans="2:10">
      <c r="B11" s="4"/>
      <c r="C11" s="5"/>
      <c r="D11" s="5"/>
      <c r="E11" s="21"/>
      <c r="F11" s="21"/>
      <c r="G11" s="21"/>
      <c r="H11" s="21"/>
      <c r="I11" s="5"/>
      <c r="J11" s="10"/>
    </row>
    <row r="12" spans="2:10">
      <c r="B12" s="22"/>
      <c r="C12" s="15"/>
      <c r="D12" s="15"/>
      <c r="E12" s="15"/>
      <c r="F12" s="15"/>
      <c r="G12" s="15"/>
      <c r="H12" s="15"/>
      <c r="I12" s="15"/>
      <c r="J12" s="23"/>
    </row>
    <row r="13" spans="2:10">
      <c r="B13" s="22"/>
      <c r="C13" s="15"/>
      <c r="D13" s="15"/>
      <c r="E13" s="15"/>
      <c r="F13" s="15"/>
      <c r="G13" s="15"/>
      <c r="H13" s="15"/>
      <c r="I13" s="15"/>
      <c r="J13" s="23"/>
    </row>
    <row r="14" spans="2:10">
      <c r="B14" s="22"/>
      <c r="C14" s="15"/>
      <c r="D14" s="15"/>
      <c r="E14" s="15"/>
      <c r="F14" s="15"/>
      <c r="G14" s="15"/>
      <c r="H14" s="15"/>
      <c r="I14" s="15"/>
      <c r="J14" s="23"/>
    </row>
    <row r="15" spans="2:10">
      <c r="B15" s="22"/>
      <c r="C15" s="15"/>
      <c r="D15" s="15"/>
      <c r="E15" s="15"/>
      <c r="F15" s="15"/>
      <c r="G15" s="15"/>
      <c r="H15" s="15"/>
      <c r="I15" s="15"/>
      <c r="J15" s="23"/>
    </row>
    <row r="16" spans="2:10">
      <c r="B16" s="22"/>
      <c r="C16" s="15"/>
      <c r="D16" s="15"/>
      <c r="E16" s="15"/>
      <c r="F16" s="15"/>
      <c r="G16" s="15"/>
      <c r="H16" s="15"/>
      <c r="I16" s="15"/>
      <c r="J16" s="23"/>
    </row>
    <row r="17" spans="2:10">
      <c r="B17" s="22"/>
      <c r="C17" s="15"/>
      <c r="D17" s="15"/>
      <c r="E17" s="15"/>
      <c r="F17" s="15"/>
      <c r="G17" s="15"/>
      <c r="H17" s="15"/>
      <c r="I17" s="15"/>
      <c r="J17" s="23"/>
    </row>
    <row r="18" spans="2:10" ht="27.75">
      <c r="B18" s="275" t="s">
        <v>11</v>
      </c>
      <c r="C18" s="276"/>
      <c r="D18" s="276"/>
      <c r="E18" s="276"/>
      <c r="F18" s="276"/>
      <c r="G18" s="276"/>
      <c r="H18" s="276"/>
      <c r="I18" s="276"/>
      <c r="J18" s="277"/>
    </row>
    <row r="19" spans="2:10" ht="67.5" customHeight="1">
      <c r="B19" s="22"/>
      <c r="C19" s="15"/>
      <c r="D19" s="15"/>
      <c r="E19" s="15"/>
      <c r="F19" s="15"/>
      <c r="G19" s="15"/>
      <c r="H19" s="15"/>
      <c r="I19" s="15"/>
      <c r="J19" s="23"/>
    </row>
    <row r="20" spans="2:10">
      <c r="B20" s="22"/>
      <c r="C20" s="15"/>
      <c r="D20" s="15"/>
      <c r="E20" s="15"/>
      <c r="F20" s="15"/>
      <c r="G20" s="15"/>
      <c r="H20" s="15"/>
      <c r="I20" s="15"/>
      <c r="J20" s="23"/>
    </row>
    <row r="21" spans="2:10">
      <c r="B21" s="22"/>
      <c r="C21" s="15"/>
      <c r="D21" s="15"/>
      <c r="E21" s="15"/>
      <c r="F21" s="15"/>
      <c r="G21" s="15"/>
      <c r="H21" s="15"/>
      <c r="I21" s="15"/>
      <c r="J21" s="23"/>
    </row>
    <row r="22" spans="2:10">
      <c r="B22" s="22"/>
      <c r="C22" s="15"/>
      <c r="D22" s="15"/>
      <c r="E22" s="15"/>
      <c r="F22" s="15"/>
      <c r="G22" s="15"/>
      <c r="H22" s="15"/>
      <c r="I22" s="15"/>
      <c r="J22" s="23"/>
    </row>
    <row r="23" spans="2:10" ht="39.75" customHeight="1">
      <c r="B23" s="22"/>
      <c r="C23" s="15"/>
      <c r="D23" s="276" t="s">
        <v>12</v>
      </c>
      <c r="E23" s="276"/>
      <c r="F23" s="276"/>
      <c r="G23" s="276"/>
      <c r="H23" s="276"/>
      <c r="I23" s="276"/>
      <c r="J23" s="23"/>
    </row>
    <row r="24" spans="2:10">
      <c r="B24" s="22"/>
      <c r="C24" s="15"/>
      <c r="D24" s="15"/>
      <c r="E24" s="15"/>
      <c r="F24" s="15"/>
      <c r="G24" s="15"/>
      <c r="H24" s="15"/>
      <c r="I24" s="15"/>
      <c r="J24" s="23"/>
    </row>
    <row r="25" spans="2:10">
      <c r="B25" s="22"/>
      <c r="C25" s="15"/>
      <c r="D25" s="15"/>
      <c r="E25" s="15"/>
      <c r="F25" s="15"/>
      <c r="G25" s="15"/>
      <c r="H25" s="15"/>
      <c r="I25" s="15"/>
      <c r="J25" s="23"/>
    </row>
    <row r="26" spans="2:10">
      <c r="B26" s="22"/>
      <c r="C26" s="15"/>
      <c r="D26" s="15"/>
      <c r="E26" s="15"/>
      <c r="F26" s="15"/>
      <c r="G26" s="15"/>
      <c r="H26" s="15"/>
      <c r="I26" s="15"/>
      <c r="J26" s="23"/>
    </row>
    <row r="27" spans="2:10">
      <c r="B27" s="22"/>
      <c r="C27" s="15"/>
      <c r="D27" s="15"/>
      <c r="E27" s="15"/>
      <c r="F27" s="15"/>
      <c r="G27" s="15"/>
      <c r="H27" s="15"/>
      <c r="I27" s="15"/>
      <c r="J27" s="23"/>
    </row>
    <row r="28" spans="2:10">
      <c r="B28" s="4" t="s">
        <v>13</v>
      </c>
      <c r="C28" s="5"/>
      <c r="D28" s="5"/>
      <c r="E28" s="5"/>
      <c r="F28" s="5"/>
      <c r="G28" s="274" t="s">
        <v>14</v>
      </c>
      <c r="H28" s="274"/>
      <c r="I28" s="5"/>
      <c r="J28" s="10"/>
    </row>
    <row r="29" spans="2:10">
      <c r="B29" s="4" t="s">
        <v>15</v>
      </c>
      <c r="C29" s="5"/>
      <c r="D29" s="5"/>
      <c r="E29" s="5"/>
      <c r="F29" s="5"/>
      <c r="G29" s="278" t="s">
        <v>16</v>
      </c>
      <c r="H29" s="278"/>
      <c r="I29" s="5"/>
      <c r="J29" s="10"/>
    </row>
    <row r="30" spans="2:10">
      <c r="B30" s="4" t="s">
        <v>17</v>
      </c>
      <c r="C30" s="5"/>
      <c r="D30" s="5"/>
      <c r="E30" s="5"/>
      <c r="F30" s="5"/>
      <c r="G30" s="278" t="s">
        <v>18</v>
      </c>
      <c r="H30" s="278"/>
      <c r="I30" s="5"/>
      <c r="J30" s="10"/>
    </row>
    <row r="31" spans="2:10">
      <c r="B31" s="4" t="s">
        <v>19</v>
      </c>
      <c r="C31" s="5"/>
      <c r="D31" s="5"/>
      <c r="E31" s="5"/>
      <c r="F31" s="5"/>
      <c r="G31" s="278" t="s">
        <v>18</v>
      </c>
      <c r="H31" s="278"/>
      <c r="I31" s="5"/>
      <c r="J31" s="10"/>
    </row>
    <row r="32" spans="2:10">
      <c r="B32" s="22"/>
      <c r="C32" s="15"/>
      <c r="D32" s="15"/>
      <c r="E32" s="15"/>
      <c r="F32" s="15"/>
      <c r="G32" s="15"/>
      <c r="H32" s="15"/>
      <c r="I32" s="15"/>
      <c r="J32" s="23"/>
    </row>
    <row r="33" spans="2:10" ht="15.75">
      <c r="B33" s="4" t="s">
        <v>20</v>
      </c>
      <c r="C33" s="5"/>
      <c r="D33" s="5"/>
      <c r="E33" s="5"/>
      <c r="F33" s="13" t="s">
        <v>21</v>
      </c>
      <c r="G33" s="274" t="s">
        <v>22</v>
      </c>
      <c r="H33" s="274"/>
      <c r="I33" s="18"/>
      <c r="J33" s="24"/>
    </row>
    <row r="34" spans="2:10" ht="15.75">
      <c r="B34" s="4"/>
      <c r="C34" s="5"/>
      <c r="D34" s="5"/>
      <c r="E34" s="5"/>
      <c r="F34" s="13" t="s">
        <v>23</v>
      </c>
      <c r="G34" s="278" t="s">
        <v>24</v>
      </c>
      <c r="H34" s="278"/>
      <c r="I34" s="18"/>
      <c r="J34" s="24"/>
    </row>
    <row r="35" spans="2:10" ht="15.75">
      <c r="B35" s="4"/>
      <c r="C35" s="5"/>
      <c r="D35" s="5"/>
      <c r="E35" s="5"/>
      <c r="F35" s="13"/>
      <c r="G35" s="13"/>
      <c r="H35" s="13"/>
      <c r="I35" s="18"/>
      <c r="J35" s="24"/>
    </row>
    <row r="36" spans="2:10" ht="15.75">
      <c r="B36" s="4" t="s">
        <v>25</v>
      </c>
      <c r="C36" s="5"/>
      <c r="D36" s="5"/>
      <c r="E36" s="13"/>
      <c r="F36" s="5"/>
      <c r="G36" s="274" t="s">
        <v>26</v>
      </c>
      <c r="H36" s="274"/>
      <c r="I36" s="18"/>
      <c r="J36" s="24"/>
    </row>
    <row r="37" spans="2:10" ht="15.75">
      <c r="B37" s="4"/>
      <c r="C37" s="5"/>
      <c r="D37" s="5"/>
      <c r="E37" s="13"/>
      <c r="F37" s="5"/>
      <c r="G37" s="13"/>
      <c r="H37" s="13"/>
      <c r="I37" s="18"/>
      <c r="J37" s="24"/>
    </row>
    <row r="38" spans="2:10" ht="15.75">
      <c r="B38" s="4"/>
      <c r="C38" s="5"/>
      <c r="D38" s="5"/>
      <c r="E38" s="13"/>
      <c r="F38" s="5"/>
      <c r="G38" s="13"/>
      <c r="H38" s="13"/>
      <c r="I38" s="18"/>
      <c r="J38" s="24"/>
    </row>
    <row r="39" spans="2:10" ht="13.5" thickBot="1">
      <c r="B39" s="25"/>
      <c r="C39" s="26"/>
      <c r="D39" s="26"/>
      <c r="E39" s="26"/>
      <c r="F39" s="26"/>
      <c r="G39" s="26"/>
      <c r="H39" s="26"/>
      <c r="I39" s="26"/>
      <c r="J39" s="27"/>
    </row>
    <row r="46" spans="2:10">
      <c r="E46" s="29"/>
    </row>
  </sheetData>
  <mergeCells count="9">
    <mergeCell ref="G36:H36"/>
    <mergeCell ref="B18:J18"/>
    <mergeCell ref="G30:H30"/>
    <mergeCell ref="G31:H31"/>
    <mergeCell ref="G33:H33"/>
    <mergeCell ref="G34:H34"/>
    <mergeCell ref="G28:H28"/>
    <mergeCell ref="G29:H29"/>
    <mergeCell ref="D23:I23"/>
  </mergeCells>
  <phoneticPr fontId="22" type="noConversion"/>
  <pageMargins left="0.41" right="0.75" top="0.76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C1:AG116"/>
  <sheetViews>
    <sheetView showGridLines="0" defaultGridColor="0" topLeftCell="A95" colorId="18" zoomScale="70" zoomScaleNormal="70" zoomScaleSheetLayoutView="70" workbookViewId="0">
      <selection activeCell="R120" sqref="R120"/>
    </sheetView>
  </sheetViews>
  <sheetFormatPr defaultRowHeight="12.75" outlineLevelRow="1"/>
  <cols>
    <col min="1" max="2" width="2.140625" style="35" customWidth="1"/>
    <col min="3" max="3" width="6.5703125" style="31" customWidth="1"/>
    <col min="4" max="4" width="6.5703125" style="31" hidden="1" customWidth="1"/>
    <col min="5" max="5" width="50.28515625" style="31" customWidth="1"/>
    <col min="6" max="6" width="47.5703125" style="31" hidden="1" customWidth="1"/>
    <col min="7" max="7" width="47.5703125" style="32" hidden="1" customWidth="1"/>
    <col min="8" max="8" width="2.28515625" style="32" customWidth="1"/>
    <col min="9" max="9" width="9.7109375" style="31" customWidth="1"/>
    <col min="10" max="10" width="1.42578125" style="31" customWidth="1"/>
    <col min="11" max="11" width="18.140625" style="31" customWidth="1"/>
    <col min="12" max="12" width="2.7109375" style="31" customWidth="1"/>
    <col min="13" max="13" width="19.140625" style="31" customWidth="1"/>
    <col min="14" max="15" width="3" style="31" customWidth="1"/>
    <col min="16" max="16" width="6.42578125" style="33" bestFit="1" customWidth="1"/>
    <col min="17" max="17" width="6.42578125" style="33" hidden="1" customWidth="1"/>
    <col min="18" max="18" width="40.5703125" style="33" customWidth="1"/>
    <col min="19" max="19" width="45.5703125" style="33" hidden="1" customWidth="1"/>
    <col min="20" max="20" width="46.42578125" style="34" hidden="1" customWidth="1"/>
    <col min="21" max="21" width="2.28515625" style="32" customWidth="1"/>
    <col min="22" max="22" width="9.140625" style="33" bestFit="1"/>
    <col min="23" max="23" width="2.28515625" style="31" customWidth="1"/>
    <col min="24" max="24" width="18.140625" style="31" customWidth="1"/>
    <col min="25" max="25" width="4" style="31" customWidth="1"/>
    <col min="26" max="26" width="17.28515625" style="31" customWidth="1"/>
    <col min="27" max="27" width="12.85546875" style="35" hidden="1" customWidth="1"/>
    <col min="28" max="28" width="2.28515625" style="36" customWidth="1"/>
    <col min="29" max="29" width="16.85546875" style="33" customWidth="1"/>
    <col min="30" max="30" width="12.5703125" style="33" bestFit="1" customWidth="1"/>
    <col min="31" max="31" width="13.7109375" style="33" bestFit="1" customWidth="1"/>
    <col min="32" max="32" width="14.140625" style="33" bestFit="1" customWidth="1"/>
    <col min="33" max="33" width="9.140625" style="33"/>
    <col min="34" max="16384" width="9.140625" style="35"/>
  </cols>
  <sheetData>
    <row r="1" spans="3:33">
      <c r="C1" s="30"/>
      <c r="D1" s="30"/>
    </row>
    <row r="3" spans="3:33" s="43" customFormat="1" ht="17.25" hidden="1" customHeight="1" outlineLevel="1">
      <c r="C3" s="292" t="s">
        <v>27</v>
      </c>
      <c r="D3" s="37"/>
      <c r="E3" s="292" t="s">
        <v>28</v>
      </c>
      <c r="F3" s="292" t="s">
        <v>29</v>
      </c>
      <c r="G3" s="37"/>
      <c r="H3" s="37"/>
      <c r="I3" s="38"/>
      <c r="J3" s="37"/>
      <c r="K3" s="284" t="s">
        <v>30</v>
      </c>
      <c r="L3" s="284"/>
      <c r="M3" s="284"/>
      <c r="N3" s="39"/>
      <c r="O3" s="39"/>
      <c r="P3" s="283" t="s">
        <v>31</v>
      </c>
      <c r="Q3" s="40"/>
      <c r="R3" s="283" t="s">
        <v>32</v>
      </c>
      <c r="S3" s="283" t="s">
        <v>33</v>
      </c>
      <c r="T3" s="40"/>
      <c r="U3" s="37"/>
      <c r="V3" s="40"/>
      <c r="W3" s="37"/>
      <c r="X3" s="284" t="s">
        <v>30</v>
      </c>
      <c r="Y3" s="284"/>
      <c r="Z3" s="284"/>
      <c r="AA3" s="285" t="s">
        <v>34</v>
      </c>
      <c r="AB3" s="41"/>
      <c r="AC3" s="42"/>
      <c r="AD3" s="42"/>
      <c r="AE3" s="42"/>
      <c r="AF3" s="42"/>
      <c r="AG3" s="42"/>
    </row>
    <row r="4" spans="3:33" s="43" customFormat="1" ht="18.75" hidden="1" customHeight="1" outlineLevel="1" thickBot="1">
      <c r="C4" s="292"/>
      <c r="D4" s="37"/>
      <c r="E4" s="292"/>
      <c r="F4" s="292"/>
      <c r="G4" s="37"/>
      <c r="H4" s="37"/>
      <c r="I4" s="38" t="s">
        <v>35</v>
      </c>
      <c r="J4" s="37"/>
      <c r="K4" s="44" t="s">
        <v>36</v>
      </c>
      <c r="L4" s="44"/>
      <c r="M4" s="44" t="s">
        <v>37</v>
      </c>
      <c r="N4" s="44"/>
      <c r="O4" s="44"/>
      <c r="P4" s="283"/>
      <c r="Q4" s="40"/>
      <c r="R4" s="283"/>
      <c r="S4" s="283"/>
      <c r="T4" s="40"/>
      <c r="U4" s="37"/>
      <c r="V4" s="40" t="s">
        <v>35</v>
      </c>
      <c r="W4" s="37"/>
      <c r="X4" s="45" t="s">
        <v>36</v>
      </c>
      <c r="Y4" s="44"/>
      <c r="Z4" s="45" t="s">
        <v>37</v>
      </c>
      <c r="AA4" s="285"/>
      <c r="AB4" s="41"/>
      <c r="AC4" s="42"/>
      <c r="AD4" s="42"/>
      <c r="AE4" s="42"/>
      <c r="AF4" s="42"/>
      <c r="AG4" s="42"/>
    </row>
    <row r="5" spans="3:33" s="43" customFormat="1" hidden="1" outlineLevel="1">
      <c r="C5" s="46"/>
      <c r="D5" s="46"/>
      <c r="E5" s="47" t="s">
        <v>38</v>
      </c>
      <c r="F5" s="48" t="s">
        <v>39</v>
      </c>
      <c r="G5" s="48"/>
      <c r="H5" s="48"/>
      <c r="I5" s="49"/>
      <c r="J5" s="48"/>
      <c r="K5" s="50">
        <f>SUM(K6+K14+K21)</f>
        <v>14769600000</v>
      </c>
      <c r="L5" s="50"/>
      <c r="M5" s="50">
        <f>SUM(M6+M14+M21)</f>
        <v>14769600000</v>
      </c>
      <c r="N5" s="50"/>
      <c r="O5" s="50"/>
      <c r="P5" s="51" t="s">
        <v>40</v>
      </c>
      <c r="Q5" s="51"/>
      <c r="R5" s="51" t="s">
        <v>41</v>
      </c>
      <c r="S5" s="52" t="s">
        <v>42</v>
      </c>
      <c r="T5" s="52"/>
      <c r="U5" s="48"/>
      <c r="V5" s="52"/>
      <c r="W5" s="48"/>
      <c r="X5" s="53">
        <f>SUM(X6+X17+X22+X23)</f>
        <v>3874513045.1682043</v>
      </c>
      <c r="Y5" s="54"/>
      <c r="Z5" s="55">
        <f>SUM(Z6+Z17+Z22+Z23)</f>
        <v>3493513045.1682043</v>
      </c>
      <c r="AA5" s="56">
        <f>SUM(AA6+AA17+AA22+AA23)</f>
        <v>381000000</v>
      </c>
      <c r="AB5" s="41"/>
      <c r="AC5" s="42"/>
      <c r="AD5" s="42"/>
      <c r="AE5" s="42"/>
      <c r="AF5" s="42"/>
      <c r="AG5" s="42"/>
    </row>
    <row r="6" spans="3:33" s="43" customFormat="1" hidden="1" outlineLevel="1">
      <c r="C6" s="47" t="s">
        <v>43</v>
      </c>
      <c r="D6" s="47"/>
      <c r="E6" s="57" t="s">
        <v>44</v>
      </c>
      <c r="F6" s="57" t="s">
        <v>45</v>
      </c>
      <c r="G6" s="57"/>
      <c r="H6" s="57"/>
      <c r="I6" s="58"/>
      <c r="J6" s="57"/>
      <c r="K6" s="50">
        <f>SUM(K7:K13)</f>
        <v>0</v>
      </c>
      <c r="L6" s="50"/>
      <c r="M6" s="50">
        <f>SUM(M7:M13)</f>
        <v>0</v>
      </c>
      <c r="N6" s="59"/>
      <c r="O6" s="59"/>
      <c r="P6" s="60" t="s">
        <v>46</v>
      </c>
      <c r="Q6" s="60"/>
      <c r="R6" s="61" t="s">
        <v>47</v>
      </c>
      <c r="S6" s="61" t="s">
        <v>48</v>
      </c>
      <c r="T6" s="61"/>
      <c r="U6" s="57"/>
      <c r="V6" s="61"/>
      <c r="W6" s="57"/>
      <c r="X6" s="50">
        <f>+X8+X9+X11+X15+X16</f>
        <v>3874513045.1682043</v>
      </c>
      <c r="Y6" s="50"/>
      <c r="Z6" s="50">
        <f>SUM(Z8:Z16)</f>
        <v>3493513045.1682043</v>
      </c>
      <c r="AA6" s="62">
        <f>SUM(AA8:AA16)</f>
        <v>381000000</v>
      </c>
      <c r="AB6" s="41"/>
      <c r="AC6" s="42"/>
      <c r="AD6" s="42"/>
      <c r="AE6" s="42"/>
      <c r="AF6" s="42"/>
      <c r="AG6" s="42"/>
    </row>
    <row r="7" spans="3:33" s="43" customFormat="1" hidden="1" outlineLevel="1">
      <c r="C7" s="46" t="s">
        <v>49</v>
      </c>
      <c r="D7" s="46"/>
      <c r="E7" s="46" t="s">
        <v>50</v>
      </c>
      <c r="F7" s="57"/>
      <c r="G7" s="57"/>
      <c r="H7" s="57"/>
      <c r="I7" s="58"/>
      <c r="J7" s="57"/>
      <c r="K7" s="63"/>
      <c r="L7" s="63"/>
      <c r="M7" s="63"/>
      <c r="N7" s="63"/>
      <c r="O7" s="63"/>
      <c r="P7" s="42"/>
      <c r="Q7" s="42"/>
      <c r="R7" s="42" t="s">
        <v>51</v>
      </c>
      <c r="S7" s="42" t="s">
        <v>52</v>
      </c>
      <c r="T7" s="42"/>
      <c r="U7" s="46"/>
      <c r="V7" s="42"/>
      <c r="W7" s="46"/>
      <c r="X7" s="64"/>
      <c r="Y7" s="64"/>
      <c r="Z7" s="63"/>
      <c r="AA7" s="65">
        <f t="shared" ref="AA7:AA14" si="0">X7-Z7</f>
        <v>0</v>
      </c>
      <c r="AB7" s="41"/>
      <c r="AC7" s="42"/>
      <c r="AD7" s="42"/>
      <c r="AE7" s="42"/>
      <c r="AF7" s="42"/>
      <c r="AG7" s="42"/>
    </row>
    <row r="8" spans="3:33" s="43" customFormat="1" hidden="1" outlineLevel="1">
      <c r="C8" s="46" t="s">
        <v>53</v>
      </c>
      <c r="D8" s="46"/>
      <c r="E8" s="46" t="s">
        <v>54</v>
      </c>
      <c r="F8" s="46" t="s">
        <v>55</v>
      </c>
      <c r="G8" s="46"/>
      <c r="H8" s="46"/>
      <c r="I8" s="46"/>
      <c r="J8" s="46"/>
      <c r="K8" s="63"/>
      <c r="L8" s="63"/>
      <c r="M8" s="63"/>
      <c r="N8" s="63"/>
      <c r="O8" s="63"/>
      <c r="P8" s="42" t="s">
        <v>56</v>
      </c>
      <c r="Q8" s="42"/>
      <c r="R8" s="42" t="s">
        <v>57</v>
      </c>
      <c r="S8" s="42" t="s">
        <v>58</v>
      </c>
      <c r="T8" s="42"/>
      <c r="U8" s="46"/>
      <c r="V8" s="42"/>
      <c r="W8" s="46"/>
      <c r="X8" s="66">
        <f>3720000000+381000000</f>
        <v>4101000000</v>
      </c>
      <c r="Y8" s="64"/>
      <c r="Z8" s="67">
        <v>3720000000</v>
      </c>
      <c r="AA8" s="65">
        <f t="shared" si="0"/>
        <v>381000000</v>
      </c>
      <c r="AB8" s="41"/>
      <c r="AC8" s="42"/>
      <c r="AD8" s="42"/>
      <c r="AE8" s="42"/>
      <c r="AF8" s="42"/>
      <c r="AG8" s="42"/>
    </row>
    <row r="9" spans="3:33" s="43" customFormat="1" hidden="1" outlineLevel="1">
      <c r="C9" s="46" t="s">
        <v>59</v>
      </c>
      <c r="D9" s="46"/>
      <c r="E9" s="46" t="s">
        <v>60</v>
      </c>
      <c r="F9" s="46" t="s">
        <v>61</v>
      </c>
      <c r="G9" s="46"/>
      <c r="H9" s="46"/>
      <c r="I9" s="46"/>
      <c r="J9" s="46"/>
      <c r="K9" s="63"/>
      <c r="L9" s="63"/>
      <c r="M9" s="63"/>
      <c r="N9" s="63"/>
      <c r="O9" s="63"/>
      <c r="P9" s="42" t="s">
        <v>62</v>
      </c>
      <c r="Q9" s="42"/>
      <c r="R9" s="42" t="s">
        <v>63</v>
      </c>
      <c r="S9" s="42" t="s">
        <v>64</v>
      </c>
      <c r="T9" s="42"/>
      <c r="U9" s="46"/>
      <c r="V9" s="42"/>
      <c r="W9" s="46"/>
      <c r="X9" s="64"/>
      <c r="Y9" s="64"/>
      <c r="Z9" s="63"/>
      <c r="AA9" s="65">
        <f t="shared" si="0"/>
        <v>0</v>
      </c>
      <c r="AB9" s="41"/>
      <c r="AC9" s="42"/>
      <c r="AD9" s="42"/>
      <c r="AE9" s="42"/>
      <c r="AF9" s="42"/>
      <c r="AG9" s="42"/>
    </row>
    <row r="10" spans="3:33" s="43" customFormat="1" hidden="1" outlineLevel="1">
      <c r="C10" s="46" t="s">
        <v>65</v>
      </c>
      <c r="D10" s="46"/>
      <c r="E10" s="46" t="s">
        <v>66</v>
      </c>
      <c r="F10" s="46" t="s">
        <v>67</v>
      </c>
      <c r="G10" s="46"/>
      <c r="H10" s="46"/>
      <c r="I10" s="46"/>
      <c r="J10" s="46"/>
      <c r="K10" s="63"/>
      <c r="L10" s="63"/>
      <c r="M10" s="63"/>
      <c r="N10" s="63"/>
      <c r="O10" s="63"/>
      <c r="P10" s="42" t="s">
        <v>68</v>
      </c>
      <c r="Q10" s="42"/>
      <c r="R10" s="42" t="s">
        <v>69</v>
      </c>
      <c r="S10" s="42" t="s">
        <v>70</v>
      </c>
      <c r="T10" s="42"/>
      <c r="U10" s="46"/>
      <c r="V10" s="42"/>
      <c r="W10" s="46"/>
      <c r="X10" s="64"/>
      <c r="Y10" s="64"/>
      <c r="Z10" s="63"/>
      <c r="AA10" s="65">
        <f t="shared" si="0"/>
        <v>0</v>
      </c>
      <c r="AB10" s="41"/>
      <c r="AC10" s="42"/>
      <c r="AD10" s="42"/>
      <c r="AE10" s="42"/>
      <c r="AF10" s="42"/>
      <c r="AG10" s="42"/>
    </row>
    <row r="11" spans="3:33" s="43" customFormat="1" hidden="1" outlineLevel="1">
      <c r="C11" s="46" t="s">
        <v>71</v>
      </c>
      <c r="D11" s="46"/>
      <c r="E11" s="46" t="s">
        <v>72</v>
      </c>
      <c r="F11" s="46" t="s">
        <v>73</v>
      </c>
      <c r="G11" s="46"/>
      <c r="H11" s="46"/>
      <c r="I11" s="46"/>
      <c r="J11" s="46"/>
      <c r="K11" s="63"/>
      <c r="L11" s="63"/>
      <c r="M11" s="63"/>
      <c r="N11" s="63"/>
      <c r="O11" s="63"/>
      <c r="P11" s="42" t="s">
        <v>74</v>
      </c>
      <c r="Q11" s="42"/>
      <c r="R11" s="42" t="s">
        <v>75</v>
      </c>
      <c r="S11" s="42" t="s">
        <v>76</v>
      </c>
      <c r="T11" s="42"/>
      <c r="U11" s="46"/>
      <c r="V11" s="42"/>
      <c r="W11" s="46"/>
      <c r="X11" s="64">
        <f>SUM(X12:X14)</f>
        <v>0</v>
      </c>
      <c r="Y11" s="64"/>
      <c r="Z11" s="63">
        <f>SUM(Z12:Z14)</f>
        <v>0</v>
      </c>
      <c r="AA11" s="65">
        <f t="shared" si="0"/>
        <v>0</v>
      </c>
      <c r="AB11" s="41"/>
      <c r="AC11" s="68"/>
      <c r="AD11" s="42"/>
      <c r="AE11" s="42"/>
      <c r="AF11" s="42"/>
      <c r="AG11" s="42"/>
    </row>
    <row r="12" spans="3:33" s="43" customFormat="1" hidden="1" outlineLevel="1">
      <c r="C12" s="46" t="s">
        <v>77</v>
      </c>
      <c r="D12" s="46"/>
      <c r="E12" s="46" t="s">
        <v>78</v>
      </c>
      <c r="F12" s="46" t="s">
        <v>79</v>
      </c>
      <c r="G12" s="46"/>
      <c r="H12" s="46"/>
      <c r="I12" s="46"/>
      <c r="J12" s="46"/>
      <c r="K12" s="63"/>
      <c r="L12" s="63"/>
      <c r="M12" s="63"/>
      <c r="N12" s="63"/>
      <c r="O12" s="63"/>
      <c r="P12" s="42"/>
      <c r="Q12" s="42"/>
      <c r="R12" s="42" t="s">
        <v>80</v>
      </c>
      <c r="S12" s="42" t="s">
        <v>81</v>
      </c>
      <c r="T12" s="42"/>
      <c r="U12" s="46"/>
      <c r="V12" s="42"/>
      <c r="W12" s="46"/>
      <c r="X12" s="64"/>
      <c r="Y12" s="64"/>
      <c r="Z12" s="63"/>
      <c r="AA12" s="65">
        <f t="shared" si="0"/>
        <v>0</v>
      </c>
      <c r="AB12" s="41"/>
      <c r="AC12" s="42"/>
      <c r="AD12" s="42"/>
      <c r="AE12" s="42"/>
      <c r="AF12" s="42"/>
      <c r="AG12" s="42"/>
    </row>
    <row r="13" spans="3:33" s="43" customFormat="1" hidden="1" outlineLevel="1">
      <c r="C13" s="46"/>
      <c r="D13" s="46"/>
      <c r="E13" s="46"/>
      <c r="F13" s="46"/>
      <c r="G13" s="46"/>
      <c r="H13" s="46"/>
      <c r="I13" s="46"/>
      <c r="J13" s="46"/>
      <c r="K13" s="63"/>
      <c r="L13" s="63"/>
      <c r="M13" s="63"/>
      <c r="N13" s="63"/>
      <c r="O13" s="63"/>
      <c r="P13" s="42"/>
      <c r="Q13" s="42"/>
      <c r="R13" s="42" t="s">
        <v>82</v>
      </c>
      <c r="S13" s="42" t="s">
        <v>83</v>
      </c>
      <c r="T13" s="42"/>
      <c r="U13" s="46"/>
      <c r="V13" s="42"/>
      <c r="W13" s="46"/>
      <c r="X13" s="64"/>
      <c r="Y13" s="64"/>
      <c r="Z13" s="63"/>
      <c r="AA13" s="65">
        <f t="shared" si="0"/>
        <v>0</v>
      </c>
      <c r="AB13" s="41"/>
      <c r="AC13" s="42"/>
      <c r="AD13" s="42"/>
      <c r="AE13" s="42"/>
      <c r="AF13" s="42"/>
      <c r="AG13" s="42"/>
    </row>
    <row r="14" spans="3:33" s="43" customFormat="1" hidden="1" outlineLevel="1">
      <c r="C14" s="47" t="s">
        <v>84</v>
      </c>
      <c r="D14" s="47"/>
      <c r="E14" s="57" t="s">
        <v>85</v>
      </c>
      <c r="F14" s="57" t="s">
        <v>86</v>
      </c>
      <c r="G14" s="57"/>
      <c r="H14" s="57"/>
      <c r="I14" s="58"/>
      <c r="J14" s="57"/>
      <c r="K14" s="50">
        <f>SUM(K15:K20)</f>
        <v>0</v>
      </c>
      <c r="L14" s="50"/>
      <c r="M14" s="50">
        <f>SUM(M15:M20)</f>
        <v>0</v>
      </c>
      <c r="N14" s="59"/>
      <c r="O14" s="59"/>
      <c r="P14" s="42"/>
      <c r="Q14" s="42"/>
      <c r="R14" s="42" t="s">
        <v>87</v>
      </c>
      <c r="S14" s="42" t="s">
        <v>88</v>
      </c>
      <c r="T14" s="42"/>
      <c r="U14" s="46"/>
      <c r="V14" s="42"/>
      <c r="W14" s="46"/>
      <c r="X14" s="64"/>
      <c r="Y14" s="64"/>
      <c r="Z14" s="63"/>
      <c r="AA14" s="65">
        <f t="shared" si="0"/>
        <v>0</v>
      </c>
      <c r="AB14" s="41"/>
      <c r="AC14" s="42"/>
      <c r="AD14" s="42"/>
      <c r="AE14" s="42"/>
      <c r="AF14" s="42"/>
      <c r="AG14" s="42"/>
    </row>
    <row r="15" spans="3:33" s="43" customFormat="1" hidden="1" outlineLevel="1">
      <c r="C15" s="46" t="s">
        <v>89</v>
      </c>
      <c r="D15" s="46"/>
      <c r="E15" s="46" t="s">
        <v>90</v>
      </c>
      <c r="F15" s="46" t="s">
        <v>91</v>
      </c>
      <c r="G15" s="46"/>
      <c r="H15" s="46"/>
      <c r="I15" s="46"/>
      <c r="J15" s="46"/>
      <c r="K15" s="63"/>
      <c r="L15" s="63"/>
      <c r="M15" s="63"/>
      <c r="N15" s="63"/>
      <c r="O15" s="63"/>
      <c r="P15" s="42" t="s">
        <v>92</v>
      </c>
      <c r="Q15" s="42"/>
      <c r="R15" s="42" t="s">
        <v>93</v>
      </c>
      <c r="S15" s="42" t="s">
        <v>94</v>
      </c>
      <c r="T15" s="42"/>
      <c r="U15" s="46"/>
      <c r="V15" s="42"/>
      <c r="W15" s="46"/>
      <c r="X15" s="63">
        <f>+Z16</f>
        <v>-226486954.8317959</v>
      </c>
      <c r="Y15" s="63"/>
      <c r="Z15" s="63"/>
      <c r="AA15" s="65">
        <f>+X15-Z15</f>
        <v>-226486954.8317959</v>
      </c>
      <c r="AB15" s="41"/>
      <c r="AC15" s="69"/>
      <c r="AD15" s="70"/>
      <c r="AE15" s="42"/>
      <c r="AF15" s="42"/>
      <c r="AG15" s="42"/>
    </row>
    <row r="16" spans="3:33" s="43" customFormat="1" hidden="1" outlineLevel="1">
      <c r="C16" s="46" t="s">
        <v>95</v>
      </c>
      <c r="D16" s="46"/>
      <c r="E16" s="46" t="s">
        <v>96</v>
      </c>
      <c r="F16" s="46" t="s">
        <v>97</v>
      </c>
      <c r="G16" s="46"/>
      <c r="H16" s="46"/>
      <c r="I16" s="46"/>
      <c r="J16" s="46"/>
      <c r="K16" s="63"/>
      <c r="L16" s="63"/>
      <c r="M16" s="63"/>
      <c r="N16" s="63"/>
      <c r="O16" s="63"/>
      <c r="P16" s="42" t="s">
        <v>98</v>
      </c>
      <c r="Q16" s="42"/>
      <c r="R16" s="42" t="s">
        <v>99</v>
      </c>
      <c r="S16" s="42" t="s">
        <v>100</v>
      </c>
      <c r="T16" s="42"/>
      <c r="U16" s="46"/>
      <c r="V16" s="42"/>
      <c r="W16" s="46"/>
      <c r="X16" s="54">
        <f>'[1]P&amp;L08'!L42</f>
        <v>0</v>
      </c>
      <c r="Y16" s="54"/>
      <c r="Z16" s="54">
        <v>-226486954.8317959</v>
      </c>
      <c r="AA16" s="71">
        <f>X16-Z16</f>
        <v>226486954.8317959</v>
      </c>
      <c r="AB16" s="41"/>
      <c r="AC16" s="72"/>
      <c r="AD16" s="42"/>
      <c r="AE16" s="42"/>
      <c r="AF16" s="42"/>
      <c r="AG16" s="42"/>
    </row>
    <row r="17" spans="3:33" s="43" customFormat="1" hidden="1" outlineLevel="1">
      <c r="C17" s="46" t="s">
        <v>101</v>
      </c>
      <c r="D17" s="46"/>
      <c r="E17" s="46" t="s">
        <v>60</v>
      </c>
      <c r="F17" s="46" t="s">
        <v>67</v>
      </c>
      <c r="G17" s="46"/>
      <c r="H17" s="46"/>
      <c r="I17" s="46"/>
      <c r="J17" s="46"/>
      <c r="K17" s="63"/>
      <c r="L17" s="63"/>
      <c r="M17" s="63"/>
      <c r="N17" s="63"/>
      <c r="O17" s="63"/>
      <c r="P17" s="60" t="s">
        <v>102</v>
      </c>
      <c r="Q17" s="60"/>
      <c r="R17" s="61" t="s">
        <v>103</v>
      </c>
      <c r="S17" s="61" t="s">
        <v>104</v>
      </c>
      <c r="T17" s="61"/>
      <c r="U17" s="57"/>
      <c r="V17" s="61"/>
      <c r="W17" s="57"/>
      <c r="X17" s="54">
        <f>SUM(X18:X21)</f>
        <v>0</v>
      </c>
      <c r="Y17" s="54"/>
      <c r="Z17" s="50">
        <f>SUM(Z18:Z21)</f>
        <v>0</v>
      </c>
      <c r="AA17" s="73">
        <f>SUM(AA18:AA21)</f>
        <v>0</v>
      </c>
      <c r="AB17" s="41"/>
      <c r="AC17" s="42"/>
      <c r="AD17" s="42"/>
      <c r="AE17" s="42"/>
      <c r="AF17" s="42"/>
      <c r="AG17" s="42"/>
    </row>
    <row r="18" spans="3:33" s="43" customFormat="1" hidden="1" outlineLevel="1">
      <c r="C18" s="46" t="s">
        <v>105</v>
      </c>
      <c r="D18" s="46"/>
      <c r="E18" s="46" t="s">
        <v>106</v>
      </c>
      <c r="F18" s="46" t="s">
        <v>107</v>
      </c>
      <c r="G18" s="46"/>
      <c r="H18" s="46"/>
      <c r="I18" s="46"/>
      <c r="J18" s="46"/>
      <c r="K18" s="63"/>
      <c r="L18" s="63"/>
      <c r="M18" s="63"/>
      <c r="N18" s="63"/>
      <c r="O18" s="63"/>
      <c r="P18" s="42" t="s">
        <v>108</v>
      </c>
      <c r="Q18" s="42"/>
      <c r="R18" s="42" t="s">
        <v>109</v>
      </c>
      <c r="S18" s="42" t="s">
        <v>110</v>
      </c>
      <c r="T18" s="42"/>
      <c r="U18" s="46"/>
      <c r="V18" s="42"/>
      <c r="W18" s="46"/>
      <c r="X18" s="64"/>
      <c r="Y18" s="64"/>
      <c r="Z18" s="63"/>
      <c r="AA18" s="65">
        <f>X18-Z18</f>
        <v>0</v>
      </c>
      <c r="AB18" s="41"/>
      <c r="AC18" s="42"/>
      <c r="AD18" s="42"/>
      <c r="AE18" s="42"/>
      <c r="AF18" s="42"/>
      <c r="AG18" s="42"/>
    </row>
    <row r="19" spans="3:33" s="43" customFormat="1" hidden="1" outlineLevel="1">
      <c r="C19" s="46" t="s">
        <v>111</v>
      </c>
      <c r="D19" s="46"/>
      <c r="E19" s="46" t="s">
        <v>72</v>
      </c>
      <c r="F19" s="46" t="s">
        <v>79</v>
      </c>
      <c r="G19" s="46"/>
      <c r="H19" s="46"/>
      <c r="I19" s="46"/>
      <c r="J19" s="46"/>
      <c r="K19" s="63"/>
      <c r="L19" s="63"/>
      <c r="M19" s="63"/>
      <c r="N19" s="63"/>
      <c r="O19" s="63"/>
      <c r="P19" s="42" t="s">
        <v>112</v>
      </c>
      <c r="Q19" s="42"/>
      <c r="R19" s="42" t="s">
        <v>113</v>
      </c>
      <c r="S19" s="42" t="s">
        <v>114</v>
      </c>
      <c r="T19" s="42"/>
      <c r="U19" s="46"/>
      <c r="V19" s="42"/>
      <c r="W19" s="46"/>
      <c r="X19" s="64"/>
      <c r="Y19" s="64"/>
      <c r="Z19" s="63"/>
      <c r="AA19" s="65">
        <f>X19-Z19</f>
        <v>0</v>
      </c>
      <c r="AB19" s="41"/>
      <c r="AC19" s="42"/>
      <c r="AD19" s="42"/>
      <c r="AE19" s="74"/>
      <c r="AF19" s="74"/>
      <c r="AG19" s="42"/>
    </row>
    <row r="20" spans="3:33" s="43" customFormat="1" hidden="1" outlineLevel="1">
      <c r="C20" s="46" t="s">
        <v>115</v>
      </c>
      <c r="D20" s="46"/>
      <c r="E20" s="46" t="s">
        <v>116</v>
      </c>
      <c r="F20" s="46" t="s">
        <v>117</v>
      </c>
      <c r="G20" s="46"/>
      <c r="H20" s="46"/>
      <c r="I20" s="46"/>
      <c r="J20" s="46"/>
      <c r="K20" s="63"/>
      <c r="L20" s="63"/>
      <c r="M20" s="63"/>
      <c r="N20" s="63"/>
      <c r="O20" s="63"/>
      <c r="P20" s="42" t="s">
        <v>118</v>
      </c>
      <c r="Q20" s="42"/>
      <c r="R20" s="42" t="s">
        <v>119</v>
      </c>
      <c r="S20" s="42" t="s">
        <v>120</v>
      </c>
      <c r="T20" s="42"/>
      <c r="U20" s="46"/>
      <c r="V20" s="42"/>
      <c r="W20" s="46"/>
      <c r="X20" s="64"/>
      <c r="Y20" s="64"/>
      <c r="Z20" s="63"/>
      <c r="AA20" s="65">
        <f>X20-Z20</f>
        <v>0</v>
      </c>
      <c r="AB20" s="41"/>
      <c r="AC20" s="42"/>
      <c r="AD20" s="42"/>
      <c r="AE20" s="74"/>
      <c r="AF20" s="74"/>
      <c r="AG20" s="42"/>
    </row>
    <row r="21" spans="3:33" s="43" customFormat="1" hidden="1" outlineLevel="1">
      <c r="C21" s="47" t="s">
        <v>121</v>
      </c>
      <c r="D21" s="47"/>
      <c r="E21" s="57" t="s">
        <v>122</v>
      </c>
      <c r="F21" s="57" t="s">
        <v>123</v>
      </c>
      <c r="G21" s="57"/>
      <c r="H21" s="57"/>
      <c r="I21" s="58"/>
      <c r="J21" s="57"/>
      <c r="K21" s="50">
        <f>SUM(K22:K25)</f>
        <v>14769600000</v>
      </c>
      <c r="L21" s="50"/>
      <c r="M21" s="50">
        <f>SUM(M22:M25)</f>
        <v>14769600000</v>
      </c>
      <c r="N21" s="59"/>
      <c r="O21" s="59"/>
      <c r="P21" s="42" t="s">
        <v>124</v>
      </c>
      <c r="Q21" s="42"/>
      <c r="R21" s="42" t="s">
        <v>125</v>
      </c>
      <c r="S21" s="42" t="s">
        <v>126</v>
      </c>
      <c r="T21" s="42"/>
      <c r="U21" s="46"/>
      <c r="V21" s="42"/>
      <c r="W21" s="46"/>
      <c r="X21" s="64"/>
      <c r="Y21" s="64"/>
      <c r="Z21" s="63"/>
      <c r="AA21" s="65">
        <f>X21-Z21</f>
        <v>0</v>
      </c>
      <c r="AB21" s="41"/>
      <c r="AC21" s="42"/>
      <c r="AD21" s="42"/>
      <c r="AE21" s="74"/>
      <c r="AF21" s="74"/>
      <c r="AG21" s="42"/>
    </row>
    <row r="22" spans="3:33" s="43" customFormat="1" hidden="1" outlineLevel="1">
      <c r="C22" s="46" t="s">
        <v>127</v>
      </c>
      <c r="D22" s="46"/>
      <c r="E22" s="46" t="s">
        <v>128</v>
      </c>
      <c r="F22" s="46" t="s">
        <v>129</v>
      </c>
      <c r="G22" s="46"/>
      <c r="H22" s="46"/>
      <c r="I22" s="46"/>
      <c r="J22" s="46"/>
      <c r="K22" s="63">
        <v>14769600000</v>
      </c>
      <c r="L22" s="63"/>
      <c r="M22" s="63">
        <v>14769600000</v>
      </c>
      <c r="N22" s="63"/>
      <c r="O22" s="63"/>
      <c r="P22" s="60" t="s">
        <v>130</v>
      </c>
      <c r="Q22" s="60"/>
      <c r="R22" s="61" t="s">
        <v>131</v>
      </c>
      <c r="S22" s="61" t="s">
        <v>132</v>
      </c>
      <c r="T22" s="61"/>
      <c r="U22" s="57"/>
      <c r="V22" s="61"/>
      <c r="W22" s="57"/>
      <c r="X22" s="54"/>
      <c r="Y22" s="54"/>
      <c r="Z22" s="50"/>
      <c r="AA22" s="75">
        <f>X22-Z22</f>
        <v>0</v>
      </c>
      <c r="AB22" s="41"/>
      <c r="AC22" s="42"/>
      <c r="AD22" s="42"/>
      <c r="AE22" s="74"/>
      <c r="AF22" s="74"/>
      <c r="AG22" s="42"/>
    </row>
    <row r="23" spans="3:33" s="43" customFormat="1" hidden="1" outlineLevel="1">
      <c r="C23" s="46" t="s">
        <v>133</v>
      </c>
      <c r="D23" s="46"/>
      <c r="E23" s="46" t="s">
        <v>134</v>
      </c>
      <c r="F23" s="46" t="s">
        <v>135</v>
      </c>
      <c r="G23" s="46"/>
      <c r="H23" s="46"/>
      <c r="I23" s="46"/>
      <c r="J23" s="46"/>
      <c r="K23" s="63"/>
      <c r="L23" s="63"/>
      <c r="M23" s="63"/>
      <c r="N23" s="63"/>
      <c r="O23" s="63"/>
      <c r="P23" s="60" t="s">
        <v>136</v>
      </c>
      <c r="Q23" s="60"/>
      <c r="R23" s="61" t="s">
        <v>137</v>
      </c>
      <c r="S23" s="61" t="s">
        <v>138</v>
      </c>
      <c r="T23" s="61"/>
      <c r="U23" s="57"/>
      <c r="V23" s="61"/>
      <c r="W23" s="57"/>
      <c r="X23" s="54">
        <f>SUM(X24:X25)</f>
        <v>0</v>
      </c>
      <c r="Y23" s="54"/>
      <c r="Z23" s="50">
        <f>SUM(Z24:Z25)</f>
        <v>0</v>
      </c>
      <c r="AA23" s="73">
        <f>SUM(AA24:AA25)</f>
        <v>0</v>
      </c>
      <c r="AB23" s="41"/>
      <c r="AC23" s="42"/>
      <c r="AD23" s="42"/>
      <c r="AE23" s="74"/>
      <c r="AF23" s="74"/>
      <c r="AG23" s="42"/>
    </row>
    <row r="24" spans="3:33" s="43" customFormat="1" hidden="1" outlineLevel="1">
      <c r="C24" s="46" t="s">
        <v>139</v>
      </c>
      <c r="D24" s="46"/>
      <c r="E24" s="46" t="s">
        <v>140</v>
      </c>
      <c r="F24" s="46" t="s">
        <v>141</v>
      </c>
      <c r="G24" s="46"/>
      <c r="H24" s="46"/>
      <c r="I24" s="46"/>
      <c r="J24" s="46"/>
      <c r="K24" s="63"/>
      <c r="L24" s="63"/>
      <c r="M24" s="63"/>
      <c r="N24" s="63"/>
      <c r="O24" s="63"/>
      <c r="P24" s="42" t="s">
        <v>142</v>
      </c>
      <c r="Q24" s="42"/>
      <c r="R24" s="42" t="s">
        <v>143</v>
      </c>
      <c r="S24" s="42" t="s">
        <v>144</v>
      </c>
      <c r="T24" s="42"/>
      <c r="U24" s="46"/>
      <c r="V24" s="42"/>
      <c r="W24" s="46"/>
      <c r="X24" s="64"/>
      <c r="Y24" s="64"/>
      <c r="Z24" s="63"/>
      <c r="AA24" s="65">
        <f>X24-Z24</f>
        <v>0</v>
      </c>
      <c r="AB24" s="41"/>
      <c r="AC24" s="42"/>
      <c r="AD24" s="42"/>
      <c r="AE24" s="74"/>
      <c r="AF24" s="74"/>
      <c r="AG24" s="42"/>
    </row>
    <row r="25" spans="3:33" s="43" customFormat="1" hidden="1" outlineLevel="1">
      <c r="C25" s="46" t="s">
        <v>145</v>
      </c>
      <c r="D25" s="46"/>
      <c r="E25" s="46" t="s">
        <v>146</v>
      </c>
      <c r="F25" s="46" t="s">
        <v>117</v>
      </c>
      <c r="G25" s="46"/>
      <c r="H25" s="46"/>
      <c r="I25" s="46"/>
      <c r="J25" s="46"/>
      <c r="K25" s="63"/>
      <c r="L25" s="63"/>
      <c r="M25" s="63"/>
      <c r="N25" s="63"/>
      <c r="O25" s="63"/>
      <c r="P25" s="42" t="s">
        <v>147</v>
      </c>
      <c r="Q25" s="42"/>
      <c r="R25" s="42" t="s">
        <v>148</v>
      </c>
      <c r="S25" s="42" t="s">
        <v>149</v>
      </c>
      <c r="T25" s="42"/>
      <c r="U25" s="46"/>
      <c r="V25" s="42"/>
      <c r="W25" s="46"/>
      <c r="X25" s="64"/>
      <c r="Y25" s="64"/>
      <c r="Z25" s="63"/>
      <c r="AA25" s="65">
        <f>X25-Z25</f>
        <v>0</v>
      </c>
      <c r="AB25" s="41"/>
      <c r="AC25" s="42"/>
      <c r="AD25" s="42"/>
      <c r="AE25" s="74"/>
      <c r="AF25" s="74"/>
      <c r="AG25" s="42"/>
    </row>
    <row r="26" spans="3:33" s="43" customFormat="1" hidden="1" outlineLevel="1">
      <c r="C26" s="47" t="s">
        <v>150</v>
      </c>
      <c r="D26" s="47"/>
      <c r="E26" s="47" t="s">
        <v>151</v>
      </c>
      <c r="F26" s="47" t="s">
        <v>152</v>
      </c>
      <c r="G26" s="47"/>
      <c r="H26" s="47"/>
      <c r="I26" s="46"/>
      <c r="J26" s="47"/>
      <c r="K26" s="50">
        <f>SUM(K27+K33+K40+K43)</f>
        <v>2106609</v>
      </c>
      <c r="L26" s="50"/>
      <c r="M26" s="50">
        <f>SUM(M27+M33+M40+M43)</f>
        <v>14491905.0562</v>
      </c>
      <c r="N26" s="50"/>
      <c r="O26" s="50"/>
      <c r="P26" s="51" t="s">
        <v>153</v>
      </c>
      <c r="Q26" s="51"/>
      <c r="R26" s="51" t="s">
        <v>154</v>
      </c>
      <c r="S26" s="51" t="s">
        <v>155</v>
      </c>
      <c r="T26" s="51"/>
      <c r="U26" s="47"/>
      <c r="V26" s="51"/>
      <c r="W26" s="47"/>
      <c r="X26" s="53">
        <f>SUM(X27+X35+X45)</f>
        <v>11510220356</v>
      </c>
      <c r="Y26" s="54"/>
      <c r="Z26" s="55">
        <f>SUM(Z27+Z35+Z45)</f>
        <v>11157170765.4</v>
      </c>
      <c r="AA26" s="76">
        <f>SUM(AA27+AA35+AA45)</f>
        <v>353049590.60000038</v>
      </c>
      <c r="AB26" s="41"/>
      <c r="AC26" s="42"/>
      <c r="AD26" s="42"/>
      <c r="AE26" s="74"/>
      <c r="AF26" s="77"/>
      <c r="AG26" s="42"/>
    </row>
    <row r="27" spans="3:33" s="43" customFormat="1" hidden="1" outlineLevel="1">
      <c r="C27" s="47" t="s">
        <v>156</v>
      </c>
      <c r="D27" s="47"/>
      <c r="E27" s="57" t="s">
        <v>157</v>
      </c>
      <c r="F27" s="57" t="s">
        <v>158</v>
      </c>
      <c r="G27" s="57"/>
      <c r="H27" s="57"/>
      <c r="I27" s="58"/>
      <c r="J27" s="57"/>
      <c r="K27" s="50">
        <f>SUM(K28:K32)</f>
        <v>0</v>
      </c>
      <c r="L27" s="50"/>
      <c r="M27" s="50">
        <f>SUM(M28:M32)</f>
        <v>0</v>
      </c>
      <c r="N27" s="59"/>
      <c r="O27" s="59"/>
      <c r="P27" s="60" t="s">
        <v>159</v>
      </c>
      <c r="Q27" s="60"/>
      <c r="R27" s="61" t="s">
        <v>160</v>
      </c>
      <c r="S27" s="61" t="s">
        <v>161</v>
      </c>
      <c r="T27" s="61"/>
      <c r="U27" s="57"/>
      <c r="V27" s="61"/>
      <c r="W27" s="57"/>
      <c r="X27" s="54">
        <f>SUM(X28:X34)</f>
        <v>10984500000</v>
      </c>
      <c r="Y27" s="54"/>
      <c r="Z27" s="50">
        <f>SUM(Z28:Z34)</f>
        <v>10960200000.4</v>
      </c>
      <c r="AA27" s="73">
        <f>SUM(AA28:AA34)</f>
        <v>24299999.600000381</v>
      </c>
      <c r="AB27" s="41"/>
      <c r="AC27" s="42"/>
      <c r="AD27" s="42"/>
      <c r="AE27" s="74"/>
      <c r="AF27" s="42"/>
      <c r="AG27" s="42"/>
    </row>
    <row r="28" spans="3:33" s="43" customFormat="1" hidden="1" outlineLevel="1">
      <c r="C28" s="46" t="s">
        <v>162</v>
      </c>
      <c r="D28" s="46"/>
      <c r="E28" s="46" t="s">
        <v>163</v>
      </c>
      <c r="F28" s="46" t="s">
        <v>164</v>
      </c>
      <c r="G28" s="46"/>
      <c r="H28" s="46"/>
      <c r="I28" s="46"/>
      <c r="J28" s="46"/>
      <c r="K28" s="63"/>
      <c r="L28" s="63"/>
      <c r="M28" s="63"/>
      <c r="N28" s="63"/>
      <c r="O28" s="63"/>
      <c r="P28" s="42" t="s">
        <v>165</v>
      </c>
      <c r="Q28" s="42"/>
      <c r="R28" s="42" t="s">
        <v>166</v>
      </c>
      <c r="S28" s="42" t="s">
        <v>167</v>
      </c>
      <c r="T28" s="42"/>
      <c r="U28" s="46"/>
      <c r="V28" s="42"/>
      <c r="W28" s="46"/>
      <c r="X28" s="64">
        <f>8238375000+2746125000</f>
        <v>10984500000</v>
      </c>
      <c r="Y28" s="64"/>
      <c r="Z28" s="63">
        <v>10960200000.4</v>
      </c>
      <c r="AA28" s="65">
        <f t="shared" ref="AA28:AA34" si="1">X28-Z28</f>
        <v>24299999.600000381</v>
      </c>
      <c r="AB28" s="41"/>
      <c r="AC28" s="42"/>
      <c r="AD28" s="42">
        <f>+X28/X8</f>
        <v>2.6784930504754936</v>
      </c>
      <c r="AE28" s="42"/>
      <c r="AF28" s="42"/>
      <c r="AG28" s="42"/>
    </row>
    <row r="29" spans="3:33" s="43" customFormat="1" hidden="1" outlineLevel="1">
      <c r="C29" s="46" t="s">
        <v>168</v>
      </c>
      <c r="D29" s="46"/>
      <c r="E29" s="46" t="s">
        <v>169</v>
      </c>
      <c r="F29" s="46" t="s">
        <v>170</v>
      </c>
      <c r="G29" s="46"/>
      <c r="H29" s="46"/>
      <c r="I29" s="46"/>
      <c r="J29" s="46"/>
      <c r="K29" s="63"/>
      <c r="L29" s="63"/>
      <c r="M29" s="63"/>
      <c r="N29" s="63"/>
      <c r="O29" s="63"/>
      <c r="P29" s="42" t="s">
        <v>171</v>
      </c>
      <c r="Q29" s="42"/>
      <c r="R29" s="42" t="s">
        <v>172</v>
      </c>
      <c r="S29" s="42" t="s">
        <v>173</v>
      </c>
      <c r="T29" s="42"/>
      <c r="U29" s="46"/>
      <c r="V29" s="42"/>
      <c r="W29" s="46"/>
      <c r="X29" s="64"/>
      <c r="Y29" s="64"/>
      <c r="Z29" s="63"/>
      <c r="AA29" s="65">
        <f t="shared" si="1"/>
        <v>0</v>
      </c>
      <c r="AB29" s="41"/>
      <c r="AC29" s="42"/>
      <c r="AD29" s="42"/>
      <c r="AE29" s="42"/>
      <c r="AF29" s="42"/>
      <c r="AG29" s="42"/>
    </row>
    <row r="30" spans="3:33" s="43" customFormat="1" hidden="1" outlineLevel="1">
      <c r="C30" s="46" t="s">
        <v>174</v>
      </c>
      <c r="D30" s="46"/>
      <c r="E30" s="46" t="s">
        <v>175</v>
      </c>
      <c r="F30" s="46" t="s">
        <v>176</v>
      </c>
      <c r="G30" s="46"/>
      <c r="H30" s="46"/>
      <c r="I30" s="46"/>
      <c r="J30" s="46"/>
      <c r="K30" s="63"/>
      <c r="L30" s="63"/>
      <c r="M30" s="63"/>
      <c r="N30" s="63"/>
      <c r="O30" s="63"/>
      <c r="P30" s="42" t="s">
        <v>177</v>
      </c>
      <c r="Q30" s="42"/>
      <c r="R30" s="42" t="s">
        <v>178</v>
      </c>
      <c r="S30" s="42" t="s">
        <v>179</v>
      </c>
      <c r="T30" s="42"/>
      <c r="U30" s="46"/>
      <c r="V30" s="42"/>
      <c r="W30" s="46"/>
      <c r="X30" s="64"/>
      <c r="Y30" s="64"/>
      <c r="Z30" s="63"/>
      <c r="AA30" s="65">
        <f t="shared" si="1"/>
        <v>0</v>
      </c>
      <c r="AB30" s="41"/>
      <c r="AC30" s="42"/>
      <c r="AD30" s="42"/>
      <c r="AE30" s="42"/>
      <c r="AF30" s="42"/>
      <c r="AG30" s="42"/>
    </row>
    <row r="31" spans="3:33" s="43" customFormat="1" hidden="1" outlineLevel="1">
      <c r="C31" s="46" t="s">
        <v>180</v>
      </c>
      <c r="D31" s="46"/>
      <c r="E31" s="46" t="s">
        <v>181</v>
      </c>
      <c r="F31" s="46" t="s">
        <v>182</v>
      </c>
      <c r="G31" s="46"/>
      <c r="H31" s="46"/>
      <c r="I31" s="46"/>
      <c r="J31" s="46"/>
      <c r="K31" s="63"/>
      <c r="L31" s="63"/>
      <c r="M31" s="63"/>
      <c r="N31" s="63"/>
      <c r="O31" s="63"/>
      <c r="P31" s="42" t="s">
        <v>183</v>
      </c>
      <c r="Q31" s="42"/>
      <c r="R31" s="42" t="s">
        <v>184</v>
      </c>
      <c r="S31" s="42" t="s">
        <v>185</v>
      </c>
      <c r="T31" s="42"/>
      <c r="U31" s="46"/>
      <c r="V31" s="42"/>
      <c r="W31" s="46"/>
      <c r="X31" s="64"/>
      <c r="Y31" s="64"/>
      <c r="Z31" s="63"/>
      <c r="AA31" s="65">
        <f t="shared" si="1"/>
        <v>0</v>
      </c>
      <c r="AB31" s="41"/>
      <c r="AC31" s="42"/>
      <c r="AD31" s="42"/>
      <c r="AE31" s="42"/>
      <c r="AF31" s="42"/>
      <c r="AG31" s="42"/>
    </row>
    <row r="32" spans="3:33" s="43" customFormat="1" hidden="1" outlineLevel="1">
      <c r="C32" s="46" t="s">
        <v>186</v>
      </c>
      <c r="D32" s="46"/>
      <c r="E32" s="46" t="s">
        <v>187</v>
      </c>
      <c r="F32" s="46" t="s">
        <v>117</v>
      </c>
      <c r="G32" s="46"/>
      <c r="H32" s="46"/>
      <c r="I32" s="46"/>
      <c r="J32" s="46"/>
      <c r="K32" s="63"/>
      <c r="L32" s="63"/>
      <c r="M32" s="63"/>
      <c r="N32" s="63"/>
      <c r="O32" s="63"/>
      <c r="P32" s="42" t="s">
        <v>188</v>
      </c>
      <c r="Q32" s="42"/>
      <c r="R32" s="42" t="s">
        <v>189</v>
      </c>
      <c r="S32" s="42" t="s">
        <v>190</v>
      </c>
      <c r="T32" s="42"/>
      <c r="U32" s="46"/>
      <c r="V32" s="42"/>
      <c r="W32" s="46"/>
      <c r="X32" s="64"/>
      <c r="Y32" s="64"/>
      <c r="Z32" s="63"/>
      <c r="AA32" s="65">
        <f t="shared" si="1"/>
        <v>0</v>
      </c>
      <c r="AB32" s="41"/>
      <c r="AC32" s="42"/>
      <c r="AD32" s="42"/>
      <c r="AE32" s="42"/>
      <c r="AF32" s="42"/>
      <c r="AG32" s="42"/>
    </row>
    <row r="33" spans="3:33" s="43" customFormat="1" hidden="1" outlineLevel="1">
      <c r="C33" s="47" t="s">
        <v>191</v>
      </c>
      <c r="D33" s="47"/>
      <c r="E33" s="57" t="s">
        <v>192</v>
      </c>
      <c r="F33" s="57" t="s">
        <v>193</v>
      </c>
      <c r="G33" s="57"/>
      <c r="H33" s="57"/>
      <c r="I33" s="58"/>
      <c r="J33" s="57"/>
      <c r="K33" s="50">
        <f>SUM(K35:K39)</f>
        <v>1972967</v>
      </c>
      <c r="L33" s="50"/>
      <c r="M33" s="50">
        <f>SUM(M35:M39)</f>
        <v>312659</v>
      </c>
      <c r="N33" s="59"/>
      <c r="O33" s="59"/>
      <c r="P33" s="42" t="s">
        <v>194</v>
      </c>
      <c r="Q33" s="42"/>
      <c r="R33" s="42" t="s">
        <v>195</v>
      </c>
      <c r="S33" s="42" t="s">
        <v>196</v>
      </c>
      <c r="T33" s="42"/>
      <c r="U33" s="46"/>
      <c r="V33" s="42"/>
      <c r="W33" s="46"/>
      <c r="X33" s="64"/>
      <c r="Y33" s="64"/>
      <c r="Z33" s="63"/>
      <c r="AA33" s="65">
        <f t="shared" si="1"/>
        <v>0</v>
      </c>
      <c r="AB33" s="41"/>
      <c r="AC33" s="42"/>
      <c r="AD33" s="42"/>
      <c r="AE33" s="42"/>
      <c r="AF33" s="42"/>
      <c r="AG33" s="42"/>
    </row>
    <row r="34" spans="3:33" s="43" customFormat="1" hidden="1" outlineLevel="1">
      <c r="C34" s="46"/>
      <c r="D34" s="46"/>
      <c r="E34" s="46" t="s">
        <v>197</v>
      </c>
      <c r="F34" s="46" t="s">
        <v>198</v>
      </c>
      <c r="G34" s="46"/>
      <c r="H34" s="46"/>
      <c r="I34" s="46"/>
      <c r="J34" s="46"/>
      <c r="K34" s="63"/>
      <c r="L34" s="63"/>
      <c r="M34" s="63"/>
      <c r="N34" s="63"/>
      <c r="O34" s="63"/>
      <c r="P34" s="42" t="s">
        <v>199</v>
      </c>
      <c r="Q34" s="42"/>
      <c r="R34" s="42" t="s">
        <v>200</v>
      </c>
      <c r="S34" s="42" t="s">
        <v>201</v>
      </c>
      <c r="T34" s="42"/>
      <c r="U34" s="46"/>
      <c r="V34" s="42"/>
      <c r="W34" s="46"/>
      <c r="X34" s="64"/>
      <c r="Y34" s="64"/>
      <c r="Z34" s="63"/>
      <c r="AA34" s="65">
        <f t="shared" si="1"/>
        <v>0</v>
      </c>
      <c r="AB34" s="41"/>
      <c r="AC34" s="42"/>
      <c r="AD34" s="42"/>
      <c r="AE34" s="42"/>
      <c r="AF34" s="42"/>
      <c r="AG34" s="42"/>
    </row>
    <row r="35" spans="3:33" s="43" customFormat="1" hidden="1" outlineLevel="1">
      <c r="C35" s="46" t="s">
        <v>202</v>
      </c>
      <c r="D35" s="46"/>
      <c r="E35" s="46" t="s">
        <v>203</v>
      </c>
      <c r="F35" s="46" t="s">
        <v>204</v>
      </c>
      <c r="G35" s="46"/>
      <c r="H35" s="46"/>
      <c r="I35" s="46"/>
      <c r="J35" s="46"/>
      <c r="K35" s="63"/>
      <c r="L35" s="63"/>
      <c r="M35" s="63"/>
      <c r="N35" s="63"/>
      <c r="O35" s="63"/>
      <c r="P35" s="60" t="s">
        <v>205</v>
      </c>
      <c r="Q35" s="60"/>
      <c r="R35" s="61" t="s">
        <v>206</v>
      </c>
      <c r="S35" s="61" t="s">
        <v>207</v>
      </c>
      <c r="T35" s="61"/>
      <c r="U35" s="57"/>
      <c r="V35" s="61"/>
      <c r="W35" s="57"/>
      <c r="X35" s="54">
        <f>SUM(X36:X44)</f>
        <v>36976688</v>
      </c>
      <c r="Y35" s="54"/>
      <c r="Z35" s="50">
        <f>SUM(Z36:Z44)</f>
        <v>196970765</v>
      </c>
      <c r="AA35" s="73">
        <f>SUM(AA36:AA44)</f>
        <v>-159994077</v>
      </c>
      <c r="AB35" s="41"/>
      <c r="AC35" s="42"/>
      <c r="AD35" s="42"/>
      <c r="AE35" s="42"/>
      <c r="AF35" s="42"/>
      <c r="AG35" s="42"/>
    </row>
    <row r="36" spans="3:33" s="43" customFormat="1" hidden="1" outlineLevel="1">
      <c r="C36" s="46" t="s">
        <v>208</v>
      </c>
      <c r="D36" s="46"/>
      <c r="E36" s="46" t="s">
        <v>209</v>
      </c>
      <c r="F36" s="46" t="s">
        <v>210</v>
      </c>
      <c r="G36" s="46"/>
      <c r="H36" s="46"/>
      <c r="I36" s="46"/>
      <c r="J36" s="46"/>
      <c r="K36" s="63"/>
      <c r="L36" s="63"/>
      <c r="M36" s="63"/>
      <c r="N36" s="63"/>
      <c r="O36" s="63"/>
      <c r="P36" s="42" t="s">
        <v>211</v>
      </c>
      <c r="Q36" s="42"/>
      <c r="R36" s="42" t="s">
        <v>212</v>
      </c>
      <c r="S36" s="42" t="s">
        <v>167</v>
      </c>
      <c r="T36" s="42"/>
      <c r="U36" s="46"/>
      <c r="V36" s="42"/>
      <c r="W36" s="46"/>
      <c r="X36" s="64">
        <f>10400125+15105884+8675009+2036709</f>
        <v>36217727</v>
      </c>
      <c r="Y36" s="64"/>
      <c r="Z36" s="64">
        <v>196231421</v>
      </c>
      <c r="AA36" s="65">
        <f t="shared" ref="AA36:AA53" si="2">X36-Z36</f>
        <v>-160013694</v>
      </c>
      <c r="AB36" s="41"/>
      <c r="AC36" s="42"/>
      <c r="AD36" s="68">
        <f>X36+X16</f>
        <v>36217727</v>
      </c>
      <c r="AE36" s="42"/>
      <c r="AF36" s="42"/>
      <c r="AG36" s="42"/>
    </row>
    <row r="37" spans="3:33" s="43" customFormat="1" hidden="1" outlineLevel="1">
      <c r="C37" s="46" t="s">
        <v>213</v>
      </c>
      <c r="D37" s="46"/>
      <c r="E37" s="46" t="s">
        <v>214</v>
      </c>
      <c r="F37" s="46" t="s">
        <v>215</v>
      </c>
      <c r="G37" s="46"/>
      <c r="H37" s="46"/>
      <c r="I37" s="46"/>
      <c r="J37" s="46"/>
      <c r="K37" s="63"/>
      <c r="L37" s="63"/>
      <c r="M37" s="63"/>
      <c r="N37" s="63"/>
      <c r="O37" s="63"/>
      <c r="P37" s="42" t="s">
        <v>216</v>
      </c>
      <c r="Q37" s="42"/>
      <c r="R37" s="42" t="s">
        <v>172</v>
      </c>
      <c r="S37" s="42" t="s">
        <v>173</v>
      </c>
      <c r="T37" s="42"/>
      <c r="U37" s="46"/>
      <c r="V37" s="42"/>
      <c r="W37" s="46"/>
      <c r="X37" s="64"/>
      <c r="Y37" s="64"/>
      <c r="Z37" s="64"/>
      <c r="AA37" s="65">
        <f t="shared" si="2"/>
        <v>0</v>
      </c>
      <c r="AB37" s="41"/>
      <c r="AC37" s="42"/>
      <c r="AD37" s="42"/>
      <c r="AE37" s="42"/>
      <c r="AF37" s="42"/>
      <c r="AG37" s="42"/>
    </row>
    <row r="38" spans="3:33" s="43" customFormat="1" hidden="1" outlineLevel="1">
      <c r="C38" s="46" t="s">
        <v>217</v>
      </c>
      <c r="D38" s="46"/>
      <c r="E38" s="46" t="s">
        <v>218</v>
      </c>
      <c r="F38" s="46" t="s">
        <v>219</v>
      </c>
      <c r="G38" s="46"/>
      <c r="H38" s="46"/>
      <c r="I38" s="46"/>
      <c r="J38" s="46"/>
      <c r="K38" s="63">
        <f>1290294+420287+140000+122386</f>
        <v>1972967</v>
      </c>
      <c r="L38" s="63"/>
      <c r="M38" s="63">
        <f>88861+223798</f>
        <v>312659</v>
      </c>
      <c r="N38" s="63"/>
      <c r="O38" s="63"/>
      <c r="P38" s="42" t="s">
        <v>220</v>
      </c>
      <c r="Q38" s="42"/>
      <c r="R38" s="42" t="s">
        <v>178</v>
      </c>
      <c r="S38" s="42" t="s">
        <v>179</v>
      </c>
      <c r="T38" s="42"/>
      <c r="U38" s="46"/>
      <c r="V38" s="42"/>
      <c r="W38" s="46"/>
      <c r="X38" s="64"/>
      <c r="Y38" s="64"/>
      <c r="Z38" s="64"/>
      <c r="AA38" s="65">
        <f t="shared" si="2"/>
        <v>0</v>
      </c>
      <c r="AB38" s="41"/>
      <c r="AC38" s="42"/>
      <c r="AD38" s="42"/>
      <c r="AE38" s="42"/>
      <c r="AF38" s="42"/>
      <c r="AG38" s="42"/>
    </row>
    <row r="39" spans="3:33" s="43" customFormat="1" hidden="1" outlineLevel="1">
      <c r="C39" s="46" t="s">
        <v>221</v>
      </c>
      <c r="D39" s="46"/>
      <c r="E39" s="46" t="s">
        <v>222</v>
      </c>
      <c r="F39" s="46" t="s">
        <v>117</v>
      </c>
      <c r="G39" s="46"/>
      <c r="H39" s="46"/>
      <c r="I39" s="46"/>
      <c r="J39" s="46"/>
      <c r="K39" s="63"/>
      <c r="L39" s="63"/>
      <c r="M39" s="63"/>
      <c r="N39" s="63"/>
      <c r="O39" s="63"/>
      <c r="P39" s="42" t="s">
        <v>223</v>
      </c>
      <c r="Q39" s="42"/>
      <c r="R39" s="42" t="s">
        <v>184</v>
      </c>
      <c r="S39" s="42" t="s">
        <v>185</v>
      </c>
      <c r="T39" s="42"/>
      <c r="U39" s="46"/>
      <c r="V39" s="42"/>
      <c r="W39" s="46"/>
      <c r="X39" s="64">
        <f>253376</f>
        <v>253376</v>
      </c>
      <c r="Y39" s="64"/>
      <c r="Z39" s="64">
        <v>538605</v>
      </c>
      <c r="AA39" s="65">
        <f t="shared" si="2"/>
        <v>-285229</v>
      </c>
      <c r="AB39" s="41"/>
      <c r="AC39" s="78"/>
      <c r="AD39" s="79"/>
      <c r="AE39" s="78"/>
      <c r="AF39" s="42"/>
      <c r="AG39" s="42"/>
    </row>
    <row r="40" spans="3:33" s="43" customFormat="1" hidden="1" outlineLevel="1">
      <c r="C40" s="47" t="s">
        <v>224</v>
      </c>
      <c r="D40" s="47"/>
      <c r="E40" s="57" t="s">
        <v>225</v>
      </c>
      <c r="F40" s="57" t="s">
        <v>226</v>
      </c>
      <c r="G40" s="57"/>
      <c r="H40" s="57"/>
      <c r="I40" s="58"/>
      <c r="J40" s="57"/>
      <c r="K40" s="50">
        <f>SUM(K41:K42)</f>
        <v>0</v>
      </c>
      <c r="L40" s="50"/>
      <c r="M40" s="50">
        <f>SUM(M41:M42)</f>
        <v>0</v>
      </c>
      <c r="N40" s="59"/>
      <c r="O40" s="59"/>
      <c r="P40" s="42" t="s">
        <v>227</v>
      </c>
      <c r="Q40" s="42"/>
      <c r="R40" s="42" t="s">
        <v>228</v>
      </c>
      <c r="S40" s="42" t="s">
        <v>229</v>
      </c>
      <c r="T40" s="42"/>
      <c r="U40" s="46"/>
      <c r="V40" s="42"/>
      <c r="W40" s="46"/>
      <c r="X40" s="64"/>
      <c r="Y40" s="64"/>
      <c r="Z40" s="64">
        <v>9891</v>
      </c>
      <c r="AA40" s="65">
        <f t="shared" si="2"/>
        <v>-9891</v>
      </c>
      <c r="AB40" s="41"/>
      <c r="AC40" s="78"/>
      <c r="AD40" s="80"/>
      <c r="AE40" s="78"/>
      <c r="AF40" s="42"/>
      <c r="AG40" s="42"/>
    </row>
    <row r="41" spans="3:33" s="43" customFormat="1" hidden="1" outlineLevel="1">
      <c r="C41" s="46" t="s">
        <v>230</v>
      </c>
      <c r="D41" s="46"/>
      <c r="E41" s="46" t="s">
        <v>231</v>
      </c>
      <c r="F41" s="46" t="s">
        <v>232</v>
      </c>
      <c r="G41" s="46"/>
      <c r="H41" s="46"/>
      <c r="I41" s="46"/>
      <c r="J41" s="46"/>
      <c r="K41" s="63"/>
      <c r="L41" s="63"/>
      <c r="M41" s="63"/>
      <c r="N41" s="63"/>
      <c r="O41" s="63"/>
      <c r="P41" s="42" t="s">
        <v>233</v>
      </c>
      <c r="Q41" s="42"/>
      <c r="R41" s="42" t="s">
        <v>234</v>
      </c>
      <c r="S41" s="42" t="s">
        <v>235</v>
      </c>
      <c r="T41" s="42"/>
      <c r="U41" s="46"/>
      <c r="V41" s="42"/>
      <c r="W41" s="46"/>
      <c r="X41" s="64">
        <f>35368</f>
        <v>35368</v>
      </c>
      <c r="Y41" s="64"/>
      <c r="Z41" s="64">
        <v>35368</v>
      </c>
      <c r="AA41" s="65">
        <f t="shared" si="2"/>
        <v>0</v>
      </c>
      <c r="AB41" s="41"/>
      <c r="AC41" s="78"/>
      <c r="AD41" s="80"/>
      <c r="AE41" s="78"/>
      <c r="AF41" s="42"/>
      <c r="AG41" s="42"/>
    </row>
    <row r="42" spans="3:33" s="43" customFormat="1" hidden="1" outlineLevel="1">
      <c r="C42" s="46" t="s">
        <v>236</v>
      </c>
      <c r="D42" s="46"/>
      <c r="E42" s="46" t="s">
        <v>78</v>
      </c>
      <c r="F42" s="46" t="s">
        <v>117</v>
      </c>
      <c r="G42" s="46"/>
      <c r="H42" s="46"/>
      <c r="I42" s="46"/>
      <c r="J42" s="46"/>
      <c r="K42" s="63"/>
      <c r="L42" s="63"/>
      <c r="M42" s="63"/>
      <c r="N42" s="63"/>
      <c r="O42" s="63"/>
      <c r="P42" s="42" t="s">
        <v>237</v>
      </c>
      <c r="Q42" s="42"/>
      <c r="R42" s="42" t="s">
        <v>238</v>
      </c>
      <c r="S42" s="42" t="s">
        <v>239</v>
      </c>
      <c r="T42" s="42"/>
      <c r="U42" s="46"/>
      <c r="V42" s="42"/>
      <c r="W42" s="46"/>
      <c r="X42" s="64">
        <v>12180</v>
      </c>
      <c r="Y42" s="64"/>
      <c r="Z42" s="64">
        <v>140919</v>
      </c>
      <c r="AA42" s="65">
        <f t="shared" si="2"/>
        <v>-128739</v>
      </c>
      <c r="AB42" s="41"/>
      <c r="AC42" s="78"/>
      <c r="AD42" s="80"/>
      <c r="AE42" s="78"/>
      <c r="AF42" s="42"/>
      <c r="AG42" s="42"/>
    </row>
    <row r="43" spans="3:33" s="43" customFormat="1" hidden="1" outlineLevel="1">
      <c r="C43" s="47" t="s">
        <v>240</v>
      </c>
      <c r="D43" s="47"/>
      <c r="E43" s="57" t="s">
        <v>241</v>
      </c>
      <c r="F43" s="57" t="s">
        <v>242</v>
      </c>
      <c r="G43" s="57"/>
      <c r="H43" s="57"/>
      <c r="I43" s="58"/>
      <c r="J43" s="57"/>
      <c r="K43" s="50">
        <f>SUM(K44:K46)</f>
        <v>133642</v>
      </c>
      <c r="L43" s="50"/>
      <c r="M43" s="50">
        <f>SUM(M44:M46)</f>
        <v>14179246.0562</v>
      </c>
      <c r="N43" s="59"/>
      <c r="O43" s="59"/>
      <c r="P43" s="42" t="s">
        <v>243</v>
      </c>
      <c r="Q43" s="42"/>
      <c r="R43" s="42" t="s">
        <v>244</v>
      </c>
      <c r="S43" s="42" t="s">
        <v>196</v>
      </c>
      <c r="T43" s="42"/>
      <c r="U43" s="46"/>
      <c r="V43" s="42"/>
      <c r="W43" s="46"/>
      <c r="X43" s="64">
        <v>458037</v>
      </c>
      <c r="Y43" s="64"/>
      <c r="Z43" s="63">
        <v>14561</v>
      </c>
      <c r="AA43" s="65">
        <f t="shared" si="2"/>
        <v>443476</v>
      </c>
      <c r="AB43" s="41"/>
      <c r="AC43" s="78"/>
      <c r="AD43" s="78"/>
      <c r="AE43" s="78"/>
      <c r="AF43" s="42"/>
      <c r="AG43" s="42"/>
    </row>
    <row r="44" spans="3:33" s="43" customFormat="1" hidden="1" outlineLevel="1">
      <c r="C44" s="46" t="s">
        <v>245</v>
      </c>
      <c r="D44" s="46"/>
      <c r="E44" s="46" t="s">
        <v>246</v>
      </c>
      <c r="F44" s="46" t="s">
        <v>247</v>
      </c>
      <c r="G44" s="46"/>
      <c r="H44" s="46"/>
      <c r="I44" s="46"/>
      <c r="J44" s="46"/>
      <c r="K44" s="63">
        <v>133642</v>
      </c>
      <c r="L44" s="63"/>
      <c r="M44" s="63">
        <v>14179246.0562</v>
      </c>
      <c r="N44" s="63"/>
      <c r="O44" s="63"/>
      <c r="P44" s="42" t="s">
        <v>248</v>
      </c>
      <c r="Q44" s="42"/>
      <c r="R44" s="42" t="s">
        <v>249</v>
      </c>
      <c r="S44" s="42" t="s">
        <v>201</v>
      </c>
      <c r="T44" s="42"/>
      <c r="U44" s="46"/>
      <c r="V44" s="42"/>
      <c r="W44" s="46"/>
      <c r="X44" s="64"/>
      <c r="Y44" s="64"/>
      <c r="Z44" s="63"/>
      <c r="AA44" s="65">
        <f t="shared" si="2"/>
        <v>0</v>
      </c>
      <c r="AB44" s="41"/>
      <c r="AC44" s="78"/>
      <c r="AD44" s="78"/>
      <c r="AE44" s="78"/>
      <c r="AF44" s="42"/>
      <c r="AG44" s="42"/>
    </row>
    <row r="45" spans="3:33" s="43" customFormat="1" hidden="1" outlineLevel="1">
      <c r="C45" s="46" t="s">
        <v>250</v>
      </c>
      <c r="D45" s="46"/>
      <c r="E45" s="46" t="s">
        <v>251</v>
      </c>
      <c r="F45" s="46" t="s">
        <v>252</v>
      </c>
      <c r="G45" s="46"/>
      <c r="H45" s="46"/>
      <c r="I45" s="46"/>
      <c r="J45" s="46"/>
      <c r="K45" s="63"/>
      <c r="L45" s="63"/>
      <c r="M45" s="63"/>
      <c r="N45" s="63"/>
      <c r="O45" s="63"/>
      <c r="P45" s="60" t="s">
        <v>121</v>
      </c>
      <c r="Q45" s="60"/>
      <c r="R45" s="61" t="s">
        <v>253</v>
      </c>
      <c r="S45" s="61" t="s">
        <v>254</v>
      </c>
      <c r="T45" s="61"/>
      <c r="U45" s="57"/>
      <c r="V45" s="61"/>
      <c r="W45" s="57"/>
      <c r="X45" s="54">
        <v>488743668</v>
      </c>
      <c r="Y45" s="54"/>
      <c r="Z45" s="50"/>
      <c r="AA45" s="75">
        <f t="shared" si="2"/>
        <v>488743668</v>
      </c>
      <c r="AB45" s="41"/>
      <c r="AC45" s="78"/>
      <c r="AD45" s="78"/>
      <c r="AE45" s="78"/>
      <c r="AF45" s="42"/>
      <c r="AG45" s="42"/>
    </row>
    <row r="46" spans="3:33" s="43" customFormat="1" hidden="1" outlineLevel="1">
      <c r="C46" s="46" t="s">
        <v>255</v>
      </c>
      <c r="D46" s="46"/>
      <c r="E46" s="46" t="s">
        <v>256</v>
      </c>
      <c r="F46" s="46" t="s">
        <v>257</v>
      </c>
      <c r="G46" s="46"/>
      <c r="H46" s="46"/>
      <c r="I46" s="46"/>
      <c r="J46" s="46"/>
      <c r="K46" s="63"/>
      <c r="L46" s="63"/>
      <c r="M46" s="63"/>
      <c r="N46" s="63"/>
      <c r="O46" s="63"/>
      <c r="P46" s="42"/>
      <c r="Q46" s="42"/>
      <c r="R46" s="42"/>
      <c r="S46" s="42"/>
      <c r="T46" s="42"/>
      <c r="U46" s="46"/>
      <c r="V46" s="42"/>
      <c r="W46" s="46"/>
      <c r="X46" s="64"/>
      <c r="Y46" s="64"/>
      <c r="Z46" s="63"/>
      <c r="AA46" s="65">
        <f t="shared" si="2"/>
        <v>0</v>
      </c>
      <c r="AB46" s="41"/>
      <c r="AC46" s="78"/>
      <c r="AD46" s="78"/>
      <c r="AE46" s="78"/>
      <c r="AF46" s="42"/>
      <c r="AG46" s="42"/>
    </row>
    <row r="47" spans="3:33" s="43" customFormat="1" hidden="1" outlineLevel="1">
      <c r="C47" s="47" t="s">
        <v>258</v>
      </c>
      <c r="D47" s="47"/>
      <c r="E47" s="57" t="s">
        <v>259</v>
      </c>
      <c r="F47" s="57" t="s">
        <v>260</v>
      </c>
      <c r="G47" s="57"/>
      <c r="H47" s="57"/>
      <c r="I47" s="58"/>
      <c r="J47" s="57"/>
      <c r="K47" s="50"/>
      <c r="L47" s="50"/>
      <c r="M47" s="50"/>
      <c r="N47" s="59"/>
      <c r="O47" s="59"/>
      <c r="P47" s="42"/>
      <c r="Q47" s="42"/>
      <c r="R47" s="42"/>
      <c r="S47" s="42"/>
      <c r="T47" s="42"/>
      <c r="U47" s="46"/>
      <c r="V47" s="42"/>
      <c r="W47" s="46"/>
      <c r="X47" s="64"/>
      <c r="Y47" s="64"/>
      <c r="Z47" s="63"/>
      <c r="AA47" s="65">
        <f t="shared" si="2"/>
        <v>0</v>
      </c>
      <c r="AB47" s="41"/>
      <c r="AC47" s="78"/>
      <c r="AD47" s="78"/>
      <c r="AE47" s="78"/>
      <c r="AF47" s="42"/>
      <c r="AG47" s="42"/>
    </row>
    <row r="48" spans="3:33" s="43" customFormat="1" hidden="1" outlineLevel="1">
      <c r="C48" s="46"/>
      <c r="D48" s="46"/>
      <c r="E48" s="46" t="s">
        <v>261</v>
      </c>
      <c r="F48" s="46" t="s">
        <v>198</v>
      </c>
      <c r="G48" s="46"/>
      <c r="H48" s="46"/>
      <c r="I48" s="46"/>
      <c r="J48" s="46"/>
      <c r="K48" s="63"/>
      <c r="L48" s="63"/>
      <c r="M48" s="63"/>
      <c r="N48" s="63"/>
      <c r="O48" s="63"/>
      <c r="P48" s="42"/>
      <c r="Q48" s="42"/>
      <c r="R48" s="42"/>
      <c r="S48" s="42"/>
      <c r="T48" s="42"/>
      <c r="U48" s="46"/>
      <c r="V48" s="42"/>
      <c r="W48" s="46"/>
      <c r="X48" s="64"/>
      <c r="Y48" s="64"/>
      <c r="Z48" s="63"/>
      <c r="AA48" s="65">
        <f t="shared" si="2"/>
        <v>0</v>
      </c>
      <c r="AB48" s="41"/>
      <c r="AC48" s="78"/>
      <c r="AD48" s="78"/>
      <c r="AE48" s="78"/>
      <c r="AF48" s="42"/>
      <c r="AG48" s="42"/>
    </row>
    <row r="49" spans="3:33" s="43" customFormat="1" hidden="1" outlineLevel="1">
      <c r="C49" s="47" t="s">
        <v>262</v>
      </c>
      <c r="D49" s="47"/>
      <c r="E49" s="47" t="s">
        <v>263</v>
      </c>
      <c r="F49" s="47" t="s">
        <v>264</v>
      </c>
      <c r="G49" s="47"/>
      <c r="H49" s="47"/>
      <c r="I49" s="46"/>
      <c r="J49" s="47"/>
      <c r="K49" s="50">
        <f>SUM(K50:K51)</f>
        <v>236923828</v>
      </c>
      <c r="L49" s="50"/>
      <c r="M49" s="50">
        <f>SUM(M50:M51)</f>
        <v>4739.2974172996337</v>
      </c>
      <c r="N49" s="50"/>
      <c r="O49" s="50"/>
      <c r="P49" s="51" t="s">
        <v>150</v>
      </c>
      <c r="Q49" s="51"/>
      <c r="R49" s="51" t="s">
        <v>263</v>
      </c>
      <c r="S49" s="51" t="s">
        <v>265</v>
      </c>
      <c r="T49" s="51"/>
      <c r="U49" s="47"/>
      <c r="V49" s="51"/>
      <c r="W49" s="47"/>
      <c r="X49" s="53">
        <f>+X50</f>
        <v>0</v>
      </c>
      <c r="Y49" s="54"/>
      <c r="Z49" s="55">
        <f>SUM(Z50:Z51)</f>
        <v>133412833.80000035</v>
      </c>
      <c r="AA49" s="81">
        <f t="shared" si="2"/>
        <v>-133412833.80000035</v>
      </c>
      <c r="AB49" s="41"/>
      <c r="AC49" s="78"/>
      <c r="AD49" s="78"/>
      <c r="AE49" s="78"/>
      <c r="AF49" s="42"/>
      <c r="AG49" s="42"/>
    </row>
    <row r="50" spans="3:33" s="43" customFormat="1" hidden="1" outlineLevel="1">
      <c r="C50" s="46" t="s">
        <v>266</v>
      </c>
      <c r="D50" s="46"/>
      <c r="E50" s="46" t="s">
        <v>267</v>
      </c>
      <c r="F50" s="46" t="s">
        <v>268</v>
      </c>
      <c r="G50" s="46"/>
      <c r="H50" s="46"/>
      <c r="I50" s="46"/>
      <c r="J50" s="46"/>
      <c r="K50" s="63">
        <f>177692871+59230957</f>
        <v>236923828</v>
      </c>
      <c r="L50" s="63"/>
      <c r="M50" s="63">
        <v>4739.2974172996337</v>
      </c>
      <c r="N50" s="63"/>
      <c r="O50" s="63"/>
      <c r="P50" s="42" t="s">
        <v>269</v>
      </c>
      <c r="Q50" s="42"/>
      <c r="R50" s="42" t="s">
        <v>270</v>
      </c>
      <c r="S50" s="42" t="s">
        <v>271</v>
      </c>
      <c r="T50" s="42"/>
      <c r="U50" s="46"/>
      <c r="V50" s="42"/>
      <c r="W50" s="46"/>
      <c r="X50" s="64"/>
      <c r="Y50" s="64"/>
      <c r="Z50" s="64">
        <f>'[3]Dif Kemb Detyr Kredi Furnit etj'!$S$33</f>
        <v>133412833.80000035</v>
      </c>
      <c r="AA50" s="65">
        <f t="shared" si="2"/>
        <v>-133412833.80000035</v>
      </c>
      <c r="AB50" s="41"/>
      <c r="AC50" s="78"/>
      <c r="AD50" s="78"/>
      <c r="AE50" s="78"/>
      <c r="AF50" s="42"/>
      <c r="AG50" s="42"/>
    </row>
    <row r="51" spans="3:33" s="43" customFormat="1" hidden="1" outlineLevel="1">
      <c r="C51" s="46" t="s">
        <v>272</v>
      </c>
      <c r="D51" s="46"/>
      <c r="E51" s="46" t="s">
        <v>273</v>
      </c>
      <c r="F51" s="46" t="s">
        <v>274</v>
      </c>
      <c r="G51" s="46"/>
      <c r="H51" s="46"/>
      <c r="I51" s="46"/>
      <c r="J51" s="46"/>
      <c r="K51" s="63"/>
      <c r="L51" s="63"/>
      <c r="M51" s="63"/>
      <c r="N51" s="63"/>
      <c r="O51" s="63"/>
      <c r="P51" s="42"/>
      <c r="Q51" s="42"/>
      <c r="R51" s="42"/>
      <c r="S51" s="42"/>
      <c r="T51" s="42"/>
      <c r="U51" s="46"/>
      <c r="V51" s="42"/>
      <c r="W51" s="46"/>
      <c r="X51" s="64"/>
      <c r="Y51" s="64"/>
      <c r="Z51" s="63"/>
      <c r="AA51" s="65">
        <f t="shared" si="2"/>
        <v>0</v>
      </c>
      <c r="AB51" s="41"/>
      <c r="AC51" s="78"/>
      <c r="AD51" s="78"/>
      <c r="AE51" s="78"/>
      <c r="AF51" s="42"/>
      <c r="AG51" s="42"/>
    </row>
    <row r="52" spans="3:33" s="43" customFormat="1" hidden="1" outlineLevel="1">
      <c r="C52" s="46"/>
      <c r="D52" s="46"/>
      <c r="E52" s="46"/>
      <c r="F52" s="46"/>
      <c r="G52" s="46"/>
      <c r="H52" s="46"/>
      <c r="I52" s="46"/>
      <c r="J52" s="46"/>
      <c r="K52" s="63"/>
      <c r="L52" s="63"/>
      <c r="M52" s="63"/>
      <c r="N52" s="63"/>
      <c r="O52" s="63"/>
      <c r="P52" s="42"/>
      <c r="Q52" s="42"/>
      <c r="R52" s="42"/>
      <c r="S52" s="42"/>
      <c r="T52" s="42"/>
      <c r="U52" s="46"/>
      <c r="V52" s="42"/>
      <c r="W52" s="46"/>
      <c r="X52" s="64"/>
      <c r="Y52" s="64"/>
      <c r="Z52" s="63"/>
      <c r="AA52" s="65">
        <f t="shared" si="2"/>
        <v>0</v>
      </c>
      <c r="AB52" s="41"/>
      <c r="AC52" s="78"/>
      <c r="AD52" s="78"/>
      <c r="AE52" s="78"/>
      <c r="AF52" s="42"/>
      <c r="AG52" s="42"/>
    </row>
    <row r="53" spans="3:33" s="43" customFormat="1" ht="18" hidden="1" customHeight="1" outlineLevel="1" thickBot="1">
      <c r="C53" s="47"/>
      <c r="D53" s="47"/>
      <c r="E53" s="47" t="s">
        <v>275</v>
      </c>
      <c r="F53" s="47" t="s">
        <v>276</v>
      </c>
      <c r="G53" s="47"/>
      <c r="H53" s="47"/>
      <c r="I53" s="46"/>
      <c r="J53" s="47"/>
      <c r="K53" s="50">
        <f>SUM(K49+K26+K5)</f>
        <v>15008630437</v>
      </c>
      <c r="L53" s="50"/>
      <c r="M53" s="50">
        <f>SUM(M49+M26+M5)</f>
        <v>14784096644.353617</v>
      </c>
      <c r="N53" s="50"/>
      <c r="O53" s="50"/>
      <c r="P53" s="42"/>
      <c r="Q53" s="42"/>
      <c r="R53" s="60" t="s">
        <v>277</v>
      </c>
      <c r="S53" s="60" t="s">
        <v>278</v>
      </c>
      <c r="T53" s="60"/>
      <c r="U53" s="47"/>
      <c r="V53" s="60"/>
      <c r="W53" s="47"/>
      <c r="X53" s="54">
        <f>SUM(X49+X26+X5)</f>
        <v>15384733401.168205</v>
      </c>
      <c r="Y53" s="54"/>
      <c r="Z53" s="50">
        <f>SUM(Z49+Z26+Z5)</f>
        <v>14784096644.368206</v>
      </c>
      <c r="AA53" s="82">
        <f t="shared" si="2"/>
        <v>600636756.79999924</v>
      </c>
      <c r="AB53" s="41"/>
      <c r="AC53" s="78"/>
      <c r="AD53" s="78"/>
      <c r="AE53" s="78"/>
      <c r="AF53" s="42"/>
      <c r="AG53" s="42"/>
    </row>
    <row r="54" spans="3:33" collapsed="1">
      <c r="K54" s="83"/>
      <c r="L54" s="83"/>
      <c r="M54" s="83"/>
      <c r="N54" s="83"/>
      <c r="O54" s="83"/>
      <c r="AC54" s="84"/>
      <c r="AD54" s="84"/>
      <c r="AE54" s="84"/>
    </row>
    <row r="55" spans="3:33">
      <c r="K55" s="83"/>
      <c r="L55" s="83"/>
      <c r="M55" s="83"/>
      <c r="N55" s="83"/>
      <c r="O55" s="83"/>
      <c r="X55" s="85"/>
      <c r="Y55" s="85"/>
      <c r="AC55" s="84"/>
      <c r="AD55" s="84"/>
      <c r="AE55" s="84"/>
    </row>
    <row r="56" spans="3:33">
      <c r="K56" s="86"/>
      <c r="L56" s="86"/>
      <c r="M56" s="86"/>
      <c r="N56" s="86"/>
      <c r="O56" s="86"/>
      <c r="AC56" s="84"/>
      <c r="AD56" s="84"/>
      <c r="AE56" s="84"/>
    </row>
    <row r="57" spans="3:33">
      <c r="AC57" s="84"/>
      <c r="AD57" s="84"/>
      <c r="AE57" s="84"/>
    </row>
    <row r="58" spans="3:33" ht="15.95" customHeight="1">
      <c r="AC58" s="84"/>
      <c r="AD58" s="84"/>
      <c r="AE58" s="84"/>
    </row>
    <row r="59" spans="3:33" ht="15.95" customHeight="1"/>
    <row r="60" spans="3:33" ht="15.95" customHeight="1"/>
    <row r="61" spans="3:33" ht="15.95" customHeight="1">
      <c r="C61" s="288" t="s">
        <v>27</v>
      </c>
      <c r="D61" s="87" t="s">
        <v>279</v>
      </c>
      <c r="E61" s="288" t="s">
        <v>280</v>
      </c>
      <c r="F61" s="288" t="s">
        <v>29</v>
      </c>
      <c r="G61" s="87"/>
      <c r="H61" s="87"/>
      <c r="I61" s="290" t="s">
        <v>281</v>
      </c>
      <c r="J61" s="87"/>
      <c r="K61" s="282" t="s">
        <v>30</v>
      </c>
      <c r="L61" s="282"/>
      <c r="M61" s="282"/>
      <c r="N61" s="89"/>
      <c r="O61" s="88"/>
      <c r="P61" s="280" t="s">
        <v>31</v>
      </c>
      <c r="Q61" s="90" t="s">
        <v>279</v>
      </c>
      <c r="R61" s="280" t="s">
        <v>282</v>
      </c>
      <c r="S61" s="280" t="s">
        <v>33</v>
      </c>
      <c r="T61" s="90"/>
      <c r="U61" s="87"/>
      <c r="V61" s="280" t="s">
        <v>283</v>
      </c>
      <c r="W61" s="87"/>
      <c r="X61" s="282" t="s">
        <v>30</v>
      </c>
      <c r="Y61" s="282"/>
      <c r="Z61" s="282"/>
      <c r="AA61" s="287"/>
      <c r="AB61" s="91"/>
    </row>
    <row r="62" spans="3:33" ht="15.95" customHeight="1" thickBot="1">
      <c r="C62" s="289"/>
      <c r="D62" s="87" t="s">
        <v>284</v>
      </c>
      <c r="E62" s="289"/>
      <c r="F62" s="288"/>
      <c r="G62" s="87"/>
      <c r="H62" s="87"/>
      <c r="I62" s="291"/>
      <c r="J62" s="87"/>
      <c r="K62" s="92" t="s">
        <v>24</v>
      </c>
      <c r="M62" s="92" t="s">
        <v>285</v>
      </c>
      <c r="N62" s="93"/>
      <c r="O62" s="94"/>
      <c r="P62" s="280"/>
      <c r="Q62" s="90" t="s">
        <v>284</v>
      </c>
      <c r="R62" s="286"/>
      <c r="S62" s="280"/>
      <c r="T62" s="90"/>
      <c r="U62" s="87"/>
      <c r="V62" s="286"/>
      <c r="W62" s="87"/>
      <c r="X62" s="92" t="s">
        <v>24</v>
      </c>
      <c r="Z62" s="92" t="s">
        <v>285</v>
      </c>
      <c r="AA62" s="287"/>
      <c r="AB62" s="91"/>
    </row>
    <row r="63" spans="3:33" ht="15.95" customHeight="1">
      <c r="C63" s="95" t="s">
        <v>286</v>
      </c>
      <c r="D63" s="88" t="s">
        <v>40</v>
      </c>
      <c r="E63" s="96" t="s">
        <v>287</v>
      </c>
      <c r="F63" s="97" t="s">
        <v>288</v>
      </c>
      <c r="G63" s="98"/>
      <c r="H63" s="98"/>
      <c r="I63" s="99"/>
      <c r="J63" s="97"/>
      <c r="K63" s="100"/>
      <c r="L63" s="100"/>
      <c r="M63" s="100"/>
      <c r="N63" s="101"/>
      <c r="O63" s="100"/>
      <c r="P63" s="95" t="s">
        <v>286</v>
      </c>
      <c r="Q63" s="95" t="s">
        <v>289</v>
      </c>
      <c r="R63" s="96" t="s">
        <v>290</v>
      </c>
      <c r="S63" s="102"/>
      <c r="T63" s="103"/>
      <c r="U63" s="98"/>
      <c r="V63" s="97"/>
      <c r="W63" s="97"/>
      <c r="X63" s="104"/>
      <c r="Y63" s="104"/>
      <c r="Z63" s="100"/>
      <c r="AA63" s="105"/>
      <c r="AB63" s="91"/>
    </row>
    <row r="64" spans="3:33" ht="15.95" customHeight="1">
      <c r="C64" s="106">
        <v>1</v>
      </c>
      <c r="D64" s="106" t="s">
        <v>291</v>
      </c>
      <c r="E64" s="107" t="s">
        <v>292</v>
      </c>
      <c r="F64" s="108" t="s">
        <v>293</v>
      </c>
      <c r="G64" s="109" t="s">
        <v>294</v>
      </c>
      <c r="H64" s="109"/>
      <c r="I64" s="183" t="s">
        <v>295</v>
      </c>
      <c r="J64" s="108"/>
      <c r="K64" s="100">
        <v>213208658</v>
      </c>
      <c r="L64" s="100"/>
      <c r="M64" s="100">
        <v>174019963</v>
      </c>
      <c r="N64" s="111"/>
      <c r="O64" s="112"/>
      <c r="P64" s="113">
        <v>1</v>
      </c>
      <c r="Q64" s="113" t="s">
        <v>296</v>
      </c>
      <c r="R64" s="113" t="s">
        <v>297</v>
      </c>
      <c r="S64" s="113" t="s">
        <v>298</v>
      </c>
      <c r="T64" s="114" t="s">
        <v>299</v>
      </c>
      <c r="U64" s="115"/>
      <c r="V64" s="113"/>
      <c r="W64" s="107"/>
      <c r="X64" s="100">
        <v>0</v>
      </c>
      <c r="Y64" s="100"/>
      <c r="Z64" s="100">
        <v>0</v>
      </c>
      <c r="AA64" s="116"/>
      <c r="AB64" s="91"/>
    </row>
    <row r="65" spans="3:32" ht="15.95" customHeight="1">
      <c r="C65" s="106">
        <v>2</v>
      </c>
      <c r="D65" s="106" t="s">
        <v>300</v>
      </c>
      <c r="E65" s="107" t="s">
        <v>301</v>
      </c>
      <c r="F65" s="108" t="s">
        <v>302</v>
      </c>
      <c r="G65" s="281" t="s">
        <v>303</v>
      </c>
      <c r="H65" s="117"/>
      <c r="I65" s="183"/>
      <c r="J65" s="108"/>
      <c r="K65" s="118">
        <v>0</v>
      </c>
      <c r="L65" s="118"/>
      <c r="M65" s="118">
        <v>0</v>
      </c>
      <c r="N65" s="83"/>
      <c r="O65" s="118"/>
      <c r="P65" s="113">
        <v>2</v>
      </c>
      <c r="Q65" s="113" t="s">
        <v>304</v>
      </c>
      <c r="R65" s="113" t="s">
        <v>305</v>
      </c>
      <c r="S65" s="113" t="s">
        <v>306</v>
      </c>
      <c r="T65" s="119"/>
      <c r="U65" s="120"/>
      <c r="V65" s="183">
        <v>11</v>
      </c>
      <c r="W65" s="107"/>
      <c r="X65" s="121">
        <v>0</v>
      </c>
      <c r="Y65" s="121"/>
      <c r="AA65" s="122"/>
      <c r="AB65" s="91"/>
    </row>
    <row r="66" spans="3:32" ht="15.95" customHeight="1">
      <c r="C66" s="123" t="s">
        <v>307</v>
      </c>
      <c r="D66" s="123" t="s">
        <v>308</v>
      </c>
      <c r="E66" s="124" t="s">
        <v>309</v>
      </c>
      <c r="F66" s="118" t="s">
        <v>310</v>
      </c>
      <c r="G66" s="281"/>
      <c r="H66" s="117"/>
      <c r="I66" s="183"/>
      <c r="J66" s="118"/>
      <c r="K66" s="118">
        <v>0</v>
      </c>
      <c r="L66" s="118"/>
      <c r="M66" s="118">
        <v>0</v>
      </c>
      <c r="N66" s="83"/>
      <c r="O66" s="118"/>
      <c r="P66" s="125" t="s">
        <v>307</v>
      </c>
      <c r="Q66" s="125" t="s">
        <v>311</v>
      </c>
      <c r="R66" s="126" t="s">
        <v>312</v>
      </c>
      <c r="S66" s="126" t="s">
        <v>313</v>
      </c>
      <c r="T66" s="114" t="s">
        <v>314</v>
      </c>
      <c r="U66" s="115"/>
      <c r="V66" s="183"/>
      <c r="W66" s="124"/>
      <c r="X66" s="121">
        <v>457059994</v>
      </c>
      <c r="Y66" s="121"/>
      <c r="Z66" s="118">
        <v>360238023</v>
      </c>
      <c r="AA66" s="122"/>
      <c r="AB66" s="91"/>
    </row>
    <row r="67" spans="3:32" ht="15.95" customHeight="1">
      <c r="C67" s="123" t="s">
        <v>315</v>
      </c>
      <c r="D67" s="123" t="s">
        <v>316</v>
      </c>
      <c r="E67" s="124" t="s">
        <v>317</v>
      </c>
      <c r="F67" s="118" t="s">
        <v>318</v>
      </c>
      <c r="G67" s="281"/>
      <c r="H67" s="117"/>
      <c r="I67" s="183"/>
      <c r="J67" s="118"/>
      <c r="K67" s="127">
        <v>0</v>
      </c>
      <c r="L67" s="118"/>
      <c r="M67" s="127">
        <v>0</v>
      </c>
      <c r="N67" s="83"/>
      <c r="O67" s="118"/>
      <c r="P67" s="125" t="s">
        <v>315</v>
      </c>
      <c r="Q67" s="125" t="s">
        <v>319</v>
      </c>
      <c r="R67" s="126" t="s">
        <v>320</v>
      </c>
      <c r="S67" s="126" t="s">
        <v>321</v>
      </c>
      <c r="T67" s="128" t="s">
        <v>322</v>
      </c>
      <c r="U67" s="129"/>
      <c r="V67" s="183"/>
      <c r="W67" s="124"/>
      <c r="X67" s="121">
        <v>194713132</v>
      </c>
      <c r="Y67" s="121"/>
      <c r="Z67" s="118">
        <v>0</v>
      </c>
      <c r="AA67" s="122"/>
      <c r="AB67" s="91"/>
    </row>
    <row r="68" spans="3:32" ht="15.95" customHeight="1">
      <c r="C68" s="123"/>
      <c r="D68" s="123"/>
      <c r="E68" s="106" t="s">
        <v>323</v>
      </c>
      <c r="F68" s="106" t="s">
        <v>324</v>
      </c>
      <c r="G68" s="130"/>
      <c r="H68" s="130"/>
      <c r="I68" s="183"/>
      <c r="J68" s="124"/>
      <c r="K68" s="100">
        <v>213208658</v>
      </c>
      <c r="L68" s="100"/>
      <c r="M68" s="100">
        <v>174019963</v>
      </c>
      <c r="N68" s="83"/>
      <c r="O68" s="118"/>
      <c r="P68" s="125" t="s">
        <v>325</v>
      </c>
      <c r="Q68" s="125" t="s">
        <v>326</v>
      </c>
      <c r="R68" s="126" t="s">
        <v>327</v>
      </c>
      <c r="S68" s="126" t="s">
        <v>328</v>
      </c>
      <c r="T68" s="128" t="s">
        <v>329</v>
      </c>
      <c r="U68" s="129"/>
      <c r="V68" s="183"/>
      <c r="W68" s="124"/>
      <c r="X68" s="131"/>
      <c r="Y68" s="121"/>
      <c r="Z68" s="127"/>
      <c r="AA68" s="122"/>
      <c r="AB68" s="91"/>
    </row>
    <row r="69" spans="3:32" ht="15.95" customHeight="1">
      <c r="C69" s="106">
        <v>3</v>
      </c>
      <c r="D69" s="106" t="s">
        <v>330</v>
      </c>
      <c r="E69" s="107" t="s">
        <v>331</v>
      </c>
      <c r="F69" s="107" t="s">
        <v>332</v>
      </c>
      <c r="G69" s="281" t="s">
        <v>333</v>
      </c>
      <c r="H69" s="117"/>
      <c r="I69" s="183"/>
      <c r="J69" s="107"/>
      <c r="K69" s="118"/>
      <c r="L69" s="118"/>
      <c r="M69" s="118"/>
      <c r="N69" s="83"/>
      <c r="O69" s="118"/>
      <c r="P69" s="125"/>
      <c r="Q69" s="125" t="s">
        <v>334</v>
      </c>
      <c r="R69" s="132" t="s">
        <v>323</v>
      </c>
      <c r="S69" s="113" t="s">
        <v>324</v>
      </c>
      <c r="T69" s="119"/>
      <c r="U69" s="120"/>
      <c r="V69" s="183"/>
      <c r="W69" s="107"/>
      <c r="X69" s="104">
        <v>651773126</v>
      </c>
      <c r="Y69" s="104"/>
      <c r="Z69" s="100">
        <v>360238023</v>
      </c>
      <c r="AA69" s="122"/>
      <c r="AB69" s="91"/>
      <c r="AC69" s="133"/>
    </row>
    <row r="70" spans="3:32" ht="15.95" customHeight="1">
      <c r="C70" s="123" t="s">
        <v>307</v>
      </c>
      <c r="D70" s="123" t="s">
        <v>335</v>
      </c>
      <c r="E70" s="124" t="s">
        <v>336</v>
      </c>
      <c r="F70" s="118" t="s">
        <v>337</v>
      </c>
      <c r="G70" s="281"/>
      <c r="H70" s="117"/>
      <c r="I70" s="183">
        <v>5</v>
      </c>
      <c r="J70" s="118"/>
      <c r="K70" s="118">
        <v>490122425</v>
      </c>
      <c r="L70" s="118"/>
      <c r="M70" s="118">
        <v>471763332</v>
      </c>
      <c r="N70" s="83"/>
      <c r="O70" s="118"/>
      <c r="P70" s="132">
        <v>3</v>
      </c>
      <c r="Q70" s="132" t="s">
        <v>338</v>
      </c>
      <c r="R70" s="113" t="s">
        <v>339</v>
      </c>
      <c r="S70" s="126"/>
      <c r="T70" s="114"/>
      <c r="U70" s="115"/>
      <c r="V70" s="183"/>
      <c r="W70" s="124"/>
      <c r="X70" s="121"/>
      <c r="Y70" s="121"/>
      <c r="Z70" s="118"/>
      <c r="AA70" s="122"/>
      <c r="AB70" s="91"/>
    </row>
    <row r="71" spans="3:32" ht="15.95" customHeight="1">
      <c r="C71" s="123" t="s">
        <v>315</v>
      </c>
      <c r="D71" s="123" t="s">
        <v>340</v>
      </c>
      <c r="E71" s="124" t="s">
        <v>341</v>
      </c>
      <c r="F71" s="118" t="s">
        <v>342</v>
      </c>
      <c r="G71" s="281"/>
      <c r="H71" s="117"/>
      <c r="I71" s="183"/>
      <c r="J71" s="118"/>
      <c r="K71" s="118">
        <v>21848446</v>
      </c>
      <c r="L71" s="118"/>
      <c r="M71" s="118">
        <v>78329</v>
      </c>
      <c r="N71" s="83"/>
      <c r="O71" s="118"/>
      <c r="P71" s="125" t="s">
        <v>307</v>
      </c>
      <c r="Q71" s="125" t="s">
        <v>343</v>
      </c>
      <c r="R71" s="126" t="s">
        <v>344</v>
      </c>
      <c r="S71" s="126" t="s">
        <v>345</v>
      </c>
      <c r="T71" s="114" t="s">
        <v>314</v>
      </c>
      <c r="U71" s="115"/>
      <c r="V71" s="183"/>
      <c r="W71" s="124"/>
      <c r="X71" s="121">
        <v>1695136717</v>
      </c>
      <c r="Y71" s="121"/>
      <c r="Z71" s="118">
        <v>1021852930</v>
      </c>
      <c r="AA71" s="122"/>
      <c r="AB71" s="91"/>
    </row>
    <row r="72" spans="3:32" ht="15.95" customHeight="1">
      <c r="C72" s="123" t="s">
        <v>325</v>
      </c>
      <c r="D72" s="123" t="s">
        <v>346</v>
      </c>
      <c r="E72" s="124" t="s">
        <v>347</v>
      </c>
      <c r="F72" s="118" t="s">
        <v>310</v>
      </c>
      <c r="G72" s="281"/>
      <c r="H72" s="117"/>
      <c r="I72" s="183">
        <v>6</v>
      </c>
      <c r="J72" s="118"/>
      <c r="K72" s="118">
        <v>455910030</v>
      </c>
      <c r="L72" s="118"/>
      <c r="M72" s="100">
        <v>391210208</v>
      </c>
      <c r="N72" s="111"/>
      <c r="O72" s="112"/>
      <c r="P72" s="125" t="s">
        <v>315</v>
      </c>
      <c r="Q72" s="125" t="s">
        <v>348</v>
      </c>
      <c r="R72" s="126" t="s">
        <v>349</v>
      </c>
      <c r="S72" s="126" t="s">
        <v>350</v>
      </c>
      <c r="T72" s="114"/>
      <c r="U72" s="115"/>
      <c r="V72" s="183"/>
      <c r="W72" s="124"/>
      <c r="X72" s="121">
        <v>0</v>
      </c>
      <c r="Y72" s="121"/>
      <c r="Z72" s="118">
        <v>0</v>
      </c>
      <c r="AA72" s="122"/>
      <c r="AB72" s="91"/>
    </row>
    <row r="73" spans="3:32" ht="15.95" customHeight="1">
      <c r="C73" s="123" t="s">
        <v>351</v>
      </c>
      <c r="D73" s="123" t="s">
        <v>352</v>
      </c>
      <c r="E73" s="124" t="s">
        <v>353</v>
      </c>
      <c r="F73" s="118" t="s">
        <v>354</v>
      </c>
      <c r="G73" s="281"/>
      <c r="H73" s="117"/>
      <c r="I73" s="183"/>
      <c r="J73" s="118"/>
      <c r="K73" s="127">
        <v>0</v>
      </c>
      <c r="L73" s="118"/>
      <c r="M73" s="127">
        <v>0</v>
      </c>
      <c r="N73" s="83"/>
      <c r="O73" s="118"/>
      <c r="P73" s="125" t="s">
        <v>325</v>
      </c>
      <c r="Q73" s="125" t="s">
        <v>355</v>
      </c>
      <c r="R73" s="126" t="s">
        <v>356</v>
      </c>
      <c r="S73" s="126" t="s">
        <v>357</v>
      </c>
      <c r="T73" s="114"/>
      <c r="U73" s="115"/>
      <c r="V73" s="183"/>
      <c r="W73" s="124"/>
      <c r="X73" s="118">
        <v>82277277</v>
      </c>
      <c r="Y73" s="118"/>
      <c r="Z73" s="118">
        <v>84485795</v>
      </c>
      <c r="AA73" s="122"/>
      <c r="AB73" s="91"/>
      <c r="AC73" s="134"/>
      <c r="AD73" s="135"/>
    </row>
    <row r="74" spans="3:32" ht="15.95" customHeight="1">
      <c r="C74" s="123"/>
      <c r="D74" s="123"/>
      <c r="E74" s="106" t="s">
        <v>323</v>
      </c>
      <c r="F74" s="106" t="s">
        <v>324</v>
      </c>
      <c r="G74" s="130"/>
      <c r="H74" s="130"/>
      <c r="I74" s="183"/>
      <c r="J74" s="124"/>
      <c r="K74" s="100">
        <v>967880901</v>
      </c>
      <c r="L74" s="100"/>
      <c r="M74" s="100">
        <v>863051869</v>
      </c>
      <c r="N74" s="83"/>
      <c r="O74" s="118"/>
      <c r="P74" s="125" t="s">
        <v>358</v>
      </c>
      <c r="Q74" s="125" t="s">
        <v>359</v>
      </c>
      <c r="R74" s="126" t="s">
        <v>360</v>
      </c>
      <c r="S74" s="126" t="s">
        <v>361</v>
      </c>
      <c r="T74" s="114"/>
      <c r="U74" s="115"/>
      <c r="V74" s="183"/>
      <c r="W74" s="124"/>
      <c r="X74" s="118">
        <v>13376934</v>
      </c>
      <c r="Y74" s="104"/>
      <c r="Z74" s="121">
        <v>86233849</v>
      </c>
      <c r="AA74" s="136"/>
      <c r="AB74" s="91"/>
      <c r="AC74" s="137"/>
    </row>
    <row r="75" spans="3:32" ht="15.95" customHeight="1">
      <c r="C75" s="106">
        <v>4</v>
      </c>
      <c r="D75" s="106" t="s">
        <v>153</v>
      </c>
      <c r="E75" s="107" t="s">
        <v>362</v>
      </c>
      <c r="F75" s="107" t="s">
        <v>158</v>
      </c>
      <c r="G75" s="281" t="s">
        <v>363</v>
      </c>
      <c r="H75" s="117"/>
      <c r="I75" s="183"/>
      <c r="J75" s="107"/>
      <c r="K75" s="118"/>
      <c r="L75" s="118"/>
      <c r="M75" s="118"/>
      <c r="N75" s="83"/>
      <c r="O75" s="118"/>
      <c r="P75" s="125" t="s">
        <v>351</v>
      </c>
      <c r="Q75" s="125" t="s">
        <v>364</v>
      </c>
      <c r="R75" s="126" t="s">
        <v>365</v>
      </c>
      <c r="S75" s="126" t="s">
        <v>366</v>
      </c>
      <c r="T75" s="114"/>
      <c r="U75" s="115"/>
      <c r="V75" s="183"/>
      <c r="W75" s="124"/>
      <c r="X75" s="138">
        <v>0</v>
      </c>
      <c r="Y75" s="104"/>
      <c r="Z75" s="139">
        <v>0</v>
      </c>
      <c r="AA75" s="140"/>
      <c r="AB75" s="91"/>
    </row>
    <row r="76" spans="3:32" ht="15.95" customHeight="1">
      <c r="C76" s="123" t="s">
        <v>307</v>
      </c>
      <c r="D76" s="123" t="s">
        <v>367</v>
      </c>
      <c r="E76" s="124" t="s">
        <v>368</v>
      </c>
      <c r="F76" s="118" t="s">
        <v>369</v>
      </c>
      <c r="G76" s="281"/>
      <c r="H76" s="117"/>
      <c r="I76" s="183"/>
      <c r="J76" s="118"/>
      <c r="K76" s="118">
        <v>0</v>
      </c>
      <c r="L76" s="118"/>
      <c r="M76" s="118">
        <v>2193300</v>
      </c>
      <c r="N76" s="83"/>
      <c r="O76" s="118"/>
      <c r="P76" s="125"/>
      <c r="Q76" s="125" t="s">
        <v>370</v>
      </c>
      <c r="R76" s="132" t="s">
        <v>323</v>
      </c>
      <c r="S76" s="113" t="s">
        <v>324</v>
      </c>
      <c r="T76" s="119"/>
      <c r="U76" s="120"/>
      <c r="V76" s="183">
        <v>12</v>
      </c>
      <c r="W76" s="124"/>
      <c r="X76" s="104">
        <v>1790790928</v>
      </c>
      <c r="Y76" s="104"/>
      <c r="Z76" s="100">
        <v>1192572574</v>
      </c>
      <c r="AA76" s="122"/>
      <c r="AB76" s="91"/>
    </row>
    <row r="77" spans="3:32" ht="15.95" customHeight="1">
      <c r="C77" s="123" t="s">
        <v>315</v>
      </c>
      <c r="D77" s="123" t="s">
        <v>371</v>
      </c>
      <c r="E77" s="124" t="s">
        <v>372</v>
      </c>
      <c r="F77" s="118" t="s">
        <v>373</v>
      </c>
      <c r="G77" s="281"/>
      <c r="H77" s="117"/>
      <c r="I77" s="183"/>
      <c r="J77" s="118"/>
      <c r="K77" s="118">
        <v>0</v>
      </c>
      <c r="L77" s="118"/>
      <c r="M77" s="118">
        <v>0</v>
      </c>
      <c r="N77" s="83"/>
      <c r="O77" s="118"/>
      <c r="P77" s="132">
        <v>4</v>
      </c>
      <c r="Q77" s="132" t="s">
        <v>374</v>
      </c>
      <c r="R77" s="113" t="s">
        <v>375</v>
      </c>
      <c r="S77" s="113" t="s">
        <v>376</v>
      </c>
      <c r="T77" s="128" t="s">
        <v>377</v>
      </c>
      <c r="U77" s="129"/>
      <c r="V77" s="183">
        <v>13</v>
      </c>
      <c r="W77" s="124"/>
      <c r="X77" s="118">
        <v>1486311308</v>
      </c>
      <c r="Y77" s="121"/>
      <c r="Z77" s="118">
        <v>1565008363</v>
      </c>
      <c r="AA77" s="122"/>
      <c r="AB77" s="91"/>
      <c r="AE77" s="141"/>
      <c r="AF77" s="141"/>
    </row>
    <row r="78" spans="3:32" ht="15.95" customHeight="1">
      <c r="C78" s="123" t="s">
        <v>325</v>
      </c>
      <c r="D78" s="123" t="s">
        <v>378</v>
      </c>
      <c r="E78" s="124" t="s">
        <v>379</v>
      </c>
      <c r="F78" s="118" t="s">
        <v>380</v>
      </c>
      <c r="G78" s="142"/>
      <c r="H78" s="142"/>
      <c r="I78" s="183"/>
      <c r="J78" s="118"/>
      <c r="K78" s="118">
        <v>0</v>
      </c>
      <c r="L78" s="118"/>
      <c r="M78" s="118">
        <v>0</v>
      </c>
      <c r="N78" s="83"/>
      <c r="O78" s="118"/>
      <c r="P78" s="132">
        <v>5</v>
      </c>
      <c r="Q78" s="132" t="s">
        <v>381</v>
      </c>
      <c r="R78" s="113" t="s">
        <v>382</v>
      </c>
      <c r="S78" s="113" t="s">
        <v>383</v>
      </c>
      <c r="T78" s="128" t="s">
        <v>384</v>
      </c>
      <c r="U78" s="129"/>
      <c r="V78" s="183"/>
      <c r="W78" s="124"/>
      <c r="X78" s="121">
        <v>5636140</v>
      </c>
      <c r="Y78" s="121"/>
      <c r="Z78" s="118">
        <v>0</v>
      </c>
      <c r="AA78" s="122"/>
      <c r="AB78" s="91"/>
      <c r="AE78" s="141"/>
      <c r="AF78" s="141"/>
    </row>
    <row r="79" spans="3:32" ht="15.95" customHeight="1">
      <c r="C79" s="123" t="s">
        <v>351</v>
      </c>
      <c r="D79" s="123" t="s">
        <v>385</v>
      </c>
      <c r="E79" s="124" t="s">
        <v>386</v>
      </c>
      <c r="F79" s="118" t="s">
        <v>387</v>
      </c>
      <c r="G79" s="142"/>
      <c r="H79" s="142"/>
      <c r="I79" s="183"/>
      <c r="J79" s="118"/>
      <c r="K79" s="118">
        <v>279357413</v>
      </c>
      <c r="L79" s="118"/>
      <c r="M79" s="100">
        <v>232703296</v>
      </c>
      <c r="N79" s="111"/>
      <c r="O79" s="112"/>
      <c r="P79" s="125"/>
      <c r="Q79" s="125"/>
      <c r="R79" s="126"/>
      <c r="S79" s="126"/>
      <c r="T79" s="114"/>
      <c r="U79" s="115"/>
      <c r="V79" s="183"/>
      <c r="W79" s="124"/>
      <c r="X79" s="131"/>
      <c r="Y79" s="121"/>
      <c r="Z79" s="127"/>
      <c r="AA79" s="122"/>
      <c r="AB79" s="91"/>
      <c r="AE79" s="141"/>
      <c r="AF79" s="141"/>
    </row>
    <row r="80" spans="3:32" ht="15.95" customHeight="1">
      <c r="C80" s="123" t="s">
        <v>388</v>
      </c>
      <c r="D80" s="123" t="s">
        <v>389</v>
      </c>
      <c r="E80" s="124" t="s">
        <v>390</v>
      </c>
      <c r="F80" s="118" t="s">
        <v>391</v>
      </c>
      <c r="G80" s="142"/>
      <c r="H80" s="142"/>
      <c r="I80" s="183"/>
      <c r="J80" s="118"/>
      <c r="K80" s="118">
        <v>10810265</v>
      </c>
      <c r="L80" s="118"/>
      <c r="M80" s="118">
        <v>8114926</v>
      </c>
      <c r="N80" s="83"/>
      <c r="O80" s="118"/>
      <c r="P80" s="125"/>
      <c r="Q80" s="125"/>
      <c r="R80" s="132" t="s">
        <v>392</v>
      </c>
      <c r="S80" s="143" t="s">
        <v>393</v>
      </c>
      <c r="T80" s="119"/>
      <c r="U80" s="120"/>
      <c r="V80" s="183"/>
      <c r="W80" s="144"/>
      <c r="X80" s="145">
        <v>3934511502</v>
      </c>
      <c r="Y80" s="104"/>
      <c r="Z80" s="146">
        <v>3117818960</v>
      </c>
      <c r="AA80" s="147"/>
      <c r="AB80" s="91"/>
      <c r="AE80" s="141"/>
      <c r="AF80" s="141"/>
    </row>
    <row r="81" spans="3:32" ht="15.95" customHeight="1">
      <c r="C81" s="123"/>
      <c r="D81" s="123"/>
      <c r="E81" s="106" t="s">
        <v>323</v>
      </c>
      <c r="F81" s="106" t="s">
        <v>324</v>
      </c>
      <c r="G81" s="130"/>
      <c r="H81" s="130"/>
      <c r="I81" s="183">
        <v>7</v>
      </c>
      <c r="J81" s="124"/>
      <c r="K81" s="146">
        <v>290167678</v>
      </c>
      <c r="L81" s="100"/>
      <c r="M81" s="146">
        <v>243011522</v>
      </c>
      <c r="N81" s="83"/>
      <c r="O81" s="118"/>
      <c r="P81" s="113"/>
      <c r="Q81" s="113"/>
      <c r="R81" s="148"/>
      <c r="S81" s="126"/>
      <c r="T81" s="114"/>
      <c r="U81" s="115"/>
      <c r="V81" s="183"/>
      <c r="W81" s="124"/>
      <c r="X81" s="104"/>
      <c r="Y81" s="104"/>
      <c r="Z81" s="100"/>
      <c r="AA81" s="140"/>
      <c r="AB81" s="91"/>
      <c r="AE81" s="141"/>
      <c r="AF81" s="141"/>
    </row>
    <row r="82" spans="3:32" ht="15.95" customHeight="1">
      <c r="C82" s="123">
        <v>5</v>
      </c>
      <c r="D82" s="123" t="s">
        <v>394</v>
      </c>
      <c r="E82" s="107" t="s">
        <v>395</v>
      </c>
      <c r="F82" s="107" t="s">
        <v>396</v>
      </c>
      <c r="G82" s="120"/>
      <c r="H82" s="120"/>
      <c r="I82" s="183"/>
      <c r="J82" s="107"/>
      <c r="K82" s="118">
        <v>0</v>
      </c>
      <c r="L82" s="118"/>
      <c r="M82" s="118">
        <v>0</v>
      </c>
      <c r="N82" s="83"/>
      <c r="O82" s="118"/>
      <c r="P82" s="95" t="s">
        <v>397</v>
      </c>
      <c r="Q82" s="95" t="s">
        <v>398</v>
      </c>
      <c r="R82" s="96" t="s">
        <v>399</v>
      </c>
      <c r="S82" s="149"/>
      <c r="T82" s="150"/>
      <c r="U82" s="115"/>
      <c r="V82" s="183"/>
      <c r="W82" s="124"/>
      <c r="X82" s="121"/>
      <c r="Y82" s="121"/>
      <c r="Z82" s="118"/>
      <c r="AA82" s="122"/>
      <c r="AB82" s="91"/>
      <c r="AE82" s="141"/>
      <c r="AF82" s="141"/>
    </row>
    <row r="83" spans="3:32" ht="15.95" customHeight="1">
      <c r="C83" s="123">
        <v>6</v>
      </c>
      <c r="D83" s="123" t="s">
        <v>400</v>
      </c>
      <c r="E83" s="107" t="s">
        <v>401</v>
      </c>
      <c r="F83" s="107" t="s">
        <v>318</v>
      </c>
      <c r="G83" s="129" t="s">
        <v>402</v>
      </c>
      <c r="H83" s="129"/>
      <c r="I83" s="183"/>
      <c r="J83" s="107"/>
      <c r="K83" s="118">
        <v>0</v>
      </c>
      <c r="L83" s="118"/>
      <c r="M83" s="118">
        <v>0</v>
      </c>
      <c r="N83" s="83"/>
      <c r="O83" s="118"/>
      <c r="P83" s="126"/>
      <c r="Q83" s="126"/>
      <c r="R83" s="126"/>
      <c r="S83" s="126"/>
      <c r="T83" s="114"/>
      <c r="U83" s="115"/>
      <c r="V83" s="183"/>
      <c r="W83" s="124"/>
      <c r="X83" s="121"/>
      <c r="Y83" s="121"/>
      <c r="Z83" s="118"/>
      <c r="AA83" s="122"/>
      <c r="AB83" s="91"/>
      <c r="AE83" s="141"/>
      <c r="AF83" s="141"/>
    </row>
    <row r="84" spans="3:32" ht="15.95" customHeight="1">
      <c r="C84" s="123">
        <v>7</v>
      </c>
      <c r="D84" s="123" t="s">
        <v>403</v>
      </c>
      <c r="E84" s="107" t="s">
        <v>404</v>
      </c>
      <c r="F84" s="107" t="s">
        <v>405</v>
      </c>
      <c r="G84" s="115" t="s">
        <v>406</v>
      </c>
      <c r="H84" s="115"/>
      <c r="I84" s="183">
        <v>8</v>
      </c>
      <c r="J84" s="107"/>
      <c r="K84" s="118">
        <v>1387413685</v>
      </c>
      <c r="L84" s="118"/>
      <c r="M84" s="118">
        <v>1354953053</v>
      </c>
      <c r="N84" s="83"/>
      <c r="O84" s="118"/>
      <c r="P84" s="107">
        <v>1</v>
      </c>
      <c r="Q84" s="107" t="s">
        <v>407</v>
      </c>
      <c r="R84" s="107" t="s">
        <v>408</v>
      </c>
      <c r="S84" s="113" t="s">
        <v>409</v>
      </c>
      <c r="T84" s="119"/>
      <c r="U84" s="120"/>
      <c r="V84" s="183"/>
      <c r="W84" s="107"/>
      <c r="X84" s="104">
        <v>169522139</v>
      </c>
      <c r="Y84" s="104"/>
      <c r="Z84" s="100">
        <v>417584556</v>
      </c>
      <c r="AA84" s="151"/>
      <c r="AB84" s="91"/>
      <c r="AE84" s="141"/>
      <c r="AF84" s="152"/>
    </row>
    <row r="85" spans="3:32" ht="15.95" customHeight="1">
      <c r="C85" s="107"/>
      <c r="D85" s="107"/>
      <c r="E85" s="106" t="s">
        <v>410</v>
      </c>
      <c r="F85" s="108"/>
      <c r="G85" s="153"/>
      <c r="H85" s="153"/>
      <c r="I85" s="183"/>
      <c r="J85" s="108"/>
      <c r="K85" s="154">
        <v>2858670922</v>
      </c>
      <c r="L85" s="100"/>
      <c r="M85" s="154">
        <v>2635036407</v>
      </c>
      <c r="N85" s="111"/>
      <c r="O85" s="112"/>
      <c r="P85" s="123" t="s">
        <v>307</v>
      </c>
      <c r="Q85" s="123" t="s">
        <v>411</v>
      </c>
      <c r="R85" s="124" t="s">
        <v>412</v>
      </c>
      <c r="S85" s="126" t="s">
        <v>413</v>
      </c>
      <c r="T85" s="114"/>
      <c r="U85" s="115"/>
      <c r="V85" s="183"/>
      <c r="W85" s="124"/>
      <c r="X85" s="121">
        <v>0</v>
      </c>
      <c r="Y85" s="121"/>
      <c r="Z85" s="118">
        <v>0</v>
      </c>
      <c r="AA85" s="140"/>
      <c r="AB85" s="91"/>
      <c r="AE85" s="141"/>
    </row>
    <row r="86" spans="3:32" ht="15.95" customHeight="1">
      <c r="C86" s="107"/>
      <c r="D86" s="107"/>
      <c r="E86" s="107"/>
      <c r="F86" s="108"/>
      <c r="G86" s="153"/>
      <c r="H86" s="153"/>
      <c r="I86" s="183"/>
      <c r="J86" s="108"/>
      <c r="K86" s="100"/>
      <c r="L86" s="100"/>
      <c r="M86" s="100"/>
      <c r="N86" s="111"/>
      <c r="O86" s="112"/>
      <c r="P86" s="123" t="s">
        <v>315</v>
      </c>
      <c r="Q86" s="123" t="s">
        <v>414</v>
      </c>
      <c r="R86" s="124" t="s">
        <v>415</v>
      </c>
      <c r="S86" s="126" t="s">
        <v>321</v>
      </c>
      <c r="T86" s="128" t="s">
        <v>416</v>
      </c>
      <c r="U86" s="129"/>
      <c r="V86" s="183"/>
      <c r="W86" s="124"/>
      <c r="X86" s="131">
        <v>0</v>
      </c>
      <c r="Y86" s="121"/>
      <c r="Z86" s="127">
        <v>0</v>
      </c>
      <c r="AA86" s="122"/>
      <c r="AB86" s="91"/>
    </row>
    <row r="87" spans="3:32" ht="15.95" customHeight="1">
      <c r="C87" s="95" t="s">
        <v>397</v>
      </c>
      <c r="D87" s="88" t="s">
        <v>150</v>
      </c>
      <c r="E87" s="96" t="s">
        <v>417</v>
      </c>
      <c r="F87" s="100" t="s">
        <v>418</v>
      </c>
      <c r="G87" s="155"/>
      <c r="H87" s="155"/>
      <c r="I87" s="183"/>
      <c r="J87" s="100"/>
      <c r="K87" s="118"/>
      <c r="L87" s="118"/>
      <c r="M87" s="118"/>
      <c r="N87" s="83"/>
      <c r="O87" s="118"/>
      <c r="P87" s="124"/>
      <c r="Q87" s="124"/>
      <c r="R87" s="106" t="s">
        <v>323</v>
      </c>
      <c r="S87" s="113" t="s">
        <v>323</v>
      </c>
      <c r="T87" s="119"/>
      <c r="U87" s="120"/>
      <c r="V87" s="183">
        <v>14</v>
      </c>
      <c r="W87" s="124"/>
      <c r="X87" s="156">
        <v>169522139</v>
      </c>
      <c r="Y87" s="104"/>
      <c r="Z87" s="104">
        <v>417584556</v>
      </c>
      <c r="AA87" s="122"/>
      <c r="AB87" s="91"/>
    </row>
    <row r="88" spans="3:32" ht="15.95" customHeight="1">
      <c r="C88" s="107">
        <v>1</v>
      </c>
      <c r="D88" s="107" t="s">
        <v>419</v>
      </c>
      <c r="E88" s="107" t="s">
        <v>420</v>
      </c>
      <c r="F88" s="107" t="s">
        <v>421</v>
      </c>
      <c r="G88" s="129" t="s">
        <v>422</v>
      </c>
      <c r="H88" s="129"/>
      <c r="I88" s="183"/>
      <c r="J88" s="107"/>
      <c r="K88" s="118"/>
      <c r="L88" s="118"/>
      <c r="M88" s="118"/>
      <c r="N88" s="83"/>
      <c r="O88" s="118"/>
      <c r="P88" s="107">
        <v>2</v>
      </c>
      <c r="Q88" s="107" t="s">
        <v>423</v>
      </c>
      <c r="R88" s="107" t="s">
        <v>424</v>
      </c>
      <c r="S88" s="113" t="s">
        <v>425</v>
      </c>
      <c r="T88" s="119"/>
      <c r="U88" s="120"/>
      <c r="V88" s="183"/>
      <c r="W88" s="124"/>
      <c r="X88" s="121">
        <v>0</v>
      </c>
      <c r="Y88" s="121"/>
      <c r="Z88" s="118">
        <v>0</v>
      </c>
      <c r="AA88" s="122"/>
      <c r="AB88" s="91"/>
    </row>
    <row r="89" spans="3:32" ht="15.95" customHeight="1">
      <c r="C89" s="123" t="s">
        <v>307</v>
      </c>
      <c r="D89" s="123" t="s">
        <v>426</v>
      </c>
      <c r="E89" s="124" t="s">
        <v>427</v>
      </c>
      <c r="F89" s="124" t="s">
        <v>428</v>
      </c>
      <c r="G89" s="115"/>
      <c r="H89" s="115"/>
      <c r="I89" s="183"/>
      <c r="J89" s="124"/>
      <c r="K89" s="118">
        <v>516876046</v>
      </c>
      <c r="L89" s="118"/>
      <c r="M89" s="118">
        <v>182294873</v>
      </c>
      <c r="N89" s="83"/>
      <c r="O89" s="118"/>
      <c r="P89" s="107">
        <v>3</v>
      </c>
      <c r="Q89" s="107" t="s">
        <v>429</v>
      </c>
      <c r="R89" s="107" t="s">
        <v>430</v>
      </c>
      <c r="S89" s="113" t="s">
        <v>138</v>
      </c>
      <c r="T89" s="128" t="s">
        <v>431</v>
      </c>
      <c r="U89" s="129"/>
      <c r="V89" s="183"/>
      <c r="W89" s="124"/>
      <c r="X89" s="121">
        <v>0</v>
      </c>
      <c r="Y89" s="121"/>
      <c r="Z89" s="118">
        <v>0</v>
      </c>
      <c r="AA89" s="122"/>
      <c r="AB89" s="91"/>
    </row>
    <row r="90" spans="3:32" ht="15.95" customHeight="1">
      <c r="C90" s="123" t="s">
        <v>315</v>
      </c>
      <c r="D90" s="123" t="s">
        <v>432</v>
      </c>
      <c r="E90" s="124" t="s">
        <v>433</v>
      </c>
      <c r="F90" s="124" t="s">
        <v>434</v>
      </c>
      <c r="G90" s="129" t="s">
        <v>435</v>
      </c>
      <c r="H90" s="129"/>
      <c r="I90" s="183"/>
      <c r="J90" s="124"/>
      <c r="K90" s="118">
        <v>0</v>
      </c>
      <c r="L90" s="118"/>
      <c r="M90" s="118">
        <v>0</v>
      </c>
      <c r="N90" s="83"/>
      <c r="O90" s="118"/>
      <c r="P90" s="107">
        <v>4</v>
      </c>
      <c r="Q90" s="107" t="s">
        <v>436</v>
      </c>
      <c r="R90" s="107" t="s">
        <v>437</v>
      </c>
      <c r="S90" s="113" t="s">
        <v>376</v>
      </c>
      <c r="T90" s="128" t="s">
        <v>438</v>
      </c>
      <c r="U90" s="129"/>
      <c r="V90" s="183"/>
      <c r="W90" s="124"/>
      <c r="X90" s="121">
        <v>0</v>
      </c>
      <c r="Y90" s="121"/>
      <c r="Z90" s="118">
        <v>0</v>
      </c>
      <c r="AA90" s="122"/>
      <c r="AB90" s="91"/>
    </row>
    <row r="91" spans="3:32" ht="15.95" customHeight="1">
      <c r="C91" s="123" t="s">
        <v>325</v>
      </c>
      <c r="D91" s="123" t="s">
        <v>439</v>
      </c>
      <c r="E91" s="124" t="s">
        <v>440</v>
      </c>
      <c r="F91" s="124" t="s">
        <v>441</v>
      </c>
      <c r="G91" s="129" t="s">
        <v>442</v>
      </c>
      <c r="H91" s="129"/>
      <c r="I91" s="183"/>
      <c r="J91" s="124"/>
      <c r="K91" s="118">
        <v>0</v>
      </c>
      <c r="L91" s="118"/>
      <c r="M91" s="118">
        <v>0</v>
      </c>
      <c r="N91" s="83"/>
      <c r="O91" s="118"/>
      <c r="P91" s="124"/>
      <c r="Q91" s="124"/>
      <c r="R91" s="106" t="s">
        <v>443</v>
      </c>
      <c r="S91" s="143" t="s">
        <v>444</v>
      </c>
      <c r="T91" s="119"/>
      <c r="U91" s="120"/>
      <c r="V91" s="183"/>
      <c r="W91" s="144"/>
      <c r="X91" s="145">
        <v>169522139</v>
      </c>
      <c r="Y91" s="121"/>
      <c r="Z91" s="145">
        <v>417584556</v>
      </c>
      <c r="AA91" s="122"/>
      <c r="AB91" s="91"/>
    </row>
    <row r="92" spans="3:32" ht="15.95" customHeight="1">
      <c r="C92" s="123" t="s">
        <v>358</v>
      </c>
      <c r="D92" s="123" t="s">
        <v>445</v>
      </c>
      <c r="E92" s="124" t="s">
        <v>446</v>
      </c>
      <c r="F92" s="124" t="s">
        <v>447</v>
      </c>
      <c r="G92" s="115" t="s">
        <v>448</v>
      </c>
      <c r="H92" s="115"/>
      <c r="I92" s="183"/>
      <c r="J92" s="124"/>
      <c r="K92" s="127">
        <v>85131098</v>
      </c>
      <c r="L92" s="118"/>
      <c r="M92" s="127">
        <v>135589429</v>
      </c>
      <c r="N92" s="157"/>
      <c r="O92" s="158"/>
      <c r="P92" s="124"/>
      <c r="Q92" s="124"/>
      <c r="R92" s="124"/>
      <c r="S92" s="124"/>
      <c r="T92" s="115"/>
      <c r="U92" s="115"/>
      <c r="V92" s="183"/>
      <c r="W92" s="124"/>
      <c r="X92" s="121"/>
      <c r="Y92" s="121"/>
      <c r="Z92" s="118"/>
      <c r="AA92" s="122"/>
      <c r="AB92" s="91"/>
    </row>
    <row r="93" spans="3:32" ht="15.95" customHeight="1" thickBot="1">
      <c r="C93" s="106"/>
      <c r="D93" s="106"/>
      <c r="E93" s="106" t="s">
        <v>323</v>
      </c>
      <c r="F93" s="159" t="s">
        <v>324</v>
      </c>
      <c r="G93" s="160"/>
      <c r="H93" s="160"/>
      <c r="I93" s="183">
        <v>9</v>
      </c>
      <c r="J93" s="108"/>
      <c r="K93" s="118">
        <v>602007144</v>
      </c>
      <c r="L93" s="118"/>
      <c r="M93" s="100">
        <v>317884302</v>
      </c>
      <c r="N93" s="101"/>
      <c r="O93" s="100"/>
      <c r="P93" s="107"/>
      <c r="Q93" s="107"/>
      <c r="R93" s="107" t="s">
        <v>449</v>
      </c>
      <c r="S93" s="143" t="s">
        <v>450</v>
      </c>
      <c r="T93" s="119"/>
      <c r="U93" s="120"/>
      <c r="V93" s="183"/>
      <c r="W93" s="144"/>
      <c r="X93" s="161">
        <v>4104033641</v>
      </c>
      <c r="Y93" s="104"/>
      <c r="Z93" s="162">
        <v>3535403516</v>
      </c>
      <c r="AA93" s="140"/>
      <c r="AB93" s="91"/>
    </row>
    <row r="94" spans="3:32" ht="15.95" customHeight="1" thickTop="1">
      <c r="C94" s="123"/>
      <c r="D94" s="88" t="s">
        <v>262</v>
      </c>
      <c r="E94" s="107" t="s">
        <v>451</v>
      </c>
      <c r="F94" s="107" t="s">
        <v>452</v>
      </c>
      <c r="G94" s="120"/>
      <c r="H94" s="120"/>
      <c r="I94" s="183"/>
      <c r="J94" s="107"/>
      <c r="K94" s="118"/>
      <c r="L94" s="118"/>
      <c r="M94" s="118"/>
      <c r="N94" s="83"/>
      <c r="O94" s="118"/>
      <c r="P94" s="124"/>
      <c r="Q94" s="124"/>
      <c r="R94" s="124"/>
      <c r="S94" s="126"/>
      <c r="T94" s="114"/>
      <c r="U94" s="115"/>
      <c r="V94" s="183"/>
      <c r="W94" s="124"/>
      <c r="X94" s="121"/>
      <c r="Y94" s="121"/>
      <c r="Z94" s="121"/>
      <c r="AA94" s="122"/>
      <c r="AB94" s="91"/>
      <c r="AD94" s="133"/>
    </row>
    <row r="95" spans="3:32" ht="15.95" customHeight="1">
      <c r="C95" s="123" t="s">
        <v>307</v>
      </c>
      <c r="D95" s="123" t="s">
        <v>453</v>
      </c>
      <c r="E95" s="124" t="s">
        <v>454</v>
      </c>
      <c r="F95" s="124" t="s">
        <v>455</v>
      </c>
      <c r="G95" s="279" t="s">
        <v>456</v>
      </c>
      <c r="H95" s="163"/>
      <c r="I95" s="183"/>
      <c r="J95" s="124"/>
      <c r="K95" s="118">
        <v>0</v>
      </c>
      <c r="L95" s="118"/>
      <c r="M95" s="118">
        <v>0</v>
      </c>
      <c r="N95" s="83"/>
      <c r="O95" s="118"/>
      <c r="P95" s="95" t="s">
        <v>457</v>
      </c>
      <c r="Q95" s="95" t="s">
        <v>458</v>
      </c>
      <c r="R95" s="96" t="s">
        <v>459</v>
      </c>
      <c r="S95" s="149"/>
      <c r="T95" s="150"/>
      <c r="U95" s="115"/>
      <c r="V95" s="183"/>
      <c r="W95" s="124"/>
      <c r="X95" s="121"/>
      <c r="Y95" s="121"/>
      <c r="Z95" s="118"/>
      <c r="AA95" s="122"/>
      <c r="AB95" s="91"/>
    </row>
    <row r="96" spans="3:32" ht="15.95" customHeight="1">
      <c r="C96" s="123" t="s">
        <v>315</v>
      </c>
      <c r="D96" s="123" t="s">
        <v>460</v>
      </c>
      <c r="E96" s="124" t="s">
        <v>461</v>
      </c>
      <c r="F96" s="124" t="s">
        <v>462</v>
      </c>
      <c r="G96" s="279"/>
      <c r="H96" s="163"/>
      <c r="I96" s="183"/>
      <c r="J96" s="124"/>
      <c r="K96" s="118">
        <v>128107732.5</v>
      </c>
      <c r="L96" s="118"/>
      <c r="M96" s="118">
        <v>131730398</v>
      </c>
      <c r="N96" s="83"/>
      <c r="O96" s="118"/>
      <c r="P96" s="124"/>
      <c r="Q96" s="124"/>
      <c r="R96" s="124"/>
      <c r="S96" s="124"/>
      <c r="T96" s="115"/>
      <c r="U96" s="115"/>
      <c r="V96" s="183"/>
      <c r="W96" s="124"/>
      <c r="X96" s="121"/>
      <c r="Y96" s="121"/>
      <c r="Z96" s="121"/>
      <c r="AA96" s="122"/>
      <c r="AB96" s="91"/>
    </row>
    <row r="97" spans="3:33" ht="15.95" customHeight="1">
      <c r="C97" s="123" t="s">
        <v>325</v>
      </c>
      <c r="D97" s="123" t="s">
        <v>463</v>
      </c>
      <c r="E97" s="124" t="s">
        <v>464</v>
      </c>
      <c r="F97" s="124" t="s">
        <v>465</v>
      </c>
      <c r="G97" s="279"/>
      <c r="H97" s="163"/>
      <c r="I97" s="183"/>
      <c r="J97" s="124"/>
      <c r="K97" s="118">
        <v>738956325</v>
      </c>
      <c r="L97" s="118"/>
      <c r="M97" s="118">
        <v>806758714</v>
      </c>
      <c r="N97" s="83"/>
      <c r="O97" s="118"/>
      <c r="P97" s="107">
        <v>1</v>
      </c>
      <c r="Q97" s="107" t="s">
        <v>466</v>
      </c>
      <c r="R97" s="107" t="s">
        <v>467</v>
      </c>
      <c r="S97" s="107" t="s">
        <v>468</v>
      </c>
      <c r="T97" s="115" t="s">
        <v>469</v>
      </c>
      <c r="U97" s="115"/>
      <c r="V97" s="183"/>
      <c r="W97" s="121"/>
      <c r="X97" s="121">
        <v>0</v>
      </c>
      <c r="Y97" s="121"/>
      <c r="Z97" s="121">
        <v>0</v>
      </c>
      <c r="AA97" s="122"/>
      <c r="AB97" s="91"/>
      <c r="AC97" s="84"/>
      <c r="AD97" s="164"/>
      <c r="AE97" s="84"/>
    </row>
    <row r="98" spans="3:33" ht="15.95" customHeight="1">
      <c r="C98" s="123" t="s">
        <v>358</v>
      </c>
      <c r="D98" s="123" t="s">
        <v>470</v>
      </c>
      <c r="E98" s="124" t="s">
        <v>471</v>
      </c>
      <c r="F98" s="124" t="s">
        <v>472</v>
      </c>
      <c r="G98" s="163"/>
      <c r="H98" s="163"/>
      <c r="I98" s="183"/>
      <c r="J98" s="124"/>
      <c r="K98" s="127">
        <v>127844516.5</v>
      </c>
      <c r="L98" s="118"/>
      <c r="M98" s="127">
        <v>114752986</v>
      </c>
      <c r="N98" s="83"/>
      <c r="O98" s="118"/>
      <c r="P98" s="107">
        <v>2</v>
      </c>
      <c r="Q98" s="107" t="s">
        <v>473</v>
      </c>
      <c r="R98" s="107" t="s">
        <v>474</v>
      </c>
      <c r="S98" s="107" t="s">
        <v>475</v>
      </c>
      <c r="T98" s="120"/>
      <c r="U98" s="120"/>
      <c r="V98" s="183"/>
      <c r="W98" s="121"/>
      <c r="X98" s="121">
        <v>0</v>
      </c>
      <c r="Y98" s="121"/>
      <c r="Z98" s="121">
        <v>0</v>
      </c>
      <c r="AA98" s="122"/>
      <c r="AB98" s="91"/>
      <c r="AC98" s="84"/>
      <c r="AD98" s="165"/>
      <c r="AE98" s="84"/>
    </row>
    <row r="99" spans="3:33" ht="15.95" customHeight="1">
      <c r="C99" s="106"/>
      <c r="D99" s="106"/>
      <c r="E99" s="106" t="s">
        <v>323</v>
      </c>
      <c r="F99" s="159" t="s">
        <v>324</v>
      </c>
      <c r="G99" s="160"/>
      <c r="H99" s="160"/>
      <c r="I99" s="183">
        <v>10</v>
      </c>
      <c r="J99" s="108"/>
      <c r="K99" s="100">
        <v>994908574</v>
      </c>
      <c r="L99" s="118"/>
      <c r="M99" s="100">
        <v>1053242098</v>
      </c>
      <c r="N99" s="111"/>
      <c r="O99" s="112"/>
      <c r="P99" s="107">
        <v>3</v>
      </c>
      <c r="Q99" s="107" t="s">
        <v>476</v>
      </c>
      <c r="R99" s="107" t="s">
        <v>477</v>
      </c>
      <c r="S99" s="107" t="s">
        <v>478</v>
      </c>
      <c r="T99" s="120"/>
      <c r="U99" s="120"/>
      <c r="V99" s="183">
        <v>15</v>
      </c>
      <c r="W99" s="121"/>
      <c r="X99" s="121">
        <v>230076000</v>
      </c>
      <c r="Y99" s="121"/>
      <c r="Z99" s="121">
        <v>230076000</v>
      </c>
      <c r="AA99" s="122"/>
      <c r="AB99" s="91"/>
      <c r="AC99" s="84"/>
      <c r="AD99" s="165"/>
      <c r="AE99" s="84"/>
    </row>
    <row r="100" spans="3:33" ht="15.95" customHeight="1">
      <c r="C100" s="106">
        <v>3</v>
      </c>
      <c r="D100" s="106" t="s">
        <v>479</v>
      </c>
      <c r="E100" s="107" t="s">
        <v>480</v>
      </c>
      <c r="F100" s="108"/>
      <c r="G100" s="129" t="s">
        <v>481</v>
      </c>
      <c r="H100" s="129"/>
      <c r="I100" s="183"/>
      <c r="J100" s="108"/>
      <c r="K100" s="118"/>
      <c r="L100" s="118"/>
      <c r="M100" s="118"/>
      <c r="N100" s="83"/>
      <c r="O100" s="118"/>
      <c r="P100" s="107">
        <v>4</v>
      </c>
      <c r="Q100" s="107" t="s">
        <v>482</v>
      </c>
      <c r="R100" s="107" t="s">
        <v>483</v>
      </c>
      <c r="S100" s="107" t="s">
        <v>484</v>
      </c>
      <c r="T100" s="129" t="s">
        <v>485</v>
      </c>
      <c r="U100" s="129"/>
      <c r="V100" s="183"/>
      <c r="W100" s="121"/>
      <c r="X100" s="121">
        <v>0</v>
      </c>
      <c r="Y100" s="121"/>
      <c r="Z100" s="121">
        <v>0</v>
      </c>
      <c r="AA100" s="122"/>
      <c r="AB100" s="91"/>
      <c r="AC100" s="84"/>
      <c r="AD100" s="165"/>
      <c r="AE100" s="84"/>
    </row>
    <row r="101" spans="3:33" ht="15.95" customHeight="1">
      <c r="C101" s="106">
        <v>4</v>
      </c>
      <c r="D101" s="106" t="s">
        <v>486</v>
      </c>
      <c r="E101" s="107" t="s">
        <v>487</v>
      </c>
      <c r="F101" s="108"/>
      <c r="G101" s="153"/>
      <c r="H101" s="153"/>
      <c r="I101" s="183"/>
      <c r="J101" s="108"/>
      <c r="K101" s="118"/>
      <c r="L101" s="118"/>
      <c r="M101" s="118"/>
      <c r="N101" s="83"/>
      <c r="O101" s="118"/>
      <c r="P101" s="107">
        <v>5</v>
      </c>
      <c r="Q101" s="107" t="s">
        <v>488</v>
      </c>
      <c r="R101" s="107" t="s">
        <v>489</v>
      </c>
      <c r="S101" s="107" t="s">
        <v>490</v>
      </c>
      <c r="T101" s="115" t="s">
        <v>491</v>
      </c>
      <c r="U101" s="115"/>
      <c r="V101" s="183"/>
      <c r="W101" s="121"/>
      <c r="X101" s="121">
        <v>0</v>
      </c>
      <c r="Y101" s="121"/>
      <c r="Z101" s="118">
        <v>0</v>
      </c>
      <c r="AA101" s="122"/>
      <c r="AB101" s="91"/>
      <c r="AC101" s="84"/>
      <c r="AD101" s="84"/>
      <c r="AE101" s="84"/>
    </row>
    <row r="102" spans="3:33" ht="15.95" customHeight="1">
      <c r="C102" s="123" t="s">
        <v>307</v>
      </c>
      <c r="D102" s="123" t="s">
        <v>492</v>
      </c>
      <c r="E102" s="124" t="s">
        <v>493</v>
      </c>
      <c r="F102" s="124" t="s">
        <v>494</v>
      </c>
      <c r="G102" s="129" t="s">
        <v>495</v>
      </c>
      <c r="H102" s="129"/>
      <c r="I102" s="183"/>
      <c r="J102" s="108"/>
      <c r="K102" s="100">
        <v>0</v>
      </c>
      <c r="L102" s="100"/>
      <c r="M102" s="100">
        <v>0</v>
      </c>
      <c r="N102" s="111"/>
      <c r="O102" s="112"/>
      <c r="P102" s="107">
        <v>6</v>
      </c>
      <c r="Q102" s="107" t="s">
        <v>496</v>
      </c>
      <c r="R102" s="107" t="s">
        <v>497</v>
      </c>
      <c r="S102" s="107" t="s">
        <v>498</v>
      </c>
      <c r="T102" s="120"/>
      <c r="U102" s="120"/>
      <c r="V102" s="183"/>
      <c r="W102" s="121"/>
      <c r="X102" s="121">
        <v>0</v>
      </c>
      <c r="Y102" s="121"/>
      <c r="Z102" s="118">
        <v>0</v>
      </c>
      <c r="AA102" s="122"/>
      <c r="AB102" s="91"/>
      <c r="AC102" s="84"/>
      <c r="AD102" s="84"/>
      <c r="AE102" s="84"/>
    </row>
    <row r="103" spans="3:33" ht="15.95" customHeight="1">
      <c r="C103" s="123" t="s">
        <v>315</v>
      </c>
      <c r="D103" s="123" t="s">
        <v>499</v>
      </c>
      <c r="E103" s="124" t="s">
        <v>500</v>
      </c>
      <c r="F103" s="108"/>
      <c r="G103" s="153"/>
      <c r="H103" s="153"/>
      <c r="I103" s="166"/>
      <c r="J103" s="108"/>
      <c r="K103" s="118">
        <v>0</v>
      </c>
      <c r="L103" s="118"/>
      <c r="M103" s="118">
        <v>0</v>
      </c>
      <c r="N103" s="83"/>
      <c r="O103" s="118"/>
      <c r="P103" s="107">
        <v>7</v>
      </c>
      <c r="Q103" s="107" t="s">
        <v>501</v>
      </c>
      <c r="R103" s="107" t="s">
        <v>502</v>
      </c>
      <c r="S103" s="107" t="s">
        <v>503</v>
      </c>
      <c r="T103" s="120"/>
      <c r="U103" s="120"/>
      <c r="V103" s="183"/>
      <c r="W103" s="121"/>
      <c r="X103" s="121">
        <v>25481926.5</v>
      </c>
      <c r="Y103" s="121"/>
      <c r="Z103" s="118">
        <v>25481927</v>
      </c>
      <c r="AA103" s="147"/>
      <c r="AB103" s="91"/>
      <c r="AC103" s="84"/>
      <c r="AD103" s="84"/>
      <c r="AE103" s="84"/>
    </row>
    <row r="104" spans="3:33" ht="15.95" customHeight="1">
      <c r="C104" s="123" t="s">
        <v>325</v>
      </c>
      <c r="D104" s="123" t="s">
        <v>504</v>
      </c>
      <c r="E104" s="124" t="s">
        <v>505</v>
      </c>
      <c r="F104" s="108"/>
      <c r="G104" s="153"/>
      <c r="H104" s="153"/>
      <c r="I104" s="166"/>
      <c r="J104" s="108"/>
      <c r="K104" s="127">
        <v>0</v>
      </c>
      <c r="L104" s="118"/>
      <c r="M104" s="127">
        <v>0</v>
      </c>
      <c r="N104" s="83"/>
      <c r="O104" s="118"/>
      <c r="P104" s="107">
        <v>8</v>
      </c>
      <c r="Q104" s="107" t="s">
        <v>506</v>
      </c>
      <c r="R104" s="107" t="s">
        <v>507</v>
      </c>
      <c r="S104" s="107" t="s">
        <v>508</v>
      </c>
      <c r="T104" s="120"/>
      <c r="U104" s="120"/>
      <c r="V104" s="183"/>
      <c r="W104" s="121"/>
      <c r="X104" s="121">
        <v>185201361.5</v>
      </c>
      <c r="Y104" s="121"/>
      <c r="Z104" s="118">
        <v>67301561</v>
      </c>
      <c r="AA104" s="122"/>
      <c r="AB104" s="91"/>
      <c r="AC104" s="84"/>
      <c r="AD104" s="84"/>
      <c r="AE104" s="84"/>
    </row>
    <row r="105" spans="3:33" ht="15.95" customHeight="1">
      <c r="C105" s="123"/>
      <c r="D105" s="123"/>
      <c r="E105" s="106" t="s">
        <v>323</v>
      </c>
      <c r="F105" s="159" t="s">
        <v>324</v>
      </c>
      <c r="G105" s="160"/>
      <c r="H105" s="160"/>
      <c r="I105" s="166"/>
      <c r="J105" s="108"/>
      <c r="K105" s="100">
        <v>0</v>
      </c>
      <c r="L105" s="118"/>
      <c r="M105" s="100">
        <v>0</v>
      </c>
      <c r="N105" s="83"/>
      <c r="O105" s="118"/>
      <c r="P105" s="107">
        <v>9</v>
      </c>
      <c r="Q105" s="107" t="s">
        <v>509</v>
      </c>
      <c r="R105" s="107" t="s">
        <v>510</v>
      </c>
      <c r="S105" s="107" t="s">
        <v>94</v>
      </c>
      <c r="T105" s="129" t="s">
        <v>511</v>
      </c>
      <c r="U105" s="129"/>
      <c r="V105" s="183">
        <v>17</v>
      </c>
      <c r="W105" s="121"/>
      <c r="X105" s="121">
        <v>-89206289</v>
      </c>
      <c r="Y105" s="121"/>
      <c r="Z105" s="118">
        <v>0</v>
      </c>
      <c r="AA105" s="122"/>
      <c r="AB105" s="91"/>
      <c r="AC105" s="84"/>
      <c r="AD105" s="84"/>
      <c r="AE105" s="84"/>
    </row>
    <row r="106" spans="3:33" s="266" customFormat="1" ht="15.95" customHeight="1">
      <c r="C106" s="123">
        <v>5</v>
      </c>
      <c r="D106" s="123" t="s">
        <v>512</v>
      </c>
      <c r="E106" s="167" t="s">
        <v>513</v>
      </c>
      <c r="F106" s="159"/>
      <c r="G106" s="160"/>
      <c r="H106" s="160"/>
      <c r="I106" s="166"/>
      <c r="J106" s="108"/>
      <c r="K106" s="118">
        <v>0</v>
      </c>
      <c r="L106" s="118"/>
      <c r="M106" s="118">
        <v>0</v>
      </c>
      <c r="N106" s="83"/>
      <c r="O106" s="118"/>
      <c r="P106" s="107">
        <v>10</v>
      </c>
      <c r="Q106" s="107" t="s">
        <v>514</v>
      </c>
      <c r="R106" s="107" t="s">
        <v>515</v>
      </c>
      <c r="S106" s="107" t="s">
        <v>516</v>
      </c>
      <c r="T106" s="129" t="s">
        <v>517</v>
      </c>
      <c r="U106" s="129"/>
      <c r="V106" s="183">
        <v>18</v>
      </c>
      <c r="W106" s="121"/>
      <c r="X106" s="121">
        <v>0</v>
      </c>
      <c r="Y106" s="121"/>
      <c r="Z106" s="118">
        <v>147899803</v>
      </c>
      <c r="AA106" s="267"/>
      <c r="AB106" s="268"/>
      <c r="AC106" s="269"/>
      <c r="AD106" s="269"/>
      <c r="AE106" s="269"/>
      <c r="AF106" s="31"/>
      <c r="AG106" s="31"/>
    </row>
    <row r="107" spans="3:33" s="266" customFormat="1" ht="15.95" customHeight="1">
      <c r="C107" s="106">
        <v>6</v>
      </c>
      <c r="D107" s="106" t="s">
        <v>518</v>
      </c>
      <c r="E107" s="107" t="s">
        <v>519</v>
      </c>
      <c r="F107" s="108"/>
      <c r="G107" s="153"/>
      <c r="H107" s="153"/>
      <c r="I107" s="166"/>
      <c r="J107" s="108"/>
      <c r="K107" s="118">
        <v>0</v>
      </c>
      <c r="L107" s="118"/>
      <c r="M107" s="118">
        <v>0</v>
      </c>
      <c r="N107" s="83"/>
      <c r="O107" s="118"/>
      <c r="P107" s="107"/>
      <c r="Q107" s="107"/>
      <c r="R107" s="106" t="s">
        <v>520</v>
      </c>
      <c r="S107" s="124"/>
      <c r="T107" s="115"/>
      <c r="U107" s="115"/>
      <c r="V107" s="183"/>
      <c r="W107" s="124"/>
      <c r="X107" s="145">
        <v>351552999</v>
      </c>
      <c r="Y107" s="104"/>
      <c r="Z107" s="146">
        <v>470759291</v>
      </c>
      <c r="AA107" s="270"/>
      <c r="AB107" s="268"/>
      <c r="AC107" s="269"/>
      <c r="AD107" s="269"/>
      <c r="AE107" s="269"/>
      <c r="AF107" s="31"/>
      <c r="AG107" s="31"/>
    </row>
    <row r="108" spans="3:33" s="266" customFormat="1" ht="15.95" customHeight="1">
      <c r="C108" s="107"/>
      <c r="D108" s="107"/>
      <c r="E108" s="106" t="s">
        <v>521</v>
      </c>
      <c r="F108" s="107"/>
      <c r="G108" s="120"/>
      <c r="H108" s="120"/>
      <c r="I108" s="124"/>
      <c r="J108" s="107"/>
      <c r="K108" s="154">
        <v>1596915718</v>
      </c>
      <c r="L108" s="100"/>
      <c r="M108" s="154">
        <v>1371126400</v>
      </c>
      <c r="N108" s="101"/>
      <c r="O108" s="100"/>
      <c r="P108" s="124"/>
      <c r="Q108" s="124"/>
      <c r="R108" s="124"/>
      <c r="S108" s="124"/>
      <c r="T108" s="115"/>
      <c r="U108" s="115"/>
      <c r="V108" s="110"/>
      <c r="W108" s="124"/>
      <c r="X108" s="121"/>
      <c r="Y108" s="121"/>
      <c r="Z108" s="118"/>
      <c r="AA108" s="267"/>
      <c r="AB108" s="268"/>
      <c r="AC108" s="269"/>
      <c r="AD108" s="269"/>
      <c r="AE108" s="269"/>
      <c r="AF108" s="31"/>
      <c r="AG108" s="31"/>
    </row>
    <row r="109" spans="3:33" s="266" customFormat="1" ht="15.95" customHeight="1">
      <c r="C109" s="124"/>
      <c r="D109" s="124"/>
      <c r="E109" s="124"/>
      <c r="F109" s="108"/>
      <c r="G109" s="153"/>
      <c r="H109" s="153"/>
      <c r="I109" s="166"/>
      <c r="J109" s="108"/>
      <c r="K109" s="118"/>
      <c r="L109" s="118"/>
      <c r="M109" s="118"/>
      <c r="N109" s="83"/>
      <c r="O109" s="118"/>
      <c r="P109" s="124"/>
      <c r="Q109" s="124"/>
      <c r="R109" s="124"/>
      <c r="S109" s="124"/>
      <c r="T109" s="115"/>
      <c r="U109" s="115"/>
      <c r="V109" s="124"/>
      <c r="W109" s="124"/>
      <c r="X109" s="121"/>
      <c r="Y109" s="121"/>
      <c r="Z109" s="118"/>
      <c r="AA109" s="271"/>
      <c r="AB109" s="268"/>
      <c r="AC109" s="269"/>
      <c r="AD109" s="269"/>
      <c r="AE109" s="269"/>
      <c r="AF109" s="31"/>
      <c r="AG109" s="31"/>
    </row>
    <row r="110" spans="3:33" s="266" customFormat="1" ht="15.95" customHeight="1" thickBot="1">
      <c r="C110" s="107"/>
      <c r="D110" s="107"/>
      <c r="E110" s="107" t="s">
        <v>522</v>
      </c>
      <c r="F110" s="107" t="s">
        <v>523</v>
      </c>
      <c r="G110" s="120"/>
      <c r="H110" s="120"/>
      <c r="I110" s="124"/>
      <c r="J110" s="107"/>
      <c r="K110" s="162">
        <v>4455586640</v>
      </c>
      <c r="L110" s="100"/>
      <c r="M110" s="162">
        <v>4006162807</v>
      </c>
      <c r="N110" s="101"/>
      <c r="O110" s="100"/>
      <c r="P110" s="107"/>
      <c r="Q110" s="107"/>
      <c r="R110" s="107" t="s">
        <v>524</v>
      </c>
      <c r="S110" s="107"/>
      <c r="T110" s="120"/>
      <c r="U110" s="120"/>
      <c r="V110" s="107"/>
      <c r="W110" s="107"/>
      <c r="X110" s="161">
        <v>4455586640</v>
      </c>
      <c r="Y110" s="104"/>
      <c r="Z110" s="162">
        <v>4006162807</v>
      </c>
      <c r="AA110" s="272"/>
      <c r="AB110" s="268"/>
      <c r="AC110" s="31"/>
      <c r="AD110" s="31"/>
      <c r="AE110" s="31"/>
      <c r="AF110" s="31"/>
      <c r="AG110" s="31"/>
    </row>
    <row r="111" spans="3:33" s="266" customFormat="1" ht="15.75" thickTop="1">
      <c r="C111" s="31"/>
      <c r="D111" s="31"/>
      <c r="E111" s="31"/>
      <c r="F111" s="31"/>
      <c r="G111" s="32"/>
      <c r="H111" s="32"/>
      <c r="I111" s="31"/>
      <c r="J111" s="31"/>
      <c r="K111" s="31"/>
      <c r="L111" s="31"/>
      <c r="M111" s="31"/>
      <c r="N111" s="31"/>
      <c r="O111" s="124"/>
      <c r="P111" s="124"/>
      <c r="Q111" s="124"/>
      <c r="R111" s="124"/>
      <c r="S111" s="124"/>
      <c r="T111" s="115"/>
      <c r="U111" s="115"/>
      <c r="V111" s="124"/>
      <c r="W111" s="124"/>
      <c r="X111" s="124"/>
      <c r="Y111" s="124"/>
      <c r="Z111" s="124"/>
      <c r="AA111" s="272"/>
      <c r="AB111" s="268"/>
      <c r="AC111" s="31"/>
      <c r="AD111" s="31"/>
      <c r="AE111" s="31"/>
      <c r="AF111" s="31"/>
      <c r="AG111" s="31"/>
    </row>
    <row r="113" spans="11:24">
      <c r="K113" s="85">
        <f>+K110-X110</f>
        <v>0</v>
      </c>
      <c r="M113" s="85">
        <f>+M110-Z110</f>
        <v>0</v>
      </c>
      <c r="N113" s="85"/>
      <c r="O113" s="85"/>
    </row>
    <row r="116" spans="11:24">
      <c r="X116" s="168"/>
    </row>
  </sheetData>
  <mergeCells count="25">
    <mergeCell ref="K3:M3"/>
    <mergeCell ref="C61:C62"/>
    <mergeCell ref="E61:E62"/>
    <mergeCell ref="F61:F62"/>
    <mergeCell ref="I61:I62"/>
    <mergeCell ref="C3:C4"/>
    <mergeCell ref="E3:E4"/>
    <mergeCell ref="F3:F4"/>
    <mergeCell ref="S3:S4"/>
    <mergeCell ref="X3:Z3"/>
    <mergeCell ref="AA3:AA4"/>
    <mergeCell ref="P61:P62"/>
    <mergeCell ref="R61:R62"/>
    <mergeCell ref="R3:R4"/>
    <mergeCell ref="P3:P4"/>
    <mergeCell ref="V61:V62"/>
    <mergeCell ref="X61:Z61"/>
    <mergeCell ref="AA61:AA62"/>
    <mergeCell ref="G95:G97"/>
    <mergeCell ref="S61:S62"/>
    <mergeCell ref="G69:G71"/>
    <mergeCell ref="G65:G67"/>
    <mergeCell ref="K61:M61"/>
    <mergeCell ref="G72:G73"/>
    <mergeCell ref="G75:G77"/>
  </mergeCells>
  <phoneticPr fontId="32" type="noConversion"/>
  <pageMargins left="0.57999999999999996" right="0.51" top="0.51" bottom="0.85" header="0.51" footer="0.5"/>
  <pageSetup scale="74" orientation="portrait" horizontalDpi="300" verticalDpi="300" r:id="rId1"/>
  <headerFooter alignWithMargins="0"/>
  <colBreaks count="1" manualBreakCount="1">
    <brk id="15" min="59" max="11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1:N40"/>
  <sheetViews>
    <sheetView showGridLines="0" tabSelected="1" defaultGridColor="0" topLeftCell="A3" colorId="18" workbookViewId="0">
      <selection activeCell="M10" sqref="M10"/>
    </sheetView>
  </sheetViews>
  <sheetFormatPr defaultRowHeight="12.75"/>
  <cols>
    <col min="1" max="1" width="1.28515625" style="173" customWidth="1"/>
    <col min="2" max="2" width="4.5703125" style="169" customWidth="1"/>
    <col min="3" max="3" width="1.28515625" style="169" customWidth="1"/>
    <col min="4" max="4" width="47.42578125" style="173" customWidth="1"/>
    <col min="5" max="5" width="1.42578125" style="173" customWidth="1"/>
    <col min="6" max="6" width="4.85546875" style="198" customWidth="1"/>
    <col min="7" max="7" width="1.7109375" style="173" customWidth="1"/>
    <col min="8" max="8" width="14" style="36" customWidth="1"/>
    <col min="9" max="9" width="2.28515625" style="36" customWidth="1"/>
    <col min="10" max="10" width="13.7109375" style="36" customWidth="1"/>
    <col min="11" max="11" width="4.140625" style="169" customWidth="1"/>
    <col min="12" max="12" width="3.85546875" style="173" customWidth="1"/>
    <col min="13" max="13" width="38" style="173" bestFit="1" customWidth="1"/>
    <col min="14" max="14" width="35" style="173" hidden="1" customWidth="1"/>
    <col min="15" max="15" width="17.85546875" style="173" bestFit="1" customWidth="1"/>
    <col min="16" max="16" width="18.5703125" style="173" bestFit="1" customWidth="1"/>
    <col min="17" max="17" width="2.28515625" style="173" customWidth="1"/>
    <col min="18" max="18" width="9.140625" style="173"/>
    <col min="19" max="19" width="10.28515625" style="173" bestFit="1" customWidth="1"/>
    <col min="20" max="16384" width="9.140625" style="173"/>
  </cols>
  <sheetData>
    <row r="1" spans="2:14" ht="12.75" customHeight="1">
      <c r="D1" s="170" t="s">
        <v>525</v>
      </c>
      <c r="E1" s="171"/>
      <c r="F1" s="172"/>
      <c r="H1" s="301">
        <v>2011</v>
      </c>
    </row>
    <row r="2" spans="2:14" ht="15.75">
      <c r="D2" s="174" t="s">
        <v>526</v>
      </c>
      <c r="E2" s="175"/>
      <c r="F2" s="176"/>
      <c r="G2" s="175"/>
      <c r="H2" s="302"/>
    </row>
    <row r="3" spans="2:14" ht="15.75">
      <c r="D3" s="174"/>
      <c r="E3" s="175"/>
      <c r="F3" s="176"/>
      <c r="G3" s="175"/>
      <c r="H3" s="302"/>
    </row>
    <row r="4" spans="2:14" ht="12.75" customHeight="1">
      <c r="B4" s="293" t="s">
        <v>527</v>
      </c>
      <c r="C4" s="177"/>
      <c r="D4" s="293" t="s">
        <v>528</v>
      </c>
      <c r="E4" s="177"/>
      <c r="F4" s="295" t="s">
        <v>35</v>
      </c>
      <c r="G4" s="177"/>
      <c r="H4" s="303" t="s">
        <v>529</v>
      </c>
      <c r="I4" s="303"/>
      <c r="J4" s="303"/>
      <c r="K4" s="179"/>
    </row>
    <row r="5" spans="2:14" ht="13.5" thickBot="1">
      <c r="B5" s="293"/>
      <c r="C5" s="177"/>
      <c r="D5" s="294"/>
      <c r="E5" s="177"/>
      <c r="F5" s="296"/>
      <c r="G5" s="177"/>
      <c r="H5" s="304" t="s">
        <v>24</v>
      </c>
      <c r="I5" s="86"/>
      <c r="J5" s="304" t="s">
        <v>285</v>
      </c>
      <c r="K5" s="173"/>
      <c r="N5" s="180"/>
    </row>
    <row r="6" spans="2:14" ht="9" customHeight="1">
      <c r="B6" s="177"/>
      <c r="C6" s="177"/>
      <c r="D6" s="177"/>
      <c r="E6" s="177"/>
      <c r="F6" s="178"/>
      <c r="G6" s="177"/>
      <c r="H6" s="305"/>
      <c r="I6" s="305"/>
      <c r="J6" s="306"/>
      <c r="K6" s="173"/>
      <c r="N6" s="180"/>
    </row>
    <row r="7" spans="2:14">
      <c r="B7" s="181">
        <v>1</v>
      </c>
      <c r="C7" s="181"/>
      <c r="D7" s="181" t="s">
        <v>530</v>
      </c>
      <c r="E7" s="182"/>
      <c r="F7" s="183">
        <v>19</v>
      </c>
      <c r="G7" s="182"/>
      <c r="H7" s="184">
        <v>4288676761</v>
      </c>
      <c r="I7" s="185"/>
      <c r="J7" s="185">
        <v>4266097150</v>
      </c>
      <c r="K7" s="173"/>
      <c r="N7" s="180"/>
    </row>
    <row r="8" spans="2:14">
      <c r="B8" s="186">
        <v>2</v>
      </c>
      <c r="C8" s="186"/>
      <c r="D8" s="175" t="s">
        <v>531</v>
      </c>
      <c r="E8" s="175"/>
      <c r="F8" s="183"/>
      <c r="G8" s="182"/>
      <c r="H8" s="184">
        <v>942414072</v>
      </c>
      <c r="I8" s="185"/>
      <c r="J8" s="185">
        <v>463776728</v>
      </c>
      <c r="K8" s="173"/>
      <c r="N8" s="180"/>
    </row>
    <row r="9" spans="2:14">
      <c r="B9" s="186">
        <v>3</v>
      </c>
      <c r="C9" s="186"/>
      <c r="D9" s="175" t="s">
        <v>532</v>
      </c>
      <c r="E9" s="175"/>
      <c r="F9" s="183"/>
      <c r="G9" s="187"/>
      <c r="H9" s="184">
        <v>0</v>
      </c>
      <c r="I9" s="185"/>
      <c r="J9" s="185">
        <v>0</v>
      </c>
      <c r="K9" s="173"/>
      <c r="N9" s="180"/>
    </row>
    <row r="10" spans="2:14">
      <c r="B10" s="186">
        <v>4</v>
      </c>
      <c r="C10" s="186"/>
      <c r="D10" s="175" t="s">
        <v>533</v>
      </c>
      <c r="E10" s="175"/>
      <c r="F10" s="183"/>
      <c r="G10" s="188"/>
      <c r="H10" s="184">
        <v>0</v>
      </c>
      <c r="I10" s="185"/>
      <c r="J10" s="185">
        <v>0</v>
      </c>
      <c r="K10" s="173"/>
      <c r="M10" s="307"/>
      <c r="N10" s="180"/>
    </row>
    <row r="11" spans="2:14">
      <c r="B11" s="186"/>
      <c r="C11" s="186"/>
      <c r="D11" s="175"/>
      <c r="E11" s="175"/>
      <c r="F11" s="183"/>
      <c r="G11" s="188"/>
      <c r="H11" s="184"/>
      <c r="I11" s="185"/>
      <c r="J11" s="185"/>
      <c r="K11" s="173"/>
      <c r="N11" s="180"/>
    </row>
    <row r="12" spans="2:14">
      <c r="B12" s="186">
        <v>5</v>
      </c>
      <c r="C12" s="186"/>
      <c r="D12" s="175" t="s">
        <v>534</v>
      </c>
      <c r="E12" s="175"/>
      <c r="F12" s="183">
        <v>20</v>
      </c>
      <c r="G12" s="188"/>
      <c r="H12" s="185">
        <v>-683831932</v>
      </c>
      <c r="I12" s="185"/>
      <c r="J12" s="185">
        <v>-769268908</v>
      </c>
      <c r="K12" s="173"/>
      <c r="N12" s="180"/>
    </row>
    <row r="13" spans="2:14">
      <c r="B13" s="186">
        <v>6</v>
      </c>
      <c r="C13" s="186"/>
      <c r="D13" s="175" t="s">
        <v>535</v>
      </c>
      <c r="E13" s="175"/>
      <c r="F13" s="183">
        <v>20</v>
      </c>
      <c r="G13" s="188"/>
      <c r="H13" s="185">
        <v>-4225257801</v>
      </c>
      <c r="I13" s="185"/>
      <c r="J13" s="185">
        <v>-3378696664</v>
      </c>
      <c r="K13" s="173"/>
      <c r="N13" s="180"/>
    </row>
    <row r="14" spans="2:14">
      <c r="B14" s="186">
        <v>7</v>
      </c>
      <c r="C14" s="186"/>
      <c r="D14" s="182" t="s">
        <v>536</v>
      </c>
      <c r="E14" s="182"/>
      <c r="F14" s="183">
        <v>20</v>
      </c>
      <c r="G14" s="176"/>
      <c r="H14" s="185">
        <v>-142801181</v>
      </c>
      <c r="I14" s="185"/>
      <c r="J14" s="185">
        <v>-109243276</v>
      </c>
      <c r="K14" s="173"/>
      <c r="N14" s="180"/>
    </row>
    <row r="15" spans="2:14">
      <c r="B15" s="189" t="s">
        <v>307</v>
      </c>
      <c r="C15" s="189"/>
      <c r="D15" s="190" t="s">
        <v>537</v>
      </c>
      <c r="E15" s="190"/>
      <c r="F15" s="183"/>
      <c r="G15" s="188"/>
      <c r="H15" s="86">
        <v>-123041861</v>
      </c>
      <c r="I15" s="86"/>
      <c r="J15" s="86">
        <v>-93948663</v>
      </c>
      <c r="K15" s="173"/>
      <c r="N15" s="180"/>
    </row>
    <row r="16" spans="2:14">
      <c r="B16" s="191" t="s">
        <v>315</v>
      </c>
      <c r="C16" s="189"/>
      <c r="D16" s="190" t="s">
        <v>538</v>
      </c>
      <c r="E16" s="190"/>
      <c r="F16" s="192"/>
      <c r="G16" s="193"/>
      <c r="H16" s="86">
        <v>-19759320</v>
      </c>
      <c r="I16" s="86"/>
      <c r="J16" s="86">
        <v>-15294613</v>
      </c>
      <c r="K16" s="173"/>
      <c r="N16" s="180"/>
    </row>
    <row r="17" spans="2:14">
      <c r="B17" s="189" t="s">
        <v>325</v>
      </c>
      <c r="C17" s="189"/>
      <c r="D17" s="194" t="s">
        <v>539</v>
      </c>
      <c r="E17" s="187"/>
      <c r="F17" s="183"/>
      <c r="G17" s="188"/>
      <c r="H17" s="86">
        <v>0</v>
      </c>
      <c r="I17" s="86"/>
      <c r="J17" s="86">
        <v>0</v>
      </c>
      <c r="K17" s="173"/>
      <c r="N17" s="180"/>
    </row>
    <row r="18" spans="2:14">
      <c r="B18" s="186">
        <v>8</v>
      </c>
      <c r="C18" s="186"/>
      <c r="D18" s="175" t="s">
        <v>540</v>
      </c>
      <c r="E18" s="175"/>
      <c r="F18" s="183"/>
      <c r="G18" s="188"/>
      <c r="H18" s="185">
        <v>-208375388</v>
      </c>
      <c r="I18" s="185"/>
      <c r="J18" s="86">
        <v>-200177438</v>
      </c>
      <c r="K18" s="173"/>
      <c r="N18" s="180"/>
    </row>
    <row r="19" spans="2:14">
      <c r="B19" s="186"/>
      <c r="C19" s="186"/>
      <c r="D19" s="175"/>
      <c r="E19" s="175"/>
      <c r="F19" s="183"/>
      <c r="G19" s="188"/>
      <c r="H19" s="195"/>
      <c r="I19" s="185"/>
      <c r="J19" s="195"/>
      <c r="K19" s="173"/>
      <c r="N19" s="180"/>
    </row>
    <row r="20" spans="2:14">
      <c r="B20" s="186">
        <v>9</v>
      </c>
      <c r="C20" s="186"/>
      <c r="D20" s="181" t="s">
        <v>541</v>
      </c>
      <c r="E20" s="175"/>
      <c r="F20" s="183"/>
      <c r="G20" s="188"/>
      <c r="H20" s="185">
        <v>-29175469</v>
      </c>
      <c r="I20" s="185"/>
      <c r="J20" s="185">
        <v>163244316</v>
      </c>
      <c r="K20" s="173"/>
      <c r="N20" s="180"/>
    </row>
    <row r="21" spans="2:14">
      <c r="B21" s="186"/>
      <c r="C21" s="186"/>
      <c r="D21" s="175"/>
      <c r="E21" s="175"/>
      <c r="F21" s="183"/>
      <c r="G21" s="188"/>
      <c r="H21" s="185"/>
      <c r="I21" s="185"/>
      <c r="J21" s="185"/>
      <c r="K21" s="173"/>
      <c r="N21" s="180"/>
    </row>
    <row r="22" spans="2:14">
      <c r="B22" s="186">
        <v>10</v>
      </c>
      <c r="C22" s="186"/>
      <c r="D22" s="187" t="s">
        <v>542</v>
      </c>
      <c r="E22" s="187"/>
      <c r="F22" s="183"/>
      <c r="G22" s="188"/>
      <c r="H22" s="86">
        <v>0</v>
      </c>
      <c r="I22" s="86"/>
      <c r="J22" s="86">
        <v>0</v>
      </c>
      <c r="K22" s="173"/>
      <c r="N22" s="180"/>
    </row>
    <row r="23" spans="2:14">
      <c r="B23" s="186">
        <v>11</v>
      </c>
      <c r="C23" s="186"/>
      <c r="D23" s="187" t="s">
        <v>543</v>
      </c>
      <c r="E23" s="187"/>
      <c r="F23" s="183"/>
      <c r="G23" s="188"/>
      <c r="H23" s="196">
        <v>0</v>
      </c>
      <c r="I23" s="86"/>
      <c r="J23" s="197">
        <v>0</v>
      </c>
      <c r="K23" s="173"/>
      <c r="N23" s="180"/>
    </row>
    <row r="24" spans="2:14">
      <c r="B24" s="186">
        <v>12</v>
      </c>
      <c r="C24" s="186"/>
      <c r="D24" s="175" t="s">
        <v>544</v>
      </c>
      <c r="E24" s="175"/>
      <c r="F24" s="183">
        <v>21</v>
      </c>
      <c r="G24" s="188"/>
      <c r="H24" s="185">
        <v>-37187438.5</v>
      </c>
      <c r="I24" s="185"/>
      <c r="J24" s="185">
        <v>-74275652</v>
      </c>
      <c r="K24" s="173"/>
      <c r="N24" s="180"/>
    </row>
    <row r="25" spans="2:14">
      <c r="B25" s="186" t="s">
        <v>545</v>
      </c>
      <c r="C25" s="186"/>
      <c r="D25" s="187" t="s">
        <v>546</v>
      </c>
      <c r="E25" s="187"/>
      <c r="F25" s="183"/>
      <c r="G25" s="188"/>
      <c r="H25" s="86">
        <v>0</v>
      </c>
      <c r="I25" s="86"/>
      <c r="J25" s="86">
        <v>0</v>
      </c>
      <c r="K25" s="173"/>
      <c r="N25" s="180"/>
    </row>
    <row r="26" spans="2:14">
      <c r="B26" s="186" t="s">
        <v>547</v>
      </c>
      <c r="C26" s="186"/>
      <c r="D26" s="187" t="s">
        <v>548</v>
      </c>
      <c r="E26" s="187"/>
      <c r="F26" s="183"/>
      <c r="G26" s="188"/>
      <c r="H26" s="86">
        <v>-69460530</v>
      </c>
      <c r="I26" s="86"/>
      <c r="J26" s="86">
        <v>-49653533</v>
      </c>
      <c r="K26" s="173"/>
      <c r="N26" s="180"/>
    </row>
    <row r="27" spans="2:14">
      <c r="B27" s="186" t="s">
        <v>549</v>
      </c>
      <c r="C27" s="186"/>
      <c r="D27" s="187" t="s">
        <v>550</v>
      </c>
      <c r="E27" s="187"/>
      <c r="F27" s="183"/>
      <c r="G27" s="188"/>
      <c r="H27" s="86">
        <v>32273091.5</v>
      </c>
      <c r="I27" s="86"/>
      <c r="J27" s="86">
        <v>-24622119</v>
      </c>
      <c r="K27" s="173"/>
      <c r="N27" s="180"/>
    </row>
    <row r="28" spans="2:14">
      <c r="B28" s="186" t="s">
        <v>551</v>
      </c>
      <c r="C28" s="186"/>
      <c r="D28" s="187" t="s">
        <v>552</v>
      </c>
      <c r="E28" s="187"/>
      <c r="F28" s="183"/>
      <c r="G28" s="188"/>
      <c r="H28" s="196">
        <v>0</v>
      </c>
      <c r="I28" s="86"/>
      <c r="J28" s="196">
        <v>0</v>
      </c>
      <c r="K28" s="173"/>
      <c r="N28" s="180"/>
    </row>
    <row r="29" spans="2:14">
      <c r="B29" s="186">
        <v>13</v>
      </c>
      <c r="C29" s="186"/>
      <c r="D29" s="175" t="s">
        <v>553</v>
      </c>
      <c r="E29" s="175"/>
      <c r="F29" s="183">
        <v>22</v>
      </c>
      <c r="G29" s="188"/>
      <c r="H29" s="185">
        <v>-66362907.5</v>
      </c>
      <c r="I29" s="185"/>
      <c r="J29" s="185">
        <v>198211940</v>
      </c>
      <c r="K29" s="173"/>
      <c r="N29" s="180"/>
    </row>
    <row r="30" spans="2:14">
      <c r="B30" s="186"/>
      <c r="C30" s="186"/>
      <c r="D30" s="183"/>
      <c r="E30" s="183"/>
      <c r="F30" s="183"/>
      <c r="G30" s="188"/>
      <c r="H30" s="196"/>
      <c r="I30" s="86"/>
      <c r="J30" s="196"/>
      <c r="K30" s="173"/>
      <c r="N30" s="180"/>
    </row>
    <row r="31" spans="2:14">
      <c r="B31" s="186">
        <v>14</v>
      </c>
      <c r="C31" s="186"/>
      <c r="D31" s="175" t="s">
        <v>554</v>
      </c>
      <c r="E31" s="175"/>
      <c r="F31" s="183"/>
      <c r="G31" s="188"/>
      <c r="H31" s="185">
        <v>-66362907.5</v>
      </c>
      <c r="I31" s="185"/>
      <c r="J31" s="185">
        <v>198211940</v>
      </c>
      <c r="K31" s="173"/>
      <c r="N31" s="180"/>
    </row>
    <row r="32" spans="2:14">
      <c r="B32" s="186"/>
      <c r="C32" s="186"/>
      <c r="D32" s="175"/>
      <c r="E32" s="175"/>
      <c r="F32" s="183"/>
      <c r="G32" s="188"/>
      <c r="H32" s="185"/>
      <c r="I32" s="185"/>
      <c r="J32" s="185"/>
      <c r="K32" s="173"/>
      <c r="N32" s="180"/>
    </row>
    <row r="33" spans="2:14">
      <c r="B33" s="186">
        <v>15</v>
      </c>
      <c r="C33" s="186"/>
      <c r="D33" s="187" t="s">
        <v>555</v>
      </c>
      <c r="E33" s="187"/>
      <c r="F33" s="198">
        <v>22</v>
      </c>
      <c r="G33" s="188"/>
      <c r="H33" s="86">
        <v>-22843381</v>
      </c>
      <c r="I33" s="86"/>
      <c r="J33" s="86">
        <v>-50312137</v>
      </c>
      <c r="K33" s="173"/>
      <c r="N33" s="180"/>
    </row>
    <row r="34" spans="2:14">
      <c r="B34" s="186"/>
      <c r="C34" s="186"/>
      <c r="D34" s="187"/>
      <c r="E34" s="187"/>
      <c r="F34" s="183"/>
      <c r="G34" s="188"/>
      <c r="H34" s="86"/>
      <c r="I34" s="86"/>
      <c r="J34" s="86"/>
      <c r="K34" s="173"/>
      <c r="N34" s="180"/>
    </row>
    <row r="35" spans="2:14" ht="13.5" thickBot="1">
      <c r="B35" s="199">
        <v>16</v>
      </c>
      <c r="C35" s="186"/>
      <c r="D35" s="181" t="s">
        <v>556</v>
      </c>
      <c r="E35" s="175"/>
      <c r="F35" s="183"/>
      <c r="G35" s="188"/>
      <c r="H35" s="200">
        <v>-89206288.5</v>
      </c>
      <c r="I35" s="185"/>
      <c r="J35" s="200">
        <v>147899803</v>
      </c>
      <c r="K35" s="173"/>
      <c r="N35" s="180"/>
    </row>
    <row r="36" spans="2:14" ht="13.5" thickTop="1">
      <c r="B36" s="199"/>
      <c r="C36" s="186"/>
      <c r="D36" s="187" t="s">
        <v>557</v>
      </c>
      <c r="E36" s="187"/>
      <c r="F36" s="183"/>
      <c r="G36" s="188"/>
      <c r="H36" s="86"/>
      <c r="I36" s="86"/>
      <c r="J36" s="201"/>
      <c r="K36" s="173"/>
      <c r="N36" s="180"/>
    </row>
    <row r="37" spans="2:14">
      <c r="B37" s="199"/>
      <c r="C37" s="186"/>
      <c r="D37" s="187" t="s">
        <v>558</v>
      </c>
      <c r="E37" s="187"/>
      <c r="F37" s="183"/>
      <c r="G37" s="188"/>
      <c r="H37" s="86"/>
      <c r="I37" s="86"/>
      <c r="J37" s="201"/>
      <c r="K37" s="173"/>
      <c r="N37" s="180"/>
    </row>
    <row r="38" spans="2:14">
      <c r="B38" s="199"/>
      <c r="C38" s="186"/>
      <c r="D38" s="175"/>
      <c r="E38" s="175"/>
      <c r="F38" s="183"/>
      <c r="G38" s="188"/>
      <c r="H38" s="86"/>
      <c r="I38" s="86"/>
      <c r="J38" s="201"/>
      <c r="K38" s="173"/>
      <c r="N38" s="180"/>
    </row>
    <row r="39" spans="2:14">
      <c r="B39" s="186"/>
      <c r="C39" s="186"/>
      <c r="D39" s="188"/>
      <c r="E39" s="188"/>
      <c r="F39" s="183"/>
      <c r="G39" s="176"/>
      <c r="H39" s="185"/>
      <c r="I39" s="185"/>
      <c r="J39" s="185"/>
      <c r="K39" s="173"/>
      <c r="N39" s="180"/>
    </row>
    <row r="40" spans="2:14">
      <c r="K40" s="173"/>
      <c r="N40" s="180"/>
    </row>
  </sheetData>
  <mergeCells count="4">
    <mergeCell ref="B4:B5"/>
    <mergeCell ref="D4:D5"/>
    <mergeCell ref="F4:F5"/>
    <mergeCell ref="H4:J4"/>
  </mergeCells>
  <phoneticPr fontId="32" type="noConversion"/>
  <printOptions horizontalCentered="1"/>
  <pageMargins left="0.48" right="1.4" top="1.75" bottom="0.91" header="0.5" footer="0.5"/>
  <pageSetup paperSize="9" scale="83" fitToWidth="2" orientation="portrait" horizontalDpi="4294967292" verticalDpi="300" r:id="rId1"/>
  <headerFooter alignWithMargins="0">
    <oddFooter>&amp;L&amp;D&amp;C&amp;F&amp;A&amp;R&amp;P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G77"/>
  <sheetViews>
    <sheetView showGridLines="0" topLeftCell="A45" workbookViewId="0">
      <selection activeCell="E53" sqref="E53"/>
    </sheetView>
  </sheetViews>
  <sheetFormatPr defaultRowHeight="12.75" outlineLevelRow="1"/>
  <cols>
    <col min="1" max="1" width="3.85546875" style="220" customWidth="1"/>
    <col min="2" max="2" width="3" style="220" customWidth="1"/>
    <col min="3" max="3" width="47.140625" style="220" customWidth="1"/>
    <col min="4" max="4" width="2.140625" style="222" customWidth="1"/>
    <col min="5" max="5" width="16.42578125" style="223" customWidth="1"/>
    <col min="6" max="6" width="1.85546875" style="86" customWidth="1"/>
    <col min="7" max="7" width="16.5703125" style="223" customWidth="1"/>
    <col min="8" max="9" width="3.7109375" style="220" customWidth="1"/>
    <col min="10" max="16384" width="9.140625" style="220"/>
  </cols>
  <sheetData>
    <row r="1" spans="2:7" s="219" customFormat="1" ht="26.25" hidden="1" outlineLevel="1" thickBot="1">
      <c r="B1" s="213"/>
      <c r="C1" s="214" t="s">
        <v>596</v>
      </c>
      <c r="D1" s="215"/>
      <c r="E1" s="216" t="s">
        <v>597</v>
      </c>
      <c r="F1" s="217"/>
      <c r="G1" s="218" t="s">
        <v>598</v>
      </c>
    </row>
    <row r="2" spans="2:7" ht="14.25" hidden="1" outlineLevel="1">
      <c r="C2" s="221"/>
    </row>
    <row r="3" spans="2:7" ht="15" hidden="1" customHeight="1" outlineLevel="1">
      <c r="B3" s="224"/>
      <c r="C3" s="224" t="s">
        <v>599</v>
      </c>
      <c r="E3" s="225"/>
      <c r="G3" s="226"/>
    </row>
    <row r="4" spans="2:7" ht="15" hidden="1" customHeight="1" outlineLevel="1">
      <c r="B4" s="227"/>
      <c r="C4" s="227" t="s">
        <v>600</v>
      </c>
      <c r="E4" s="228"/>
      <c r="G4" s="229"/>
    </row>
    <row r="5" spans="2:7" ht="15" hidden="1" customHeight="1" outlineLevel="1">
      <c r="B5" s="230"/>
      <c r="C5" s="230" t="s">
        <v>601</v>
      </c>
      <c r="E5" s="231" t="e">
        <f>-'[2]P&amp;L08'!E13</f>
        <v>#VALUE!</v>
      </c>
      <c r="G5" s="232"/>
    </row>
    <row r="6" spans="2:7" ht="15" hidden="1" customHeight="1" outlineLevel="1">
      <c r="B6" s="230"/>
      <c r="C6" s="230" t="s">
        <v>602</v>
      </c>
      <c r="E6" s="231"/>
      <c r="G6" s="232"/>
    </row>
    <row r="7" spans="2:7" ht="15" hidden="1" customHeight="1" outlineLevel="1">
      <c r="B7" s="230"/>
      <c r="C7" s="230" t="s">
        <v>603</v>
      </c>
      <c r="E7" s="231" t="e">
        <f>-'[2]P&amp;L08'!E31</f>
        <v>#VALUE!</v>
      </c>
      <c r="G7" s="232"/>
    </row>
    <row r="8" spans="2:7" ht="15" hidden="1" customHeight="1" outlineLevel="1">
      <c r="B8" s="233"/>
      <c r="C8" s="233" t="s">
        <v>604</v>
      </c>
      <c r="E8" s="234"/>
      <c r="G8" s="235"/>
    </row>
    <row r="9" spans="2:7" ht="15" hidden="1" customHeight="1" outlineLevel="1">
      <c r="B9" s="236"/>
      <c r="C9" s="236" t="s">
        <v>605</v>
      </c>
      <c r="E9" s="237" t="e">
        <f>SUM(E4:E8)</f>
        <v>#VALUE!</v>
      </c>
      <c r="G9" s="238">
        <f>SUM(G4:G8)</f>
        <v>0</v>
      </c>
    </row>
    <row r="10" spans="2:7" ht="15" hidden="1" customHeight="1" outlineLevel="1">
      <c r="B10" s="221"/>
      <c r="C10" s="221"/>
    </row>
    <row r="11" spans="2:7" ht="15" hidden="1" customHeight="1" outlineLevel="1">
      <c r="B11" s="224"/>
      <c r="C11" s="224" t="s">
        <v>606</v>
      </c>
      <c r="E11" s="225"/>
      <c r="G11" s="226"/>
    </row>
    <row r="12" spans="2:7" ht="15" hidden="1" customHeight="1" outlineLevel="1">
      <c r="B12" s="227"/>
      <c r="C12" s="227" t="s">
        <v>607</v>
      </c>
      <c r="E12" s="228">
        <v>0</v>
      </c>
      <c r="G12" s="229"/>
    </row>
    <row r="13" spans="2:7" ht="15" hidden="1" customHeight="1" outlineLevel="1">
      <c r="B13" s="230"/>
      <c r="C13" s="230" t="s">
        <v>608</v>
      </c>
      <c r="E13" s="231"/>
      <c r="G13" s="232"/>
    </row>
    <row r="14" spans="2:7" ht="15" hidden="1" customHeight="1" outlineLevel="1">
      <c r="B14" s="230"/>
      <c r="C14" s="230" t="s">
        <v>609</v>
      </c>
      <c r="E14" s="231" t="str">
        <f>+'[2]P&amp;L08'!K18</f>
        <v xml:space="preserve">      Sales of fixed assets</v>
      </c>
      <c r="G14" s="232"/>
    </row>
    <row r="15" spans="2:7" ht="15" hidden="1" customHeight="1" outlineLevel="1">
      <c r="B15" s="230"/>
      <c r="C15" s="230" t="s">
        <v>610</v>
      </c>
      <c r="E15" s="231">
        <v>0</v>
      </c>
      <c r="G15" s="232"/>
    </row>
    <row r="16" spans="2:7" ht="15" hidden="1" customHeight="1" outlineLevel="1">
      <c r="B16" s="233"/>
      <c r="C16" s="233" t="s">
        <v>611</v>
      </c>
      <c r="E16" s="234">
        <v>0</v>
      </c>
      <c r="G16" s="235"/>
    </row>
    <row r="17" spans="2:7" ht="15" hidden="1" customHeight="1" outlineLevel="1">
      <c r="B17" s="236"/>
      <c r="C17" s="236" t="s">
        <v>612</v>
      </c>
      <c r="E17" s="237">
        <f>SUM(E12:E16)</f>
        <v>0</v>
      </c>
      <c r="G17" s="238">
        <f>SUM(G12:G16)</f>
        <v>0</v>
      </c>
    </row>
    <row r="18" spans="2:7" ht="15" hidden="1" customHeight="1" outlineLevel="1">
      <c r="B18" s="221"/>
      <c r="C18" s="221"/>
    </row>
    <row r="19" spans="2:7" ht="15" hidden="1" customHeight="1" outlineLevel="1">
      <c r="B19" s="224"/>
      <c r="C19" s="224" t="s">
        <v>613</v>
      </c>
      <c r="E19" s="225"/>
      <c r="G19" s="226"/>
    </row>
    <row r="20" spans="2:7" ht="15" hidden="1" customHeight="1" outlineLevel="1">
      <c r="B20" s="227"/>
      <c r="C20" s="227" t="s">
        <v>614</v>
      </c>
      <c r="E20" s="228">
        <v>0</v>
      </c>
      <c r="G20" s="229"/>
    </row>
    <row r="21" spans="2:7" ht="15" hidden="1" customHeight="1" outlineLevel="1">
      <c r="B21" s="230"/>
      <c r="C21" s="230" t="s">
        <v>615</v>
      </c>
      <c r="E21" s="231">
        <v>0</v>
      </c>
      <c r="G21" s="232"/>
    </row>
    <row r="22" spans="2:7" ht="15" hidden="1" customHeight="1" outlineLevel="1">
      <c r="B22" s="230"/>
      <c r="C22" s="230" t="s">
        <v>616</v>
      </c>
      <c r="E22" s="231">
        <v>0</v>
      </c>
      <c r="G22" s="232"/>
    </row>
    <row r="23" spans="2:7" ht="15" hidden="1" customHeight="1" outlineLevel="1">
      <c r="B23" s="233"/>
      <c r="C23" s="233" t="s">
        <v>617</v>
      </c>
      <c r="E23" s="234">
        <v>0</v>
      </c>
      <c r="G23" s="235"/>
    </row>
    <row r="24" spans="2:7" ht="15" hidden="1" customHeight="1" outlineLevel="1">
      <c r="B24" s="236"/>
      <c r="C24" s="236" t="s">
        <v>618</v>
      </c>
      <c r="E24" s="237">
        <f>SUM(E20:E23)</f>
        <v>0</v>
      </c>
      <c r="G24" s="238">
        <f>SUM(G17,G20:G23)</f>
        <v>0</v>
      </c>
    </row>
    <row r="25" spans="2:7" ht="15" hidden="1" customHeight="1" outlineLevel="1">
      <c r="B25" s="221"/>
      <c r="C25" s="221"/>
    </row>
    <row r="26" spans="2:7" ht="15" hidden="1" customHeight="1" outlineLevel="1">
      <c r="B26" s="236"/>
      <c r="C26" s="239" t="s">
        <v>619</v>
      </c>
      <c r="E26" s="237">
        <f>+[2]B_Sheet08!H43</f>
        <v>1188574.8</v>
      </c>
      <c r="G26" s="238"/>
    </row>
    <row r="27" spans="2:7" ht="15" hidden="1" customHeight="1" outlineLevel="1">
      <c r="B27" s="236"/>
      <c r="C27" s="239" t="s">
        <v>620</v>
      </c>
      <c r="E27" s="237">
        <f>+[2]B_Sheet08!G43</f>
        <v>1414948.9791999997</v>
      </c>
      <c r="G27" s="238"/>
    </row>
    <row r="28" spans="2:7" s="242" customFormat="1" ht="15" hidden="1" customHeight="1" outlineLevel="1">
      <c r="B28" s="240"/>
      <c r="C28" s="241"/>
      <c r="E28" s="243"/>
      <c r="F28" s="86"/>
      <c r="G28" s="243"/>
    </row>
    <row r="29" spans="2:7" ht="16.5" hidden="1" customHeight="1" outlineLevel="1">
      <c r="B29" s="244"/>
      <c r="C29" s="245" t="s">
        <v>621</v>
      </c>
      <c r="E29" s="246" t="e">
        <f>SUM(E26:E27,E24,E17,E9)</f>
        <v>#VALUE!</v>
      </c>
      <c r="F29" s="185"/>
      <c r="G29" s="247">
        <f>SUM(G26:G27,G24,G17,G9)</f>
        <v>0</v>
      </c>
    </row>
    <row r="30" spans="2:7" ht="14.25" collapsed="1">
      <c r="C30" s="221"/>
    </row>
    <row r="31" spans="2:7" s="248" customFormat="1" ht="15.75">
      <c r="C31" s="249" t="s">
        <v>622</v>
      </c>
      <c r="E31" s="250"/>
      <c r="G31" s="250"/>
    </row>
    <row r="32" spans="2:7" s="248" customFormat="1" ht="13.5" thickBot="1">
      <c r="E32" s="92" t="s">
        <v>24</v>
      </c>
      <c r="F32" s="31"/>
      <c r="G32" s="92" t="s">
        <v>285</v>
      </c>
    </row>
    <row r="33" spans="3:7" s="248" customFormat="1" ht="26.25">
      <c r="C33" s="96" t="s">
        <v>596</v>
      </c>
      <c r="E33" s="251" t="s">
        <v>597</v>
      </c>
      <c r="F33" s="252"/>
      <c r="G33" s="251" t="s">
        <v>598</v>
      </c>
    </row>
    <row r="34" spans="3:7" s="248" customFormat="1">
      <c r="E34" s="250"/>
      <c r="G34" s="250"/>
    </row>
    <row r="35" spans="3:7" s="248" customFormat="1">
      <c r="C35" s="253" t="s">
        <v>623</v>
      </c>
      <c r="E35" s="254">
        <v>751415819.64255404</v>
      </c>
      <c r="F35" s="254"/>
      <c r="G35" s="254">
        <v>588086056</v>
      </c>
    </row>
    <row r="36" spans="3:7" s="248" customFormat="1">
      <c r="C36" s="35" t="s">
        <v>624</v>
      </c>
      <c r="E36" s="255">
        <v>-66362908</v>
      </c>
      <c r="F36" s="255"/>
      <c r="G36" s="255">
        <v>198211940</v>
      </c>
    </row>
    <row r="37" spans="3:7" s="248" customFormat="1">
      <c r="C37" s="35" t="s">
        <v>625</v>
      </c>
      <c r="E37" s="255"/>
      <c r="F37" s="255"/>
      <c r="G37" s="255"/>
    </row>
    <row r="38" spans="3:7" s="248" customFormat="1">
      <c r="C38" s="256" t="s">
        <v>626</v>
      </c>
      <c r="E38" s="255">
        <v>208375388</v>
      </c>
      <c r="F38" s="255"/>
      <c r="G38" s="255">
        <v>200177438</v>
      </c>
    </row>
    <row r="39" spans="3:7" s="248" customFormat="1">
      <c r="C39" s="256" t="s">
        <v>627</v>
      </c>
      <c r="E39" s="255"/>
      <c r="F39" s="255"/>
      <c r="G39" s="255"/>
    </row>
    <row r="40" spans="3:7" s="248" customFormat="1">
      <c r="C40" s="256" t="s">
        <v>628</v>
      </c>
      <c r="E40" s="255"/>
      <c r="F40" s="255"/>
      <c r="G40" s="255"/>
    </row>
    <row r="41" spans="3:7" s="248" customFormat="1">
      <c r="C41" s="256" t="s">
        <v>629</v>
      </c>
      <c r="E41" s="255"/>
      <c r="F41" s="255"/>
      <c r="G41" s="255"/>
    </row>
    <row r="42" spans="3:7" s="248" customFormat="1">
      <c r="C42" s="256" t="s">
        <v>630</v>
      </c>
      <c r="E42" s="255"/>
      <c r="F42" s="255"/>
      <c r="G42" s="255"/>
    </row>
    <row r="43" spans="3:7" s="248" customFormat="1">
      <c r="C43" s="256" t="s">
        <v>631</v>
      </c>
      <c r="E43" s="255">
        <v>69460530</v>
      </c>
      <c r="F43" s="255"/>
      <c r="G43" s="255">
        <v>74275652</v>
      </c>
    </row>
    <row r="44" spans="3:7" s="248" customFormat="1">
      <c r="C44" s="256" t="s">
        <v>632</v>
      </c>
      <c r="E44" s="255"/>
      <c r="F44" s="255"/>
      <c r="G44" s="255"/>
    </row>
    <row r="45" spans="3:7" s="248" customFormat="1">
      <c r="C45" s="256" t="s">
        <v>633</v>
      </c>
      <c r="E45" s="255"/>
      <c r="F45" s="255"/>
      <c r="G45" s="255"/>
    </row>
    <row r="46" spans="3:7" s="248" customFormat="1" ht="13.5" thickBot="1">
      <c r="C46" s="257" t="s">
        <v>634</v>
      </c>
    </row>
    <row r="47" spans="3:7" s="248" customFormat="1" ht="18.75" customHeight="1">
      <c r="C47" s="258" t="s">
        <v>635</v>
      </c>
      <c r="E47" s="254">
        <v>211473010</v>
      </c>
      <c r="F47" s="254"/>
      <c r="G47" s="254">
        <v>472665030</v>
      </c>
    </row>
    <row r="48" spans="3:7" s="248" customFormat="1" ht="3.75" customHeight="1">
      <c r="E48" s="255"/>
      <c r="F48" s="255"/>
      <c r="G48" s="255"/>
    </row>
    <row r="49" spans="3:7" s="248" customFormat="1">
      <c r="C49" s="253" t="s">
        <v>636</v>
      </c>
      <c r="E49" s="255"/>
      <c r="F49" s="255"/>
      <c r="G49" s="255"/>
    </row>
    <row r="50" spans="3:7" s="248" customFormat="1">
      <c r="C50" s="259" t="s">
        <v>637</v>
      </c>
      <c r="E50" s="255">
        <v>-47156156.065702409</v>
      </c>
      <c r="F50" s="255"/>
      <c r="G50" s="255">
        <v>60756655</v>
      </c>
    </row>
    <row r="51" spans="3:7" s="248" customFormat="1">
      <c r="C51" s="259" t="s">
        <v>638</v>
      </c>
      <c r="E51" s="255">
        <v>-104829031.17210281</v>
      </c>
      <c r="F51" s="255"/>
      <c r="G51" s="255">
        <v>-352544049</v>
      </c>
    </row>
    <row r="52" spans="3:7" s="248" customFormat="1">
      <c r="C52" s="259" t="s">
        <v>639</v>
      </c>
      <c r="E52" s="255">
        <v>889753454.93967962</v>
      </c>
      <c r="F52" s="255"/>
      <c r="G52" s="255">
        <v>1066676203</v>
      </c>
    </row>
    <row r="53" spans="3:7" s="248" customFormat="1">
      <c r="C53" s="259" t="s">
        <v>640</v>
      </c>
      <c r="E53" s="255">
        <v>-32460632.031000376</v>
      </c>
      <c r="F53" s="255"/>
      <c r="G53" s="255">
        <v>-534879994</v>
      </c>
    </row>
    <row r="54" spans="3:7" s="248" customFormat="1">
      <c r="C54" s="259" t="s">
        <v>641</v>
      </c>
      <c r="E54" s="255">
        <v>-73060914.666199923</v>
      </c>
      <c r="F54" s="255"/>
      <c r="G54" s="255"/>
    </row>
    <row r="55" spans="3:7" s="248" customFormat="1" ht="13.5" thickBot="1">
      <c r="C55" s="260" t="s">
        <v>642</v>
      </c>
      <c r="E55" s="255"/>
      <c r="F55" s="255"/>
      <c r="G55" s="255"/>
    </row>
    <row r="56" spans="3:7" s="248" customFormat="1">
      <c r="C56" s="259" t="s">
        <v>643</v>
      </c>
      <c r="E56" s="254">
        <v>632246721.00467408</v>
      </c>
      <c r="F56" s="254"/>
      <c r="G56" s="261">
        <v>240008815</v>
      </c>
    </row>
    <row r="57" spans="3:7" s="248" customFormat="1">
      <c r="E57" s="255"/>
      <c r="F57" s="255"/>
      <c r="G57" s="262"/>
    </row>
    <row r="58" spans="3:7" s="248" customFormat="1">
      <c r="C58" s="259" t="s">
        <v>644</v>
      </c>
      <c r="E58" s="255">
        <v>-69460530.48330003</v>
      </c>
      <c r="F58" s="255"/>
      <c r="G58" s="255">
        <v>-74275652</v>
      </c>
    </row>
    <row r="59" spans="3:7" s="248" customFormat="1" ht="13.5" thickBot="1">
      <c r="C59" s="260" t="s">
        <v>645</v>
      </c>
      <c r="E59" s="255">
        <v>-22843380.878820002</v>
      </c>
      <c r="F59" s="255"/>
      <c r="G59" s="255">
        <v>-50312137</v>
      </c>
    </row>
    <row r="60" spans="3:7" s="248" customFormat="1">
      <c r="E60" s="255"/>
      <c r="F60" s="255"/>
      <c r="G60" s="255"/>
    </row>
    <row r="61" spans="3:7" s="248" customFormat="1" ht="15">
      <c r="C61" s="96" t="s">
        <v>646</v>
      </c>
      <c r="E61" s="255"/>
      <c r="F61" s="255"/>
      <c r="G61" s="255"/>
    </row>
    <row r="62" spans="3:7" s="248" customFormat="1">
      <c r="C62" s="259" t="s">
        <v>647</v>
      </c>
      <c r="E62" s="254">
        <v>-434164705.49409992</v>
      </c>
      <c r="F62" s="254"/>
      <c r="G62" s="254">
        <v>-551378532</v>
      </c>
    </row>
    <row r="63" spans="3:7" s="248" customFormat="1">
      <c r="C63" s="259" t="s">
        <v>648</v>
      </c>
      <c r="E63" s="255">
        <v>-284122842.09479994</v>
      </c>
      <c r="F63" s="255"/>
      <c r="G63" s="255">
        <v>-220225913</v>
      </c>
    </row>
    <row r="64" spans="3:7" s="248" customFormat="1">
      <c r="C64" s="259" t="s">
        <v>649</v>
      </c>
      <c r="E64" s="255">
        <v>-150041863.39929998</v>
      </c>
      <c r="F64" s="255"/>
      <c r="G64" s="255">
        <v>-331152619</v>
      </c>
    </row>
    <row r="65" spans="3:7" s="248" customFormat="1">
      <c r="C65" s="259" t="s">
        <v>650</v>
      </c>
      <c r="E65" s="255"/>
      <c r="F65" s="255"/>
      <c r="G65" s="255"/>
    </row>
    <row r="66" spans="3:7" s="248" customFormat="1">
      <c r="C66" s="259" t="s">
        <v>651</v>
      </c>
      <c r="E66" s="255"/>
      <c r="F66" s="255"/>
      <c r="G66" s="255"/>
    </row>
    <row r="67" spans="3:7" s="248" customFormat="1" ht="13.5" thickBot="1">
      <c r="C67" s="260" t="s">
        <v>652</v>
      </c>
      <c r="E67" s="255"/>
      <c r="F67" s="255"/>
      <c r="G67" s="255"/>
    </row>
    <row r="68" spans="3:7" s="248" customFormat="1">
      <c r="C68" s="35"/>
      <c r="E68" s="223"/>
      <c r="F68" s="263"/>
      <c r="G68" s="223"/>
    </row>
    <row r="69" spans="3:7" s="248" customFormat="1" ht="15">
      <c r="C69" s="96" t="s">
        <v>653</v>
      </c>
      <c r="E69" s="254">
        <v>-278062417.35177916</v>
      </c>
      <c r="F69" s="254"/>
      <c r="G69" s="254">
        <v>36441298</v>
      </c>
    </row>
    <row r="70" spans="3:7" s="248" customFormat="1">
      <c r="C70" s="259" t="s">
        <v>654</v>
      </c>
      <c r="E70" s="255">
        <v>-248062417.41930005</v>
      </c>
      <c r="F70" s="255"/>
      <c r="G70" s="255">
        <v>136441298</v>
      </c>
    </row>
    <row r="71" spans="3:7" s="248" customFormat="1">
      <c r="C71" s="259" t="s">
        <v>655</v>
      </c>
      <c r="E71" s="255"/>
      <c r="F71" s="255"/>
      <c r="G71" s="255"/>
    </row>
    <row r="72" spans="3:7" ht="13.5" thickBot="1">
      <c r="C72" s="260" t="s">
        <v>656</v>
      </c>
      <c r="E72" s="255">
        <v>-29999999.932479128</v>
      </c>
      <c r="F72" s="255"/>
      <c r="G72" s="255">
        <v>-100000000</v>
      </c>
    </row>
    <row r="74" spans="3:7" ht="15">
      <c r="C74" s="96" t="s">
        <v>657</v>
      </c>
      <c r="E74" s="254">
        <v>39188696.796674967</v>
      </c>
      <c r="F74" s="254"/>
      <c r="G74" s="254">
        <v>73148822</v>
      </c>
    </row>
    <row r="75" spans="3:7">
      <c r="C75" s="264" t="s">
        <v>658</v>
      </c>
      <c r="E75" s="255">
        <v>174019964</v>
      </c>
      <c r="F75" s="255"/>
      <c r="G75" s="255">
        <v>100871142</v>
      </c>
    </row>
    <row r="76" spans="3:7" ht="13.5" thickBot="1">
      <c r="C76" s="265" t="s">
        <v>659</v>
      </c>
      <c r="E76" s="254">
        <v>213208661.267977</v>
      </c>
      <c r="F76" s="254"/>
      <c r="G76" s="254">
        <v>174019964</v>
      </c>
    </row>
    <row r="77" spans="3:7" ht="13.5" thickTop="1"/>
  </sheetData>
  <phoneticPr fontId="32" type="noConversion"/>
  <pageMargins left="0.75" right="0.75" top="1" bottom="1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45"/>
  <sheetViews>
    <sheetView showGridLines="0" defaultGridColor="0" colorId="12" zoomScale="85" workbookViewId="0">
      <selection activeCell="L1" sqref="L1:L65536"/>
    </sheetView>
  </sheetViews>
  <sheetFormatPr defaultRowHeight="12.75"/>
  <cols>
    <col min="1" max="1" width="1.5703125" style="203" customWidth="1"/>
    <col min="2" max="2" width="1.7109375" style="203" customWidth="1"/>
    <col min="3" max="3" width="29.42578125" style="203" customWidth="1"/>
    <col min="4" max="4" width="6.140625" style="204" customWidth="1"/>
    <col min="5" max="5" width="13.85546875" style="203" customWidth="1"/>
    <col min="6" max="6" width="9.140625" style="203"/>
    <col min="7" max="7" width="11.5703125" style="203" customWidth="1"/>
    <col min="8" max="8" width="14" style="203" customWidth="1"/>
    <col min="9" max="9" width="15" style="203" customWidth="1"/>
    <col min="10" max="11" width="14" style="203" customWidth="1"/>
    <col min="12" max="12" width="17.5703125" style="212" customWidth="1"/>
    <col min="13" max="13" width="2.5703125" style="203" customWidth="1"/>
    <col min="14" max="14" width="14" style="203" customWidth="1"/>
    <col min="15" max="15" width="1" style="212" customWidth="1"/>
    <col min="16" max="16" width="14" style="203" customWidth="1"/>
    <col min="17" max="17" width="2.5703125" style="203" customWidth="1"/>
    <col min="18" max="18" width="13.42578125" style="203" bestFit="1" customWidth="1"/>
    <col min="19" max="19" width="2.5703125" style="203" customWidth="1"/>
    <col min="20" max="20" width="12.42578125" style="203" bestFit="1" customWidth="1"/>
    <col min="21" max="21" width="1.42578125" style="203" customWidth="1"/>
    <col min="22" max="23" width="16.28515625" style="203" customWidth="1"/>
    <col min="24" max="24" width="1" style="203" customWidth="1"/>
    <col min="25" max="25" width="25.85546875" style="203" bestFit="1" customWidth="1"/>
    <col min="26" max="26" width="10.7109375" style="203" bestFit="1" customWidth="1"/>
    <col min="27" max="27" width="1.7109375" style="203" customWidth="1"/>
    <col min="28" max="28" width="9.140625" style="203"/>
    <col min="29" max="29" width="1.140625" style="203" customWidth="1"/>
    <col min="30" max="30" width="9.140625" style="203"/>
    <col min="31" max="31" width="1.140625" style="203" customWidth="1"/>
    <col min="32" max="32" width="9.140625" style="203"/>
    <col min="33" max="33" width="1.5703125" style="203" customWidth="1"/>
    <col min="34" max="34" width="9.140625" style="203"/>
    <col min="35" max="35" width="1.42578125" style="203" customWidth="1"/>
    <col min="36" max="16384" width="9.140625" style="203"/>
  </cols>
  <sheetData>
    <row r="1" spans="1:15">
      <c r="A1" s="202"/>
      <c r="O1" s="203"/>
    </row>
    <row r="2" spans="1:15" s="204" customFormat="1" ht="16.5" customHeight="1">
      <c r="E2" s="300" t="s">
        <v>559</v>
      </c>
      <c r="F2" s="300"/>
      <c r="G2" s="300"/>
      <c r="H2" s="300"/>
      <c r="I2" s="300"/>
      <c r="J2" s="300"/>
      <c r="K2" s="300"/>
      <c r="L2" s="300"/>
      <c r="O2" s="205"/>
    </row>
    <row r="3" spans="1:15" s="204" customFormat="1">
      <c r="C3" s="297"/>
      <c r="E3" s="204" t="s">
        <v>459</v>
      </c>
      <c r="F3" s="204" t="s">
        <v>560</v>
      </c>
      <c r="G3" s="204" t="s">
        <v>561</v>
      </c>
      <c r="H3" s="204" t="s">
        <v>562</v>
      </c>
      <c r="I3" s="204" t="s">
        <v>563</v>
      </c>
      <c r="J3" s="204" t="s">
        <v>564</v>
      </c>
      <c r="K3" s="204" t="s">
        <v>564</v>
      </c>
      <c r="L3" s="298" t="s">
        <v>323</v>
      </c>
      <c r="O3" s="205"/>
    </row>
    <row r="4" spans="1:15" s="204" customFormat="1">
      <c r="C4" s="297"/>
      <c r="E4" s="204" t="s">
        <v>565</v>
      </c>
      <c r="F4" s="204" t="s">
        <v>566</v>
      </c>
      <c r="G4" s="204" t="s">
        <v>567</v>
      </c>
      <c r="H4" s="204" t="s">
        <v>568</v>
      </c>
      <c r="I4" s="204" t="s">
        <v>569</v>
      </c>
      <c r="J4" s="204" t="s">
        <v>570</v>
      </c>
      <c r="K4" s="204" t="s">
        <v>571</v>
      </c>
      <c r="L4" s="298"/>
      <c r="O4" s="205"/>
    </row>
    <row r="5" spans="1:15" s="204" customFormat="1">
      <c r="C5" s="297"/>
      <c r="H5" s="204" t="s">
        <v>572</v>
      </c>
      <c r="I5" s="204" t="s">
        <v>573</v>
      </c>
      <c r="L5" s="298"/>
      <c r="O5" s="205"/>
    </row>
    <row r="6" spans="1:15" s="204" customFormat="1">
      <c r="C6" s="297"/>
      <c r="E6" s="206"/>
      <c r="F6" s="206"/>
      <c r="G6" s="206"/>
      <c r="H6" s="206" t="s">
        <v>574</v>
      </c>
      <c r="I6" s="206" t="s">
        <v>575</v>
      </c>
      <c r="J6" s="206"/>
      <c r="K6" s="206"/>
      <c r="L6" s="299"/>
      <c r="O6" s="205"/>
    </row>
    <row r="7" spans="1:15" s="204" customFormat="1">
      <c r="L7" s="273"/>
      <c r="O7" s="205"/>
    </row>
    <row r="8" spans="1:15" s="204" customFormat="1">
      <c r="C8" s="207" t="s">
        <v>576</v>
      </c>
      <c r="E8" s="208">
        <v>230076000</v>
      </c>
      <c r="F8" s="208">
        <v>0</v>
      </c>
      <c r="G8" s="208">
        <v>0</v>
      </c>
      <c r="H8" s="208">
        <v>18024413</v>
      </c>
      <c r="I8" s="208"/>
      <c r="J8" s="208">
        <v>25608804</v>
      </c>
      <c r="K8" s="208">
        <v>149150271</v>
      </c>
      <c r="L8" s="208">
        <v>422859488</v>
      </c>
      <c r="M8" s="208"/>
      <c r="O8" s="205"/>
    </row>
    <row r="9" spans="1:15" s="204" customFormat="1">
      <c r="C9" s="204" t="s">
        <v>577</v>
      </c>
      <c r="E9" s="208">
        <v>0</v>
      </c>
      <c r="F9" s="208">
        <v>0</v>
      </c>
      <c r="G9" s="208">
        <v>0</v>
      </c>
      <c r="H9" s="208">
        <v>0</v>
      </c>
      <c r="I9" s="208">
        <v>0</v>
      </c>
      <c r="J9" s="208">
        <v>0</v>
      </c>
      <c r="K9" s="208"/>
      <c r="L9" s="208">
        <v>0</v>
      </c>
      <c r="O9" s="205"/>
    </row>
    <row r="10" spans="1:15" s="204" customFormat="1">
      <c r="E10" s="208"/>
      <c r="F10" s="208"/>
      <c r="G10" s="208"/>
      <c r="H10" s="208"/>
      <c r="I10" s="208"/>
      <c r="J10" s="208"/>
      <c r="K10" s="208"/>
      <c r="L10" s="208">
        <v>0</v>
      </c>
      <c r="O10" s="205"/>
    </row>
    <row r="11" spans="1:15" s="204" customFormat="1">
      <c r="B11" s="204" t="s">
        <v>286</v>
      </c>
      <c r="C11" s="209" t="s">
        <v>578</v>
      </c>
      <c r="E11" s="208"/>
      <c r="F11" s="208"/>
      <c r="G11" s="208">
        <v>100000000</v>
      </c>
      <c r="H11" s="208">
        <v>7457514</v>
      </c>
      <c r="I11" s="208"/>
      <c r="J11" s="208">
        <v>41692757</v>
      </c>
      <c r="K11" s="208">
        <v>-149150271</v>
      </c>
      <c r="L11" s="208">
        <v>0</v>
      </c>
      <c r="O11" s="205"/>
    </row>
    <row r="12" spans="1:15" s="204" customFormat="1">
      <c r="B12" s="210" t="s">
        <v>579</v>
      </c>
      <c r="C12" s="204" t="s">
        <v>580</v>
      </c>
      <c r="E12" s="208"/>
      <c r="F12" s="208"/>
      <c r="G12" s="208"/>
      <c r="H12" s="208"/>
      <c r="I12" s="208"/>
      <c r="J12" s="208"/>
      <c r="K12" s="208"/>
      <c r="L12" s="208">
        <v>0</v>
      </c>
      <c r="O12" s="205"/>
    </row>
    <row r="13" spans="1:15" s="204" customFormat="1">
      <c r="B13" s="210" t="s">
        <v>581</v>
      </c>
      <c r="C13" s="204" t="s">
        <v>582</v>
      </c>
      <c r="E13" s="208"/>
      <c r="F13" s="208"/>
      <c r="G13" s="208"/>
      <c r="H13" s="208"/>
      <c r="I13" s="208"/>
      <c r="J13" s="208"/>
      <c r="K13" s="208"/>
      <c r="L13" s="208">
        <v>0</v>
      </c>
      <c r="O13" s="205"/>
    </row>
    <row r="14" spans="1:15" s="204" customFormat="1">
      <c r="B14" s="210" t="s">
        <v>583</v>
      </c>
      <c r="C14" s="204" t="s">
        <v>584</v>
      </c>
      <c r="E14" s="208"/>
      <c r="F14" s="208"/>
      <c r="G14" s="208"/>
      <c r="H14" s="208"/>
      <c r="I14" s="208"/>
      <c r="J14" s="208">
        <v>147899803</v>
      </c>
      <c r="K14" s="208"/>
      <c r="L14" s="208">
        <v>147899803</v>
      </c>
      <c r="O14" s="205"/>
    </row>
    <row r="15" spans="1:15" s="204" customFormat="1">
      <c r="B15" s="210" t="s">
        <v>585</v>
      </c>
      <c r="C15" s="204" t="s">
        <v>586</v>
      </c>
      <c r="E15" s="208"/>
      <c r="F15" s="208"/>
      <c r="G15" s="208">
        <v>-100000000</v>
      </c>
      <c r="H15" s="208"/>
      <c r="I15" s="208"/>
      <c r="J15" s="208"/>
      <c r="K15" s="208"/>
      <c r="L15" s="208">
        <v>-100000000</v>
      </c>
      <c r="O15" s="205"/>
    </row>
    <row r="16" spans="1:15" s="204" customFormat="1">
      <c r="B16" s="210" t="s">
        <v>587</v>
      </c>
      <c r="C16" s="204" t="s">
        <v>588</v>
      </c>
      <c r="E16" s="208"/>
      <c r="F16" s="208"/>
      <c r="G16" s="208"/>
      <c r="H16" s="208"/>
      <c r="I16" s="208"/>
      <c r="J16" s="208"/>
      <c r="K16" s="208"/>
      <c r="L16" s="208">
        <v>0</v>
      </c>
      <c r="O16" s="205"/>
    </row>
    <row r="17" spans="2:15" s="204" customFormat="1">
      <c r="B17" s="210" t="s">
        <v>589</v>
      </c>
      <c r="C17" s="204" t="s">
        <v>590</v>
      </c>
      <c r="E17" s="208"/>
      <c r="F17" s="208"/>
      <c r="G17" s="208"/>
      <c r="H17" s="208"/>
      <c r="I17" s="208"/>
      <c r="J17" s="208"/>
      <c r="K17" s="208"/>
      <c r="L17" s="208">
        <v>0</v>
      </c>
      <c r="O17" s="205"/>
    </row>
    <row r="18" spans="2:15" s="204" customFormat="1">
      <c r="B18" s="210" t="s">
        <v>591</v>
      </c>
      <c r="C18" s="204" t="s">
        <v>592</v>
      </c>
      <c r="E18" s="208"/>
      <c r="F18" s="208"/>
      <c r="G18" s="208"/>
      <c r="H18" s="208"/>
      <c r="I18" s="208"/>
      <c r="J18" s="208"/>
      <c r="K18" s="208"/>
      <c r="L18" s="208">
        <v>0</v>
      </c>
      <c r="O18" s="205"/>
    </row>
    <row r="19" spans="2:15" s="204" customFormat="1">
      <c r="B19" s="204" t="s">
        <v>397</v>
      </c>
      <c r="C19" s="209" t="s">
        <v>593</v>
      </c>
      <c r="E19" s="208">
        <v>230076000</v>
      </c>
      <c r="F19" s="208">
        <v>0</v>
      </c>
      <c r="G19" s="208"/>
      <c r="H19" s="208">
        <v>25481927</v>
      </c>
      <c r="I19" s="208">
        <v>0</v>
      </c>
      <c r="J19" s="208">
        <v>67301561</v>
      </c>
      <c r="K19" s="208">
        <v>147899803</v>
      </c>
      <c r="L19" s="208">
        <v>470759291</v>
      </c>
      <c r="O19" s="205"/>
    </row>
    <row r="20" spans="2:15" s="204" customFormat="1">
      <c r="B20" s="210" t="s">
        <v>579</v>
      </c>
      <c r="C20" s="204" t="s">
        <v>580</v>
      </c>
      <c r="E20" s="208"/>
      <c r="F20" s="208"/>
      <c r="G20" s="208"/>
      <c r="H20" s="208"/>
      <c r="I20" s="208"/>
      <c r="J20" s="208"/>
      <c r="K20" s="208"/>
      <c r="L20" s="208">
        <v>0</v>
      </c>
      <c r="O20" s="205"/>
    </row>
    <row r="21" spans="2:15" s="204" customFormat="1">
      <c r="B21" s="204" t="s">
        <v>286</v>
      </c>
      <c r="C21" s="209" t="s">
        <v>578</v>
      </c>
      <c r="E21" s="208"/>
      <c r="F21" s="208"/>
      <c r="G21" s="208">
        <v>30000000</v>
      </c>
      <c r="H21" s="208">
        <v>0</v>
      </c>
      <c r="I21" s="208"/>
      <c r="J21" s="208">
        <v>117899803</v>
      </c>
      <c r="K21" s="208">
        <v>-147899803</v>
      </c>
      <c r="L21" s="208">
        <v>0</v>
      </c>
      <c r="O21" s="205"/>
    </row>
    <row r="22" spans="2:15" s="204" customFormat="1">
      <c r="B22" s="210" t="s">
        <v>581</v>
      </c>
      <c r="C22" s="204" t="s">
        <v>582</v>
      </c>
      <c r="E22" s="208"/>
      <c r="F22" s="208"/>
      <c r="G22" s="208"/>
      <c r="H22" s="208"/>
      <c r="I22" s="208"/>
      <c r="J22" s="208"/>
      <c r="K22" s="208"/>
      <c r="L22" s="208">
        <v>0</v>
      </c>
      <c r="O22" s="205"/>
    </row>
    <row r="23" spans="2:15" s="204" customFormat="1">
      <c r="B23" s="210" t="s">
        <v>583</v>
      </c>
      <c r="C23" s="204" t="s">
        <v>594</v>
      </c>
      <c r="E23" s="208"/>
      <c r="F23" s="208"/>
      <c r="G23" s="208"/>
      <c r="H23" s="208"/>
      <c r="I23" s="208"/>
      <c r="J23" s="208"/>
      <c r="K23" s="208">
        <v>-89206289</v>
      </c>
      <c r="L23" s="208">
        <v>-89206289</v>
      </c>
      <c r="O23" s="205"/>
    </row>
    <row r="24" spans="2:15" s="204" customFormat="1">
      <c r="B24" s="210" t="s">
        <v>585</v>
      </c>
      <c r="C24" s="204" t="s">
        <v>586</v>
      </c>
      <c r="E24" s="208"/>
      <c r="F24" s="208"/>
      <c r="G24" s="208">
        <v>-30000000</v>
      </c>
      <c r="H24" s="208"/>
      <c r="I24" s="208"/>
      <c r="J24" s="208"/>
      <c r="K24" s="208"/>
      <c r="L24" s="208">
        <v>-30000000</v>
      </c>
      <c r="O24" s="205"/>
    </row>
    <row r="25" spans="2:15" s="204" customFormat="1">
      <c r="B25" s="210" t="s">
        <v>589</v>
      </c>
      <c r="C25" s="204" t="s">
        <v>590</v>
      </c>
      <c r="E25" s="208"/>
      <c r="F25" s="208"/>
      <c r="G25" s="208"/>
      <c r="H25" s="208"/>
      <c r="I25" s="208"/>
      <c r="J25" s="208"/>
      <c r="K25" s="208"/>
      <c r="L25" s="208">
        <v>0</v>
      </c>
      <c r="O25" s="205"/>
    </row>
    <row r="26" spans="2:15" s="204" customFormat="1">
      <c r="B26" s="210" t="s">
        <v>591</v>
      </c>
      <c r="C26" s="204" t="s">
        <v>592</v>
      </c>
      <c r="E26" s="208"/>
      <c r="F26" s="208"/>
      <c r="G26" s="208"/>
      <c r="H26" s="208"/>
      <c r="I26" s="208"/>
      <c r="J26" s="208"/>
      <c r="K26" s="208"/>
      <c r="L26" s="208"/>
      <c r="O26" s="205"/>
    </row>
    <row r="27" spans="2:15" s="204" customFormat="1">
      <c r="B27" s="204" t="s">
        <v>457</v>
      </c>
      <c r="C27" s="211" t="s">
        <v>595</v>
      </c>
      <c r="D27" s="207"/>
      <c r="E27" s="208">
        <v>230076000</v>
      </c>
      <c r="F27" s="208">
        <v>0</v>
      </c>
      <c r="G27" s="208">
        <v>0</v>
      </c>
      <c r="H27" s="208">
        <v>25481927</v>
      </c>
      <c r="I27" s="208">
        <v>0</v>
      </c>
      <c r="J27" s="208">
        <v>185201362</v>
      </c>
      <c r="K27" s="208">
        <v>-89206289</v>
      </c>
      <c r="L27" s="208">
        <v>351553000</v>
      </c>
      <c r="O27" s="205"/>
    </row>
    <row r="28" spans="2:15" s="204" customFormat="1">
      <c r="L28" s="205"/>
      <c r="O28" s="205"/>
    </row>
    <row r="29" spans="2:15" s="204" customFormat="1">
      <c r="L29" s="205"/>
      <c r="O29" s="205"/>
    </row>
    <row r="32" spans="2:15" ht="15">
      <c r="I32" s="121"/>
      <c r="J32" s="121"/>
      <c r="K32" s="121"/>
    </row>
    <row r="33" spans="9:11" ht="15">
      <c r="I33" s="121"/>
      <c r="J33" s="121"/>
      <c r="K33" s="121"/>
    </row>
    <row r="34" spans="9:11" ht="15">
      <c r="I34" s="121"/>
      <c r="J34" s="121"/>
      <c r="K34" s="121"/>
    </row>
    <row r="35" spans="9:11" ht="15">
      <c r="I35" s="121"/>
      <c r="J35" s="121"/>
      <c r="K35" s="118"/>
    </row>
    <row r="36" spans="9:11" ht="15">
      <c r="I36" s="121"/>
      <c r="J36" s="121"/>
      <c r="K36" s="118"/>
    </row>
    <row r="37" spans="9:11" ht="15">
      <c r="I37" s="121"/>
      <c r="J37" s="121"/>
      <c r="K37" s="118"/>
    </row>
    <row r="38" spans="9:11" ht="15">
      <c r="I38" s="121"/>
      <c r="J38" s="121"/>
      <c r="K38" s="118"/>
    </row>
    <row r="39" spans="9:11" ht="15">
      <c r="I39" s="121"/>
      <c r="J39" s="121"/>
      <c r="K39" s="118"/>
    </row>
    <row r="40" spans="9:11" ht="15">
      <c r="I40" s="121"/>
      <c r="J40" s="121"/>
      <c r="K40" s="118"/>
    </row>
    <row r="41" spans="9:11" ht="15">
      <c r="I41" s="104"/>
      <c r="J41" s="104"/>
      <c r="K41" s="100"/>
    </row>
    <row r="42" spans="9:11" ht="15">
      <c r="I42" s="121"/>
      <c r="J42" s="121"/>
      <c r="K42" s="118"/>
    </row>
    <row r="43" spans="9:11" ht="15">
      <c r="I43" s="121"/>
      <c r="J43" s="121"/>
      <c r="K43" s="118"/>
    </row>
    <row r="44" spans="9:11" ht="15">
      <c r="I44" s="104"/>
      <c r="J44" s="104"/>
      <c r="K44" s="100"/>
    </row>
    <row r="45" spans="9:11">
      <c r="I45" s="204"/>
      <c r="J45" s="204"/>
      <c r="K45" s="204"/>
    </row>
  </sheetData>
  <mergeCells count="3">
    <mergeCell ref="C3:C6"/>
    <mergeCell ref="L3:L6"/>
    <mergeCell ref="E2:L2"/>
  </mergeCells>
  <phoneticPr fontId="32" type="noConversion"/>
  <pageMargins left="0.39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Kapaku</vt:lpstr>
      <vt:lpstr>B_Link B_Sheet08 </vt:lpstr>
      <vt:lpstr>B_Link P&amp;L08</vt:lpstr>
      <vt:lpstr>B_link Fluksi</vt:lpstr>
      <vt:lpstr>B_LinkEquity </vt:lpstr>
      <vt:lpstr>'B_Link B_Sheet08 '!Print_Area</vt:lpstr>
    </vt:vector>
  </TitlesOfParts>
  <Company>DIGITALB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manjolagolemi</dc:creator>
  <cp:lastModifiedBy>User</cp:lastModifiedBy>
  <dcterms:created xsi:type="dcterms:W3CDTF">2012-07-31T08:44:51Z</dcterms:created>
  <dcterms:modified xsi:type="dcterms:W3CDTF">2022-07-30T08:11:55Z</dcterms:modified>
</cp:coreProperties>
</file>