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1"/>
  </bookViews>
  <sheets>
    <sheet name="2.Pasqyra e Pozicioni Financiar" sheetId="17" r:id="rId1"/>
    <sheet name="1.Pasqyra e Perform. (natyra)" sheetId="20" r:id="rId2"/>
    <sheet name="5-CashFlow (indirekt)" sheetId="18" r:id="rId3"/>
    <sheet name="Pasqyra e Levizjeve ne Kapital" sheetId="19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F18" i="20"/>
  <c r="D67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K35" i="19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24" l="1"/>
  <c r="L24" s="1"/>
  <c r="B37"/>
  <c r="J37" s="1"/>
  <c r="L37" s="1"/>
  <c r="J12"/>
  <c r="L12" s="1"/>
  <c r="E72" i="18" l="1"/>
  <c r="C72"/>
  <c r="E57"/>
  <c r="C57"/>
  <c r="E41"/>
  <c r="E74" s="1"/>
  <c r="E77" s="1"/>
  <c r="C41"/>
  <c r="C74" s="1"/>
  <c r="C77" s="1"/>
  <c r="D43" i="17" l="1"/>
  <c r="B43"/>
  <c r="B69" l="1"/>
  <c r="D69"/>
  <c r="B44"/>
  <c r="B46" s="1"/>
  <c r="B48" s="1"/>
  <c r="D44"/>
  <c r="D46" s="1"/>
  <c r="D48" s="1"/>
  <c r="D71" l="1"/>
  <c r="B71"/>
  <c r="D58" l="1"/>
  <c r="B58"/>
  <c r="D32"/>
  <c r="D34" s="1"/>
  <c r="B32"/>
  <c r="B34" s="1"/>
  <c r="D22"/>
  <c r="B22"/>
  <c r="B36" l="1"/>
  <c r="D36"/>
  <c r="B73"/>
  <c r="B75" s="1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<sst xmlns="http://schemas.openxmlformats.org/spreadsheetml/2006/main" count="601" uniqueCount="395">
  <si>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</si>
  <si>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</si>
  <si>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</si>
  <si>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</si>
  <si>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</si>
  <si>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</si>
  <si>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</si>
  <si>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</si>
  <si>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</si>
  <si>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</si>
  <si>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</si>
  <si>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</si>
  <si>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</si>
  <si>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</si>
  <si>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</si>
  <si>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</si>
  <si>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</si>
  <si>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</si>
  <si>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</si>
  <si>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</si>
  <si>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</si>
  <si>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</si>
  <si>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</si>
  <si>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</si>
  <si>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</si>
  <si>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</si>
  <si>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</si>
  <si>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</si>
  <si>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</si>
  <si>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</si>
  <si>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</si>
  <si>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</si>
  <si>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</si>
  <si>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</si>
  <si>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</si>
  <si>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</si>
  <si>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</si>
  <si>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</si>
  <si>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</si>
  <si>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</si>
  <si>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</si>
  <si>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</si>
  <si>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</si>
  <si>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</si>
  <si>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</si>
  <si>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</si>
  <si>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</si>
  <si>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</si>
  <si>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</si>
  <si>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</si>
  <si>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</si>
  <si>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</si>
  <si>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</si>
  <si>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</si>
  <si>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</si>
  <si>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</si>
  <si>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</si>
  <si>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</si>
  <si>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</si>
  <si>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</si>
  <si>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</si>
  <si>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</si>
  <si>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</si>
  <si>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</si>
  <si>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</si>
  <si>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</si>
  <si>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</si>
  <si>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</si>
  <si>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</si>
  <si>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</si>
  <si>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</si>
  <si>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</si>
  <si>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</si>
  <si>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</si>
  <si>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</si>
  <si>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</si>
  <si>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</si>
  <si>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</si>
  <si>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</si>
  <si>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</si>
  <si>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</si>
  <si>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</si>
  <si>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</si>
  <si>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</si>
  <si>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</si>
  <si>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</si>
  <si>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</si>
  <si>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</si>
  <si>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</si>
  <si>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</si>
  <si>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</si>
  <si>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</si>
  <si>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</si>
  <si>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</si>
  <si>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</si>
  <si>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</si>
  <si>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</si>
  <si>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</si>
  <si>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</si>
  <si>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</si>
  <si>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</si>
  <si>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</si>
  <si>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</si>
  <si>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</si>
  <si>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</si>
  <si>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</si>
  <si>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</si>
  <si>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</si>
  <si>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</si>
  <si>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</si>
  <si>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</si>
  <si>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</si>
  <si>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</si>
  <si>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</si>
  <si>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</si>
  <si>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</si>
  <si>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</si>
  <si>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</si>
  <si>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</si>
  <si>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</si>
  <si>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</si>
  <si>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</si>
  <si>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</si>
  <si>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</si>
  <si>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</si>
  <si>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</si>
  <si>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</si>
  <si>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</si>
  <si>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</si>
  <si>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</si>
  <si>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</si>
  <si>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</si>
  <si>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</si>
  <si>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</si>
  <si>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</si>
  <si>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</si>
  <si>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</si>
  <si>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</si>
  <si>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</si>
  <si>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</si>
  <si>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</si>
  <si>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</si>
  <si>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</si>
  <si>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</si>
  <si>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</si>
  <si>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</si>
  <si>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</si>
  <si>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</si>
  <si>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</si>
  <si>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</si>
  <si>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</si>
  <si>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</si>
  <si>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</si>
  <si>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</si>
  <si>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</si>
  <si>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</si>
  <si>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</si>
  <si>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</si>
  <si>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</si>
  <si>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</si>
  <si>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</si>
  <si>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</si>
  <si>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</si>
  <si>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</si>
  <si>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</si>
  <si>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</si>
  <si>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</si>
  <si>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</si>
  <si>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</si>
  <si>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</si>
  <si>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</si>
  <si>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</si>
  <si>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</si>
  <si>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</si>
  <si>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</si>
  <si>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</si>
  <si>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</si>
  <si>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</si>
  <si>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</si>
  <si>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</si>
  <si>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</si>
  <si>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</si>
  <si>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</si>
  <si>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</si>
  <si>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</si>
  <si>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</si>
  <si>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</si>
  <si>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</si>
  <si>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</si>
  <si>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</si>
  <si>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</si>
  <si>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</si>
  <si>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</si>
  <si>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</si>
  <si>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</si>
  <si>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</si>
  <si>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</si>
  <si>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</si>
  <si>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</si>
  <si>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</si>
  <si>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</si>
  <si>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</si>
  <si>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</si>
  <si>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</si>
  <si>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</si>
  <si>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</si>
  <si>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</si>
  <si>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</si>
  <si>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</si>
  <si>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</si>
  <si>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</si>
  <si>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</si>
  <si>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</si>
  <si>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</si>
  <si>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</si>
  <si>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</si>
  <si>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</si>
  <si>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</si>
  <si>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</si>
  <si>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</si>
  <si>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</si>
  <si>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</si>
  <si>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</si>
  <si>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</si>
  <si>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</si>
  <si>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</si>
  <si>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</si>
  <si>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</si>
  <si>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</si>
  <si>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</si>
  <si>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</si>
  <si>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</si>
  <si>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nga sistemi</t>
  </si>
  <si>
    <t>NIPT nga sistemi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</si>
  <si>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</si>
  <si>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</si>
  <si>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</si>
  <si>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</si>
  <si>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</si>
  <si>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</si>
  <si>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</si>
  <si>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</si>
  <si>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</si>
  <si>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</si>
  <si>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</si>
  <si>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</si>
  <si>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</si>
  <si>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</si>
  <si>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</si>
  <si>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</si>
  <si>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</si>
  <si>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</si>
  <si>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</si>
  <si>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</si>
  <si>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</si>
  <si>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</si>
  <si>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</si>
  <si>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</si>
  <si>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</si>
  <si>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te tjera (pershkruaj)</t>
  </si>
  <si>
    <t>Asete ne perdorim</t>
  </si>
  <si>
    <t>Shpenzime te shtyra</t>
  </si>
  <si>
    <t>Parapagime dhe shpenzime te shtyra</t>
  </si>
  <si>
    <t>Detyrime financiare te tjera_ obligacione</t>
  </si>
  <si>
    <t>Detyrime per qera financiare</t>
  </si>
  <si>
    <t>Te ardhura te shtyra dhe grante</t>
  </si>
  <si>
    <t>Parapagime te arketuara</t>
  </si>
  <si>
    <t>Detyrime te tjera tatimore</t>
  </si>
  <si>
    <t>Rezerva te tjera (ligjore )</t>
  </si>
  <si>
    <t>Fitime/(humbje) te periudhes dhe te mbartura dhe perkthimi</t>
  </si>
  <si>
    <t>Lek/Mije Lek/Miljon 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</si>
  <si>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</si>
  <si>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</si>
  <si>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</si>
  <si>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Axhustime për zërat  jo-monetare:</t>
  </si>
  <si>
    <t>Shpenzime amortizimi</t>
  </si>
  <si>
    <t>Shpenzime zhvleresimi</t>
  </si>
  <si>
    <t>(Të ardhura)/humbje nga shitja e Aktiveve Afatgjata Materiale</t>
  </si>
  <si>
    <t>Nxjerrja jashtë përdorimit e Mjeteve fikseve, neto nga fitimi  kapital</t>
  </si>
  <si>
    <t>Pakësime të tjera Aktive Afatgjata Materiale</t>
  </si>
  <si>
    <t>Sistemime asete empire</t>
  </si>
  <si>
    <t>Shpenzime për interesa</t>
  </si>
  <si>
    <t>Diferenca perkthimi nga asetet</t>
  </si>
  <si>
    <t>Tatim fitimi</t>
  </si>
  <si>
    <t>Pershkruaj</t>
  </si>
  <si>
    <t>Fluksi i mjeteve monetare i perfshire ne aktivitete investuese</t>
  </si>
  <si>
    <t>Ndryshimi në kapitalin qarkullues</t>
  </si>
  <si>
    <t>Ndryshimi në inventar</t>
  </si>
  <si>
    <t>Ndryshimi në llogari të arkëtueshme dhe të tjera</t>
  </si>
  <si>
    <t>Ndryshimi në llogari të pagueshme dhe të tjera</t>
  </si>
  <si>
    <t>Ndryshimi në parapagime e shpenzime të shtyra</t>
  </si>
  <si>
    <t>Ndryshimi në grante dhe të ardhura të shtyra</t>
  </si>
  <si>
    <t>Ndryshim ne aktivet dhe detyrimet e shfrytezimit</t>
  </si>
  <si>
    <t>Tatim fitimi i paguar gjate periudhes</t>
  </si>
  <si>
    <t>Interesa të paguara</t>
  </si>
  <si>
    <t>Tatimi i paguar mbi dividendin</t>
  </si>
  <si>
    <t>Tatimi mbi fitimin i paguar gjatë vitit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</si>
  <si>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</si>
  <si>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</si>
  <si>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Fluksi i mjeteve monetare nga/ perdorur ne aktivitetin e investimit</t>
  </si>
  <si>
    <t>Blerje të aktiveve afatgjata materiale</t>
  </si>
  <si>
    <t>Blerje të aktiveve afatgjata jomateriale</t>
  </si>
  <si>
    <t>Shitje e aktiveve afatgjata materiale</t>
  </si>
  <si>
    <t>(Blerje)/shitje e shoqërisë së konrolluar minus paratë e arkëtuara</t>
  </si>
  <si>
    <t>Dalja për parapagime për asete</t>
  </si>
  <si>
    <t>Mjete monetare neto nga/perdorur ne aktivitetin e investimit</t>
  </si>
  <si>
    <t>Fluksi i mjeteve monetare nga/perdorur ne aktivitetin e financimit</t>
  </si>
  <si>
    <t>(Ripagim)/ të hyrat neto nga huatë afatgjata</t>
  </si>
  <si>
    <t>(Ripagim)/ të hyrat neto nga obligacionet</t>
  </si>
  <si>
    <t>(Ripagim)/ të hyra nga hua afatshkurtër</t>
  </si>
  <si>
    <t>(Ripagim)/ të hyra nga detyrime per qira financiare</t>
  </si>
  <si>
    <t>Dividendë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</si>
  <si>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</si>
  <si>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</si>
  <si>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</si>
  <si>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</si>
  <si>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</si>
  <si>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</si>
  <si>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</si>
  <si>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Primi i lidhur me kapitalin</t>
  </si>
  <si>
    <t>Rezerva rivleresimi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</si>
  <si>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</si>
  <si>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</si>
  <si>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</si>
  <si>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</si>
  <si>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</si>
  <si>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</si>
  <si>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</si>
  <si>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</si>
  <si>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</si>
  <si>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</si>
  <si>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Dividente te paguar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</si>
  <si>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</si>
  <si>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</si>
  <si>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</si>
  <si>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</si>
  <si>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</si>
  <si>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</si>
  <si>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</si>
  <si>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Tatime aktuale dhe te shtyra te njohura drejtperdrejt ne kapital</t>
  </si>
  <si>
    <t>Pozicioni financiar ne fund (viti aktual)</t>
  </si>
  <si>
    <t>Check PY</t>
  </si>
  <si>
    <t>Check CY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</si>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</sst>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[$-409]dd/mmm/yy;@"/>
  </numFmts>
  <fonts count="20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600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20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4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3" applyNumberFormat="0" applyFill="0" applyAlignment="0" applyProtection="0"/>
    <xf numFmtId="0" fontId="161" fillId="0" borderId="5" applyNumberFormat="0" applyFill="0" applyAlignment="0" applyProtection="0"/>
    <xf numFmtId="0" fontId="148" fillId="0" borderId="22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1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7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9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183" fontId="1" fillId="0" borderId="0"/>
    <xf numFmtId="0" fontId="2" fillId="0" borderId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51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7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4" fillId="0" borderId="0" xfId="5403" applyNumberFormat="1" applyFont="1" applyFill="1" applyBorder="1" applyAlignment="1" applyProtection="1"/>
    <xf numFmtId="167" fontId="154" fillId="34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74" fillId="34" borderId="0" xfId="5403" applyNumberFormat="1" applyFont="1" applyFill="1" applyBorder="1" applyAlignment="1" applyProtection="1"/>
    <xf numFmtId="167" fontId="174" fillId="0" borderId="0" xfId="5403" applyNumberFormat="1" applyFont="1" applyFill="1" applyBorder="1" applyAlignment="1" applyProtection="1"/>
    <xf numFmtId="167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8" fillId="0" borderId="0" xfId="3506" applyNumberFormat="1" applyFont="1" applyFill="1" applyBorder="1" applyAlignment="1">
      <alignment horizontal="center" vertical="center"/>
    </xf>
    <xf numFmtId="0" fontId="178" fillId="0" borderId="0" xfId="3506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horizontal="center" vertical="center"/>
    </xf>
    <xf numFmtId="0" fontId="179" fillId="0" borderId="0" xfId="0" applyNumberFormat="1" applyFont="1" applyFill="1" applyBorder="1" applyAlignment="1" applyProtection="1"/>
    <xf numFmtId="3" fontId="182" fillId="0" borderId="0" xfId="0" applyNumberFormat="1" applyFont="1" applyBorder="1" applyAlignment="1">
      <alignment vertical="center"/>
    </xf>
    <xf numFmtId="0" fontId="181" fillId="0" borderId="0" xfId="3275" applyFont="1" applyFill="1" applyBorder="1" applyAlignment="1">
      <alignment horizontal="left" vertical="center"/>
    </xf>
    <xf numFmtId="37" fontId="183" fillId="0" borderId="0" xfId="0" applyNumberFormat="1" applyFont="1"/>
    <xf numFmtId="0" fontId="179" fillId="0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Border="1"/>
    <xf numFmtId="0" fontId="180" fillId="0" borderId="0" xfId="0" applyFont="1" applyBorder="1" applyAlignment="1"/>
    <xf numFmtId="0" fontId="186" fillId="0" borderId="0" xfId="3506" applyNumberFormat="1" applyFont="1" applyFill="1" applyBorder="1" applyAlignment="1">
      <alignment vertical="center"/>
    </xf>
    <xf numFmtId="37" fontId="186" fillId="0" borderId="0" xfId="3506" applyNumberFormat="1" applyFont="1" applyFill="1" applyBorder="1" applyAlignment="1">
      <alignment vertical="center"/>
    </xf>
    <xf numFmtId="37" fontId="181" fillId="0" borderId="26" xfId="0" applyNumberFormat="1" applyFont="1" applyBorder="1" applyAlignment="1">
      <alignment vertical="center"/>
    </xf>
    <xf numFmtId="37" fontId="181" fillId="0" borderId="0" xfId="0" applyNumberFormat="1" applyFont="1" applyBorder="1" applyAlignment="1">
      <alignment vertical="center"/>
    </xf>
    <xf numFmtId="0" fontId="187" fillId="0" borderId="0" xfId="0" applyFont="1"/>
    <xf numFmtId="0" fontId="188" fillId="0" borderId="0" xfId="0" applyFont="1"/>
    <xf numFmtId="37" fontId="183" fillId="61" borderId="0" xfId="0" applyNumberFormat="1" applyFont="1" applyFill="1"/>
    <xf numFmtId="0" fontId="185" fillId="0" borderId="0" xfId="0" applyNumberFormat="1" applyFont="1" applyFill="1" applyBorder="1" applyAlignment="1" applyProtection="1">
      <alignment horizontal="left" wrapText="1" indent="2"/>
    </xf>
    <xf numFmtId="37" fontId="181" fillId="0" borderId="16" xfId="0" applyNumberFormat="1" applyFont="1" applyFill="1" applyBorder="1" applyAlignment="1">
      <alignment vertical="center"/>
    </xf>
    <xf numFmtId="37" fontId="181" fillId="0" borderId="0" xfId="0" applyNumberFormat="1" applyFont="1" applyFill="1" applyBorder="1" applyAlignment="1">
      <alignment vertical="center"/>
    </xf>
    <xf numFmtId="0" fontId="3" fillId="0" borderId="0" xfId="6593"/>
    <xf numFmtId="0" fontId="185" fillId="0" borderId="0" xfId="6593" applyNumberFormat="1" applyFont="1" applyFill="1" applyBorder="1" applyAlignment="1" applyProtection="1">
      <alignment wrapText="1"/>
    </xf>
    <xf numFmtId="0" fontId="184" fillId="0" borderId="0" xfId="6593" applyNumberFormat="1" applyFont="1" applyFill="1" applyBorder="1" applyAlignment="1" applyProtection="1">
      <alignment wrapText="1"/>
    </xf>
    <xf numFmtId="0" fontId="179" fillId="0" borderId="0" xfId="6593" applyNumberFormat="1" applyFont="1" applyFill="1" applyBorder="1" applyAlignment="1" applyProtection="1"/>
    <xf numFmtId="0" fontId="179" fillId="0" borderId="0" xfId="6593" applyNumberFormat="1" applyFont="1" applyFill="1" applyBorder="1" applyAlignment="1" applyProtection="1">
      <alignment wrapText="1"/>
    </xf>
    <xf numFmtId="0" fontId="182" fillId="0" borderId="0" xfId="3275" applyFont="1" applyFill="1" applyBorder="1" applyAlignment="1">
      <alignment horizontal="left" vertical="center"/>
    </xf>
    <xf numFmtId="0" fontId="179" fillId="0" borderId="0" xfId="6593" applyNumberFormat="1" applyFont="1" applyFill="1" applyBorder="1" applyAlignment="1" applyProtection="1">
      <alignment vertical="top" wrapText="1"/>
    </xf>
    <xf numFmtId="37" fontId="183" fillId="61" borderId="27" xfId="0" applyNumberFormat="1" applyFont="1" applyFill="1" applyBorder="1"/>
    <xf numFmtId="37" fontId="189" fillId="0" borderId="0" xfId="6593" applyNumberFormat="1" applyFont="1"/>
    <xf numFmtId="37" fontId="187" fillId="0" borderId="16" xfId="0" applyNumberFormat="1" applyFont="1" applyBorder="1"/>
    <xf numFmtId="37" fontId="181" fillId="0" borderId="15" xfId="0" applyNumberFormat="1" applyFont="1" applyBorder="1" applyAlignment="1">
      <alignment vertical="center"/>
    </xf>
    <xf numFmtId="0" fontId="184" fillId="0" borderId="0" xfId="0" applyNumberFormat="1" applyFont="1" applyFill="1" applyBorder="1" applyAlignment="1" applyProtection="1">
      <alignment wrapText="1"/>
    </xf>
    <xf numFmtId="37" fontId="189" fillId="0" borderId="26" xfId="6593" applyNumberFormat="1" applyFont="1" applyBorder="1"/>
    <xf numFmtId="37" fontId="179" fillId="0" borderId="26" xfId="6593" applyNumberFormat="1" applyFont="1" applyFill="1" applyBorder="1" applyAlignment="1" applyProtection="1">
      <alignment wrapText="1"/>
    </xf>
    <xf numFmtId="0" fontId="191" fillId="62" borderId="0" xfId="6593" applyNumberFormat="1" applyFont="1" applyFill="1" applyBorder="1" applyAlignment="1" applyProtection="1">
      <alignment wrapText="1"/>
    </xf>
    <xf numFmtId="37" fontId="176" fillId="0" borderId="0" xfId="0" applyNumberFormat="1" applyFont="1" applyFill="1" applyBorder="1" applyAlignment="1" applyProtection="1"/>
    <xf numFmtId="0" fontId="183" fillId="0" borderId="0" xfId="0" applyFont="1"/>
    <xf numFmtId="0" fontId="183" fillId="0" borderId="0" xfId="0" applyFont="1" applyBorder="1"/>
    <xf numFmtId="0" fontId="180" fillId="0" borderId="0" xfId="0" applyFont="1" applyBorder="1" applyAlignment="1">
      <alignment horizontal="left"/>
    </xf>
    <xf numFmtId="0" fontId="192" fillId="0" borderId="0" xfId="0" applyFont="1" applyBorder="1" applyAlignment="1">
      <alignment vertical="center"/>
    </xf>
    <xf numFmtId="38" fontId="183" fillId="0" borderId="0" xfId="0" applyNumberFormat="1" applyFont="1"/>
    <xf numFmtId="38" fontId="183" fillId="0" borderId="0" xfId="0" applyNumberFormat="1" applyFont="1" applyBorder="1"/>
    <xf numFmtId="37" fontId="183" fillId="0" borderId="0" xfId="0" applyNumberFormat="1" applyFont="1" applyFill="1" applyBorder="1"/>
    <xf numFmtId="37" fontId="183" fillId="0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183" fontId="193" fillId="0" borderId="0" xfId="6595" applyFont="1" applyAlignment="1">
      <alignment horizontal="left" vertical="center" wrapText="1"/>
    </xf>
    <xf numFmtId="37" fontId="187" fillId="0" borderId="26" xfId="0" applyNumberFormat="1" applyFont="1" applyBorder="1"/>
    <xf numFmtId="37" fontId="187" fillId="0" borderId="0" xfId="0" applyNumberFormat="1" applyFont="1" applyBorder="1"/>
    <xf numFmtId="0" fontId="179" fillId="0" borderId="0" xfId="3275" applyFont="1" applyFill="1" applyAlignment="1">
      <alignment vertical="top" wrapText="1"/>
    </xf>
    <xf numFmtId="37" fontId="187" fillId="0" borderId="15" xfId="0" applyNumberFormat="1" applyFont="1" applyBorder="1"/>
    <xf numFmtId="0" fontId="184" fillId="0" borderId="0" xfId="0" applyNumberFormat="1" applyFont="1" applyFill="1" applyBorder="1" applyAlignment="1" applyProtection="1">
      <alignment horizontal="left" wrapText="1"/>
    </xf>
    <xf numFmtId="0" fontId="179" fillId="61" borderId="0" xfId="0" applyNumberFormat="1" applyFont="1" applyFill="1" applyBorder="1" applyAlignment="1" applyProtection="1">
      <alignment horizontal="left" wrapText="1"/>
    </xf>
    <xf numFmtId="37" fontId="187" fillId="61" borderId="16" xfId="0" applyNumberFormat="1" applyFont="1" applyFill="1" applyBorder="1"/>
    <xf numFmtId="37" fontId="187" fillId="61" borderId="0" xfId="0" applyNumberFormat="1" applyFont="1" applyFill="1" applyBorder="1"/>
    <xf numFmtId="167" fontId="186" fillId="0" borderId="0" xfId="3506" applyNumberFormat="1" applyFont="1" applyFill="1" applyBorder="1" applyAlignment="1">
      <alignment vertical="center"/>
    </xf>
    <xf numFmtId="1" fontId="186" fillId="0" borderId="0" xfId="3506" applyNumberFormat="1" applyFont="1" applyFill="1" applyBorder="1" applyAlignment="1">
      <alignment vertical="center"/>
    </xf>
    <xf numFmtId="167" fontId="176" fillId="0" borderId="0" xfId="215" applyNumberFormat="1" applyFont="1" applyFill="1" applyBorder="1" applyAlignment="1" applyProtection="1"/>
    <xf numFmtId="43" fontId="176" fillId="0" borderId="0" xfId="0" applyNumberFormat="1" applyFont="1" applyFill="1" applyBorder="1" applyAlignment="1" applyProtection="1"/>
    <xf numFmtId="0" fontId="183" fillId="0" borderId="0" xfId="6596" applyFont="1"/>
    <xf numFmtId="0" fontId="188" fillId="0" borderId="0" xfId="6596" applyFont="1"/>
    <xf numFmtId="0" fontId="179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9" fillId="0" borderId="0" xfId="6596" applyNumberFormat="1" applyFont="1" applyFill="1" applyBorder="1" applyAlignment="1" applyProtection="1">
      <alignment wrapText="1"/>
    </xf>
    <xf numFmtId="0" fontId="179" fillId="0" borderId="0" xfId="6597" applyFont="1" applyFill="1" applyBorder="1"/>
    <xf numFmtId="0" fontId="183" fillId="0" borderId="0" xfId="6596" applyFont="1" applyBorder="1"/>
    <xf numFmtId="0" fontId="184" fillId="0" borderId="0" xfId="6596" applyNumberFormat="1" applyFont="1" applyFill="1" applyBorder="1" applyAlignment="1" applyProtection="1"/>
    <xf numFmtId="0" fontId="179" fillId="0" borderId="0" xfId="6596" applyNumberFormat="1" applyFont="1" applyFill="1" applyBorder="1" applyAlignment="1" applyProtection="1">
      <alignment horizontal="right" wrapText="1"/>
    </xf>
    <xf numFmtId="0" fontId="184" fillId="0" borderId="0" xfId="6597" applyFont="1" applyFill="1" applyBorder="1"/>
    <xf numFmtId="37" fontId="184" fillId="0" borderId="0" xfId="6598" applyNumberFormat="1" applyFont="1" applyBorder="1" applyAlignment="1">
      <alignment horizontal="right"/>
    </xf>
    <xf numFmtId="37" fontId="184" fillId="0" borderId="0" xfId="6598" applyNumberFormat="1" applyFont="1" applyFill="1" applyBorder="1" applyAlignment="1" applyProtection="1">
      <alignment horizontal="right" wrapText="1"/>
    </xf>
    <xf numFmtId="37" fontId="183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7" fillId="0" borderId="16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84" fillId="0" borderId="0" xfId="6598" applyNumberFormat="1" applyFont="1" applyFill="1" applyBorder="1" applyAlignment="1">
      <alignment horizontal="right"/>
    </xf>
    <xf numFmtId="37" fontId="179" fillId="0" borderId="26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83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83" fillId="34" borderId="0" xfId="6596" applyNumberFormat="1" applyFont="1" applyFill="1" applyAlignment="1">
      <alignment horizontal="right"/>
    </xf>
    <xf numFmtId="37" fontId="187" fillId="0" borderId="26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83" fillId="0" borderId="0" xfId="6596" applyNumberFormat="1" applyFont="1" applyFill="1" applyBorder="1" applyAlignment="1">
      <alignment horizontal="right"/>
    </xf>
    <xf numFmtId="37" fontId="187" fillId="61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83" fillId="0" borderId="0" xfId="6596" applyNumberFormat="1" applyFont="1" applyBorder="1"/>
    <xf numFmtId="37" fontId="183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37" fontId="198" fillId="0" borderId="0" xfId="6596" applyNumberFormat="1" applyFont="1"/>
    <xf numFmtId="0" fontId="183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99" fillId="0" borderId="0" xfId="6599" applyNumberFormat="1" applyFont="1" applyFill="1" applyBorder="1" applyAlignment="1" applyProtection="1">
      <alignment wrapText="1"/>
    </xf>
    <xf numFmtId="0" fontId="183" fillId="0" borderId="0" xfId="0" applyFont="1" applyFill="1"/>
    <xf numFmtId="0" fontId="199" fillId="0" borderId="0" xfId="0" applyNumberFormat="1" applyFont="1" applyFill="1" applyBorder="1" applyAlignment="1" applyProtection="1"/>
    <xf numFmtId="0" fontId="184" fillId="0" borderId="0" xfId="6599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85" fillId="34" borderId="0" xfId="0" applyNumberFormat="1" applyFont="1" applyFill="1" applyBorder="1" applyAlignment="1" applyProtection="1"/>
    <xf numFmtId="0" fontId="184" fillId="62" borderId="0" xfId="6599" applyNumberFormat="1" applyFont="1" applyFill="1" applyBorder="1" applyAlignment="1" applyProtection="1">
      <alignment wrapText="1"/>
    </xf>
    <xf numFmtId="0" fontId="179" fillId="0" borderId="0" xfId="6599" applyNumberFormat="1" applyFont="1" applyFill="1" applyBorder="1" applyAlignment="1" applyProtection="1">
      <alignment wrapText="1"/>
    </xf>
    <xf numFmtId="37" fontId="179" fillId="0" borderId="26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9" fillId="0" borderId="16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Fill="1" applyBorder="1" applyAlignment="1">
      <alignment horizontal="right"/>
    </xf>
    <xf numFmtId="0" fontId="200" fillId="0" borderId="0" xfId="6599" applyFont="1" applyBorder="1" applyAlignment="1">
      <alignment horizontal="left" vertical="center"/>
    </xf>
    <xf numFmtId="0" fontId="184" fillId="0" borderId="0" xfId="6599" applyNumberFormat="1" applyFont="1" applyFill="1" applyBorder="1" applyAlignment="1" applyProtection="1">
      <alignment horizontal="left" wrapText="1" indent="2"/>
    </xf>
    <xf numFmtId="37" fontId="179" fillId="0" borderId="26" xfId="0" applyNumberFormat="1" applyFont="1" applyFill="1" applyBorder="1" applyAlignment="1" applyProtection="1">
      <alignment horizontal="right"/>
    </xf>
    <xf numFmtId="0" fontId="2" fillId="0" borderId="0" xfId="6599"/>
    <xf numFmtId="37" fontId="179" fillId="0" borderId="16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</cellXfs>
  <cellStyles count="660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2 3" xfId="6595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9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showGridLines="0" topLeftCell="A31" workbookViewId="0">
      <selection activeCell="G41" sqref="G41:J50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7" width="15.5703125" style="39" customWidth="1"/>
    <col min="8" max="8" width="12.5703125" style="39" customWidth="1"/>
    <col min="9" max="16384" width="9.140625" style="39"/>
  </cols>
  <sheetData>
    <row r="1" spans="1:5">
      <c r="A1" s="52" t="s">
        <v>234</v>
      </c>
    </row>
    <row r="2" spans="1:5">
      <c r="A2" s="53" t="s">
        <v>232</v>
      </c>
    </row>
    <row r="3" spans="1:5">
      <c r="A3" s="53" t="s">
        <v>233</v>
      </c>
    </row>
    <row r="4" spans="1:5">
      <c r="A4" s="53"/>
    </row>
    <row r="5" spans="1:5">
      <c r="A5" s="41" t="s">
        <v>228</v>
      </c>
    </row>
    <row r="6" spans="1:5">
      <c r="A6" s="59" t="s">
        <v>236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237</v>
      </c>
      <c r="B10" s="54">
        <v>799738704</v>
      </c>
      <c r="C10" s="46"/>
      <c r="D10" s="54">
        <v>905415773</v>
      </c>
      <c r="E10" s="39"/>
    </row>
    <row r="11" spans="1:5">
      <c r="A11" s="60" t="s">
        <v>238</v>
      </c>
      <c r="B11" s="54"/>
      <c r="C11" s="46"/>
      <c r="D11" s="54"/>
      <c r="E11" s="39"/>
    </row>
    <row r="12" spans="1:5">
      <c r="A12" s="60" t="s">
        <v>235</v>
      </c>
      <c r="B12" s="54">
        <v>1328417934</v>
      </c>
      <c r="C12" s="46"/>
      <c r="D12" s="54">
        <v>1538138169</v>
      </c>
      <c r="E12" s="39"/>
    </row>
    <row r="13" spans="1:5" ht="16.5" customHeight="1">
      <c r="A13" s="60" t="s">
        <v>239</v>
      </c>
      <c r="B13" s="54">
        <v>93272097</v>
      </c>
      <c r="C13" s="46"/>
      <c r="D13" s="54">
        <v>78963140</v>
      </c>
      <c r="E13" s="39"/>
    </row>
    <row r="14" spans="1:5" ht="16.5" customHeight="1">
      <c r="A14" s="60" t="s">
        <v>240</v>
      </c>
      <c r="B14" s="54"/>
      <c r="C14" s="46"/>
      <c r="D14" s="54"/>
      <c r="E14" s="39"/>
    </row>
    <row r="15" spans="1:5">
      <c r="A15" s="60" t="s">
        <v>241</v>
      </c>
      <c r="B15" s="54"/>
      <c r="C15" s="46"/>
      <c r="D15" s="54"/>
      <c r="E15" s="39"/>
    </row>
    <row r="16" spans="1:5">
      <c r="A16" s="60" t="s">
        <v>246</v>
      </c>
      <c r="B16" s="54">
        <v>108275781</v>
      </c>
      <c r="C16" s="46"/>
      <c r="D16" s="54">
        <v>61270011</v>
      </c>
      <c r="E16" s="39"/>
    </row>
    <row r="17" spans="1:5">
      <c r="A17" s="60" t="s">
        <v>242</v>
      </c>
      <c r="B17" s="54"/>
      <c r="C17" s="46"/>
      <c r="D17" s="54"/>
      <c r="E17" s="39"/>
    </row>
    <row r="18" spans="1:5">
      <c r="A18" s="60" t="s">
        <v>243</v>
      </c>
      <c r="B18" s="54"/>
      <c r="C18" s="46"/>
      <c r="D18" s="54"/>
      <c r="E18" s="39"/>
    </row>
    <row r="19" spans="1:5" ht="16.5" customHeight="1">
      <c r="A19" s="60" t="s">
        <v>260</v>
      </c>
      <c r="B19" s="54">
        <v>237041992</v>
      </c>
      <c r="C19" s="46"/>
      <c r="D19" s="54">
        <v>60742813</v>
      </c>
      <c r="E19" s="39"/>
    </row>
    <row r="20" spans="1:5" ht="16.5" customHeight="1">
      <c r="A20" s="60" t="s">
        <v>244</v>
      </c>
      <c r="B20" s="54"/>
      <c r="C20" s="46"/>
      <c r="D20" s="54"/>
      <c r="E20" s="39"/>
    </row>
    <row r="21" spans="1:5">
      <c r="A21" s="72" t="s">
        <v>261</v>
      </c>
      <c r="B21" s="54">
        <v>562582604</v>
      </c>
      <c r="C21" s="46"/>
      <c r="D21" s="54">
        <v>919820683</v>
      </c>
      <c r="E21" s="39"/>
    </row>
    <row r="22" spans="1:5">
      <c r="A22" s="62" t="s">
        <v>25</v>
      </c>
      <c r="B22" s="50">
        <f>SUM(B10:B21)</f>
        <v>3129329112</v>
      </c>
      <c r="C22" s="51"/>
      <c r="D22" s="50">
        <f>SUM(D10:D21)</f>
        <v>3564350589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245</v>
      </c>
      <c r="B25" s="54">
        <v>146229025</v>
      </c>
      <c r="C25" s="46"/>
      <c r="D25" s="54">
        <v>333588935</v>
      </c>
      <c r="E25" s="39"/>
    </row>
    <row r="26" spans="1:5">
      <c r="A26" s="60" t="s">
        <v>246</v>
      </c>
      <c r="B26" s="54">
        <v>891402077</v>
      </c>
      <c r="C26" s="46"/>
      <c r="D26" s="54">
        <v>1017644798</v>
      </c>
      <c r="E26" s="39"/>
    </row>
    <row r="27" spans="1:5">
      <c r="A27" s="63" t="s">
        <v>247</v>
      </c>
      <c r="B27" s="54"/>
      <c r="C27" s="46"/>
      <c r="D27" s="54"/>
      <c r="E27" s="39"/>
    </row>
    <row r="28" spans="1:5">
      <c r="A28" s="60" t="s">
        <v>248</v>
      </c>
      <c r="B28" s="54"/>
      <c r="C28" s="46"/>
      <c r="D28" s="54"/>
      <c r="E28" s="39"/>
    </row>
    <row r="29" spans="1:5">
      <c r="A29" s="60" t="s">
        <v>249</v>
      </c>
      <c r="B29" s="54">
        <v>13928170</v>
      </c>
      <c r="C29" s="46"/>
      <c r="D29" s="54">
        <v>10029058</v>
      </c>
      <c r="E29" s="39"/>
    </row>
    <row r="30" spans="1:5">
      <c r="A30" s="60" t="s">
        <v>250</v>
      </c>
      <c r="B30" s="54">
        <v>334375317</v>
      </c>
      <c r="C30" s="46"/>
      <c r="D30" s="54">
        <v>169413289</v>
      </c>
      <c r="E30" s="39"/>
    </row>
    <row r="31" spans="1:5">
      <c r="A31" s="72" t="s">
        <v>262</v>
      </c>
      <c r="B31" s="65">
        <v>861492263</v>
      </c>
      <c r="C31" s="46"/>
      <c r="D31" s="65">
        <v>866884630</v>
      </c>
      <c r="E31" s="39"/>
    </row>
    <row r="32" spans="1:5">
      <c r="A32" s="58"/>
      <c r="B32" s="66">
        <f>SUM(B25:B31)</f>
        <v>2247426852</v>
      </c>
      <c r="C32" s="58"/>
      <c r="D32" s="66">
        <f>SUM(D25:D31)</f>
        <v>2397560710</v>
      </c>
      <c r="E32" s="39"/>
    </row>
    <row r="33" spans="1:8" ht="30">
      <c r="A33" s="60" t="s">
        <v>251</v>
      </c>
      <c r="B33" s="54"/>
      <c r="C33" s="46"/>
      <c r="D33" s="54"/>
      <c r="E33" s="39"/>
    </row>
    <row r="34" spans="1:8">
      <c r="A34" s="62" t="s">
        <v>26</v>
      </c>
      <c r="B34" s="50">
        <f>SUM(B32:B33)</f>
        <v>2247426852</v>
      </c>
      <c r="C34" s="51"/>
      <c r="D34" s="50">
        <f>SUM(D32:D33)</f>
        <v>2397560710</v>
      </c>
      <c r="E34" s="39"/>
    </row>
    <row r="35" spans="1:8">
      <c r="A35" s="45"/>
      <c r="B35" s="44"/>
      <c r="C35" s="46"/>
      <c r="D35" s="44"/>
      <c r="E35" s="39"/>
    </row>
    <row r="36" spans="1:8" ht="15.75" thickBot="1">
      <c r="A36" s="62" t="s">
        <v>218</v>
      </c>
      <c r="B36" s="67">
        <f>B34+B22</f>
        <v>5376755964</v>
      </c>
      <c r="C36" s="46"/>
      <c r="D36" s="67">
        <f>D34+D22</f>
        <v>5961911299</v>
      </c>
      <c r="E36" s="39"/>
    </row>
    <row r="37" spans="1:8" ht="15.75" thickTop="1">
      <c r="A37" s="55"/>
      <c r="B37" s="55"/>
      <c r="C37" s="55"/>
      <c r="D37" s="55"/>
      <c r="E37" s="39"/>
    </row>
    <row r="38" spans="1:8">
      <c r="A38" s="61" t="s">
        <v>219</v>
      </c>
      <c r="B38" s="39"/>
      <c r="C38" s="39"/>
      <c r="D38" s="39"/>
      <c r="E38" s="39"/>
    </row>
    <row r="39" spans="1:8">
      <c r="A39" s="61"/>
      <c r="B39" s="39"/>
      <c r="C39" s="39"/>
      <c r="D39" s="39"/>
      <c r="E39" s="39"/>
    </row>
    <row r="40" spans="1:8">
      <c r="A40" s="62" t="s">
        <v>226</v>
      </c>
      <c r="B40" s="44"/>
      <c r="C40" s="46"/>
      <c r="D40" s="44"/>
      <c r="E40" s="39"/>
    </row>
    <row r="41" spans="1:8">
      <c r="A41" s="60" t="s">
        <v>255</v>
      </c>
      <c r="B41" s="54">
        <v>230076000</v>
      </c>
      <c r="C41" s="46"/>
      <c r="D41" s="54">
        <v>230076000</v>
      </c>
      <c r="E41" s="39"/>
    </row>
    <row r="42" spans="1:8">
      <c r="A42" s="72" t="s">
        <v>268</v>
      </c>
      <c r="B42" s="54">
        <v>23007600</v>
      </c>
      <c r="C42" s="46"/>
      <c r="D42" s="54">
        <v>23007600</v>
      </c>
      <c r="E42" s="39"/>
    </row>
    <row r="43" spans="1:8">
      <c r="A43" s="60" t="s">
        <v>269</v>
      </c>
      <c r="B43" s="54">
        <f>234566868+15588945</f>
        <v>250155813</v>
      </c>
      <c r="D43" s="54">
        <f>95065759+5384215</f>
        <v>100449974</v>
      </c>
      <c r="E43" s="39"/>
    </row>
    <row r="44" spans="1:8">
      <c r="B44" s="70">
        <f>SUM(B41:B43)</f>
        <v>503239413</v>
      </c>
      <c r="C44" s="58"/>
      <c r="D44" s="70">
        <f>SUM(D41:D43)</f>
        <v>353533574</v>
      </c>
      <c r="E44" s="39"/>
      <c r="G44" s="73"/>
      <c r="H44" s="73"/>
    </row>
    <row r="45" spans="1:8">
      <c r="A45" s="60" t="s">
        <v>256</v>
      </c>
      <c r="B45" s="54"/>
      <c r="C45" s="46"/>
      <c r="D45" s="54"/>
      <c r="E45" s="39"/>
    </row>
    <row r="46" spans="1:8">
      <c r="A46" s="45" t="s">
        <v>257</v>
      </c>
      <c r="B46" s="70">
        <f>SUM(B44:B45)</f>
        <v>503239413</v>
      </c>
      <c r="C46" s="58"/>
      <c r="D46" s="70">
        <f>SUM(D44:D45)</f>
        <v>353533574</v>
      </c>
      <c r="E46" s="39"/>
    </row>
    <row r="47" spans="1:8">
      <c r="A47" s="69" t="s">
        <v>229</v>
      </c>
      <c r="B47" s="54">
        <v>-843582</v>
      </c>
      <c r="C47" s="46"/>
      <c r="D47" s="54">
        <v>-512551</v>
      </c>
      <c r="E47" s="39"/>
    </row>
    <row r="48" spans="1:8">
      <c r="A48" s="45" t="s">
        <v>258</v>
      </c>
      <c r="B48" s="68">
        <f>B46+B47</f>
        <v>502395831</v>
      </c>
      <c r="C48" s="51"/>
      <c r="D48" s="68">
        <f>D46+D47</f>
        <v>353021023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222</v>
      </c>
      <c r="B50" s="44"/>
      <c r="C50" s="46"/>
      <c r="D50" s="44"/>
      <c r="E50" s="39"/>
    </row>
    <row r="51" spans="1:5">
      <c r="A51" s="60" t="s">
        <v>230</v>
      </c>
      <c r="B51" s="54">
        <v>167698567</v>
      </c>
      <c r="C51" s="46"/>
      <c r="D51" s="54">
        <v>324672860</v>
      </c>
      <c r="E51" s="39"/>
    </row>
    <row r="52" spans="1:5">
      <c r="A52" s="60" t="s">
        <v>263</v>
      </c>
      <c r="B52" s="54">
        <v>128356800</v>
      </c>
      <c r="C52" s="46"/>
      <c r="D52" s="54"/>
      <c r="E52" s="39"/>
    </row>
    <row r="53" spans="1:5">
      <c r="A53" s="60" t="s">
        <v>264</v>
      </c>
      <c r="B53" s="54">
        <v>169453796</v>
      </c>
      <c r="C53" s="46"/>
      <c r="D53" s="54">
        <v>32455417</v>
      </c>
      <c r="E53" s="39"/>
    </row>
    <row r="54" spans="1:5">
      <c r="A54" s="60" t="s">
        <v>223</v>
      </c>
      <c r="B54" s="54"/>
      <c r="C54" s="46"/>
      <c r="D54" s="54">
        <v>401240</v>
      </c>
      <c r="E54" s="39"/>
    </row>
    <row r="55" spans="1:5">
      <c r="A55" s="60" t="s">
        <v>231</v>
      </c>
      <c r="B55" s="54"/>
      <c r="C55" s="46"/>
      <c r="D55" s="54"/>
      <c r="E55" s="39"/>
    </row>
    <row r="56" spans="1:5">
      <c r="A56" s="60" t="s">
        <v>265</v>
      </c>
      <c r="B56" s="54"/>
      <c r="C56" s="46"/>
      <c r="D56" s="54">
        <v>21244409</v>
      </c>
      <c r="E56" s="39"/>
    </row>
    <row r="57" spans="1:5">
      <c r="A57" s="72" t="s">
        <v>259</v>
      </c>
      <c r="B57" s="54"/>
      <c r="C57" s="46"/>
      <c r="D57" s="54">
        <v>265900000</v>
      </c>
      <c r="E57" s="39"/>
    </row>
    <row r="58" spans="1:5">
      <c r="A58" s="62" t="s">
        <v>224</v>
      </c>
      <c r="B58" s="50">
        <f>SUM(B51:B57)</f>
        <v>465509163</v>
      </c>
      <c r="C58" s="51"/>
      <c r="D58" s="50">
        <f>SUM(D51:D57)</f>
        <v>644673926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220</v>
      </c>
      <c r="B60" s="39"/>
      <c r="C60" s="39"/>
      <c r="D60" s="39"/>
      <c r="E60" s="39"/>
    </row>
    <row r="61" spans="1:5">
      <c r="A61" s="60" t="s">
        <v>252</v>
      </c>
      <c r="B61" s="54">
        <v>1321000688</v>
      </c>
      <c r="C61" s="46"/>
      <c r="D61" s="54">
        <v>1883989279</v>
      </c>
      <c r="E61" s="39"/>
    </row>
    <row r="62" spans="1:5">
      <c r="A62" s="60" t="s">
        <v>264</v>
      </c>
      <c r="B62" s="54">
        <v>63580188</v>
      </c>
      <c r="C62" s="46"/>
      <c r="D62" s="54">
        <v>37810963</v>
      </c>
      <c r="E62" s="39"/>
    </row>
    <row r="63" spans="1:5">
      <c r="A63" s="60" t="s">
        <v>230</v>
      </c>
      <c r="B63" s="54">
        <v>754076219</v>
      </c>
      <c r="C63" s="46"/>
      <c r="D63" s="54">
        <v>839464836</v>
      </c>
      <c r="E63" s="39"/>
    </row>
    <row r="64" spans="1:5">
      <c r="A64" s="60" t="s">
        <v>266</v>
      </c>
      <c r="B64" s="54">
        <v>53781221</v>
      </c>
      <c r="C64" s="46"/>
      <c r="D64" s="54">
        <v>27738258</v>
      </c>
      <c r="E64" s="39"/>
    </row>
    <row r="65" spans="1:5">
      <c r="A65" s="60" t="s">
        <v>253</v>
      </c>
      <c r="B65" s="54">
        <v>14334458</v>
      </c>
      <c r="C65" s="46"/>
      <c r="D65" s="54">
        <v>374771</v>
      </c>
      <c r="E65" s="39"/>
    </row>
    <row r="66" spans="1:5">
      <c r="A66" s="60" t="s">
        <v>267</v>
      </c>
      <c r="B66" s="54">
        <v>163497098</v>
      </c>
      <c r="C66" s="46"/>
      <c r="D66" s="54">
        <v>139787002</v>
      </c>
      <c r="E66" s="39"/>
    </row>
    <row r="67" spans="1:5">
      <c r="A67" s="60" t="s">
        <v>265</v>
      </c>
      <c r="B67" s="54">
        <v>1641450949</v>
      </c>
      <c r="C67" s="46"/>
      <c r="D67" s="54">
        <v>1630673372</v>
      </c>
      <c r="E67" s="39"/>
    </row>
    <row r="68" spans="1:5">
      <c r="A68" s="72" t="s">
        <v>259</v>
      </c>
      <c r="B68" s="54">
        <v>397130149</v>
      </c>
      <c r="C68" s="46"/>
      <c r="D68" s="54">
        <v>404377869</v>
      </c>
      <c r="E68" s="39"/>
    </row>
    <row r="69" spans="1:5">
      <c r="A69" s="60"/>
      <c r="B69" s="71">
        <f>SUM(B61:B68)</f>
        <v>4408850970</v>
      </c>
      <c r="C69" s="62"/>
      <c r="D69" s="71">
        <f>SUM(D61:D68)</f>
        <v>4964216350</v>
      </c>
      <c r="E69" s="39"/>
    </row>
    <row r="70" spans="1:5" ht="30">
      <c r="A70" s="60" t="s">
        <v>254</v>
      </c>
      <c r="B70" s="54"/>
      <c r="C70" s="46"/>
      <c r="D70" s="54"/>
      <c r="E70" s="39"/>
    </row>
    <row r="71" spans="1:5">
      <c r="A71" s="62" t="s">
        <v>221</v>
      </c>
      <c r="B71" s="50">
        <f>SUM(B69:B70)</f>
        <v>4408850970</v>
      </c>
      <c r="C71" s="51"/>
      <c r="D71" s="50">
        <f>SUM(D69:D70)</f>
        <v>4964216350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225</v>
      </c>
      <c r="B73" s="68">
        <f>B58+B71</f>
        <v>4874360133</v>
      </c>
      <c r="C73" s="51"/>
      <c r="D73" s="68">
        <f>D58+D71</f>
        <v>5608890276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227</v>
      </c>
      <c r="B75" s="56">
        <f>B48+B73</f>
        <v>5376755964</v>
      </c>
      <c r="C75" s="57"/>
      <c r="D75" s="56">
        <f>D48+D73</f>
        <v>5961911299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D28" sqref="D2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234</v>
      </c>
    </row>
    <row r="2" spans="1:6">
      <c r="A2" s="53" t="s">
        <v>232</v>
      </c>
    </row>
    <row r="3" spans="1:6">
      <c r="A3" s="53" t="s">
        <v>233</v>
      </c>
    </row>
    <row r="4" spans="1:6">
      <c r="A4" s="53" t="s">
        <v>270</v>
      </c>
    </row>
    <row r="5" spans="1:6">
      <c r="A5" s="52" t="s">
        <v>343</v>
      </c>
      <c r="B5" s="39"/>
      <c r="C5" s="39"/>
      <c r="D5" s="39"/>
      <c r="E5" s="39"/>
      <c r="F5" s="39"/>
    </row>
    <row r="6" spans="1:6">
      <c r="A6" s="129"/>
      <c r="B6" s="40" t="s">
        <v>212</v>
      </c>
      <c r="C6" s="40"/>
      <c r="D6" s="40" t="s">
        <v>212</v>
      </c>
      <c r="E6" s="130"/>
      <c r="F6" s="39"/>
    </row>
    <row r="7" spans="1:6">
      <c r="A7" s="129"/>
      <c r="B7" s="40" t="s">
        <v>213</v>
      </c>
      <c r="C7" s="40"/>
      <c r="D7" s="40" t="s">
        <v>214</v>
      </c>
      <c r="E7" s="130"/>
      <c r="F7" s="39"/>
    </row>
    <row r="8" spans="1:6">
      <c r="A8" s="131" t="s">
        <v>344</v>
      </c>
      <c r="B8" s="74"/>
      <c r="C8" s="75"/>
      <c r="D8" s="74"/>
      <c r="E8" s="132"/>
      <c r="F8" s="133" t="s">
        <v>345</v>
      </c>
    </row>
    <row r="9" spans="1:6">
      <c r="A9" s="134" t="s">
        <v>346</v>
      </c>
      <c r="B9" s="74"/>
      <c r="C9" s="75"/>
      <c r="D9" s="74"/>
      <c r="E9" s="135"/>
      <c r="F9" s="39"/>
    </row>
    <row r="10" spans="1:6">
      <c r="A10" s="55" t="s">
        <v>347</v>
      </c>
      <c r="B10" s="136">
        <v>5240345031</v>
      </c>
      <c r="C10" s="137"/>
      <c r="D10" s="136">
        <v>5287688620</v>
      </c>
      <c r="E10" s="135"/>
      <c r="F10" s="138" t="s">
        <v>348</v>
      </c>
    </row>
    <row r="11" spans="1:6">
      <c r="A11" s="55" t="s">
        <v>349</v>
      </c>
      <c r="B11" s="136"/>
      <c r="C11" s="137"/>
      <c r="D11" s="136"/>
      <c r="E11" s="135"/>
      <c r="F11" s="138" t="s">
        <v>350</v>
      </c>
    </row>
    <row r="12" spans="1:6">
      <c r="A12" s="55" t="s">
        <v>351</v>
      </c>
      <c r="B12" s="136"/>
      <c r="C12" s="137"/>
      <c r="D12" s="136"/>
      <c r="E12" s="135"/>
      <c r="F12" s="138" t="s">
        <v>350</v>
      </c>
    </row>
    <row r="13" spans="1:6">
      <c r="A13" s="55" t="s">
        <v>352</v>
      </c>
      <c r="B13" s="136"/>
      <c r="C13" s="137"/>
      <c r="D13" s="136"/>
      <c r="E13" s="135"/>
      <c r="F13" s="138" t="s">
        <v>350</v>
      </c>
    </row>
    <row r="14" spans="1:6">
      <c r="A14" s="55" t="s">
        <v>353</v>
      </c>
      <c r="B14" s="136">
        <v>148340315</v>
      </c>
      <c r="C14" s="137"/>
      <c r="D14" s="136">
        <v>70270437</v>
      </c>
      <c r="E14" s="135"/>
      <c r="F14" s="138" t="s">
        <v>354</v>
      </c>
    </row>
    <row r="15" spans="1:6">
      <c r="A15" s="134" t="s">
        <v>355</v>
      </c>
      <c r="B15" s="136"/>
      <c r="C15" s="137"/>
      <c r="D15" s="136"/>
      <c r="E15" s="135"/>
      <c r="F15" s="39"/>
    </row>
    <row r="16" spans="1:6">
      <c r="A16" s="134" t="s">
        <v>356</v>
      </c>
      <c r="B16" s="136"/>
      <c r="C16" s="137"/>
      <c r="D16" s="136"/>
      <c r="E16" s="135"/>
      <c r="F16" s="39"/>
    </row>
    <row r="17" spans="1:6">
      <c r="A17" s="134" t="s">
        <v>357</v>
      </c>
      <c r="B17" s="136"/>
      <c r="C17" s="137"/>
      <c r="D17" s="136"/>
      <c r="E17" s="135"/>
      <c r="F17" s="39"/>
    </row>
    <row r="18" spans="1:6">
      <c r="A18" s="134" t="s">
        <v>358</v>
      </c>
      <c r="B18" s="136">
        <v>-3797175149</v>
      </c>
      <c r="C18" s="137"/>
      <c r="D18" s="136">
        <v>-3896200310</v>
      </c>
      <c r="E18" s="135"/>
      <c r="F18" s="73">
        <f>+D10+D14</f>
        <v>5357959057</v>
      </c>
    </row>
    <row r="19" spans="1:6">
      <c r="A19" s="134" t="s">
        <v>359</v>
      </c>
      <c r="B19" s="136">
        <v>-485034571</v>
      </c>
      <c r="C19" s="137"/>
      <c r="D19" s="136">
        <v>-467935671</v>
      </c>
      <c r="E19" s="135"/>
      <c r="F19" s="39"/>
    </row>
    <row r="20" spans="1:6">
      <c r="A20" s="134" t="s">
        <v>360</v>
      </c>
      <c r="B20" s="136">
        <v>-506880000</v>
      </c>
      <c r="C20" s="137"/>
      <c r="D20" s="136">
        <v>-346891498</v>
      </c>
      <c r="E20" s="135"/>
      <c r="F20" s="39"/>
    </row>
    <row r="21" spans="1:6">
      <c r="A21" s="134" t="s">
        <v>361</v>
      </c>
      <c r="B21" s="136">
        <v>108778993</v>
      </c>
      <c r="C21" s="137"/>
      <c r="D21" s="136">
        <v>30564176</v>
      </c>
      <c r="E21" s="135"/>
      <c r="F21" s="39"/>
    </row>
    <row r="22" spans="1:6">
      <c r="A22" s="134" t="s">
        <v>362</v>
      </c>
      <c r="B22" s="136">
        <v>-408584322</v>
      </c>
      <c r="C22" s="137"/>
      <c r="D22" s="136">
        <v>-486611163</v>
      </c>
      <c r="E22" s="135"/>
      <c r="F22" s="39"/>
    </row>
    <row r="23" spans="1:6">
      <c r="A23" s="134"/>
      <c r="B23" s="134"/>
      <c r="C23" s="134"/>
      <c r="D23" s="134"/>
      <c r="E23" s="135"/>
      <c r="F23" s="39"/>
    </row>
    <row r="24" spans="1:6">
      <c r="A24" s="134" t="s">
        <v>363</v>
      </c>
      <c r="B24" s="136"/>
      <c r="C24" s="137"/>
      <c r="D24" s="136"/>
      <c r="E24" s="135"/>
      <c r="F24" s="39"/>
    </row>
    <row r="25" spans="1:6">
      <c r="A25" s="134" t="s">
        <v>364</v>
      </c>
      <c r="B25" s="136"/>
      <c r="C25" s="137"/>
      <c r="D25" s="136"/>
      <c r="E25" s="135"/>
      <c r="F25" s="39"/>
    </row>
    <row r="26" spans="1:6">
      <c r="A26" s="134" t="s">
        <v>365</v>
      </c>
      <c r="B26" s="136"/>
      <c r="C26" s="137"/>
      <c r="D26" s="136"/>
      <c r="E26" s="135"/>
      <c r="F26" s="39"/>
    </row>
    <row r="27" spans="1:6">
      <c r="A27" s="139" t="s">
        <v>366</v>
      </c>
      <c r="B27" s="136"/>
      <c r="C27" s="137"/>
      <c r="D27" s="136"/>
      <c r="E27" s="135"/>
      <c r="F27" s="39"/>
    </row>
    <row r="28" spans="1:6" ht="15" customHeight="1">
      <c r="A28" s="140" t="s">
        <v>367</v>
      </c>
      <c r="B28" s="141">
        <f>SUM(B10:B22,B24:B27)</f>
        <v>299790297</v>
      </c>
      <c r="C28" s="137"/>
      <c r="D28" s="141">
        <f>SUM(D10:D22,D24:D27)</f>
        <v>190884591</v>
      </c>
      <c r="E28" s="135"/>
      <c r="F28" s="39"/>
    </row>
    <row r="29" spans="1:6" ht="15" customHeight="1">
      <c r="A29" s="134" t="s">
        <v>368</v>
      </c>
      <c r="B29" s="136">
        <v>-57086415</v>
      </c>
      <c r="C29" s="137"/>
      <c r="D29" s="136">
        <v>-43682740</v>
      </c>
      <c r="E29" s="135"/>
      <c r="F29" s="39"/>
    </row>
    <row r="30" spans="1:6" ht="15" customHeight="1">
      <c r="A30" s="140" t="s">
        <v>369</v>
      </c>
      <c r="B30" s="141">
        <f>SUM(B28:B29)</f>
        <v>242703882</v>
      </c>
      <c r="C30" s="142"/>
      <c r="D30" s="141">
        <f>SUM(D28:D29)</f>
        <v>147201851</v>
      </c>
      <c r="E30" s="135"/>
      <c r="F30" s="39"/>
    </row>
    <row r="31" spans="1:6" ht="15" customHeight="1">
      <c r="A31" s="134"/>
      <c r="B31" s="134"/>
      <c r="C31" s="134"/>
      <c r="D31" s="134"/>
      <c r="E31" s="135"/>
      <c r="F31" s="39"/>
    </row>
    <row r="32" spans="1:6" ht="15" customHeight="1">
      <c r="A32" s="131" t="s">
        <v>370</v>
      </c>
      <c r="B32" s="134"/>
      <c r="C32" s="134"/>
      <c r="D32" s="134"/>
      <c r="E32" s="135"/>
      <c r="F32" s="39"/>
    </row>
    <row r="33" spans="1:6" ht="15" customHeight="1">
      <c r="A33" s="134" t="s">
        <v>371</v>
      </c>
      <c r="B33" s="136"/>
      <c r="C33" s="137"/>
      <c r="D33" s="136"/>
      <c r="E33" s="135"/>
      <c r="F33" s="39"/>
    </row>
    <row r="34" spans="1:6">
      <c r="A34" s="134"/>
      <c r="B34" s="134"/>
      <c r="C34" s="134"/>
      <c r="D34" s="134"/>
      <c r="E34" s="135"/>
      <c r="F34" s="39"/>
    </row>
    <row r="35" spans="1:6" ht="15.75" thickBot="1">
      <c r="A35" s="140" t="s">
        <v>372</v>
      </c>
      <c r="B35" s="143">
        <f>B30+B33</f>
        <v>242703882</v>
      </c>
      <c r="C35" s="144"/>
      <c r="D35" s="143">
        <f>D30+D33</f>
        <v>147201851</v>
      </c>
      <c r="E35" s="135"/>
      <c r="F35" s="39"/>
    </row>
    <row r="36" spans="1:6" ht="15.75" thickTop="1">
      <c r="A36" s="140"/>
      <c r="B36" s="140"/>
      <c r="C36" s="140"/>
      <c r="D36" s="140"/>
      <c r="E36" s="135"/>
      <c r="F36" s="39"/>
    </row>
    <row r="37" spans="1:6">
      <c r="A37" s="140" t="s">
        <v>373</v>
      </c>
      <c r="B37" s="140"/>
      <c r="C37" s="140"/>
      <c r="D37" s="140"/>
      <c r="E37" s="135"/>
      <c r="F37" s="39"/>
    </row>
    <row r="38" spans="1:6">
      <c r="A38" s="134" t="s">
        <v>374</v>
      </c>
      <c r="B38" s="136">
        <v>243034913</v>
      </c>
      <c r="C38" s="137"/>
      <c r="D38" s="136">
        <v>147358966</v>
      </c>
      <c r="E38" s="135"/>
      <c r="F38" s="39"/>
    </row>
    <row r="39" spans="1:6">
      <c r="A39" s="134" t="s">
        <v>375</v>
      </c>
      <c r="B39" s="136">
        <v>-331031</v>
      </c>
      <c r="C39" s="137"/>
      <c r="D39" s="136">
        <v>-157115</v>
      </c>
      <c r="E39" s="135"/>
      <c r="F39" s="39"/>
    </row>
    <row r="40" spans="1:6">
      <c r="A40" s="134"/>
      <c r="B40" s="145"/>
      <c r="C40" s="145"/>
      <c r="D40" s="145"/>
      <c r="E40" s="135"/>
      <c r="F40" s="39"/>
    </row>
    <row r="41" spans="1:6">
      <c r="A41" s="140" t="s">
        <v>376</v>
      </c>
      <c r="B41" s="39"/>
      <c r="C41" s="39"/>
      <c r="D41" s="39"/>
      <c r="E41" s="144"/>
      <c r="F41" s="39"/>
    </row>
    <row r="42" spans="1:6">
      <c r="A42" s="134" t="s">
        <v>377</v>
      </c>
      <c r="B42" s="142"/>
      <c r="C42" s="142"/>
      <c r="D42" s="142"/>
      <c r="E42" s="144"/>
      <c r="F42" s="39"/>
    </row>
    <row r="43" spans="1:6">
      <c r="A43" s="146" t="s">
        <v>378</v>
      </c>
      <c r="B43" s="136"/>
      <c r="C43" s="137"/>
      <c r="D43" s="136"/>
      <c r="E43" s="135"/>
      <c r="F43" s="39"/>
    </row>
    <row r="44" spans="1:6">
      <c r="A44" s="146" t="s">
        <v>379</v>
      </c>
      <c r="B44" s="136"/>
      <c r="C44" s="137"/>
      <c r="D44" s="136"/>
      <c r="E44" s="135"/>
      <c r="F44" s="39"/>
    </row>
    <row r="45" spans="1:6">
      <c r="A45" s="145"/>
      <c r="B45" s="145"/>
      <c r="C45" s="145"/>
      <c r="D45" s="145"/>
      <c r="E45" s="135"/>
      <c r="F45" s="39"/>
    </row>
    <row r="46" spans="1:6">
      <c r="A46" s="134" t="s">
        <v>380</v>
      </c>
      <c r="B46" s="39"/>
      <c r="C46" s="39"/>
      <c r="D46" s="39"/>
      <c r="E46" s="144"/>
      <c r="F46" s="39"/>
    </row>
    <row r="47" spans="1:6">
      <c r="A47" s="146" t="s">
        <v>378</v>
      </c>
      <c r="B47" s="136"/>
      <c r="C47" s="137"/>
      <c r="D47" s="136"/>
      <c r="E47" s="39"/>
      <c r="F47" s="39"/>
    </row>
    <row r="48" spans="1:6">
      <c r="A48" s="146" t="s">
        <v>379</v>
      </c>
      <c r="B48" s="136"/>
      <c r="C48" s="137"/>
      <c r="D48" s="136"/>
      <c r="E48" s="39"/>
      <c r="F48" s="39"/>
    </row>
    <row r="49" spans="1:5">
      <c r="B49" s="39"/>
      <c r="C49" s="39"/>
      <c r="D49" s="39"/>
      <c r="E49" s="39"/>
    </row>
    <row r="50" spans="1:5">
      <c r="A50" s="140" t="s">
        <v>381</v>
      </c>
      <c r="B50" s="147">
        <f>B35</f>
        <v>242703882</v>
      </c>
      <c r="D50" s="147">
        <f>D35</f>
        <v>147201851</v>
      </c>
    </row>
    <row r="51" spans="1:5">
      <c r="A51" s="140"/>
    </row>
    <row r="52" spans="1:5">
      <c r="A52" s="131" t="s">
        <v>330</v>
      </c>
    </row>
    <row r="53" spans="1:5">
      <c r="A53" s="140"/>
    </row>
    <row r="54" spans="1:5">
      <c r="A54" s="140" t="s">
        <v>382</v>
      </c>
    </row>
    <row r="55" spans="1:5">
      <c r="A55" s="134" t="s">
        <v>383</v>
      </c>
      <c r="B55" s="136"/>
      <c r="C55" s="137"/>
      <c r="D55" s="136"/>
    </row>
    <row r="56" spans="1:5">
      <c r="A56" s="134" t="s">
        <v>384</v>
      </c>
      <c r="B56" s="136"/>
      <c r="C56" s="137"/>
      <c r="D56" s="136"/>
    </row>
    <row r="57" spans="1:5">
      <c r="A57" s="139" t="s">
        <v>366</v>
      </c>
      <c r="B57" s="136"/>
      <c r="C57" s="137"/>
      <c r="D57" s="136"/>
    </row>
    <row r="58" spans="1:5">
      <c r="A58" s="134" t="s">
        <v>385</v>
      </c>
      <c r="B58" s="136"/>
      <c r="C58" s="137"/>
      <c r="D58" s="136"/>
    </row>
    <row r="59" spans="1:5">
      <c r="A59" s="140" t="s">
        <v>386</v>
      </c>
      <c r="B59" s="147">
        <f>SUM(B55:B58)</f>
        <v>0</v>
      </c>
      <c r="D59" s="147">
        <f>SUM(D55:D58)</f>
        <v>0</v>
      </c>
    </row>
    <row r="60" spans="1:5">
      <c r="A60" s="148"/>
    </row>
    <row r="61" spans="1:5">
      <c r="A61" s="140" t="s">
        <v>387</v>
      </c>
    </row>
    <row r="62" spans="1:5">
      <c r="A62" s="134" t="s">
        <v>388</v>
      </c>
      <c r="B62" s="136">
        <v>10204730</v>
      </c>
      <c r="C62" s="137"/>
      <c r="D62" s="136">
        <v>2277425</v>
      </c>
    </row>
    <row r="63" spans="1:5">
      <c r="A63" s="134" t="s">
        <v>389</v>
      </c>
      <c r="B63" s="136"/>
      <c r="C63" s="137"/>
      <c r="D63" s="136"/>
    </row>
    <row r="64" spans="1:5">
      <c r="A64" s="134" t="s">
        <v>390</v>
      </c>
      <c r="B64" s="136"/>
      <c r="C64" s="137"/>
      <c r="D64" s="136"/>
    </row>
    <row r="65" spans="1:4">
      <c r="A65" s="139" t="s">
        <v>366</v>
      </c>
      <c r="B65" s="136"/>
      <c r="C65" s="137"/>
      <c r="D65" s="136"/>
    </row>
    <row r="66" spans="1:4">
      <c r="A66" s="134" t="s">
        <v>391</v>
      </c>
      <c r="B66" s="136"/>
      <c r="C66" s="137"/>
      <c r="D66" s="136"/>
    </row>
    <row r="67" spans="1:4">
      <c r="A67" s="140" t="s">
        <v>386</v>
      </c>
      <c r="B67" s="147">
        <f>SUM(B62:B66)</f>
        <v>10204730</v>
      </c>
      <c r="D67" s="147">
        <f>SUM(D62:D66)</f>
        <v>2277425</v>
      </c>
    </row>
    <row r="68" spans="1:4">
      <c r="A68" s="148"/>
    </row>
    <row r="69" spans="1:4">
      <c r="A69" s="140" t="s">
        <v>392</v>
      </c>
      <c r="B69" s="147">
        <f>SUM(B59,B67)</f>
        <v>10204730</v>
      </c>
      <c r="D69" s="147">
        <f>SUM(D59,D67)</f>
        <v>2277425</v>
      </c>
    </row>
    <row r="70" spans="1:4">
      <c r="A70" s="148"/>
      <c r="B70" s="147"/>
      <c r="D70" s="147"/>
    </row>
    <row r="71" spans="1:4" ht="15.75" thickBot="1">
      <c r="A71" s="140" t="s">
        <v>393</v>
      </c>
      <c r="B71" s="149">
        <f>B69+B50</f>
        <v>252908612</v>
      </c>
      <c r="D71" s="149">
        <f>D69+D50</f>
        <v>149479276</v>
      </c>
    </row>
    <row r="72" spans="1:4" ht="15.75" thickTop="1">
      <c r="A72" s="134"/>
    </row>
    <row r="73" spans="1:4">
      <c r="A73" s="131" t="s">
        <v>394</v>
      </c>
    </row>
    <row r="74" spans="1:4">
      <c r="A74" s="134" t="s">
        <v>374</v>
      </c>
      <c r="B74" s="150"/>
      <c r="D74" s="150"/>
    </row>
    <row r="75" spans="1:4">
      <c r="A75" s="134" t="s">
        <v>375</v>
      </c>
      <c r="B75" s="150"/>
      <c r="D75" s="1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3"/>
  <sheetViews>
    <sheetView showGridLines="0" topLeftCell="A6" workbookViewId="0">
      <selection activeCell="E6" sqref="E6"/>
    </sheetView>
  </sheetViews>
  <sheetFormatPr defaultRowHeight="15"/>
  <cols>
    <col min="1" max="1" width="9.7109375" style="39" customWidth="1"/>
    <col min="2" max="2" width="90.140625" style="39" customWidth="1"/>
    <col min="3" max="3" width="15.7109375" style="39" customWidth="1"/>
    <col min="4" max="4" width="2.7109375" style="39" customWidth="1"/>
    <col min="5" max="5" width="15.7109375" style="39" customWidth="1"/>
    <col min="6" max="6" width="11.5703125" style="39" customWidth="1"/>
    <col min="7" max="16384" width="9.140625" style="39"/>
  </cols>
  <sheetData>
    <row r="1" spans="2:5">
      <c r="B1" s="52" t="s">
        <v>234</v>
      </c>
    </row>
    <row r="2" spans="2:5">
      <c r="B2" s="53" t="s">
        <v>232</v>
      </c>
    </row>
    <row r="3" spans="2:5">
      <c r="B3" s="53" t="s">
        <v>233</v>
      </c>
    </row>
    <row r="4" spans="2:5">
      <c r="B4" s="53" t="s">
        <v>270</v>
      </c>
    </row>
    <row r="5" spans="2:5">
      <c r="B5" s="52" t="s">
        <v>271</v>
      </c>
      <c r="C5" s="74"/>
      <c r="D5" s="75"/>
      <c r="E5" s="74"/>
    </row>
    <row r="6" spans="2:5">
      <c r="B6" s="53"/>
      <c r="C6" s="74"/>
      <c r="D6" s="75"/>
      <c r="E6" s="74"/>
    </row>
    <row r="7" spans="2:5">
      <c r="B7" s="76"/>
      <c r="C7" s="40" t="s">
        <v>212</v>
      </c>
      <c r="D7" s="40"/>
      <c r="E7" s="40" t="s">
        <v>212</v>
      </c>
    </row>
    <row r="8" spans="2:5" ht="14.1" customHeight="1">
      <c r="B8" s="76"/>
      <c r="C8" s="40" t="s">
        <v>213</v>
      </c>
      <c r="D8" s="40"/>
      <c r="E8" s="40" t="s">
        <v>214</v>
      </c>
    </row>
    <row r="9" spans="2:5" ht="14.1" customHeight="1">
      <c r="B9" s="77"/>
      <c r="C9" s="74"/>
      <c r="D9" s="75"/>
      <c r="E9" s="74"/>
    </row>
    <row r="10" spans="2:5" ht="14.1" customHeight="1">
      <c r="B10" s="45" t="s">
        <v>272</v>
      </c>
      <c r="C10" s="78"/>
      <c r="D10" s="79"/>
      <c r="E10" s="78"/>
    </row>
    <row r="11" spans="2:5" ht="14.1" customHeight="1">
      <c r="B11" s="69" t="s">
        <v>273</v>
      </c>
      <c r="C11" s="44">
        <v>242703882</v>
      </c>
      <c r="D11" s="46"/>
      <c r="E11" s="44">
        <v>147201851</v>
      </c>
    </row>
    <row r="12" spans="2:5" ht="14.1" customHeight="1">
      <c r="B12" s="69" t="s">
        <v>274</v>
      </c>
      <c r="C12" s="44"/>
      <c r="D12" s="46"/>
      <c r="E12" s="44"/>
    </row>
    <row r="13" spans="2:5" ht="14.1" customHeight="1">
      <c r="B13" s="55" t="s">
        <v>275</v>
      </c>
      <c r="C13" s="44">
        <v>454378876</v>
      </c>
      <c r="D13" s="46"/>
      <c r="E13" s="44">
        <v>445254366</v>
      </c>
    </row>
    <row r="14" spans="2:5" ht="14.1" customHeight="1">
      <c r="B14" s="55" t="s">
        <v>276</v>
      </c>
      <c r="C14" s="44">
        <v>33544455</v>
      </c>
      <c r="D14" s="46"/>
      <c r="E14" s="44">
        <v>25569769</v>
      </c>
    </row>
    <row r="15" spans="2:5" ht="14.1" customHeight="1">
      <c r="B15" s="55" t="s">
        <v>277</v>
      </c>
      <c r="C15" s="44">
        <v>6404</v>
      </c>
      <c r="D15" s="46"/>
      <c r="E15" s="44">
        <v>0</v>
      </c>
    </row>
    <row r="16" spans="2:5">
      <c r="B16" s="55" t="s">
        <v>278</v>
      </c>
      <c r="C16" s="44">
        <v>2137727</v>
      </c>
      <c r="D16" s="46"/>
      <c r="E16" s="44">
        <v>11093606</v>
      </c>
    </row>
    <row r="17" spans="2:5">
      <c r="B17" s="55" t="s">
        <v>279</v>
      </c>
      <c r="C17" s="44">
        <v>21244114</v>
      </c>
      <c r="D17" s="46"/>
      <c r="E17" s="44"/>
    </row>
    <row r="18" spans="2:5">
      <c r="B18" s="55" t="s">
        <v>280</v>
      </c>
      <c r="C18" s="44">
        <v>0</v>
      </c>
      <c r="D18" s="46"/>
      <c r="E18" s="44">
        <v>539509</v>
      </c>
    </row>
    <row r="19" spans="2:5">
      <c r="B19" s="55" t="s">
        <v>281</v>
      </c>
      <c r="C19" s="44">
        <v>58516196</v>
      </c>
      <c r="D19" s="46"/>
      <c r="E19" s="44">
        <v>66243392</v>
      </c>
    </row>
    <row r="20" spans="2:5">
      <c r="B20" s="55" t="s">
        <v>282</v>
      </c>
      <c r="C20" s="44">
        <v>222996</v>
      </c>
      <c r="D20" s="46"/>
      <c r="E20" s="44">
        <v>9257</v>
      </c>
    </row>
    <row r="21" spans="2:5">
      <c r="B21" s="55" t="s">
        <v>283</v>
      </c>
      <c r="C21" s="44">
        <v>57086415</v>
      </c>
      <c r="D21" s="80"/>
      <c r="E21" s="81">
        <v>43682740</v>
      </c>
    </row>
    <row r="22" spans="2:5">
      <c r="B22" s="55" t="s">
        <v>284</v>
      </c>
      <c r="C22" s="44"/>
      <c r="D22" s="80"/>
      <c r="E22" s="81"/>
    </row>
    <row r="23" spans="2:5">
      <c r="B23" s="55" t="s">
        <v>284</v>
      </c>
      <c r="C23" s="44"/>
      <c r="D23" s="80"/>
      <c r="E23" s="81"/>
    </row>
    <row r="24" spans="2:5">
      <c r="B24" s="55" t="s">
        <v>284</v>
      </c>
      <c r="C24" s="44"/>
      <c r="D24" s="80"/>
      <c r="E24" s="81"/>
    </row>
    <row r="25" spans="2:5">
      <c r="B25" s="82"/>
      <c r="C25" s="44"/>
      <c r="D25" s="46"/>
      <c r="E25" s="44"/>
    </row>
    <row r="26" spans="2:5" ht="14.1" customHeight="1">
      <c r="B26" s="69" t="s">
        <v>285</v>
      </c>
      <c r="C26" s="44"/>
      <c r="D26" s="46"/>
      <c r="E26" s="44"/>
    </row>
    <row r="27" spans="2:5" ht="14.1" customHeight="1">
      <c r="B27" s="55" t="s">
        <v>286</v>
      </c>
      <c r="C27" s="44"/>
      <c r="D27" s="46"/>
      <c r="E27" s="44"/>
    </row>
    <row r="28" spans="2:5">
      <c r="B28" s="55" t="s">
        <v>287</v>
      </c>
      <c r="C28" s="44">
        <v>183896586</v>
      </c>
      <c r="D28" s="46"/>
      <c r="E28" s="44">
        <v>-55322371</v>
      </c>
    </row>
    <row r="29" spans="2:5">
      <c r="B29" s="55" t="s">
        <v>288</v>
      </c>
      <c r="C29" s="44">
        <v>49155820</v>
      </c>
      <c r="D29" s="46"/>
      <c r="E29" s="44">
        <v>-239145603</v>
      </c>
    </row>
    <row r="30" spans="2:5">
      <c r="B30" s="55" t="s">
        <v>289</v>
      </c>
      <c r="C30" s="44">
        <v>-811504866</v>
      </c>
      <c r="D30" s="46"/>
      <c r="E30" s="44">
        <v>-87347765</v>
      </c>
    </row>
    <row r="31" spans="2:5">
      <c r="B31" s="55" t="s">
        <v>290</v>
      </c>
      <c r="C31" s="44">
        <v>362630446</v>
      </c>
      <c r="D31" s="46"/>
      <c r="E31" s="44">
        <v>-15232056</v>
      </c>
    </row>
    <row r="32" spans="2:5">
      <c r="B32" s="55" t="s">
        <v>291</v>
      </c>
      <c r="C32" s="44">
        <v>15576131</v>
      </c>
      <c r="D32" s="46"/>
      <c r="E32" s="44">
        <v>99389636</v>
      </c>
    </row>
    <row r="33" spans="2:5">
      <c r="B33" s="82"/>
      <c r="C33" s="44"/>
      <c r="D33" s="46"/>
      <c r="E33" s="44"/>
    </row>
    <row r="34" spans="2:5" ht="14.1" customHeight="1">
      <c r="B34" s="69" t="s">
        <v>292</v>
      </c>
      <c r="C34" s="44"/>
      <c r="D34" s="46"/>
      <c r="E34" s="44"/>
    </row>
    <row r="35" spans="2:5">
      <c r="B35" s="39" t="s">
        <v>293</v>
      </c>
    </row>
    <row r="36" spans="2:5" ht="14.25" customHeight="1">
      <c r="B36" s="83" t="s">
        <v>294</v>
      </c>
      <c r="C36" s="44">
        <v>-58516196</v>
      </c>
      <c r="D36" s="46"/>
      <c r="E36" s="44">
        <v>-66243392</v>
      </c>
    </row>
    <row r="37" spans="2:5" ht="14.25" customHeight="1">
      <c r="B37" s="83" t="s">
        <v>295</v>
      </c>
      <c r="C37" s="44">
        <v>-4565842</v>
      </c>
      <c r="D37" s="46"/>
      <c r="E37" s="44">
        <v>-2285144</v>
      </c>
    </row>
    <row r="38" spans="2:5" ht="14.25" customHeight="1">
      <c r="B38" s="82" t="s">
        <v>296</v>
      </c>
      <c r="C38" s="44">
        <v>-48348429</v>
      </c>
      <c r="D38" s="46"/>
      <c r="E38" s="44">
        <v>-39449357</v>
      </c>
    </row>
    <row r="39" spans="2:5">
      <c r="B39" s="82" t="s">
        <v>297</v>
      </c>
      <c r="C39" s="44"/>
      <c r="D39" s="46"/>
      <c r="E39" s="44"/>
    </row>
    <row r="40" spans="2:5" ht="14.1" customHeight="1">
      <c r="B40" s="82" t="s">
        <v>297</v>
      </c>
      <c r="C40" s="44"/>
      <c r="D40" s="46"/>
      <c r="E40" s="44"/>
    </row>
    <row r="41" spans="2:5">
      <c r="B41" s="45" t="s">
        <v>298</v>
      </c>
      <c r="C41" s="84">
        <f>SUM(C11:C40)</f>
        <v>558164715</v>
      </c>
      <c r="D41" s="85"/>
      <c r="E41" s="84">
        <f>SUM(E11:E40)</f>
        <v>333958438</v>
      </c>
    </row>
    <row r="42" spans="2:5">
      <c r="B42" s="69" t="s">
        <v>293</v>
      </c>
      <c r="C42" s="44"/>
      <c r="D42" s="46"/>
      <c r="E42" s="44"/>
    </row>
    <row r="43" spans="2:5">
      <c r="B43" s="86"/>
      <c r="C43" s="44"/>
      <c r="D43" s="46"/>
      <c r="E43" s="44"/>
    </row>
    <row r="44" spans="2:5">
      <c r="B44" s="45" t="s">
        <v>299</v>
      </c>
      <c r="C44" s="44"/>
      <c r="D44" s="46"/>
      <c r="E44" s="44"/>
    </row>
    <row r="45" spans="2:5" ht="14.1" customHeight="1">
      <c r="B45" s="55" t="s">
        <v>300</v>
      </c>
      <c r="C45" s="44">
        <v>-80781208</v>
      </c>
      <c r="D45" s="46"/>
      <c r="E45" s="44">
        <v>-158380839</v>
      </c>
    </row>
    <row r="46" spans="2:5">
      <c r="B46" s="55" t="s">
        <v>301</v>
      </c>
      <c r="C46" s="44">
        <v>-31989350</v>
      </c>
      <c r="D46" s="46"/>
      <c r="E46" s="44">
        <v>-20866069</v>
      </c>
    </row>
    <row r="47" spans="2:5" ht="14.1" customHeight="1">
      <c r="B47" s="55" t="s">
        <v>302</v>
      </c>
      <c r="C47" s="44">
        <v>2000150</v>
      </c>
      <c r="D47" s="46"/>
      <c r="E47" s="44">
        <v>17143</v>
      </c>
    </row>
    <row r="48" spans="2:5">
      <c r="B48" s="55" t="s">
        <v>303</v>
      </c>
      <c r="C48" s="44">
        <v>0</v>
      </c>
      <c r="D48" s="46"/>
      <c r="E48" s="44">
        <v>100000</v>
      </c>
    </row>
    <row r="49" spans="2:5">
      <c r="B49" s="55" t="s">
        <v>304</v>
      </c>
      <c r="C49" s="44"/>
      <c r="D49" s="46"/>
      <c r="E49" s="44"/>
    </row>
    <row r="50" spans="2:5">
      <c r="B50" s="55" t="s">
        <v>284</v>
      </c>
      <c r="C50" s="44"/>
      <c r="D50" s="46"/>
      <c r="E50" s="44"/>
    </row>
    <row r="51" spans="2:5">
      <c r="B51" s="55" t="s">
        <v>284</v>
      </c>
      <c r="C51" s="44"/>
      <c r="D51" s="46"/>
      <c r="E51" s="44"/>
    </row>
    <row r="52" spans="2:5" ht="14.1" customHeight="1">
      <c r="B52" s="55" t="s">
        <v>284</v>
      </c>
      <c r="C52" s="44"/>
      <c r="D52" s="46"/>
      <c r="E52" s="44"/>
    </row>
    <row r="53" spans="2:5" ht="14.1" customHeight="1">
      <c r="B53" s="55" t="s">
        <v>284</v>
      </c>
      <c r="C53" s="44"/>
      <c r="D53" s="46"/>
      <c r="E53" s="44"/>
    </row>
    <row r="54" spans="2:5" ht="14.1" customHeight="1">
      <c r="B54" s="55" t="s">
        <v>284</v>
      </c>
      <c r="C54" s="44"/>
      <c r="D54" s="46"/>
      <c r="E54" s="44"/>
    </row>
    <row r="55" spans="2:5" ht="14.1" customHeight="1">
      <c r="B55" s="55" t="s">
        <v>284</v>
      </c>
      <c r="C55" s="44"/>
      <c r="D55" s="46"/>
      <c r="E55" s="44"/>
    </row>
    <row r="56" spans="2:5" ht="14.1" customHeight="1">
      <c r="B56" s="55" t="s">
        <v>284</v>
      </c>
      <c r="C56" s="44"/>
      <c r="D56" s="46"/>
      <c r="E56" s="44"/>
    </row>
    <row r="57" spans="2:5" ht="14.1" customHeight="1">
      <c r="B57" s="45" t="s">
        <v>305</v>
      </c>
      <c r="C57" s="84">
        <f>SUM(C45:C56)</f>
        <v>-110770408</v>
      </c>
      <c r="D57" s="85"/>
      <c r="E57" s="84">
        <f>SUM(E45:E56)</f>
        <v>-179129765</v>
      </c>
    </row>
    <row r="58" spans="2:5" ht="14.1" customHeight="1">
      <c r="B58" s="86"/>
      <c r="C58" s="44"/>
      <c r="D58" s="46"/>
      <c r="E58" s="44"/>
    </row>
    <row r="59" spans="2:5" ht="14.1" customHeight="1">
      <c r="B59" s="45" t="s">
        <v>306</v>
      </c>
      <c r="C59" s="44"/>
      <c r="D59" s="46"/>
      <c r="E59" s="44"/>
    </row>
    <row r="60" spans="2:5" ht="14.1" customHeight="1">
      <c r="B60" s="55" t="s">
        <v>307</v>
      </c>
      <c r="C60" s="44">
        <v>-156974293</v>
      </c>
      <c r="D60" s="46"/>
      <c r="E60" s="44">
        <v>-25707935</v>
      </c>
    </row>
    <row r="61" spans="2:5" ht="14.1" customHeight="1">
      <c r="B61" s="55" t="s">
        <v>308</v>
      </c>
      <c r="C61" s="44">
        <v>128356800</v>
      </c>
      <c r="D61" s="46"/>
      <c r="E61" s="44"/>
    </row>
    <row r="62" spans="2:5" ht="14.1" customHeight="1">
      <c r="B62" s="55" t="s">
        <v>309</v>
      </c>
      <c r="C62" s="44">
        <v>-85388617</v>
      </c>
      <c r="D62" s="46"/>
      <c r="E62" s="44">
        <v>68650714</v>
      </c>
    </row>
    <row r="63" spans="2:5" ht="14.1" customHeight="1">
      <c r="B63" s="55" t="s">
        <v>310</v>
      </c>
      <c r="C63" s="44">
        <v>-79662937</v>
      </c>
      <c r="D63" s="46"/>
      <c r="E63" s="44">
        <v>-66270284</v>
      </c>
    </row>
    <row r="64" spans="2:5" ht="14.1" customHeight="1">
      <c r="B64" s="55" t="s">
        <v>311</v>
      </c>
      <c r="C64" s="44">
        <v>-98967962</v>
      </c>
      <c r="D64" s="46"/>
      <c r="E64" s="44">
        <v>-49532171</v>
      </c>
    </row>
    <row r="65" spans="2:6" ht="14.1" customHeight="1">
      <c r="B65" s="55" t="s">
        <v>284</v>
      </c>
      <c r="C65" s="44"/>
      <c r="D65" s="46"/>
      <c r="E65" s="44"/>
    </row>
    <row r="66" spans="2:6" ht="14.1" customHeight="1">
      <c r="B66" s="55" t="s">
        <v>284</v>
      </c>
      <c r="C66" s="44"/>
      <c r="D66" s="46"/>
      <c r="E66" s="44"/>
    </row>
    <row r="67" spans="2:6" ht="14.1" customHeight="1">
      <c r="B67" s="55" t="s">
        <v>284</v>
      </c>
      <c r="C67" s="44"/>
      <c r="D67" s="46"/>
      <c r="E67" s="44"/>
    </row>
    <row r="68" spans="2:6" ht="15" customHeight="1">
      <c r="B68" s="55" t="s">
        <v>284</v>
      </c>
      <c r="C68" s="44"/>
      <c r="D68" s="46"/>
      <c r="E68" s="44"/>
    </row>
    <row r="69" spans="2:6" ht="15" customHeight="1">
      <c r="B69" s="55" t="s">
        <v>284</v>
      </c>
      <c r="C69" s="44"/>
      <c r="D69" s="46"/>
      <c r="E69" s="44"/>
    </row>
    <row r="70" spans="2:6" ht="15" customHeight="1">
      <c r="B70" s="55" t="s">
        <v>284</v>
      </c>
      <c r="C70" s="44"/>
      <c r="D70" s="46"/>
      <c r="E70" s="44"/>
    </row>
    <row r="71" spans="2:6" ht="14.1" customHeight="1">
      <c r="B71" s="55" t="s">
        <v>284</v>
      </c>
      <c r="C71" s="44"/>
      <c r="D71" s="80"/>
      <c r="E71" s="81"/>
    </row>
    <row r="72" spans="2:6" ht="14.1" customHeight="1">
      <c r="B72" s="45" t="s">
        <v>312</v>
      </c>
      <c r="C72" s="84">
        <f>SUM(C60:C71)</f>
        <v>-292637009</v>
      </c>
      <c r="D72" s="85"/>
      <c r="E72" s="84">
        <f>SUM(E60:E71)</f>
        <v>-72859676</v>
      </c>
    </row>
    <row r="73" spans="2:6" ht="14.1" customHeight="1">
      <c r="B73" s="86"/>
      <c r="C73" s="44"/>
      <c r="D73" s="46"/>
      <c r="E73" s="44"/>
    </row>
    <row r="74" spans="2:6" ht="14.1" customHeight="1">
      <c r="B74" s="45" t="s">
        <v>313</v>
      </c>
      <c r="C74" s="87">
        <f>C41+C57+C72</f>
        <v>154757298</v>
      </c>
      <c r="D74" s="85"/>
      <c r="E74" s="87">
        <f>E41+E57+E72</f>
        <v>81968997</v>
      </c>
    </row>
    <row r="75" spans="2:6">
      <c r="B75" s="88" t="s">
        <v>314</v>
      </c>
      <c r="C75" s="44">
        <v>169413289</v>
      </c>
      <c r="D75" s="46"/>
      <c r="E75" s="44">
        <v>85166867</v>
      </c>
    </row>
    <row r="76" spans="2:6">
      <c r="B76" s="88" t="s">
        <v>315</v>
      </c>
      <c r="C76" s="44">
        <v>10204730</v>
      </c>
      <c r="D76" s="46"/>
      <c r="E76" s="44">
        <v>2277425</v>
      </c>
    </row>
    <row r="77" spans="2:6" ht="15.75" thickBot="1">
      <c r="B77" s="89" t="s">
        <v>316</v>
      </c>
      <c r="C77" s="90">
        <f>SUM(C74:C76)</f>
        <v>334375317</v>
      </c>
      <c r="D77" s="91"/>
      <c r="E77" s="90">
        <f>SUM(E74:E76)</f>
        <v>169413289</v>
      </c>
    </row>
    <row r="78" spans="2:6" ht="15.75" thickTop="1"/>
    <row r="80" spans="2:6">
      <c r="B80" s="48" t="s">
        <v>27</v>
      </c>
      <c r="C80" s="92"/>
      <c r="D80" s="93"/>
      <c r="E80" s="93"/>
      <c r="F80" s="48"/>
    </row>
    <row r="81" spans="3:5">
      <c r="C81" s="94"/>
      <c r="D81" s="94"/>
      <c r="E81" s="94"/>
    </row>
    <row r="83" spans="3:5">
      <c r="C83" s="95"/>
      <c r="E83" s="9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7" zoomScale="90" zoomScaleNormal="90" workbookViewId="0">
      <selection activeCell="D10" sqref="D10"/>
    </sheetView>
  </sheetViews>
  <sheetFormatPr defaultRowHeight="15"/>
  <cols>
    <col min="1" max="1" width="78.7109375" style="96" customWidth="1"/>
    <col min="2" max="12" width="15.7109375" style="96" customWidth="1"/>
    <col min="13" max="16384" width="9.140625" style="96"/>
  </cols>
  <sheetData>
    <row r="1" spans="1:13">
      <c r="A1" s="52" t="s">
        <v>234</v>
      </c>
    </row>
    <row r="2" spans="1:13">
      <c r="A2" s="53" t="s">
        <v>232</v>
      </c>
    </row>
    <row r="3" spans="1:13">
      <c r="A3" s="53" t="s">
        <v>233</v>
      </c>
    </row>
    <row r="4" spans="1:13">
      <c r="A4" s="53" t="s">
        <v>270</v>
      </c>
    </row>
    <row r="5" spans="1:13">
      <c r="A5" s="52" t="s">
        <v>317</v>
      </c>
    </row>
    <row r="6" spans="1:13">
      <c r="A6" s="97"/>
    </row>
    <row r="7" spans="1:13" ht="72">
      <c r="B7" s="98" t="s">
        <v>318</v>
      </c>
      <c r="C7" s="98" t="s">
        <v>319</v>
      </c>
      <c r="D7" s="98" t="s">
        <v>320</v>
      </c>
      <c r="E7" s="99" t="s">
        <v>321</v>
      </c>
      <c r="F7" s="99" t="s">
        <v>321</v>
      </c>
      <c r="G7" s="98" t="s">
        <v>322</v>
      </c>
      <c r="H7" s="98" t="s">
        <v>323</v>
      </c>
      <c r="I7" s="98" t="s">
        <v>324</v>
      </c>
      <c r="J7" s="98" t="s">
        <v>325</v>
      </c>
      <c r="K7" s="98" t="s">
        <v>229</v>
      </c>
      <c r="L7" s="98" t="s">
        <v>325</v>
      </c>
      <c r="M7" s="100"/>
    </row>
    <row r="8" spans="1:13">
      <c r="A8" s="101"/>
      <c r="B8" s="100"/>
      <c r="C8" s="102"/>
      <c r="D8" s="102"/>
      <c r="E8" s="103"/>
      <c r="F8" s="103"/>
      <c r="G8" s="103"/>
      <c r="H8" s="103"/>
      <c r="I8" s="104"/>
      <c r="J8" s="104"/>
      <c r="K8" s="104"/>
      <c r="L8" s="102"/>
      <c r="M8" s="102"/>
    </row>
    <row r="9" spans="1:13">
      <c r="A9" s="105"/>
      <c r="B9" s="106"/>
      <c r="C9" s="106"/>
      <c r="D9" s="106"/>
      <c r="E9" s="107"/>
      <c r="F9" s="107"/>
      <c r="G9" s="107"/>
      <c r="H9" s="107"/>
      <c r="I9" s="108"/>
      <c r="J9" s="108"/>
      <c r="K9" s="108"/>
      <c r="L9" s="108"/>
      <c r="M9" s="102"/>
    </row>
    <row r="10" spans="1:13" ht="15.75" thickBot="1">
      <c r="A10" s="109" t="s">
        <v>326</v>
      </c>
      <c r="B10" s="110">
        <v>230076000</v>
      </c>
      <c r="C10" s="110"/>
      <c r="D10" s="110"/>
      <c r="E10" s="110">
        <v>23007600</v>
      </c>
      <c r="F10" s="110"/>
      <c r="G10" s="110">
        <v>3106790</v>
      </c>
      <c r="H10" s="110">
        <v>-88970575</v>
      </c>
      <c r="I10" s="110">
        <v>110747192</v>
      </c>
      <c r="J10" s="110">
        <v>277967007</v>
      </c>
      <c r="K10" s="110">
        <v>-355436</v>
      </c>
      <c r="L10" s="110">
        <v>277611571</v>
      </c>
      <c r="M10" s="102"/>
    </row>
    <row r="11" spans="1:13" ht="15.75" thickTop="1">
      <c r="A11" s="111" t="s">
        <v>327</v>
      </c>
      <c r="B11" s="106"/>
      <c r="C11" s="106"/>
      <c r="D11" s="106"/>
      <c r="E11" s="106"/>
      <c r="F11" s="106"/>
      <c r="G11" s="106"/>
      <c r="H11" s="106"/>
      <c r="I11" s="108"/>
      <c r="J11" s="108">
        <f>SUM(B11:I11)</f>
        <v>0</v>
      </c>
      <c r="K11" s="112"/>
      <c r="L11" s="106">
        <f>SUM(J11:K11)</f>
        <v>0</v>
      </c>
      <c r="M11" s="102"/>
    </row>
    <row r="12" spans="1:13">
      <c r="A12" s="109" t="s">
        <v>328</v>
      </c>
      <c r="B12" s="113">
        <f>SUM(B10:B11)</f>
        <v>230076000</v>
      </c>
      <c r="C12" s="113">
        <f t="shared" ref="C12:K12" si="0">SUM(C10:C11)</f>
        <v>0</v>
      </c>
      <c r="D12" s="113">
        <f t="shared" si="0"/>
        <v>0</v>
      </c>
      <c r="E12" s="113">
        <f t="shared" si="0"/>
        <v>23007600</v>
      </c>
      <c r="F12" s="113">
        <f t="shared" si="0"/>
        <v>0</v>
      </c>
      <c r="G12" s="113">
        <f>SUM(G10:G11)</f>
        <v>3106790</v>
      </c>
      <c r="H12" s="113">
        <f t="shared" si="0"/>
        <v>-88970575</v>
      </c>
      <c r="I12" s="113">
        <f t="shared" si="0"/>
        <v>110747192</v>
      </c>
      <c r="J12" s="113">
        <f>SUM(B12:I12)</f>
        <v>277967007</v>
      </c>
      <c r="K12" s="113">
        <f t="shared" si="0"/>
        <v>-355436</v>
      </c>
      <c r="L12" s="113">
        <f>SUM(J12:K12)</f>
        <v>277611571</v>
      </c>
      <c r="M12" s="102"/>
    </row>
    <row r="13" spans="1:13" ht="15.75" customHeight="1">
      <c r="A13" s="114" t="s">
        <v>329</v>
      </c>
      <c r="B13" s="106"/>
      <c r="C13" s="106"/>
      <c r="D13" s="106"/>
      <c r="E13" s="106"/>
      <c r="F13" s="106"/>
      <c r="G13" s="106"/>
      <c r="H13" s="106"/>
      <c r="I13" s="115"/>
      <c r="J13" s="115">
        <f>SUM(B13:I13)</f>
        <v>0</v>
      </c>
      <c r="K13" s="115"/>
      <c r="L13" s="106">
        <f t="shared" ref="L13:L37" si="1">SUM(J13:K13)</f>
        <v>0</v>
      </c>
      <c r="M13" s="102"/>
    </row>
    <row r="14" spans="1:13">
      <c r="A14" s="116" t="s">
        <v>324</v>
      </c>
      <c r="B14" s="108"/>
      <c r="C14" s="108"/>
      <c r="D14" s="108"/>
      <c r="E14" s="108"/>
      <c r="F14" s="108"/>
      <c r="G14" s="108"/>
      <c r="H14" s="115">
        <v>110747192</v>
      </c>
      <c r="I14" s="117">
        <v>-110747192</v>
      </c>
      <c r="J14" s="115">
        <f t="shared" ref="J14:J37" si="2">SUM(B14:I14)</f>
        <v>0</v>
      </c>
      <c r="K14" s="117"/>
      <c r="L14" s="115">
        <f t="shared" si="1"/>
        <v>0</v>
      </c>
      <c r="M14" s="102"/>
    </row>
    <row r="15" spans="1:13">
      <c r="A15" s="116" t="s">
        <v>330</v>
      </c>
      <c r="B15" s="108"/>
      <c r="C15" s="108"/>
      <c r="E15" s="108"/>
      <c r="F15" s="108"/>
      <c r="G15" s="108">
        <v>2277425</v>
      </c>
      <c r="H15" s="115">
        <v>-22252509</v>
      </c>
      <c r="I15" s="117">
        <v>147358966</v>
      </c>
      <c r="J15" s="115">
        <f>SUM(B15:I15)</f>
        <v>127383882</v>
      </c>
      <c r="K15" s="115">
        <v>-157115</v>
      </c>
      <c r="L15" s="115">
        <f t="shared" si="1"/>
        <v>127226767</v>
      </c>
      <c r="M15" s="102"/>
    </row>
    <row r="16" spans="1:13">
      <c r="A16" s="116" t="s">
        <v>331</v>
      </c>
      <c r="B16" s="108"/>
      <c r="C16" s="108"/>
      <c r="D16" s="108"/>
      <c r="E16" s="108"/>
      <c r="F16" s="108"/>
      <c r="G16" s="108"/>
      <c r="H16" s="115">
        <v>-51817315</v>
      </c>
      <c r="I16" s="115"/>
      <c r="J16" s="115">
        <f t="shared" si="2"/>
        <v>-51817315</v>
      </c>
      <c r="K16" s="115"/>
      <c r="L16" s="115">
        <f t="shared" si="1"/>
        <v>-51817315</v>
      </c>
      <c r="M16" s="102"/>
    </row>
    <row r="17" spans="1:13">
      <c r="A17" s="114" t="s">
        <v>332</v>
      </c>
      <c r="B17" s="118">
        <f>SUM(B13:B16)</f>
        <v>0</v>
      </c>
      <c r="C17" s="118">
        <f t="shared" ref="C17:K17" si="3">SUM(C13:C16)</f>
        <v>0</v>
      </c>
      <c r="D17" s="118">
        <f>SUM(D13:D16)</f>
        <v>0</v>
      </c>
      <c r="E17" s="118">
        <f t="shared" si="3"/>
        <v>0</v>
      </c>
      <c r="F17" s="118">
        <f t="shared" si="3"/>
        <v>0</v>
      </c>
      <c r="G17" s="118">
        <f t="shared" si="3"/>
        <v>2277425</v>
      </c>
      <c r="H17" s="118">
        <f t="shared" si="3"/>
        <v>36677368</v>
      </c>
      <c r="I17" s="118">
        <f>SUM(I13:I16)</f>
        <v>36611774</v>
      </c>
      <c r="J17" s="118">
        <f t="shared" si="2"/>
        <v>75566567</v>
      </c>
      <c r="K17" s="118">
        <f t="shared" si="3"/>
        <v>-157115</v>
      </c>
      <c r="L17" s="118">
        <f t="shared" si="1"/>
        <v>75409452</v>
      </c>
      <c r="M17" s="102"/>
    </row>
    <row r="18" spans="1:13">
      <c r="A18" s="114" t="s">
        <v>333</v>
      </c>
      <c r="B18" s="108"/>
      <c r="C18" s="108"/>
      <c r="D18" s="108"/>
      <c r="E18" s="108"/>
      <c r="F18" s="108"/>
      <c r="G18" s="108"/>
      <c r="H18" s="115"/>
      <c r="I18" s="115"/>
      <c r="J18" s="115">
        <f t="shared" si="2"/>
        <v>0</v>
      </c>
      <c r="K18" s="115"/>
      <c r="L18" s="115">
        <f t="shared" si="1"/>
        <v>0</v>
      </c>
      <c r="M18" s="102"/>
    </row>
    <row r="19" spans="1:13">
      <c r="A19" s="119" t="s">
        <v>334</v>
      </c>
      <c r="B19" s="108"/>
      <c r="C19" s="108"/>
      <c r="D19" s="108"/>
      <c r="E19" s="108"/>
      <c r="F19" s="108"/>
      <c r="G19" s="108"/>
      <c r="H19" s="115"/>
      <c r="I19" s="115"/>
      <c r="J19" s="115">
        <f t="shared" si="2"/>
        <v>0</v>
      </c>
      <c r="K19" s="115"/>
      <c r="L19" s="115">
        <f t="shared" si="1"/>
        <v>0</v>
      </c>
      <c r="M19" s="102"/>
    </row>
    <row r="20" spans="1:13">
      <c r="A20" s="119" t="s">
        <v>335</v>
      </c>
      <c r="B20" s="108"/>
      <c r="C20" s="108"/>
      <c r="D20" s="108"/>
      <c r="E20" s="108"/>
      <c r="F20" s="108"/>
      <c r="G20" s="108"/>
      <c r="H20" s="115"/>
      <c r="I20" s="115"/>
      <c r="J20" s="115">
        <f t="shared" si="2"/>
        <v>0</v>
      </c>
      <c r="K20" s="115"/>
      <c r="L20" s="115">
        <f t="shared" si="1"/>
        <v>0</v>
      </c>
      <c r="M20" s="102"/>
    </row>
    <row r="21" spans="1:13">
      <c r="A21" s="120" t="s">
        <v>336</v>
      </c>
      <c r="B21" s="108"/>
      <c r="C21" s="108"/>
      <c r="D21" s="108"/>
      <c r="E21" s="121"/>
      <c r="F21" s="121"/>
      <c r="G21" s="121"/>
      <c r="H21" s="115"/>
      <c r="I21" s="115"/>
      <c r="J21" s="115">
        <f t="shared" si="2"/>
        <v>0</v>
      </c>
      <c r="K21" s="115"/>
      <c r="L21" s="115">
        <f t="shared" si="1"/>
        <v>0</v>
      </c>
      <c r="M21" s="102"/>
    </row>
    <row r="22" spans="1:13">
      <c r="A22" s="114" t="s">
        <v>337</v>
      </c>
      <c r="B22" s="113">
        <f>SUM(B19:B21)</f>
        <v>0</v>
      </c>
      <c r="C22" s="113">
        <f t="shared" ref="C22:K22" si="4">SUM(C19:C21)</f>
        <v>0</v>
      </c>
      <c r="D22" s="113">
        <f t="shared" si="4"/>
        <v>0</v>
      </c>
      <c r="E22" s="113">
        <f t="shared" si="4"/>
        <v>0</v>
      </c>
      <c r="F22" s="113">
        <f t="shared" si="4"/>
        <v>0</v>
      </c>
      <c r="G22" s="113">
        <f t="shared" si="4"/>
        <v>0</v>
      </c>
      <c r="H22" s="113">
        <f t="shared" si="4"/>
        <v>0</v>
      </c>
      <c r="I22" s="113">
        <f t="shared" si="4"/>
        <v>0</v>
      </c>
      <c r="J22" s="118">
        <f t="shared" si="2"/>
        <v>0</v>
      </c>
      <c r="K22" s="113">
        <f t="shared" si="4"/>
        <v>0</v>
      </c>
      <c r="L22" s="113">
        <f t="shared" si="1"/>
        <v>0</v>
      </c>
      <c r="M22" s="102"/>
    </row>
    <row r="23" spans="1:13">
      <c r="A23" s="114"/>
      <c r="B23" s="106"/>
      <c r="C23" s="107"/>
      <c r="D23" s="106"/>
      <c r="E23" s="107"/>
      <c r="F23" s="107"/>
      <c r="G23" s="107"/>
      <c r="H23" s="107"/>
      <c r="I23" s="115"/>
      <c r="J23" s="115"/>
      <c r="K23" s="115"/>
      <c r="L23" s="107"/>
      <c r="M23" s="102"/>
    </row>
    <row r="24" spans="1:13" ht="15.75" thickBot="1">
      <c r="A24" s="114" t="s">
        <v>338</v>
      </c>
      <c r="B24" s="122">
        <f>B12+B17+B22</f>
        <v>230076000</v>
      </c>
      <c r="C24" s="122">
        <f t="shared" ref="C24:K24" si="5">C12+C17+C22</f>
        <v>0</v>
      </c>
      <c r="D24" s="122">
        <f t="shared" si="5"/>
        <v>0</v>
      </c>
      <c r="E24" s="122">
        <f t="shared" si="5"/>
        <v>23007600</v>
      </c>
      <c r="F24" s="122">
        <f t="shared" si="5"/>
        <v>0</v>
      </c>
      <c r="G24" s="122">
        <f t="shared" si="5"/>
        <v>5384215</v>
      </c>
      <c r="H24" s="122">
        <f t="shared" si="5"/>
        <v>-52293207</v>
      </c>
      <c r="I24" s="122">
        <f t="shared" si="5"/>
        <v>147358966</v>
      </c>
      <c r="J24" s="122">
        <f t="shared" si="2"/>
        <v>353533574</v>
      </c>
      <c r="K24" s="122">
        <f t="shared" si="5"/>
        <v>-512551</v>
      </c>
      <c r="L24" s="122">
        <f t="shared" si="1"/>
        <v>353021023</v>
      </c>
      <c r="M24" s="102"/>
    </row>
    <row r="25" spans="1:13" ht="15.75" thickTop="1">
      <c r="A25" s="123"/>
      <c r="B25" s="106"/>
      <c r="C25" s="106"/>
      <c r="D25" s="106"/>
      <c r="E25" s="106"/>
      <c r="F25" s="106"/>
      <c r="G25" s="106"/>
      <c r="H25" s="106"/>
      <c r="I25" s="115"/>
      <c r="J25" s="115">
        <f t="shared" si="2"/>
        <v>0</v>
      </c>
      <c r="K25" s="115"/>
      <c r="L25" s="106">
        <f t="shared" si="1"/>
        <v>0</v>
      </c>
      <c r="M25" s="102"/>
    </row>
    <row r="26" spans="1:13">
      <c r="A26" s="114" t="s">
        <v>329</v>
      </c>
      <c r="B26" s="108"/>
      <c r="C26" s="108"/>
      <c r="D26" s="108"/>
      <c r="E26" s="108"/>
      <c r="F26" s="108"/>
      <c r="G26" s="108"/>
      <c r="H26" s="115"/>
      <c r="I26" s="115"/>
      <c r="J26" s="115">
        <f t="shared" si="2"/>
        <v>0</v>
      </c>
      <c r="K26" s="115"/>
      <c r="L26" s="115">
        <f t="shared" si="1"/>
        <v>0</v>
      </c>
      <c r="M26" s="102"/>
    </row>
    <row r="27" spans="1:13">
      <c r="A27" s="116" t="s">
        <v>324</v>
      </c>
      <c r="B27" s="108"/>
      <c r="C27" s="108"/>
      <c r="D27" s="108"/>
      <c r="E27" s="108"/>
      <c r="F27" s="108"/>
      <c r="G27" s="108"/>
      <c r="H27" s="115">
        <v>43825162</v>
      </c>
      <c r="I27" s="117">
        <v>-43825162</v>
      </c>
      <c r="J27" s="115">
        <f t="shared" si="2"/>
        <v>0</v>
      </c>
      <c r="K27" s="117"/>
      <c r="L27" s="115">
        <f t="shared" si="1"/>
        <v>0</v>
      </c>
      <c r="M27" s="102"/>
    </row>
    <row r="28" spans="1:13">
      <c r="A28" s="116" t="s">
        <v>330</v>
      </c>
      <c r="B28" s="108"/>
      <c r="C28" s="108"/>
      <c r="D28" s="108"/>
      <c r="E28" s="108"/>
      <c r="F28" s="108"/>
      <c r="G28" s="108">
        <v>10204730</v>
      </c>
      <c r="H28" s="115"/>
      <c r="I28" s="117">
        <v>243034913</v>
      </c>
      <c r="J28" s="115">
        <f t="shared" si="2"/>
        <v>253239643</v>
      </c>
      <c r="K28" s="115">
        <v>-331031</v>
      </c>
      <c r="L28" s="115">
        <f t="shared" si="1"/>
        <v>252908612</v>
      </c>
      <c r="M28" s="102"/>
    </row>
    <row r="29" spans="1:13">
      <c r="A29" s="116" t="s">
        <v>339</v>
      </c>
      <c r="B29" s="108"/>
      <c r="C29" s="108"/>
      <c r="D29" s="108"/>
      <c r="E29" s="108"/>
      <c r="F29" s="108"/>
      <c r="G29" s="108"/>
      <c r="H29" s="115"/>
      <c r="I29" s="115">
        <v>-103533804</v>
      </c>
      <c r="J29" s="115">
        <f t="shared" si="2"/>
        <v>-103533804</v>
      </c>
      <c r="K29" s="115"/>
      <c r="L29" s="115">
        <f t="shared" si="1"/>
        <v>-103533804</v>
      </c>
      <c r="M29" s="102"/>
    </row>
    <row r="30" spans="1:13">
      <c r="A30" s="114" t="s">
        <v>332</v>
      </c>
      <c r="B30" s="118">
        <f>SUM(B27:B29)</f>
        <v>0</v>
      </c>
      <c r="C30" s="118">
        <f t="shared" ref="C30:K30" si="6">SUM(C27:C29)</f>
        <v>0</v>
      </c>
      <c r="D30" s="118">
        <f t="shared" si="6"/>
        <v>0</v>
      </c>
      <c r="E30" s="118">
        <f t="shared" si="6"/>
        <v>0</v>
      </c>
      <c r="F30" s="118">
        <f t="shared" si="6"/>
        <v>0</v>
      </c>
      <c r="G30" s="118">
        <f t="shared" si="6"/>
        <v>10204730</v>
      </c>
      <c r="H30" s="118">
        <f t="shared" si="6"/>
        <v>43825162</v>
      </c>
      <c r="I30" s="118">
        <f t="shared" si="6"/>
        <v>95675947</v>
      </c>
      <c r="J30" s="118">
        <f t="shared" si="2"/>
        <v>149705839</v>
      </c>
      <c r="K30" s="118">
        <f t="shared" si="6"/>
        <v>-331031</v>
      </c>
      <c r="L30" s="118">
        <f t="shared" si="1"/>
        <v>149374808</v>
      </c>
      <c r="M30" s="102"/>
    </row>
    <row r="31" spans="1:13">
      <c r="A31" s="114" t="s">
        <v>333</v>
      </c>
      <c r="B31" s="108"/>
      <c r="C31" s="108"/>
      <c r="D31" s="108"/>
      <c r="E31" s="108"/>
      <c r="F31" s="108"/>
      <c r="G31" s="108"/>
      <c r="H31" s="115"/>
      <c r="I31" s="115"/>
      <c r="J31" s="115">
        <f t="shared" si="2"/>
        <v>0</v>
      </c>
      <c r="K31" s="115"/>
      <c r="L31" s="115">
        <f t="shared" si="1"/>
        <v>0</v>
      </c>
      <c r="M31" s="102"/>
    </row>
    <row r="32" spans="1:13">
      <c r="A32" s="119" t="s">
        <v>334</v>
      </c>
      <c r="B32" s="108"/>
      <c r="C32" s="108"/>
      <c r="D32" s="108"/>
      <c r="E32" s="108"/>
      <c r="F32" s="108"/>
      <c r="G32" s="108"/>
      <c r="H32" s="115"/>
      <c r="I32" s="115"/>
      <c r="J32" s="115">
        <f t="shared" si="2"/>
        <v>0</v>
      </c>
      <c r="K32" s="115"/>
      <c r="L32" s="115">
        <f t="shared" si="1"/>
        <v>0</v>
      </c>
      <c r="M32" s="102"/>
    </row>
    <row r="33" spans="1:13">
      <c r="A33" s="119" t="s">
        <v>335</v>
      </c>
      <c r="B33" s="108"/>
      <c r="C33" s="108"/>
      <c r="D33" s="108"/>
      <c r="E33" s="108"/>
      <c r="F33" s="108"/>
      <c r="G33" s="108"/>
      <c r="H33" s="115"/>
      <c r="I33" s="115"/>
      <c r="J33" s="115">
        <f t="shared" si="2"/>
        <v>0</v>
      </c>
      <c r="K33" s="115"/>
      <c r="L33" s="115">
        <f t="shared" si="1"/>
        <v>0</v>
      </c>
      <c r="M33" s="102"/>
    </row>
    <row r="34" spans="1:13">
      <c r="A34" s="120" t="s">
        <v>336</v>
      </c>
      <c r="B34" s="108"/>
      <c r="C34" s="108"/>
      <c r="D34" s="108"/>
      <c r="E34" s="121"/>
      <c r="F34" s="121"/>
      <c r="G34" s="121"/>
      <c r="H34" s="115"/>
      <c r="I34" s="115"/>
      <c r="J34" s="115">
        <f t="shared" si="2"/>
        <v>0</v>
      </c>
      <c r="K34" s="115"/>
      <c r="L34" s="115">
        <f t="shared" si="1"/>
        <v>0</v>
      </c>
      <c r="M34" s="102"/>
    </row>
    <row r="35" spans="1:13">
      <c r="A35" s="114" t="s">
        <v>337</v>
      </c>
      <c r="B35" s="118">
        <f>SUM(B32:B34)</f>
        <v>0</v>
      </c>
      <c r="C35" s="118">
        <f t="shared" ref="C35:K35" si="7">SUM(C32:C34)</f>
        <v>0</v>
      </c>
      <c r="D35" s="118">
        <f t="shared" si="7"/>
        <v>0</v>
      </c>
      <c r="E35" s="118">
        <f t="shared" si="7"/>
        <v>0</v>
      </c>
      <c r="F35" s="118">
        <f t="shared" si="7"/>
        <v>0</v>
      </c>
      <c r="G35" s="118">
        <f t="shared" si="7"/>
        <v>0</v>
      </c>
      <c r="H35" s="118">
        <f t="shared" si="7"/>
        <v>0</v>
      </c>
      <c r="I35" s="118">
        <f t="shared" si="7"/>
        <v>0</v>
      </c>
      <c r="J35" s="118">
        <f t="shared" si="2"/>
        <v>0</v>
      </c>
      <c r="K35" s="118">
        <f t="shared" si="7"/>
        <v>0</v>
      </c>
      <c r="L35" s="118">
        <f t="shared" si="1"/>
        <v>0</v>
      </c>
      <c r="M35" s="102"/>
    </row>
    <row r="36" spans="1:13">
      <c r="A36" s="114"/>
      <c r="B36" s="108"/>
      <c r="C36" s="108"/>
      <c r="D36" s="108"/>
      <c r="E36" s="108"/>
      <c r="F36" s="108"/>
      <c r="G36" s="108"/>
      <c r="H36" s="115"/>
      <c r="I36" s="115"/>
      <c r="J36" s="115"/>
      <c r="K36" s="115"/>
      <c r="L36" s="115"/>
      <c r="M36" s="102"/>
    </row>
    <row r="37" spans="1:13" ht="15.75" thickBot="1">
      <c r="A37" s="114" t="s">
        <v>340</v>
      </c>
      <c r="B37" s="122">
        <f>B24+B30+B35</f>
        <v>230076000</v>
      </c>
      <c r="C37" s="122">
        <f t="shared" ref="C37:K37" si="8">C24+C30+C35</f>
        <v>0</v>
      </c>
      <c r="D37" s="122">
        <f t="shared" si="8"/>
        <v>0</v>
      </c>
      <c r="E37" s="122">
        <f t="shared" si="8"/>
        <v>23007600</v>
      </c>
      <c r="F37" s="122">
        <f t="shared" si="8"/>
        <v>0</v>
      </c>
      <c r="G37" s="122">
        <f t="shared" si="8"/>
        <v>15588945</v>
      </c>
      <c r="H37" s="122">
        <f t="shared" si="8"/>
        <v>-8468045</v>
      </c>
      <c r="I37" s="122">
        <f t="shared" si="8"/>
        <v>243034913</v>
      </c>
      <c r="J37" s="122">
        <f t="shared" si="2"/>
        <v>503239413</v>
      </c>
      <c r="K37" s="122">
        <f t="shared" si="8"/>
        <v>-843582</v>
      </c>
      <c r="L37" s="122">
        <f t="shared" si="1"/>
        <v>502395831</v>
      </c>
      <c r="M37" s="102"/>
    </row>
    <row r="38" spans="1:13" ht="15.75" thickTop="1">
      <c r="B38" s="124"/>
      <c r="C38" s="124"/>
      <c r="D38" s="124"/>
      <c r="E38" s="124"/>
      <c r="F38" s="124"/>
      <c r="G38" s="124"/>
      <c r="H38" s="125"/>
      <c r="I38" s="125"/>
      <c r="J38" s="125"/>
      <c r="K38" s="125"/>
      <c r="L38" s="125"/>
      <c r="M38" s="102"/>
    </row>
    <row r="39" spans="1:13">
      <c r="A39" s="126" t="s">
        <v>341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6"/>
      <c r="M39" s="102"/>
    </row>
    <row r="40" spans="1:13">
      <c r="A40" s="126" t="s">
        <v>342</v>
      </c>
      <c r="B40" s="127"/>
      <c r="C40" s="127"/>
      <c r="D40" s="127"/>
      <c r="E40" s="127"/>
      <c r="F40" s="127"/>
      <c r="G40" s="127"/>
      <c r="H40" s="128"/>
      <c r="I40" s="128"/>
      <c r="J40" s="126"/>
      <c r="K40" s="128"/>
      <c r="L40" s="126"/>
      <c r="M40" s="102"/>
    </row>
    <row r="41" spans="1:13">
      <c r="B41" s="102"/>
      <c r="C41" s="102"/>
      <c r="D41" s="102"/>
      <c r="E41" s="102"/>
      <c r="F41" s="102"/>
      <c r="G41" s="102"/>
      <c r="M41" s="102"/>
    </row>
    <row r="42" spans="1:13">
      <c r="B42" s="102"/>
      <c r="C42" s="102"/>
      <c r="D42" s="102"/>
      <c r="E42" s="102"/>
      <c r="F42" s="102"/>
      <c r="G42" s="102"/>
      <c r="M42" s="102"/>
    </row>
    <row r="43" spans="1:13">
      <c r="B43" s="102"/>
      <c r="C43" s="102"/>
      <c r="D43" s="102"/>
      <c r="E43" s="102"/>
      <c r="F43" s="102"/>
      <c r="G43" s="102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2022-07-30T08:32:08Z</dcterms:modified>
</cp:coreProperties>
</file>