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944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39" i="18"/>
  <c r="B19" i="18" l="1"/>
  <c r="B37" i="18" l="1"/>
  <c r="B26" i="18"/>
  <c r="B27" i="18"/>
  <c r="B23" i="18"/>
  <c r="B22" i="18"/>
  <c r="B20" i="18"/>
  <c r="D55" i="18"/>
  <c r="D44" i="18"/>
  <c r="D37" i="18"/>
  <c r="D27" i="18"/>
  <c r="D26" i="18"/>
  <c r="D23" i="18"/>
  <c r="D22" i="18"/>
  <c r="D20" i="18"/>
  <c r="D42" i="18" s="1"/>
  <c r="D47" i="18" s="1"/>
  <c r="D57" i="18" s="1"/>
  <c r="B42" i="18" l="1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<sst xmlns="http://schemas.openxmlformats.org/spreadsheetml/2006/main" count="412" uniqueCount="269">
  <si>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</si>
  <si>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</si>
  <si>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</si>
  <si>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</si>
  <si>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</si>
  <si>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</si>
  <si>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</si>
  <si>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</si>
  <si>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</si>
  <si>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</si>
  <si>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</si>
  <si>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</si>
  <si>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</si>
  <si>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</si>
  <si>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</si>
  <si>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</si>
  <si>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</si>
  <si>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</si>
  <si>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</si>
  <si>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</si>
  <si>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</si>
  <si>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</si>
  <si>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</si>
  <si>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</si>
  <si>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</si>
  <si>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</si>
  <si>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</si>
  <si>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</si>
  <si>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</si>
  <si>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</si>
  <si>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</si>
  <si>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</si>
  <si>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</si>
  <si>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</si>
  <si>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</si>
  <si>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</si>
  <si>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</si>
  <si>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</si>
  <si>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</si>
  <si>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</si>
  <si>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</si>
  <si>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</si>
  <si>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</si>
  <si>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</si>
  <si>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</si>
  <si>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</si>
  <si>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</si>
  <si>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</si>
  <si>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</si>
  <si>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</si>
  <si>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</si>
  <si>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</si>
  <si>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</si>
  <si>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</si>
  <si>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</si>
  <si>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</si>
  <si>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</si>
  <si>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</si>
  <si>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</si>
  <si>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</si>
  <si>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</si>
  <si>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</si>
  <si>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</si>
  <si>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</si>
  <si>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</si>
  <si>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</si>
  <si>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</si>
  <si>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</si>
  <si>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</si>
  <si>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</si>
  <si>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</si>
  <si>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</si>
  <si>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</si>
  <si>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</si>
  <si>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</si>
  <si>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</si>
  <si>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</si>
  <si>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</si>
  <si>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</si>
  <si>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</si>
  <si>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</si>
  <si>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</si>
  <si>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</si>
  <si>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</si>
  <si>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</si>
  <si>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</si>
  <si>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</si>
  <si>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</si>
  <si>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</si>
  <si>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</si>
  <si>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</si>
  <si>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</si>
  <si>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</si>
  <si>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</si>
  <si>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</si>
  <si>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</si>
  <si>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</si>
  <si>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</si>
  <si>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</si>
  <si>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</si>
  <si>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</si>
  <si>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</si>
  <si>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</si>
  <si>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</si>
  <si>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</si>
  <si>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</si>
  <si>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</si>
  <si>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</si>
  <si>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</si>
  <si>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</si>
  <si>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</si>
  <si>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</si>
  <si>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</si>
  <si>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</si>
  <si>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</si>
  <si>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</si>
  <si>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</si>
  <si>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</si>
  <si>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</si>
  <si>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</si>
  <si>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</si>
  <si>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</si>
  <si>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</si>
  <si>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</si>
  <si>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</si>
  <si>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</si>
  <si>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</si>
  <si>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</si>
  <si>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</si>
  <si>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</si>
  <si>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</si>
  <si>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</si>
  <si>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</si>
  <si>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</si>
  <si>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</si>
  <si>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</si>
  <si>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</si>
  <si>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</si>
  <si>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</si>
  <si>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</si>
  <si>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</si>
  <si>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</si>
  <si>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</si>
  <si>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</si>
  <si>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</si>
  <si>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</si>
  <si>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</si>
  <si>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</si>
  <si>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</si>
  <si>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</si>
  <si>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</si>
  <si>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</si>
  <si>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</si>
  <si>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</si>
  <si>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</si>
  <si>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</si>
  <si>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</si>
  <si>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</si>
  <si>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</si>
  <si>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</si>
  <si>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</si>
  <si>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</si>
  <si>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</si>
  <si>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</si>
  <si>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</si>
  <si>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</si>
  <si>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</si>
  <si>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</si>
  <si>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</si>
  <si>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</si>
  <si>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</si>
  <si>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</si>
  <si>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</si>
  <si>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</si>
  <si>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</si>
  <si>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</si>
  <si>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</si>
  <si>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</si>
  <si>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</si>
  <si>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</si>
  <si>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</si>
  <si>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</si>
  <si>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</si>
  <si>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</si>
  <si>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</si>
  <si>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</si>
  <si>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</si>
  <si>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</si>
  <si>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</si>
  <si>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</si>
  <si>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</si>
  <si>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</si>
  <si>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</si>
  <si>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</si>
  <si>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</si>
  <si>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</si>
  <si>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</si>
  <si>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</si>
  <si>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</si>
  <si>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</si>
  <si>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</si>
  <si>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</si>
  <si>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</si>
  <si>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</si>
  <si>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</si>
  <si>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</si>
  <si>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</si>
  <si>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</si>
  <si>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</si>
  <si>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</si>
  <si>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</si>
  <si>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</si>
  <si>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</si>
  <si>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</si>
  <si>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</si>
  <si>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</si>
  <si>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</si>
  <si>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</si>
  <si>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</si>
  <si>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</si>
  <si>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</si>
  <si>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</si>
  <si>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</si>
  <si>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</si>
  <si>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</si>
  <si>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</si>
  <si>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</si>
  <si>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</si>
  <si>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</si>
  <si>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</si>
  <si>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</si>
  <si>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</si>
  <si>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</si>
  <si>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</si>
  <si>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</si>
  <si>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</si>
  <si>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</si>
  <si>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</si>
  <si>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</si>
  <si>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</si>
  <si>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</si>
  <si>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</si>
  <si>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</si>
  <si>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</si>
  <si>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</si>
  <si>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</si>
  <si>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</si>
  <si>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</si>
  <si>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</si>
  <si>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</si>
  <si>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</si>
  <si>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</si>
  <si>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</si>
  <si>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</si>
  <si>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</si>
  <si>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</si>
  <si>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</si>
  <si>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</si>
  <si>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</si>
  <si>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</si>
  <si>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</si>
  <si>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</si>
  <si>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</si>
  <si>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</si>
  <si>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</si>
  <si>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</si>
  <si>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Miljon Lek</t>
  </si>
  <si>
    <t>Te tjera te ardhura nga aktiviteti i shfrytezimit (kompesimi nga AMA)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</si>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</sst>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3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336342914</v>
      </c>
      <c r="C10" s="52"/>
      <c r="D10" s="64">
        <v>298244169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267</v>
      </c>
      <c r="B14" s="64">
        <v>2204075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-142277505</f>
        <v>-142277505</v>
      </c>
      <c r="C19" s="52"/>
      <c r="D19" s="64">
        <v>-129561495</v>
      </c>
      <c r="E19" s="51"/>
      <c r="F19" s="42"/>
    </row>
    <row r="20" spans="1:6">
      <c r="A20" s="63" t="s">
        <v>243</v>
      </c>
      <c r="B20" s="64">
        <f>-537995</f>
        <v>-537995</v>
      </c>
      <c r="C20" s="52"/>
      <c r="D20" s="64">
        <f>-3054283</f>
        <v>-3054283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-87501349</f>
        <v>-87501349</v>
      </c>
      <c r="C22" s="52"/>
      <c r="D22" s="64">
        <f>-86896542</f>
        <v>-86896542</v>
      </c>
      <c r="E22" s="51"/>
      <c r="F22" s="42"/>
    </row>
    <row r="23" spans="1:6">
      <c r="A23" s="63" t="s">
        <v>245</v>
      </c>
      <c r="B23" s="64">
        <f>-13219123</f>
        <v>-13219123</v>
      </c>
      <c r="C23" s="52"/>
      <c r="D23" s="64">
        <f>-13257091</f>
        <v>-13257091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-29431457</f>
        <v>-29431457</v>
      </c>
      <c r="C26" s="52"/>
      <c r="D26" s="64">
        <f>-35051271</f>
        <v>-35051271</v>
      </c>
      <c r="E26" s="51"/>
      <c r="F26" s="42"/>
    </row>
    <row r="27" spans="1:6">
      <c r="A27" s="45" t="s">
        <v>221</v>
      </c>
      <c r="B27" s="84">
        <f>-16974376</f>
        <v>-16974376</v>
      </c>
      <c r="C27" s="85"/>
      <c r="D27" s="84">
        <f>-12607327</f>
        <v>-12607327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-11077218</f>
        <v>-11077218</v>
      </c>
      <c r="C37" s="52"/>
      <c r="D37" s="64">
        <f>-8075811</f>
        <v>-8075811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-6898088-92640</f>
        <v>-6990728</v>
      </c>
      <c r="C39" s="52"/>
      <c r="D39" s="64">
        <v>-95727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30537238</v>
      </c>
      <c r="C42" s="55"/>
      <c r="D42" s="54">
        <f>SUM(D9:D41)</f>
        <v>9644622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-4644564</f>
        <v>-4644564</v>
      </c>
      <c r="C44" s="52"/>
      <c r="D44" s="64">
        <f>-1891802</f>
        <v>-1891802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25892674</v>
      </c>
      <c r="C47" s="58"/>
      <c r="D47" s="67">
        <f>SUM(D42:D46)</f>
        <v>7752820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25892674</v>
      </c>
      <c r="C57" s="77"/>
      <c r="D57" s="76">
        <f>D47+D55</f>
        <v>7752820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2021-03-23T12:28:29Z</cp:lastPrinted>
  <dcterms:created xsi:type="dcterms:W3CDTF">2012-01-19T09:31:29Z</dcterms:created>
  <dcterms:modified xsi:type="dcterms:W3CDTF">2021-03-24T11:08:05Z</dcterms:modified>
</cp:coreProperties>
</file>