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8060" windowHeight="11625" activeTab="0"/>
  </bookViews>
  <sheets>
    <sheet name="bilanci 2012" sheetId="1" r:id="rId1"/>
    <sheet name="pash 2012" sheetId="2" r:id="rId2"/>
    <sheet name="cashflow 2012" sheetId="3" r:id="rId3"/>
    <sheet name="kapitali 2012" sheetId="4" r:id="rId4"/>
  </sheets>
  <definedNames/>
  <calcPr fullCalcOnLoad="1"/>
</workbook>
</file>

<file path=xl/sharedStrings.xml><?xml version="1.0" encoding="utf-8"?>
<sst xmlns="http://schemas.openxmlformats.org/spreadsheetml/2006/main" count="213" uniqueCount="181">
  <si>
    <t>Nr</t>
  </si>
  <si>
    <t>AKTIVET</t>
  </si>
  <si>
    <t>I</t>
  </si>
  <si>
    <t>AKTIVET AFATSHKURTRA</t>
  </si>
  <si>
    <t>Aktive monetare</t>
  </si>
  <si>
    <t>Banka</t>
  </si>
  <si>
    <t>Arka</t>
  </si>
  <si>
    <t>-Derivativët</t>
  </si>
  <si>
    <t>-Aktivet e mbajtura për tregtim</t>
  </si>
  <si>
    <t>Totali 2</t>
  </si>
  <si>
    <t>Aktive të tjera financiare afatshkurtra</t>
  </si>
  <si>
    <t>Llogari / Kërkesa të arkëtueshme(klient )</t>
  </si>
  <si>
    <t>Llogari / Kërkesa të tjera të arkëtueshme (T. Fit., TVSH)</t>
  </si>
  <si>
    <t>Debitor Kreditor te tjere(llog. 467)</t>
  </si>
  <si>
    <t>Furnitor debitor</t>
  </si>
  <si>
    <t>Personeli dhe persona (llog 423)</t>
  </si>
  <si>
    <t>Totali 3</t>
  </si>
  <si>
    <t>Inventari</t>
  </si>
  <si>
    <t>Lëndët e para dhe inventari</t>
  </si>
  <si>
    <t>Prodhim në proces</t>
  </si>
  <si>
    <t>Produkte të gatshme</t>
  </si>
  <si>
    <t>Mallra për rishitje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</si>
  <si>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</si>
  <si>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</si>
  <si>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</si>
  <si>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</si>
  <si>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</si>
  <si>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</si>
  <si>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</si>
  <si>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</si>
  <si>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</si>
  <si>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Pjesëmarrje të tjera në njësi të kontrolluara (vetëm në PF)</t>
  </si>
  <si>
    <t>Aksione dhe investime të tjera në pjesëmarrje</t>
  </si>
  <si>
    <t>Aksione dhe letra të tjera me vlerë</t>
  </si>
  <si>
    <t>Llogari / 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</si>
  <si>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</si>
  <si>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</si>
  <si>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</si>
  <si>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</si>
  <si>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</si>
  <si>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vl.kontab.)</t>
  </si>
  <si>
    <t>Aktive Afatgjata ne proces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</si>
  <si>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</si>
  <si>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</si>
  <si>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</si>
  <si>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</si>
  <si>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</si>
  <si>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</si>
  <si>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</si>
  <si>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</si>
  <si>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</si>
  <si>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</si>
  <si>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</si>
  <si>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Derivativët</t>
  </si>
  <si>
    <t>Huamarrjet</t>
  </si>
  <si>
    <t>Huatë dhe obligacionet afatshkurtra ( Overdaft  + linja kredie)</t>
  </si>
  <si>
    <t>Kthimet/Ripagesat e huave afatgjata</t>
  </si>
  <si>
    <t>Te tjera detyrime</t>
  </si>
  <si>
    <t xml:space="preserve">Huat dhe parapagimet </t>
  </si>
  <si>
    <t xml:space="preserve">Te pagueshme ndaj furnitoreve </t>
  </si>
  <si>
    <t>Të pagueshme ndaj punonjësve</t>
  </si>
  <si>
    <t>Hua të tjera</t>
  </si>
  <si>
    <t>Arketuar per porosi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</si>
  <si>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</si>
  <si>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</si>
  <si>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</si>
  <si>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</si>
  <si>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</si>
  <si>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Hua nga Bankat</t>
  </si>
  <si>
    <t>Hua te tjera (llog. 467 )</t>
  </si>
  <si>
    <t>Qeraja financiare</t>
  </si>
  <si>
    <t>Totali 1</t>
  </si>
  <si>
    <t xml:space="preserve">Huamarrje të tjera afatgjata </t>
  </si>
  <si>
    <t>Provizionet afatgjata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</si>
  <si>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</si>
  <si>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</si>
  <si>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</si>
  <si>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</si>
  <si>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</si>
  <si>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</si>
  <si>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</si>
  <si>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</si>
  <si>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(negative)(Diferenca rivleresimi)</t>
  </si>
  <si>
    <t>Rezerva statutore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</si>
  <si>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</si>
  <si>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</si>
  <si>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</si>
  <si>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</si>
  <si>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</si>
  <si>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   I    DETYRIMEVE    KAPITALIT (I,II,III)</t>
  </si>
  <si>
    <t xml:space="preserve">TV Ballkan sha </t>
  </si>
  <si>
    <t>Nr.</t>
  </si>
  <si>
    <t>Përshkrimi i Elementëve</t>
  </si>
  <si>
    <t>Referencat Nr llog,</t>
  </si>
  <si>
    <t>Shitjet neto</t>
  </si>
  <si>
    <t>701, 705</t>
  </si>
  <si>
    <t>Të ardhura të tjera nga veprimtaritë e shfrytëzimit</t>
  </si>
  <si>
    <t>702-708X</t>
  </si>
  <si>
    <t>Ndryshimet në inventarin e produkteve të gatshme dhe prodhimit në proçes</t>
  </si>
  <si>
    <t>Totali  te ardhurave nga veprimtaria kryesore ( 1-3)</t>
  </si>
  <si>
    <t>Materialet e konsumuara</t>
  </si>
  <si>
    <t>601-608X</t>
  </si>
  <si>
    <t>Kosto e punës</t>
  </si>
  <si>
    <t>641- 648</t>
  </si>
  <si>
    <t>-pagat e personelit</t>
  </si>
  <si>
    <t>-shpenzimet per sigurimet shoqërore dhe shëndetsore</t>
  </si>
  <si>
    <t>Amortizimet dhe zhvlerësimet</t>
  </si>
  <si>
    <t>68X</t>
  </si>
  <si>
    <t>Shpenzime të tjera</t>
  </si>
  <si>
    <t>61-63</t>
  </si>
  <si>
    <t>Totali i shpenzimeve nga veprimtaria kryesore (shuma 5 - 8)</t>
  </si>
  <si>
    <t>Fitimi apo humbja nga veprimtaria kryesore (1+2+/-3-9)</t>
  </si>
  <si>
    <t>Të ardhurat dhe shpenzimet financiare nga njësitë e kontrolluara</t>
  </si>
  <si>
    <t>761, 661</t>
  </si>
  <si>
    <t>762, 662</t>
  </si>
  <si>
    <t>Të ardhurat dhe shpenzimet financiare</t>
  </si>
  <si>
    <t>Të ardhurat dhe shpenzimet financiare nga investime të tjera financiare afatgjata</t>
  </si>
  <si>
    <t>763,764, 765, 664, 665</t>
  </si>
  <si>
    <t>Të ardhurat dhe shpenzimet nga interesat</t>
  </si>
  <si>
    <t>767, 667</t>
  </si>
  <si>
    <t>Fitimet (humbjet) nga kursi i këmbimi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</si>
  <si>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</si>
  <si>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</si>
  <si>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</si>
  <si>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</si>
  <si>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</si>
  <si>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</si>
  <si>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</si>
  <si>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Fluksi monetar nga veprimtaritë e shfrytëzimit</t>
  </si>
  <si>
    <t>Mjetet monetare (MM) të arkëtuara nga klientët</t>
  </si>
  <si>
    <t>MM të paguara ndaj furnitorëve dhe punonjësve</t>
  </si>
  <si>
    <t>Interesi i paguar</t>
  </si>
  <si>
    <t>Tatim mbi fitimin + TVSH  etj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</si>
  <si>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</si>
  <si>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</si>
  <si>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</si>
  <si>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</si>
  <si>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</si>
  <si>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</si>
  <si>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</si>
  <si>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</si>
  <si>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</si>
  <si>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</si>
  <si>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afatgjata( 467 )</t>
  </si>
  <si>
    <t xml:space="preserve">Pagesat e detyrimeve </t>
  </si>
  <si>
    <t>Dividendë të paguar</t>
  </si>
  <si>
    <t xml:space="preserve">Te Tjera </t>
  </si>
  <si>
    <t>MM neto e përdorur në veprimtaritë financiare</t>
  </si>
  <si>
    <t>IV</t>
  </si>
  <si>
    <t>Rritja/rënia neto e mjeteve monetare</t>
  </si>
  <si>
    <t>V</t>
  </si>
  <si>
    <t>Mjetet monetare në fillim të periudhës kontabël</t>
  </si>
  <si>
    <t>VI</t>
  </si>
  <si>
    <t>Mjetet monetare në fund të periudhës kontabël</t>
  </si>
  <si>
    <t>EMERTIMI</t>
  </si>
  <si>
    <t>Kapitali Aksionar</t>
  </si>
  <si>
    <t>Primi aksionit</t>
  </si>
  <si>
    <t>Aksione thesari</t>
  </si>
  <si>
    <t>Rezerva statutore e ligjore</t>
  </si>
  <si>
    <t>Fitim I Pashperndar</t>
  </si>
  <si>
    <t>Totali</t>
  </si>
  <si>
    <t>Fitimi Neto per periudhen kontabel</t>
  </si>
  <si>
    <t>Dividentet e paguar</t>
  </si>
  <si>
    <t xml:space="preserve">Emetimi I aksioneve </t>
  </si>
  <si>
    <t>Rritja e Rezerves Kapitalit</t>
  </si>
  <si>
    <t>v. 2010</t>
  </si>
  <si>
    <t xml:space="preserve"> </t>
  </si>
  <si>
    <t>Pozicioni me 31.12.2010</t>
  </si>
  <si>
    <t>Detyrimet tatimore (Tatim Fitimi,TVSH,  TAP , Tat. Ne burim , sig.shoq.taksa etj)</t>
  </si>
  <si>
    <t xml:space="preserve">MM të ardhura nga veprimtaritë </t>
  </si>
  <si>
    <t>Arketuar  nga shitja e aktiveve financiare</t>
  </si>
  <si>
    <t>Të ardhurat dhe shpenzimet financiare nga pjesëmarrjet ( Dividentet )</t>
  </si>
  <si>
    <t>v. 2011</t>
  </si>
  <si>
    <t>Totali i të ardhurave dhe shpenzimeve financiare (13.1+13.2+13.3+13.4)</t>
  </si>
  <si>
    <t>Pozicioni me 31.12.2011</t>
  </si>
  <si>
    <t>Bilanci 2012</t>
  </si>
  <si>
    <t>v. 2012</t>
  </si>
  <si>
    <t>PASQYRA E TË ARDHURAVE DHE SHPENZIMEVE   2012</t>
  </si>
  <si>
    <t>Pasqyra e fluksit monetar - Metoda direkte viti 2012</t>
  </si>
  <si>
    <t>PASQYRA E NDRYSHIMEVE NE KAPITAL   2012</t>
  </si>
  <si>
    <t>Pozicioni me 31.12.2012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</si>
</sst>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_-* #,##0.00_L_e_k_-;\-* #,##0.00_L_e_k_-;_-* &quot;-&quot;??_L_e_k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4" fillId="17" borderId="10" xfId="56" applyFont="1" applyFill="1" applyBorder="1" applyAlignment="1">
      <alignment vertical="top" wrapText="1"/>
    </xf>
    <xf numFmtId="0" fontId="65" fillId="17" borderId="10" xfId="56" applyFont="1" applyFill="1" applyBorder="1" applyAlignment="1">
      <alignment vertical="top" wrapText="1"/>
    </xf>
    <xf numFmtId="0" fontId="64" fillId="33" borderId="10" xfId="56" applyFont="1" applyFill="1" applyBorder="1" applyAlignment="1">
      <alignment vertical="top" wrapText="1"/>
    </xf>
    <xf numFmtId="0" fontId="66" fillId="0" borderId="10" xfId="56" applyFont="1" applyFill="1" applyBorder="1" applyAlignment="1">
      <alignment vertical="top" wrapText="1"/>
    </xf>
    <xf numFmtId="0" fontId="8" fillId="9" borderId="10" xfId="52" applyFont="1" applyFill="1" applyBorder="1" applyAlignment="1" applyProtection="1">
      <alignment vertical="center" wrapText="1"/>
      <protection/>
    </xf>
    <xf numFmtId="172" fontId="67" fillId="0" borderId="10" xfId="42" applyNumberFormat="1" applyFont="1" applyBorder="1" applyAlignment="1">
      <alignment vertical="center"/>
    </xf>
    <xf numFmtId="172" fontId="67" fillId="0" borderId="0" xfId="42" applyNumberFormat="1" applyFont="1" applyAlignment="1">
      <alignment vertical="center"/>
    </xf>
    <xf numFmtId="0" fontId="68" fillId="0" borderId="10" xfId="56" applyFont="1" applyFill="1" applyBorder="1" applyAlignment="1">
      <alignment horizontal="center" vertical="top"/>
    </xf>
    <xf numFmtId="0" fontId="68" fillId="0" borderId="10" xfId="56" applyFont="1" applyFill="1" applyBorder="1" applyAlignment="1">
      <alignment vertical="top" wrapText="1"/>
    </xf>
    <xf numFmtId="0" fontId="69" fillId="0" borderId="10" xfId="56" applyFont="1" applyFill="1" applyBorder="1" applyAlignment="1">
      <alignment vertical="top" wrapText="1"/>
    </xf>
    <xf numFmtId="0" fontId="70" fillId="0" borderId="10" xfId="56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71" fillId="0" borderId="10" xfId="56" applyFont="1" applyFill="1" applyBorder="1" applyAlignment="1">
      <alignment vertical="top" wrapText="1"/>
    </xf>
    <xf numFmtId="0" fontId="68" fillId="0" borderId="10" xfId="56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top" wrapText="1"/>
    </xf>
    <xf numFmtId="0" fontId="10" fillId="0" borderId="10" xfId="56" applyFont="1" applyFill="1" applyBorder="1" applyAlignment="1">
      <alignment vertical="top" wrapText="1"/>
    </xf>
    <xf numFmtId="172" fontId="40" fillId="0" borderId="10" xfId="42" applyNumberFormat="1" applyFont="1" applyFill="1" applyBorder="1" applyAlignment="1">
      <alignment vertical="center"/>
    </xf>
    <xf numFmtId="0" fontId="13" fillId="0" borderId="10" xfId="56" applyFont="1" applyFill="1" applyBorder="1" applyAlignment="1">
      <alignment vertical="top" wrapText="1"/>
    </xf>
    <xf numFmtId="0" fontId="13" fillId="0" borderId="10" xfId="56" applyFont="1" applyFill="1" applyBorder="1" applyAlignment="1">
      <alignment vertical="center" wrapText="1"/>
    </xf>
    <xf numFmtId="0" fontId="14" fillId="0" borderId="10" xfId="56" applyFont="1" applyFill="1" applyBorder="1" applyAlignment="1">
      <alignment vertical="top" wrapText="1"/>
    </xf>
    <xf numFmtId="0" fontId="10" fillId="0" borderId="10" xfId="56" applyFont="1" applyFill="1" applyBorder="1" applyAlignment="1">
      <alignment vertical="center" wrapText="1"/>
    </xf>
    <xf numFmtId="0" fontId="14" fillId="0" borderId="10" xfId="56" applyFont="1" applyFill="1" applyBorder="1" applyAlignment="1">
      <alignment horizontal="justify" vertical="top" wrapText="1"/>
    </xf>
    <xf numFmtId="0" fontId="14" fillId="0" borderId="10" xfId="56" applyFont="1" applyFill="1" applyBorder="1" applyAlignment="1">
      <alignment horizontal="justify" vertical="top"/>
    </xf>
    <xf numFmtId="0" fontId="14" fillId="0" borderId="10" xfId="56" applyFont="1" applyFill="1" applyBorder="1" applyAlignment="1">
      <alignment vertical="center" wrapText="1"/>
    </xf>
    <xf numFmtId="172" fontId="9" fillId="0" borderId="10" xfId="42" applyNumberFormat="1" applyFont="1" applyFill="1" applyBorder="1" applyAlignment="1" applyProtection="1">
      <alignment vertical="center" wrapText="1"/>
      <protection/>
    </xf>
    <xf numFmtId="172" fontId="7" fillId="0" borderId="10" xfId="42" applyNumberFormat="1" applyFont="1" applyFill="1" applyBorder="1" applyAlignment="1" applyProtection="1">
      <alignment vertical="center" wrapText="1"/>
      <protection/>
    </xf>
    <xf numFmtId="0" fontId="6" fillId="9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justify" vertical="center"/>
      <protection/>
    </xf>
    <xf numFmtId="0" fontId="9" fillId="0" borderId="10" xfId="52" applyFont="1" applyFill="1" applyBorder="1" applyAlignment="1" applyProtection="1">
      <alignment horizontal="justify" vertical="center"/>
      <protection/>
    </xf>
    <xf numFmtId="0" fontId="9" fillId="0" borderId="10" xfId="52" applyFont="1" applyFill="1" applyBorder="1" applyAlignment="1" applyProtection="1">
      <alignment vertical="center" wrapText="1"/>
      <protection/>
    </xf>
    <xf numFmtId="0" fontId="7" fillId="0" borderId="10" xfId="52" applyFont="1" applyFill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16" fillId="34" borderId="10" xfId="52" applyFont="1" applyFill="1" applyBorder="1" applyAlignment="1" applyProtection="1">
      <alignment vertical="top" wrapText="1"/>
      <protection/>
    </xf>
    <xf numFmtId="0" fontId="9" fillId="35" borderId="10" xfId="52" applyFont="1" applyFill="1" applyBorder="1" applyAlignment="1" applyProtection="1">
      <alignment vertical="center" wrapText="1"/>
      <protection/>
    </xf>
    <xf numFmtId="0" fontId="16" fillId="34" borderId="10" xfId="52" applyFont="1" applyFill="1" applyBorder="1" applyAlignment="1" applyProtection="1">
      <alignment/>
      <protection/>
    </xf>
    <xf numFmtId="172" fontId="73" fillId="0" borderId="10" xfId="42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 vertical="center"/>
    </xf>
    <xf numFmtId="172" fontId="74" fillId="0" borderId="10" xfId="42" applyNumberFormat="1" applyFont="1" applyBorder="1" applyAlignment="1">
      <alignment vertical="center"/>
    </xf>
    <xf numFmtId="172" fontId="9" fillId="35" borderId="10" xfId="42" applyNumberFormat="1" applyFont="1" applyFill="1" applyBorder="1" applyAlignment="1" applyProtection="1">
      <alignment horizontal="center" vertical="center"/>
      <protection/>
    </xf>
    <xf numFmtId="172" fontId="0" fillId="0" borderId="10" xfId="42" applyNumberFormat="1" applyFont="1" applyFill="1" applyBorder="1" applyAlignment="1">
      <alignment/>
    </xf>
    <xf numFmtId="0" fontId="75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8" fillId="36" borderId="10" xfId="42" applyNumberFormat="1" applyFont="1" applyFill="1" applyBorder="1" applyAlignment="1" applyProtection="1">
      <alignment vertical="center" wrapText="1"/>
      <protection/>
    </xf>
    <xf numFmtId="172" fontId="0" fillId="0" borderId="0" xfId="42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0" applyNumberFormat="1" applyAlignment="1">
      <alignment/>
    </xf>
    <xf numFmtId="0" fontId="62" fillId="4" borderId="10" xfId="0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horizontal="center" vertical="center" wrapText="1"/>
    </xf>
    <xf numFmtId="0" fontId="62" fillId="4" borderId="10" xfId="0" applyFont="1" applyFill="1" applyBorder="1" applyAlignment="1">
      <alignment horizontal="center" wrapText="1"/>
    </xf>
    <xf numFmtId="172" fontId="11" fillId="0" borderId="10" xfId="42" applyNumberFormat="1" applyFont="1" applyFill="1" applyBorder="1" applyAlignment="1">
      <alignment horizontal="center" vertical="center" wrapText="1"/>
    </xf>
    <xf numFmtId="172" fontId="40" fillId="0" borderId="10" xfId="42" applyNumberFormat="1" applyFont="1" applyFill="1" applyBorder="1" applyAlignment="1">
      <alignment horizontal="center" vertical="center"/>
    </xf>
    <xf numFmtId="172" fontId="12" fillId="0" borderId="10" xfId="42" applyNumberFormat="1" applyFont="1" applyFill="1" applyBorder="1" applyAlignment="1">
      <alignment horizontal="center" vertical="center" wrapText="1"/>
    </xf>
    <xf numFmtId="172" fontId="13" fillId="0" borderId="10" xfId="42" applyNumberFormat="1" applyFont="1" applyFill="1" applyBorder="1" applyAlignment="1">
      <alignment horizontal="center" vertical="center" wrapText="1"/>
    </xf>
    <xf numFmtId="172" fontId="14" fillId="0" borderId="10" xfId="42" applyNumberFormat="1" applyFont="1" applyFill="1" applyBorder="1" applyAlignment="1">
      <alignment horizontal="center" vertical="center" wrapText="1"/>
    </xf>
    <xf numFmtId="172" fontId="11" fillId="37" borderId="10" xfId="42" applyNumberFormat="1" applyFont="1" applyFill="1" applyBorder="1" applyAlignment="1">
      <alignment horizontal="center" vertical="center" wrapText="1"/>
    </xf>
    <xf numFmtId="172" fontId="10" fillId="0" borderId="10" xfId="42" applyNumberFormat="1" applyFont="1" applyFill="1" applyBorder="1" applyAlignment="1">
      <alignment horizontal="center" vertical="center" wrapText="1"/>
    </xf>
    <xf numFmtId="172" fontId="14" fillId="0" borderId="10" xfId="42" applyNumberFormat="1" applyFont="1" applyFill="1" applyBorder="1" applyAlignment="1">
      <alignment horizontal="center" vertical="center"/>
    </xf>
    <xf numFmtId="172" fontId="76" fillId="0" borderId="10" xfId="42" applyNumberFormat="1" applyFont="1" applyFill="1" applyBorder="1" applyAlignment="1">
      <alignment horizontal="center" vertical="center" wrapText="1"/>
    </xf>
    <xf numFmtId="172" fontId="66" fillId="0" borderId="10" xfId="42" applyNumberFormat="1" applyFont="1" applyFill="1" applyBorder="1" applyAlignment="1">
      <alignment horizontal="center" vertical="center" wrapText="1"/>
    </xf>
    <xf numFmtId="172" fontId="67" fillId="0" borderId="10" xfId="42" applyNumberFormat="1" applyFont="1" applyFill="1" applyBorder="1" applyAlignment="1">
      <alignment horizontal="center" vertical="center"/>
    </xf>
    <xf numFmtId="172" fontId="77" fillId="0" borderId="10" xfId="42" applyNumberFormat="1" applyFont="1" applyFill="1" applyBorder="1" applyAlignment="1">
      <alignment horizontal="center" vertical="center" wrapText="1"/>
    </xf>
    <xf numFmtId="172" fontId="70" fillId="0" borderId="10" xfId="42" applyNumberFormat="1" applyFont="1" applyFill="1" applyBorder="1" applyAlignment="1">
      <alignment horizontal="center" vertical="center" wrapText="1"/>
    </xf>
    <xf numFmtId="172" fontId="68" fillId="0" borderId="10" xfId="42" applyNumberFormat="1" applyFont="1" applyFill="1" applyBorder="1" applyAlignment="1">
      <alignment horizontal="center" vertical="center" wrapText="1"/>
    </xf>
    <xf numFmtId="172" fontId="71" fillId="0" borderId="10" xfId="42" applyNumberFormat="1" applyFont="1" applyFill="1" applyBorder="1" applyAlignment="1">
      <alignment horizontal="center" vertical="center" wrapText="1"/>
    </xf>
    <xf numFmtId="172" fontId="78" fillId="0" borderId="10" xfId="42" applyNumberFormat="1" applyFont="1" applyFill="1" applyBorder="1" applyAlignment="1">
      <alignment horizontal="center" vertical="center" wrapText="1"/>
    </xf>
    <xf numFmtId="172" fontId="76" fillId="37" borderId="10" xfId="42" applyNumberFormat="1" applyFont="1" applyFill="1" applyBorder="1" applyAlignment="1">
      <alignment horizontal="center" vertical="center" wrapText="1"/>
    </xf>
    <xf numFmtId="172" fontId="0" fillId="0" borderId="0" xfId="42" applyNumberFormat="1" applyFont="1" applyAlignment="1">
      <alignment/>
    </xf>
    <xf numFmtId="0" fontId="7" fillId="35" borderId="10" xfId="52" applyFont="1" applyFill="1" applyBorder="1" applyAlignment="1" applyProtection="1">
      <alignment vertical="center" wrapText="1"/>
      <protection/>
    </xf>
    <xf numFmtId="172" fontId="7" fillId="35" borderId="10" xfId="42" applyNumberFormat="1" applyFont="1" applyFill="1" applyBorder="1" applyAlignment="1" applyProtection="1">
      <alignment vertical="center" wrapText="1"/>
      <protection/>
    </xf>
    <xf numFmtId="0" fontId="7" fillId="0" borderId="10" xfId="52" applyFont="1" applyBorder="1" applyAlignment="1" applyProtection="1">
      <alignment vertical="center"/>
      <protection/>
    </xf>
    <xf numFmtId="172" fontId="7" fillId="0" borderId="10" xfId="42" applyNumberFormat="1" applyFont="1" applyBorder="1" applyAlignment="1" applyProtection="1">
      <alignment vertical="center"/>
      <protection/>
    </xf>
    <xf numFmtId="0" fontId="7" fillId="0" borderId="10" xfId="52" applyFont="1" applyFill="1" applyBorder="1" applyAlignment="1" applyProtection="1">
      <alignment horizontal="left" vertical="center"/>
      <protection/>
    </xf>
    <xf numFmtId="0" fontId="7" fillId="36" borderId="10" xfId="52" applyFont="1" applyFill="1" applyBorder="1" applyAlignment="1" applyProtection="1">
      <alignment vertical="center"/>
      <protection/>
    </xf>
    <xf numFmtId="0" fontId="8" fillId="36" borderId="10" xfId="52" applyFont="1" applyFill="1" applyBorder="1" applyAlignment="1" applyProtection="1">
      <alignment vertical="center" wrapText="1"/>
      <protection/>
    </xf>
    <xf numFmtId="172" fontId="40" fillId="0" borderId="10" xfId="42" applyNumberFormat="1" applyFont="1" applyBorder="1" applyAlignment="1">
      <alignment vertical="center"/>
    </xf>
    <xf numFmtId="0" fontId="62" fillId="4" borderId="10" xfId="0" applyFont="1" applyFill="1" applyBorder="1" applyAlignment="1">
      <alignment/>
    </xf>
    <xf numFmtId="172" fontId="62" fillId="4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79" fillId="17" borderId="11" xfId="56" applyFont="1" applyFill="1" applyBorder="1" applyAlignment="1">
      <alignment horizontal="center" vertical="center" wrapText="1"/>
    </xf>
    <xf numFmtId="0" fontId="68" fillId="17" borderId="11" xfId="56" applyFont="1" applyFill="1" applyBorder="1" applyAlignment="1">
      <alignment horizontal="center" vertical="center"/>
    </xf>
    <xf numFmtId="0" fontId="68" fillId="17" borderId="11" xfId="56" applyFont="1" applyFill="1" applyBorder="1" applyAlignment="1">
      <alignment horizontal="center" vertical="center" wrapText="1"/>
    </xf>
    <xf numFmtId="0" fontId="80" fillId="17" borderId="11" xfId="56" applyFont="1" applyFill="1" applyBorder="1" applyAlignment="1">
      <alignment horizontal="center" vertical="center" wrapText="1"/>
    </xf>
    <xf numFmtId="0" fontId="68" fillId="17" borderId="12" xfId="56" applyFont="1" applyFill="1" applyBorder="1" applyAlignment="1">
      <alignment horizontal="center" vertical="center"/>
    </xf>
    <xf numFmtId="0" fontId="5" fillId="9" borderId="11" xfId="52" applyFont="1" applyFill="1" applyBorder="1" applyAlignment="1" applyProtection="1">
      <alignment horizontal="center" vertical="center" wrapText="1"/>
      <protection/>
    </xf>
    <xf numFmtId="0" fontId="15" fillId="34" borderId="11" xfId="52" applyFont="1" applyFill="1" applyBorder="1" applyAlignment="1" applyProtection="1">
      <alignment horizontal="center" vertical="center" wrapText="1"/>
      <protection/>
    </xf>
    <xf numFmtId="0" fontId="9" fillId="34" borderId="11" xfId="52" applyFont="1" applyFill="1" applyBorder="1" applyAlignment="1" applyProtection="1">
      <alignment horizontal="center" vertical="center" wrapText="1"/>
      <protection/>
    </xf>
    <xf numFmtId="0" fontId="74" fillId="34" borderId="11" xfId="0" applyFont="1" applyFill="1" applyBorder="1" applyAlignment="1">
      <alignment horizontal="center" vertical="center" wrapText="1"/>
    </xf>
    <xf numFmtId="0" fontId="4" fillId="9" borderId="11" xfId="52" applyFont="1" applyFill="1" applyBorder="1" applyAlignment="1" applyProtection="1">
      <alignment horizontal="center" vertical="center" wrapText="1"/>
      <protection/>
    </xf>
    <xf numFmtId="0" fontId="74" fillId="38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62" fillId="39" borderId="10" xfId="42" applyNumberFormat="1" applyFont="1" applyFill="1" applyBorder="1" applyAlignment="1">
      <alignment/>
    </xf>
    <xf numFmtId="172" fontId="62" fillId="39" borderId="13" xfId="42" applyNumberFormat="1" applyFont="1" applyFill="1" applyBorder="1" applyAlignment="1">
      <alignment/>
    </xf>
    <xf numFmtId="172" fontId="62" fillId="39" borderId="0" xfId="42" applyNumberFormat="1" applyFont="1" applyFill="1" applyBorder="1" applyAlignment="1">
      <alignment/>
    </xf>
    <xf numFmtId="172" fontId="62" fillId="39" borderId="10" xfId="0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0" fontId="62" fillId="39" borderId="10" xfId="0" applyFont="1" applyFill="1" applyBorder="1" applyAlignment="1">
      <alignment horizontal="center" vertical="center" wrapText="1"/>
    </xf>
    <xf numFmtId="0" fontId="6" fillId="9" borderId="10" xfId="52" applyFont="1" applyFill="1" applyBorder="1" applyAlignment="1" applyProtection="1">
      <alignment horizontal="center" vertical="center" wrapText="1"/>
      <protection/>
    </xf>
    <xf numFmtId="0" fontId="3" fillId="36" borderId="14" xfId="52" applyFont="1" applyFill="1" applyBorder="1" applyAlignment="1" applyProtection="1">
      <alignment horizontal="center"/>
      <protection/>
    </xf>
    <xf numFmtId="0" fontId="8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4.421875" style="0" customWidth="1"/>
    <col min="2" max="2" width="42.28125" style="0" customWidth="1"/>
    <col min="3" max="3" width="15.421875" style="0" customWidth="1"/>
    <col min="4" max="4" width="16.421875" style="0" customWidth="1"/>
    <col min="5" max="5" width="11.421875" style="0" customWidth="1"/>
    <col min="6" max="6" width="5.57421875" style="0" customWidth="1"/>
    <col min="7" max="7" width="34.57421875" style="0" customWidth="1"/>
    <col min="8" max="8" width="14.28125" style="0" customWidth="1"/>
    <col min="9" max="9" width="16.7109375" style="0" customWidth="1"/>
    <col min="10" max="10" width="14.8515625" style="0" customWidth="1"/>
    <col min="11" max="11" width="14.421875" style="0" customWidth="1"/>
    <col min="12" max="13" width="11.57421875" style="0" bestFit="1" customWidth="1"/>
    <col min="14" max="14" width="18.57421875" style="0" customWidth="1"/>
  </cols>
  <sheetData>
    <row r="1" spans="1:6" ht="15">
      <c r="A1" s="1" t="s">
        <v>90</v>
      </c>
      <c r="F1" s="1" t="s">
        <v>90</v>
      </c>
    </row>
    <row r="2" spans="2:9" ht="15.75">
      <c r="B2" s="42" t="s">
        <v>175</v>
      </c>
      <c r="C2" s="42"/>
      <c r="D2" s="42"/>
      <c r="G2" s="42" t="s">
        <v>175</v>
      </c>
      <c r="H2" s="42"/>
      <c r="I2" s="42"/>
    </row>
    <row r="3" spans="1:9" ht="15.75" customHeight="1">
      <c r="A3" s="83" t="s">
        <v>0</v>
      </c>
      <c r="B3" s="84" t="s">
        <v>1</v>
      </c>
      <c r="C3" s="81" t="s">
        <v>176</v>
      </c>
      <c r="D3" s="80" t="s">
        <v>172</v>
      </c>
      <c r="F3" s="83" t="s">
        <v>0</v>
      </c>
      <c r="G3" s="82" t="s">
        <v>51</v>
      </c>
      <c r="H3" s="82" t="s">
        <v>176</v>
      </c>
      <c r="I3" s="80" t="s">
        <v>172</v>
      </c>
    </row>
    <row r="4" spans="1:9" ht="15">
      <c r="A4" s="2" t="s">
        <v>2</v>
      </c>
      <c r="B4" s="9" t="s">
        <v>3</v>
      </c>
      <c r="C4" s="59">
        <f>C5+C10+C11+C18+C25+C26+C27</f>
        <v>248392487</v>
      </c>
      <c r="D4" s="59">
        <f>D5+D10+D11+D18+D25+D26+D27</f>
        <v>241728168</v>
      </c>
      <c r="F4" s="2" t="s">
        <v>2</v>
      </c>
      <c r="G4" s="16" t="s">
        <v>52</v>
      </c>
      <c r="H4" s="51">
        <f>H21</f>
        <v>68382393</v>
      </c>
      <c r="I4" s="51">
        <f>I21</f>
        <v>59354092</v>
      </c>
    </row>
    <row r="5" spans="1:9" ht="15">
      <c r="A5" s="2">
        <v>1</v>
      </c>
      <c r="B5" s="10" t="s">
        <v>4</v>
      </c>
      <c r="C5" s="59">
        <f>C6+C7</f>
        <v>376619</v>
      </c>
      <c r="D5" s="59">
        <f>D6+D7</f>
        <v>88776</v>
      </c>
      <c r="F5" s="2">
        <v>1</v>
      </c>
      <c r="G5" s="17" t="s">
        <v>53</v>
      </c>
      <c r="H5" s="57"/>
      <c r="I5" s="52"/>
    </row>
    <row r="6" spans="1:9" ht="15">
      <c r="A6" s="2"/>
      <c r="B6" s="5" t="s">
        <v>5</v>
      </c>
      <c r="C6" s="60">
        <v>159392</v>
      </c>
      <c r="D6" s="61">
        <v>87190</v>
      </c>
      <c r="F6" s="2">
        <v>2</v>
      </c>
      <c r="G6" s="17" t="s">
        <v>54</v>
      </c>
      <c r="H6" s="53">
        <f>H10</f>
        <v>0</v>
      </c>
      <c r="I6" s="53">
        <f>I10</f>
        <v>0</v>
      </c>
    </row>
    <row r="7" spans="1:9" ht="14.25" customHeight="1">
      <c r="A7" s="2"/>
      <c r="B7" s="5" t="s">
        <v>6</v>
      </c>
      <c r="C7" s="60">
        <v>217227</v>
      </c>
      <c r="D7" s="61">
        <v>1586</v>
      </c>
      <c r="F7" s="2"/>
      <c r="G7" s="19" t="s">
        <v>55</v>
      </c>
      <c r="H7" s="54"/>
      <c r="I7" s="52"/>
    </row>
    <row r="8" spans="1:9" ht="15">
      <c r="A8" s="2">
        <v>2</v>
      </c>
      <c r="B8" s="11" t="s">
        <v>7</v>
      </c>
      <c r="C8" s="62">
        <f>C9+C10</f>
        <v>0</v>
      </c>
      <c r="D8" s="62">
        <f>D9+D10</f>
        <v>0</v>
      </c>
      <c r="F8" s="2"/>
      <c r="G8" s="19" t="s">
        <v>56</v>
      </c>
      <c r="H8" s="54"/>
      <c r="I8" s="52"/>
    </row>
    <row r="9" spans="1:9" ht="15">
      <c r="A9" s="2"/>
      <c r="B9" s="12" t="s">
        <v>8</v>
      </c>
      <c r="C9" s="63"/>
      <c r="D9" s="61">
        <v>0</v>
      </c>
      <c r="F9" s="2"/>
      <c r="G9" s="19" t="s">
        <v>57</v>
      </c>
      <c r="H9" s="54"/>
      <c r="I9" s="52">
        <v>0</v>
      </c>
    </row>
    <row r="10" spans="1:9" ht="15">
      <c r="A10" s="3"/>
      <c r="B10" s="10" t="s">
        <v>9</v>
      </c>
      <c r="C10" s="62">
        <f>C9</f>
        <v>0</v>
      </c>
      <c r="D10" s="62">
        <f>D9</f>
        <v>0</v>
      </c>
      <c r="F10" s="3"/>
      <c r="G10" s="17" t="s">
        <v>9</v>
      </c>
      <c r="H10" s="53">
        <f>H7+H8+H9</f>
        <v>0</v>
      </c>
      <c r="I10" s="53">
        <f>I7+I8+I9</f>
        <v>0</v>
      </c>
    </row>
    <row r="11" spans="1:9" ht="15">
      <c r="A11" s="2">
        <v>3</v>
      </c>
      <c r="B11" s="10" t="s">
        <v>10</v>
      </c>
      <c r="C11" s="59">
        <f>C17</f>
        <v>245767402</v>
      </c>
      <c r="D11" s="59">
        <f>D17</f>
        <v>239390926</v>
      </c>
      <c r="F11" s="2">
        <v>3</v>
      </c>
      <c r="G11" s="17" t="s">
        <v>58</v>
      </c>
      <c r="H11" s="51">
        <f>H18</f>
        <v>68382393</v>
      </c>
      <c r="I11" s="51">
        <f>I18</f>
        <v>59354092</v>
      </c>
    </row>
    <row r="12" spans="1:9" ht="15">
      <c r="A12" s="2"/>
      <c r="B12" s="12" t="s">
        <v>11</v>
      </c>
      <c r="C12" s="63">
        <v>44517369</v>
      </c>
      <c r="D12" s="61">
        <v>38617027</v>
      </c>
      <c r="F12" s="2"/>
      <c r="G12" s="19" t="s">
        <v>59</v>
      </c>
      <c r="H12" s="54">
        <v>51283008</v>
      </c>
      <c r="I12" s="52">
        <v>39345475</v>
      </c>
    </row>
    <row r="13" spans="1:9" ht="13.5" customHeight="1">
      <c r="A13" s="2"/>
      <c r="B13" s="12" t="s">
        <v>12</v>
      </c>
      <c r="C13" s="63">
        <v>125446</v>
      </c>
      <c r="D13" s="61">
        <v>0</v>
      </c>
      <c r="F13" s="2"/>
      <c r="G13" s="19" t="s">
        <v>60</v>
      </c>
      <c r="H13" s="54">
        <v>904099</v>
      </c>
      <c r="I13" s="52">
        <v>1295785</v>
      </c>
    </row>
    <row r="14" spans="1:9" ht="24">
      <c r="A14" s="2"/>
      <c r="B14" s="12" t="s">
        <v>13</v>
      </c>
      <c r="C14" s="63">
        <v>200829575</v>
      </c>
      <c r="D14" s="61">
        <v>200292287</v>
      </c>
      <c r="E14" s="47"/>
      <c r="F14" s="2"/>
      <c r="G14" s="20" t="s">
        <v>168</v>
      </c>
      <c r="H14" s="54">
        <v>713175</v>
      </c>
      <c r="I14" s="52">
        <v>331638</v>
      </c>
    </row>
    <row r="15" spans="1:9" ht="15">
      <c r="A15" s="2"/>
      <c r="B15" s="12" t="s">
        <v>14</v>
      </c>
      <c r="C15" s="63">
        <v>11800</v>
      </c>
      <c r="D15" s="61">
        <v>225000</v>
      </c>
      <c r="F15" s="2"/>
      <c r="G15" s="19" t="s">
        <v>61</v>
      </c>
      <c r="H15" s="54"/>
      <c r="I15" s="52"/>
    </row>
    <row r="16" spans="1:9" ht="15">
      <c r="A16" s="2"/>
      <c r="B16" s="12" t="s">
        <v>15</v>
      </c>
      <c r="C16" s="63">
        <v>283212</v>
      </c>
      <c r="D16" s="61">
        <v>256612</v>
      </c>
      <c r="F16" s="2"/>
      <c r="G16" s="19" t="s">
        <v>62</v>
      </c>
      <c r="H16" s="54"/>
      <c r="I16" s="52">
        <v>0</v>
      </c>
    </row>
    <row r="17" spans="1:9" ht="15">
      <c r="A17" s="3"/>
      <c r="B17" s="10" t="s">
        <v>16</v>
      </c>
      <c r="C17" s="59">
        <f>SUM(C12:C16)</f>
        <v>245767402</v>
      </c>
      <c r="D17" s="59">
        <f>SUM(D12:D16)</f>
        <v>239390926</v>
      </c>
      <c r="F17" s="2"/>
      <c r="G17" s="19" t="s">
        <v>57</v>
      </c>
      <c r="H17" s="54">
        <v>15482111</v>
      </c>
      <c r="I17" s="52">
        <v>18381194</v>
      </c>
    </row>
    <row r="18" spans="1:9" ht="15">
      <c r="A18" s="2">
        <v>4</v>
      </c>
      <c r="B18" s="10" t="s">
        <v>17</v>
      </c>
      <c r="C18" s="59">
        <f>C24</f>
        <v>2248466</v>
      </c>
      <c r="D18" s="59">
        <f>D24</f>
        <v>2248466</v>
      </c>
      <c r="F18" s="3"/>
      <c r="G18" s="17" t="s">
        <v>16</v>
      </c>
      <c r="H18" s="51">
        <f>H12+H13+H14+H15+H16+H17</f>
        <v>68382393</v>
      </c>
      <c r="I18" s="51">
        <f>I12+I13+I14+I15+I16+I17</f>
        <v>59354092</v>
      </c>
    </row>
    <row r="19" spans="1:9" ht="15">
      <c r="A19" s="2"/>
      <c r="B19" s="12" t="s">
        <v>18</v>
      </c>
      <c r="C19" s="63">
        <v>2248466</v>
      </c>
      <c r="D19" s="61">
        <v>2248466</v>
      </c>
      <c r="F19" s="2">
        <v>4</v>
      </c>
      <c r="G19" s="17" t="s">
        <v>63</v>
      </c>
      <c r="H19" s="57"/>
      <c r="I19" s="52"/>
    </row>
    <row r="20" spans="1:16" ht="15">
      <c r="A20" s="2"/>
      <c r="B20" s="12" t="s">
        <v>19</v>
      </c>
      <c r="C20" s="63"/>
      <c r="D20" s="61">
        <v>0</v>
      </c>
      <c r="F20" s="2">
        <v>5</v>
      </c>
      <c r="G20" s="17" t="s">
        <v>64</v>
      </c>
      <c r="H20" s="57"/>
      <c r="I20" s="52"/>
      <c r="P20" s="45"/>
    </row>
    <row r="21" spans="1:16" ht="15">
      <c r="A21" s="2"/>
      <c r="B21" s="12" t="s">
        <v>20</v>
      </c>
      <c r="C21" s="63"/>
      <c r="D21" s="61">
        <v>0</v>
      </c>
      <c r="F21" s="3"/>
      <c r="G21" s="17" t="s">
        <v>65</v>
      </c>
      <c r="H21" s="51">
        <f>H5+H6+H11+H19+H20</f>
        <v>68382393</v>
      </c>
      <c r="I21" s="51">
        <f>I5+I6+I11+I19+I20</f>
        <v>59354092</v>
      </c>
      <c r="P21" s="45"/>
    </row>
    <row r="22" spans="1:16" ht="15">
      <c r="A22" s="2"/>
      <c r="B22" s="12" t="s">
        <v>21</v>
      </c>
      <c r="C22" s="63"/>
      <c r="D22" s="61">
        <v>0</v>
      </c>
      <c r="F22" s="2" t="s">
        <v>28</v>
      </c>
      <c r="G22" s="16" t="s">
        <v>66</v>
      </c>
      <c r="H22" s="51">
        <f>H32</f>
        <v>0</v>
      </c>
      <c r="I22" s="51">
        <f>I32</f>
        <v>0</v>
      </c>
      <c r="P22" s="45"/>
    </row>
    <row r="23" spans="1:16" ht="15">
      <c r="A23" s="2"/>
      <c r="B23" s="12" t="s">
        <v>22</v>
      </c>
      <c r="C23" s="63"/>
      <c r="D23" s="61">
        <v>0</v>
      </c>
      <c r="F23" s="2">
        <v>1</v>
      </c>
      <c r="G23" s="17" t="s">
        <v>67</v>
      </c>
      <c r="H23" s="53">
        <f>H24+H25+H26+H27</f>
        <v>0</v>
      </c>
      <c r="I23" s="53">
        <f>I24+I25+I26+I27</f>
        <v>0</v>
      </c>
      <c r="P23" s="45"/>
    </row>
    <row r="24" spans="1:16" ht="15">
      <c r="A24" s="3"/>
      <c r="B24" s="10" t="s">
        <v>23</v>
      </c>
      <c r="C24" s="59">
        <f>C19+C20+C21+C22+C23</f>
        <v>2248466</v>
      </c>
      <c r="D24" s="59">
        <f>D19+D20+D21+D22+D23</f>
        <v>2248466</v>
      </c>
      <c r="F24" s="2"/>
      <c r="G24" s="21" t="s">
        <v>68</v>
      </c>
      <c r="H24" s="55"/>
      <c r="I24" s="52"/>
      <c r="P24" s="45"/>
    </row>
    <row r="25" spans="1:16" ht="15">
      <c r="A25" s="2">
        <v>5</v>
      </c>
      <c r="B25" s="10" t="s">
        <v>24</v>
      </c>
      <c r="C25" s="64"/>
      <c r="D25" s="61">
        <v>0</v>
      </c>
      <c r="F25" s="2"/>
      <c r="G25" s="21" t="s">
        <v>69</v>
      </c>
      <c r="H25" s="55"/>
      <c r="I25" s="52"/>
      <c r="M25" s="45"/>
      <c r="N25" s="45"/>
      <c r="O25" s="45"/>
      <c r="P25" s="45"/>
    </row>
    <row r="26" spans="1:16" ht="15">
      <c r="A26" s="2">
        <v>6</v>
      </c>
      <c r="B26" s="10" t="s">
        <v>25</v>
      </c>
      <c r="C26" s="64"/>
      <c r="D26" s="61">
        <v>0</v>
      </c>
      <c r="F26" s="2"/>
      <c r="G26" s="19" t="s">
        <v>70</v>
      </c>
      <c r="H26" s="54"/>
      <c r="I26" s="52"/>
      <c r="M26" s="45"/>
      <c r="N26" s="45"/>
      <c r="O26" s="45"/>
      <c r="P26" s="45"/>
    </row>
    <row r="27" spans="1:16" ht="15">
      <c r="A27" s="2">
        <v>7</v>
      </c>
      <c r="B27" s="10" t="s">
        <v>26</v>
      </c>
      <c r="C27" s="64"/>
      <c r="D27" s="61"/>
      <c r="F27" s="2"/>
      <c r="G27" s="19" t="s">
        <v>57</v>
      </c>
      <c r="H27" s="54"/>
      <c r="I27" s="52"/>
      <c r="M27" s="45"/>
      <c r="N27" s="45"/>
      <c r="O27" s="45"/>
      <c r="P27" s="45"/>
    </row>
    <row r="28" spans="1:16" ht="15">
      <c r="A28" s="3"/>
      <c r="B28" s="10" t="s">
        <v>27</v>
      </c>
      <c r="C28" s="59">
        <f>C5+C8+C11+C18+C27</f>
        <v>248392487</v>
      </c>
      <c r="D28" s="59">
        <f>D5+D8+D11+D18+D27</f>
        <v>241728168</v>
      </c>
      <c r="F28" s="3"/>
      <c r="G28" s="17" t="s">
        <v>71</v>
      </c>
      <c r="H28" s="53">
        <f>H26+H27</f>
        <v>0</v>
      </c>
      <c r="I28" s="53">
        <f>I26+I27</f>
        <v>0</v>
      </c>
      <c r="M28" s="45"/>
      <c r="N28" s="45"/>
      <c r="O28" s="45"/>
      <c r="P28" s="45"/>
    </row>
    <row r="29" spans="1:16" ht="12.75" customHeight="1">
      <c r="A29" s="3"/>
      <c r="B29" s="14"/>
      <c r="C29" s="65"/>
      <c r="D29" s="61"/>
      <c r="F29" s="2">
        <v>2</v>
      </c>
      <c r="G29" s="17" t="s">
        <v>72</v>
      </c>
      <c r="H29" s="57"/>
      <c r="I29" s="52">
        <v>0</v>
      </c>
      <c r="M29" s="45"/>
      <c r="N29" s="45"/>
      <c r="O29" s="45"/>
      <c r="P29" s="45"/>
    </row>
    <row r="30" spans="1:16" ht="15">
      <c r="A30" s="2" t="s">
        <v>28</v>
      </c>
      <c r="B30" s="15" t="s">
        <v>29</v>
      </c>
      <c r="C30" s="59">
        <f>C52</f>
        <v>63754221</v>
      </c>
      <c r="D30" s="59">
        <f>D52</f>
        <v>71195546</v>
      </c>
      <c r="F30" s="2">
        <v>3</v>
      </c>
      <c r="G30" s="17" t="s">
        <v>73</v>
      </c>
      <c r="H30" s="57"/>
      <c r="I30" s="52"/>
      <c r="M30" s="45"/>
      <c r="N30" s="45"/>
      <c r="O30" s="45"/>
      <c r="P30" s="45"/>
    </row>
    <row r="31" spans="1:16" ht="15">
      <c r="A31" s="2">
        <v>1</v>
      </c>
      <c r="B31" s="10" t="s">
        <v>30</v>
      </c>
      <c r="C31" s="62">
        <f>C36</f>
        <v>0</v>
      </c>
      <c r="D31" s="62">
        <f>D36</f>
        <v>0</v>
      </c>
      <c r="F31" s="2">
        <v>4</v>
      </c>
      <c r="G31" s="17" t="s">
        <v>63</v>
      </c>
      <c r="H31" s="57"/>
      <c r="I31" s="52"/>
      <c r="M31" s="45"/>
      <c r="N31" s="45"/>
      <c r="O31" s="45"/>
      <c r="P31" s="45"/>
    </row>
    <row r="32" spans="1:16" ht="15">
      <c r="A32" s="2"/>
      <c r="B32" s="12" t="s">
        <v>31</v>
      </c>
      <c r="C32" s="63"/>
      <c r="D32" s="61">
        <v>0</v>
      </c>
      <c r="F32" s="3"/>
      <c r="G32" s="17" t="s">
        <v>74</v>
      </c>
      <c r="H32" s="51">
        <f>H23+H29+H30+H31</f>
        <v>0</v>
      </c>
      <c r="I32" s="51">
        <f>I23+I29+I30+I31</f>
        <v>0</v>
      </c>
      <c r="M32" s="45"/>
      <c r="N32" s="45"/>
      <c r="O32" s="45"/>
      <c r="P32" s="45"/>
    </row>
    <row r="33" spans="1:16" ht="15">
      <c r="A33" s="2"/>
      <c r="B33" s="12" t="s">
        <v>32</v>
      </c>
      <c r="C33" s="63"/>
      <c r="D33" s="61">
        <v>0</v>
      </c>
      <c r="F33" s="3"/>
      <c r="G33" s="22" t="s">
        <v>75</v>
      </c>
      <c r="H33" s="51">
        <f>H21+H32</f>
        <v>68382393</v>
      </c>
      <c r="I33" s="51">
        <f>I21+I32</f>
        <v>59354092</v>
      </c>
      <c r="M33" s="45"/>
      <c r="N33" s="45"/>
      <c r="O33" s="45"/>
      <c r="P33" s="45"/>
    </row>
    <row r="34" spans="1:16" ht="15">
      <c r="A34" s="2"/>
      <c r="B34" s="12" t="s">
        <v>33</v>
      </c>
      <c r="C34" s="63"/>
      <c r="D34" s="61">
        <v>0</v>
      </c>
      <c r="F34" s="2" t="s">
        <v>76</v>
      </c>
      <c r="G34" s="16" t="s">
        <v>77</v>
      </c>
      <c r="H34" s="51">
        <f>H45</f>
        <v>243764315</v>
      </c>
      <c r="I34" s="51">
        <f>I45</f>
        <v>253569622</v>
      </c>
      <c r="M34" s="45"/>
      <c r="N34" s="45"/>
      <c r="O34" s="45"/>
      <c r="P34" s="45"/>
    </row>
    <row r="35" spans="1:9" ht="24">
      <c r="A35" s="2"/>
      <c r="B35" s="12" t="s">
        <v>34</v>
      </c>
      <c r="C35" s="63"/>
      <c r="D35" s="61">
        <v>0</v>
      </c>
      <c r="F35" s="2">
        <v>1</v>
      </c>
      <c r="G35" s="23" t="s">
        <v>78</v>
      </c>
      <c r="H35" s="55"/>
      <c r="I35" s="52"/>
    </row>
    <row r="36" spans="1:9" ht="12.75" customHeight="1">
      <c r="A36" s="3"/>
      <c r="B36" s="10" t="s">
        <v>35</v>
      </c>
      <c r="C36" s="62">
        <f>C32+C33+C34+C35</f>
        <v>0</v>
      </c>
      <c r="D36" s="62">
        <f>D32+D33+D34+D35</f>
        <v>0</v>
      </c>
      <c r="F36" s="4">
        <v>2</v>
      </c>
      <c r="G36" s="24" t="s">
        <v>79</v>
      </c>
      <c r="H36" s="58"/>
      <c r="I36" s="52"/>
    </row>
    <row r="37" spans="1:9" ht="13.5" customHeight="1">
      <c r="A37" s="2">
        <v>2</v>
      </c>
      <c r="B37" s="10" t="s">
        <v>36</v>
      </c>
      <c r="C37" s="59">
        <f>C43</f>
        <v>63754221</v>
      </c>
      <c r="D37" s="59">
        <f>D43</f>
        <v>71195546</v>
      </c>
      <c r="F37" s="4">
        <v>3</v>
      </c>
      <c r="G37" s="21" t="s">
        <v>80</v>
      </c>
      <c r="H37" s="55">
        <v>351700000</v>
      </c>
      <c r="I37" s="52">
        <v>351700000</v>
      </c>
    </row>
    <row r="38" spans="1:9" ht="15">
      <c r="A38" s="2"/>
      <c r="B38" s="12" t="s">
        <v>37</v>
      </c>
      <c r="C38" s="63">
        <v>0</v>
      </c>
      <c r="D38" s="61">
        <v>0</v>
      </c>
      <c r="F38" s="2">
        <v>4</v>
      </c>
      <c r="G38" s="21" t="s">
        <v>81</v>
      </c>
      <c r="H38" s="55"/>
      <c r="I38" s="52"/>
    </row>
    <row r="39" spans="1:9" ht="24">
      <c r="A39" s="2"/>
      <c r="B39" s="12" t="s">
        <v>38</v>
      </c>
      <c r="C39" s="63">
        <v>0</v>
      </c>
      <c r="D39" s="61">
        <v>0</v>
      </c>
      <c r="F39" s="2">
        <v>5</v>
      </c>
      <c r="G39" s="21" t="s">
        <v>82</v>
      </c>
      <c r="H39" s="55"/>
      <c r="I39" s="52"/>
    </row>
    <row r="40" spans="1:9" ht="15">
      <c r="A40" s="2"/>
      <c r="B40" s="12" t="s">
        <v>39</v>
      </c>
      <c r="C40" s="63">
        <v>27669489</v>
      </c>
      <c r="D40" s="61">
        <v>30743877</v>
      </c>
      <c r="F40" s="2">
        <v>6</v>
      </c>
      <c r="G40" s="21" t="s">
        <v>83</v>
      </c>
      <c r="H40" s="55"/>
      <c r="I40" s="52"/>
    </row>
    <row r="41" spans="1:9" ht="15">
      <c r="A41" s="2"/>
      <c r="B41" s="12" t="s">
        <v>40</v>
      </c>
      <c r="C41" s="63">
        <v>36084732</v>
      </c>
      <c r="D41" s="61">
        <v>40451669</v>
      </c>
      <c r="F41" s="2">
        <v>7</v>
      </c>
      <c r="G41" s="21" t="s">
        <v>84</v>
      </c>
      <c r="H41" s="55">
        <v>674087</v>
      </c>
      <c r="I41" s="52">
        <v>674087</v>
      </c>
    </row>
    <row r="42" spans="1:9" ht="15">
      <c r="A42" s="2"/>
      <c r="B42" s="12" t="s">
        <v>41</v>
      </c>
      <c r="C42" s="63"/>
      <c r="D42" s="61"/>
      <c r="F42" s="2">
        <v>8</v>
      </c>
      <c r="G42" s="21" t="s">
        <v>85</v>
      </c>
      <c r="H42" s="55"/>
      <c r="I42" s="52"/>
    </row>
    <row r="43" spans="1:9" ht="15">
      <c r="A43" s="3"/>
      <c r="B43" s="10" t="s">
        <v>9</v>
      </c>
      <c r="C43" s="66">
        <f>C38+C39+C40+C41+C42</f>
        <v>63754221</v>
      </c>
      <c r="D43" s="66">
        <f>D38+D39+D40+D41+D42</f>
        <v>71195546</v>
      </c>
      <c r="F43" s="2">
        <v>9</v>
      </c>
      <c r="G43" s="25" t="s">
        <v>86</v>
      </c>
      <c r="H43" s="55">
        <f>I43+I44</f>
        <v>-98804465</v>
      </c>
      <c r="I43" s="52">
        <v>-64288539</v>
      </c>
    </row>
    <row r="44" spans="1:9" ht="11.25" customHeight="1">
      <c r="A44" s="2">
        <v>3</v>
      </c>
      <c r="B44" s="10" t="s">
        <v>42</v>
      </c>
      <c r="C44" s="64">
        <v>0</v>
      </c>
      <c r="D44" s="61">
        <v>0</v>
      </c>
      <c r="F44" s="2">
        <v>10</v>
      </c>
      <c r="G44" s="21" t="s">
        <v>87</v>
      </c>
      <c r="H44" s="55">
        <f>'pash 2012'!D26</f>
        <v>-9805307</v>
      </c>
      <c r="I44" s="52">
        <f>'pash 2012'!E26</f>
        <v>-34515926</v>
      </c>
    </row>
    <row r="45" spans="1:9" ht="15">
      <c r="A45" s="2">
        <v>4</v>
      </c>
      <c r="B45" s="10" t="s">
        <v>43</v>
      </c>
      <c r="C45" s="64">
        <f>C46+C47+C48</f>
        <v>0</v>
      </c>
      <c r="D45" s="59">
        <f>D49</f>
        <v>0</v>
      </c>
      <c r="F45" s="3"/>
      <c r="G45" s="17" t="s">
        <v>88</v>
      </c>
      <c r="H45" s="51">
        <f>SUM(H35:H44)</f>
        <v>243764315</v>
      </c>
      <c r="I45" s="51">
        <f>SUM(I35:I44)</f>
        <v>253569622</v>
      </c>
    </row>
    <row r="46" spans="1:9" ht="11.25" customHeight="1">
      <c r="A46" s="2"/>
      <c r="B46" s="12" t="s">
        <v>44</v>
      </c>
      <c r="C46" s="63"/>
      <c r="D46" s="61">
        <v>0</v>
      </c>
      <c r="F46" s="3"/>
      <c r="G46" s="21"/>
      <c r="H46" s="55"/>
      <c r="I46" s="52"/>
    </row>
    <row r="47" spans="1:9" ht="12.75" customHeight="1">
      <c r="A47" s="2"/>
      <c r="B47" s="12" t="s">
        <v>45</v>
      </c>
      <c r="C47" s="63"/>
      <c r="D47" s="61">
        <v>0</v>
      </c>
      <c r="F47" s="3"/>
      <c r="G47" s="17" t="s">
        <v>89</v>
      </c>
      <c r="H47" s="56">
        <f>H33+H45</f>
        <v>312146708</v>
      </c>
      <c r="I47" s="51">
        <f>I33+I45</f>
        <v>312923714</v>
      </c>
    </row>
    <row r="48" spans="1:4" ht="12.75" customHeight="1">
      <c r="A48" s="2"/>
      <c r="B48" s="12" t="s">
        <v>46</v>
      </c>
      <c r="C48" s="63">
        <v>0</v>
      </c>
      <c r="D48" s="61">
        <v>0</v>
      </c>
    </row>
    <row r="49" spans="1:4" ht="15" customHeight="1">
      <c r="A49" s="3"/>
      <c r="B49" s="10" t="s">
        <v>23</v>
      </c>
      <c r="C49" s="59">
        <f>C45</f>
        <v>0</v>
      </c>
      <c r="D49" s="59">
        <f>D46+D47+D48</f>
        <v>0</v>
      </c>
    </row>
    <row r="50" spans="1:4" ht="15">
      <c r="A50" s="2">
        <v>5</v>
      </c>
      <c r="B50" s="10" t="s">
        <v>47</v>
      </c>
      <c r="C50" s="64"/>
      <c r="D50" s="61">
        <v>0</v>
      </c>
    </row>
    <row r="51" spans="1:12" ht="15">
      <c r="A51" s="2">
        <v>6</v>
      </c>
      <c r="B51" s="10" t="s">
        <v>48</v>
      </c>
      <c r="C51" s="64"/>
      <c r="D51" s="61">
        <v>0</v>
      </c>
      <c r="L51" s="68"/>
    </row>
    <row r="52" spans="1:4" ht="15">
      <c r="A52" s="3"/>
      <c r="B52" s="10" t="s">
        <v>49</v>
      </c>
      <c r="C52" s="66">
        <f>C31+C37+C44+C45+C50+C51</f>
        <v>63754221</v>
      </c>
      <c r="D52" s="66">
        <f>D31+D37+D44+D45+D50+D51</f>
        <v>71195546</v>
      </c>
    </row>
    <row r="53" spans="1:4" ht="15">
      <c r="A53" s="3"/>
      <c r="B53" s="10" t="s">
        <v>50</v>
      </c>
      <c r="C53" s="67">
        <f>C28+C52</f>
        <v>312146708</v>
      </c>
      <c r="D53" s="59">
        <f>D28+D52</f>
        <v>312923714</v>
      </c>
    </row>
    <row r="54" spans="1:4" ht="15">
      <c r="A54" s="3"/>
      <c r="B54" s="14"/>
      <c r="C54" s="65"/>
      <c r="D54" s="61"/>
    </row>
    <row r="55" spans="3:4" ht="15">
      <c r="C55" s="43"/>
      <c r="D55" s="8"/>
    </row>
    <row r="56" spans="3:4" ht="15">
      <c r="C56" s="43">
        <f>C53-H47</f>
        <v>0</v>
      </c>
      <c r="D56" s="8">
        <f>D53-I47</f>
        <v>0</v>
      </c>
    </row>
    <row r="57" ht="15" customHeight="1"/>
    <row r="60" ht="16.5" customHeight="1"/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  <row r="99" ht="15">
      <c r="J99" t="s">
        <v>166</v>
      </c>
    </row>
  </sheetData>
  <sheetProtection/>
  <printOptions/>
  <pageMargins left="0.7" right="0.7" top="0.24" bottom="0.21" header="0.18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39.28125" style="0" customWidth="1"/>
    <col min="3" max="3" width="9.8515625" style="0" customWidth="1"/>
    <col min="4" max="4" width="15.28125" style="0" customWidth="1"/>
    <col min="5" max="5" width="14.7109375" style="0" customWidth="1"/>
    <col min="6" max="6" width="15.8515625" style="0" customWidth="1"/>
    <col min="7" max="7" width="15.7109375" style="0" customWidth="1"/>
    <col min="10" max="10" width="15.28125" style="0" bestFit="1" customWidth="1"/>
    <col min="11" max="11" width="20.140625" style="0" customWidth="1"/>
  </cols>
  <sheetData>
    <row r="1" ht="18" customHeight="1">
      <c r="A1" s="1" t="s">
        <v>90</v>
      </c>
    </row>
    <row r="2" spans="1:5" ht="15.75" customHeight="1">
      <c r="A2" s="99" t="s">
        <v>177</v>
      </c>
      <c r="B2" s="99"/>
      <c r="C2" s="99"/>
      <c r="D2" s="99"/>
      <c r="E2" s="99"/>
    </row>
    <row r="3" spans="1:5" ht="30" customHeight="1">
      <c r="A3" s="89" t="s">
        <v>91</v>
      </c>
      <c r="B3" s="89" t="s">
        <v>92</v>
      </c>
      <c r="C3" s="85" t="s">
        <v>93</v>
      </c>
      <c r="D3" s="85" t="s">
        <v>176</v>
      </c>
      <c r="E3" s="90" t="s">
        <v>172</v>
      </c>
    </row>
    <row r="4" spans="1:5" ht="15">
      <c r="A4" s="28">
        <v>1</v>
      </c>
      <c r="B4" s="32" t="s">
        <v>94</v>
      </c>
      <c r="C4" s="6" t="s">
        <v>95</v>
      </c>
      <c r="D4" s="27">
        <v>19578622</v>
      </c>
      <c r="E4" s="18">
        <v>6068983</v>
      </c>
    </row>
    <row r="5" spans="1:5" ht="15">
      <c r="A5" s="28">
        <v>2</v>
      </c>
      <c r="B5" s="29" t="s">
        <v>96</v>
      </c>
      <c r="C5" s="6" t="s">
        <v>97</v>
      </c>
      <c r="D5" s="27">
        <v>276000</v>
      </c>
      <c r="E5" s="18">
        <v>456000</v>
      </c>
    </row>
    <row r="6" spans="1:5" ht="22.5">
      <c r="A6" s="28">
        <v>3</v>
      </c>
      <c r="B6" s="29" t="s">
        <v>98</v>
      </c>
      <c r="C6" s="6">
        <v>71</v>
      </c>
      <c r="D6" s="27">
        <v>0</v>
      </c>
      <c r="E6" s="18">
        <v>0</v>
      </c>
    </row>
    <row r="7" spans="1:5" ht="22.5">
      <c r="A7" s="28">
        <v>4</v>
      </c>
      <c r="B7" s="30" t="s">
        <v>99</v>
      </c>
      <c r="C7" s="6"/>
      <c r="D7" s="26">
        <f>SUM(D4:D6)</f>
        <v>19854622</v>
      </c>
      <c r="E7" s="26">
        <f>SUM(E4:E6)</f>
        <v>6524983</v>
      </c>
    </row>
    <row r="8" spans="1:5" ht="15">
      <c r="A8" s="28">
        <v>5</v>
      </c>
      <c r="B8" s="32" t="s">
        <v>100</v>
      </c>
      <c r="C8" s="6" t="s">
        <v>101</v>
      </c>
      <c r="D8" s="27">
        <v>-31330</v>
      </c>
      <c r="E8" s="18">
        <v>0</v>
      </c>
    </row>
    <row r="9" spans="1:5" ht="15">
      <c r="A9" s="98">
        <v>6</v>
      </c>
      <c r="B9" s="29" t="s">
        <v>102</v>
      </c>
      <c r="C9" s="6" t="s">
        <v>103</v>
      </c>
      <c r="D9" s="27">
        <f>D10+D11</f>
        <v>-5367267</v>
      </c>
      <c r="E9" s="18">
        <f>E10+E11</f>
        <v>-3632499</v>
      </c>
    </row>
    <row r="10" spans="1:5" ht="15">
      <c r="A10" s="98"/>
      <c r="B10" s="29" t="s">
        <v>104</v>
      </c>
      <c r="C10" s="6">
        <v>641</v>
      </c>
      <c r="D10" s="27">
        <v>-4666988</v>
      </c>
      <c r="E10" s="18">
        <v>-3131950</v>
      </c>
    </row>
    <row r="11" spans="1:5" ht="22.5">
      <c r="A11" s="98"/>
      <c r="B11" s="29" t="s">
        <v>105</v>
      </c>
      <c r="C11" s="6">
        <v>644</v>
      </c>
      <c r="D11" s="27">
        <v>-700279</v>
      </c>
      <c r="E11" s="18">
        <v>-500549</v>
      </c>
    </row>
    <row r="12" spans="1:5" ht="15">
      <c r="A12" s="28">
        <v>7</v>
      </c>
      <c r="B12" s="32" t="s">
        <v>106</v>
      </c>
      <c r="C12" s="6" t="s">
        <v>107</v>
      </c>
      <c r="D12" s="27">
        <v>-7611629</v>
      </c>
      <c r="E12" s="18">
        <v>-18612591</v>
      </c>
    </row>
    <row r="13" spans="1:5" ht="15">
      <c r="A13" s="28">
        <v>8</v>
      </c>
      <c r="B13" s="32" t="s">
        <v>108</v>
      </c>
      <c r="C13" s="6" t="s">
        <v>109</v>
      </c>
      <c r="D13" s="27">
        <v>-16386366</v>
      </c>
      <c r="E13" s="18">
        <v>-11420165</v>
      </c>
    </row>
    <row r="14" spans="1:5" ht="22.5">
      <c r="A14" s="28">
        <v>9</v>
      </c>
      <c r="B14" s="31" t="s">
        <v>110</v>
      </c>
      <c r="C14" s="6"/>
      <c r="D14" s="26">
        <f>D8+D9+D12+D13</f>
        <v>-29396592</v>
      </c>
      <c r="E14" s="26">
        <f>E8+E9+E12+E13</f>
        <v>-33665255</v>
      </c>
    </row>
    <row r="15" spans="1:14" ht="22.5">
      <c r="A15" s="28">
        <v>10</v>
      </c>
      <c r="B15" s="30" t="s">
        <v>111</v>
      </c>
      <c r="C15" s="6"/>
      <c r="D15" s="27">
        <f>D4+D5+D6+D14</f>
        <v>-9541970</v>
      </c>
      <c r="E15" s="27">
        <f>E4+E5+E6+E14</f>
        <v>-27140272</v>
      </c>
      <c r="I15" s="45"/>
      <c r="J15" s="45"/>
      <c r="K15" s="45"/>
      <c r="L15" s="45"/>
      <c r="M15" s="45"/>
      <c r="N15" s="45"/>
    </row>
    <row r="16" spans="1:14" ht="22.5">
      <c r="A16" s="28">
        <v>11</v>
      </c>
      <c r="B16" s="29" t="s">
        <v>112</v>
      </c>
      <c r="C16" s="6" t="s">
        <v>113</v>
      </c>
      <c r="D16" s="27">
        <v>0</v>
      </c>
      <c r="E16" s="18">
        <v>0</v>
      </c>
      <c r="I16" s="45"/>
      <c r="J16" s="45"/>
      <c r="K16" s="45"/>
      <c r="L16" s="45"/>
      <c r="M16" s="45"/>
      <c r="N16" s="45"/>
    </row>
    <row r="17" spans="1:14" ht="22.5">
      <c r="A17" s="28">
        <v>12</v>
      </c>
      <c r="B17" s="29" t="s">
        <v>171</v>
      </c>
      <c r="C17" s="6" t="s">
        <v>114</v>
      </c>
      <c r="D17" s="27">
        <v>0</v>
      </c>
      <c r="E17" s="18">
        <v>0</v>
      </c>
      <c r="I17" s="45"/>
      <c r="N17" s="45"/>
    </row>
    <row r="18" spans="1:14" ht="15">
      <c r="A18" s="28">
        <v>13</v>
      </c>
      <c r="B18" s="32" t="s">
        <v>115</v>
      </c>
      <c r="C18" s="6"/>
      <c r="D18" s="26">
        <f>D19+D20+D21+D22</f>
        <v>-263337</v>
      </c>
      <c r="E18" s="26">
        <f>E19+E20+E21+E22</f>
        <v>-7375654</v>
      </c>
      <c r="I18" s="45"/>
      <c r="N18" s="45"/>
    </row>
    <row r="19" spans="1:14" ht="33.75">
      <c r="A19" s="28">
        <v>13.1</v>
      </c>
      <c r="B19" s="29" t="s">
        <v>116</v>
      </c>
      <c r="C19" s="6" t="s">
        <v>117</v>
      </c>
      <c r="D19" s="27">
        <v>0</v>
      </c>
      <c r="E19" s="18">
        <v>0</v>
      </c>
      <c r="I19" s="45"/>
      <c r="N19" s="45"/>
    </row>
    <row r="20" spans="1:14" ht="15">
      <c r="A20" s="28">
        <v>13.2</v>
      </c>
      <c r="B20" s="32" t="s">
        <v>118</v>
      </c>
      <c r="C20" s="6" t="s">
        <v>119</v>
      </c>
      <c r="D20" s="27">
        <v>292</v>
      </c>
      <c r="E20" s="18">
        <v>-130</v>
      </c>
      <c r="I20" s="45"/>
      <c r="N20" s="45"/>
    </row>
    <row r="21" spans="1:14" ht="15">
      <c r="A21" s="28">
        <v>13.3</v>
      </c>
      <c r="B21" s="32" t="s">
        <v>120</v>
      </c>
      <c r="C21" s="6">
        <v>0</v>
      </c>
      <c r="D21" s="27">
        <v>23145</v>
      </c>
      <c r="E21" s="18">
        <v>-44467</v>
      </c>
      <c r="I21" s="45"/>
      <c r="N21" s="45"/>
    </row>
    <row r="22" spans="1:14" ht="15">
      <c r="A22" s="28">
        <v>13.4</v>
      </c>
      <c r="B22" s="73" t="s">
        <v>121</v>
      </c>
      <c r="C22" s="6" t="s">
        <v>122</v>
      </c>
      <c r="D22" s="27">
        <v>-286774</v>
      </c>
      <c r="E22" s="18">
        <v>-7331057</v>
      </c>
      <c r="I22" s="45"/>
      <c r="N22" s="45"/>
    </row>
    <row r="23" spans="1:5" ht="22.5">
      <c r="A23" s="28">
        <v>14</v>
      </c>
      <c r="B23" s="30" t="s">
        <v>173</v>
      </c>
      <c r="C23" s="6"/>
      <c r="D23" s="26">
        <f>SUM(D19:D22)+D16+D17</f>
        <v>-263337</v>
      </c>
      <c r="E23" s="26">
        <f>SUM(E19:E22)</f>
        <v>-7375654</v>
      </c>
    </row>
    <row r="24" spans="1:5" ht="15">
      <c r="A24" s="28">
        <v>15</v>
      </c>
      <c r="B24" s="32" t="s">
        <v>123</v>
      </c>
      <c r="C24" s="6"/>
      <c r="D24" s="26">
        <f>D15+D23</f>
        <v>-9805307</v>
      </c>
      <c r="E24" s="26">
        <f>E15+E23</f>
        <v>-34515926</v>
      </c>
    </row>
    <row r="25" spans="1:5" ht="15">
      <c r="A25" s="28">
        <v>16</v>
      </c>
      <c r="B25" s="32" t="s">
        <v>124</v>
      </c>
      <c r="C25" s="6">
        <v>69</v>
      </c>
      <c r="D25" s="27">
        <v>0</v>
      </c>
      <c r="E25" s="18">
        <v>0</v>
      </c>
    </row>
    <row r="26" spans="1:5" ht="15">
      <c r="A26" s="28">
        <v>17</v>
      </c>
      <c r="B26" s="29" t="s">
        <v>125</v>
      </c>
      <c r="C26" s="6"/>
      <c r="D26" s="26">
        <f>SUM(D24:D25)</f>
        <v>-9805307</v>
      </c>
      <c r="E26" s="26">
        <f>SUM(E24:E25)</f>
        <v>-34515926</v>
      </c>
    </row>
    <row r="27" spans="1:5" ht="15">
      <c r="A27" s="28">
        <v>18</v>
      </c>
      <c r="B27" s="74" t="s">
        <v>126</v>
      </c>
      <c r="C27" s="75"/>
      <c r="D27" s="44"/>
      <c r="E27" s="76"/>
    </row>
  </sheetData>
  <sheetProtection/>
  <mergeCells count="2">
    <mergeCell ref="A9:A1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5.57421875" style="0" customWidth="1"/>
    <col min="2" max="2" width="53.421875" style="0" bestFit="1" customWidth="1"/>
    <col min="3" max="3" width="16.7109375" style="0" customWidth="1"/>
    <col min="4" max="4" width="13.00390625" style="0" customWidth="1"/>
    <col min="5" max="5" width="12.28125" style="0" customWidth="1"/>
    <col min="6" max="6" width="15.28125" style="0" customWidth="1"/>
    <col min="8" max="8" width="11.7109375" style="0" customWidth="1"/>
    <col min="9" max="9" width="14.28125" style="0" bestFit="1" customWidth="1"/>
  </cols>
  <sheetData>
    <row r="1" ht="15">
      <c r="A1" s="1" t="s">
        <v>90</v>
      </c>
    </row>
    <row r="3" spans="2:5" ht="15.75">
      <c r="B3" s="33" t="s">
        <v>178</v>
      </c>
      <c r="C3" s="33"/>
      <c r="D3" s="33"/>
      <c r="E3" s="33"/>
    </row>
    <row r="4" spans="1:4" ht="28.5" customHeight="1">
      <c r="A4" s="86" t="s">
        <v>0</v>
      </c>
      <c r="B4" s="87" t="s">
        <v>127</v>
      </c>
      <c r="C4" s="87" t="s">
        <v>165</v>
      </c>
      <c r="D4" s="88" t="s">
        <v>172</v>
      </c>
    </row>
    <row r="5" spans="1:4" ht="15">
      <c r="A5" s="34" t="s">
        <v>2</v>
      </c>
      <c r="B5" s="35" t="s">
        <v>128</v>
      </c>
      <c r="C5" s="37">
        <f>C11</f>
        <v>1234567</v>
      </c>
      <c r="D5" s="37">
        <f>D11</f>
        <v>-4008464</v>
      </c>
    </row>
    <row r="6" spans="1:4" ht="15">
      <c r="A6" s="34">
        <v>1</v>
      </c>
      <c r="B6" s="69" t="s">
        <v>129</v>
      </c>
      <c r="C6" s="70">
        <v>10436356</v>
      </c>
      <c r="D6" s="38">
        <v>321075</v>
      </c>
    </row>
    <row r="7" spans="1:14" ht="15">
      <c r="A7" s="34">
        <v>2</v>
      </c>
      <c r="B7" s="69" t="s">
        <v>130</v>
      </c>
      <c r="C7" s="70">
        <v>-6536758</v>
      </c>
      <c r="D7" s="38">
        <v>-1941726</v>
      </c>
      <c r="J7" s="45"/>
      <c r="K7" s="45"/>
      <c r="L7" s="45"/>
      <c r="M7" s="45"/>
      <c r="N7" s="45"/>
    </row>
    <row r="8" spans="1:14" ht="15">
      <c r="A8" s="34">
        <v>3</v>
      </c>
      <c r="B8" s="69" t="s">
        <v>169</v>
      </c>
      <c r="C8" s="70"/>
      <c r="D8" s="38">
        <v>0</v>
      </c>
      <c r="J8" s="45"/>
      <c r="K8" s="45"/>
      <c r="L8" s="45"/>
      <c r="M8" s="45"/>
      <c r="N8" s="45"/>
    </row>
    <row r="9" spans="1:14" ht="15">
      <c r="A9" s="34">
        <v>4</v>
      </c>
      <c r="B9" s="69" t="s">
        <v>131</v>
      </c>
      <c r="C9" s="70"/>
      <c r="D9" s="38">
        <v>-130</v>
      </c>
      <c r="J9" s="45"/>
      <c r="K9" s="45"/>
      <c r="L9" s="45"/>
      <c r="M9" s="45"/>
      <c r="N9" s="45"/>
    </row>
    <row r="10" spans="1:14" ht="15">
      <c r="A10" s="34">
        <v>5</v>
      </c>
      <c r="B10" s="69" t="s">
        <v>132</v>
      </c>
      <c r="C10" s="70">
        <v>-2665031</v>
      </c>
      <c r="D10" s="38">
        <v>-2387683</v>
      </c>
      <c r="J10" s="45"/>
      <c r="K10" s="45"/>
      <c r="L10" s="45"/>
      <c r="M10" s="45"/>
      <c r="N10" s="45"/>
    </row>
    <row r="11" spans="1:14" ht="15">
      <c r="A11" s="34">
        <v>6</v>
      </c>
      <c r="B11" s="35" t="s">
        <v>133</v>
      </c>
      <c r="C11" s="39">
        <f>SUM(C6:C10)</f>
        <v>1234567</v>
      </c>
      <c r="D11" s="39">
        <f>SUM(D6:D10)</f>
        <v>-4008464</v>
      </c>
      <c r="J11" s="45"/>
      <c r="K11" s="45"/>
      <c r="L11" s="45"/>
      <c r="M11" s="45"/>
      <c r="N11" s="45"/>
    </row>
    <row r="12" spans="1:14" ht="15">
      <c r="A12" s="34"/>
      <c r="B12" s="69"/>
      <c r="C12" s="70"/>
      <c r="D12" s="38">
        <v>0</v>
      </c>
      <c r="J12" s="45"/>
      <c r="K12" s="45"/>
      <c r="L12" s="45"/>
      <c r="M12" s="45"/>
      <c r="N12" s="45"/>
    </row>
    <row r="13" spans="1:14" ht="15">
      <c r="A13" s="34" t="s">
        <v>28</v>
      </c>
      <c r="B13" s="35" t="s">
        <v>134</v>
      </c>
      <c r="C13" s="39">
        <f>C20</f>
        <v>292</v>
      </c>
      <c r="D13" s="39">
        <f>D20</f>
        <v>0</v>
      </c>
      <c r="J13" s="45"/>
      <c r="K13" s="45"/>
      <c r="L13" s="45"/>
      <c r="M13" s="45"/>
      <c r="N13" s="45"/>
    </row>
    <row r="14" spans="1:14" ht="15">
      <c r="A14" s="34">
        <v>1</v>
      </c>
      <c r="B14" s="69" t="s">
        <v>135</v>
      </c>
      <c r="C14" s="70"/>
      <c r="D14" s="7">
        <v>0</v>
      </c>
      <c r="J14" s="45"/>
      <c r="K14" s="45"/>
      <c r="L14" s="45"/>
      <c r="M14" s="45"/>
      <c r="N14" s="45"/>
    </row>
    <row r="15" spans="1:14" ht="15">
      <c r="A15" s="34">
        <v>2</v>
      </c>
      <c r="B15" s="69" t="s">
        <v>136</v>
      </c>
      <c r="C15" s="70"/>
      <c r="D15" s="7">
        <v>0</v>
      </c>
      <c r="J15" s="45"/>
      <c r="K15" s="45"/>
      <c r="L15" s="45"/>
      <c r="M15" s="45"/>
      <c r="N15" s="45"/>
    </row>
    <row r="16" spans="1:14" ht="15">
      <c r="A16" s="34">
        <v>3</v>
      </c>
      <c r="B16" s="69" t="s">
        <v>137</v>
      </c>
      <c r="C16" s="70"/>
      <c r="D16" s="7">
        <v>0</v>
      </c>
      <c r="J16" s="45"/>
      <c r="K16" s="45"/>
      <c r="L16" s="45"/>
      <c r="M16" s="45"/>
      <c r="N16" s="45"/>
    </row>
    <row r="17" spans="1:14" ht="15">
      <c r="A17" s="34">
        <v>4</v>
      </c>
      <c r="B17" s="69" t="s">
        <v>138</v>
      </c>
      <c r="C17" s="70">
        <v>292</v>
      </c>
      <c r="D17" s="7">
        <v>0</v>
      </c>
      <c r="J17" s="45"/>
      <c r="K17" s="45"/>
      <c r="L17" s="45"/>
      <c r="M17" s="45"/>
      <c r="N17" s="45"/>
    </row>
    <row r="18" spans="1:14" ht="15">
      <c r="A18" s="36">
        <v>5</v>
      </c>
      <c r="B18" s="71" t="s">
        <v>170</v>
      </c>
      <c r="C18" s="72"/>
      <c r="D18" s="7"/>
      <c r="J18" s="45"/>
      <c r="K18" s="45"/>
      <c r="L18" s="45"/>
      <c r="M18" s="45"/>
      <c r="N18" s="45"/>
    </row>
    <row r="19" spans="1:14" ht="15">
      <c r="A19" s="34">
        <v>6</v>
      </c>
      <c r="B19" s="69" t="s">
        <v>139</v>
      </c>
      <c r="C19" s="70"/>
      <c r="D19" s="7"/>
      <c r="J19" s="45"/>
      <c r="K19" s="45"/>
      <c r="L19" s="45"/>
      <c r="M19" s="45"/>
      <c r="N19" s="45"/>
    </row>
    <row r="20" spans="1:14" ht="15">
      <c r="A20" s="34">
        <v>7</v>
      </c>
      <c r="B20" s="35" t="s">
        <v>140</v>
      </c>
      <c r="C20" s="39">
        <f>SUM(C14:C19)</f>
        <v>292</v>
      </c>
      <c r="D20" s="39">
        <f>SUM(D14:D19)</f>
        <v>0</v>
      </c>
      <c r="J20" s="45"/>
      <c r="K20" s="45"/>
      <c r="L20" s="45"/>
      <c r="M20" s="45"/>
      <c r="N20" s="45"/>
    </row>
    <row r="21" spans="1:14" ht="15">
      <c r="A21" s="34"/>
      <c r="B21" s="69"/>
      <c r="C21" s="70"/>
      <c r="D21" s="7"/>
      <c r="J21" s="45"/>
      <c r="K21" s="45"/>
      <c r="L21" s="45"/>
      <c r="M21" s="45"/>
      <c r="N21" s="45"/>
    </row>
    <row r="22" spans="1:14" ht="15">
      <c r="A22" s="34" t="s">
        <v>76</v>
      </c>
      <c r="B22" s="35" t="s">
        <v>141</v>
      </c>
      <c r="C22" s="39">
        <f>C28</f>
        <v>-947016</v>
      </c>
      <c r="D22" s="39">
        <f>D28</f>
        <v>3553949</v>
      </c>
      <c r="J22" s="45"/>
      <c r="K22" s="45"/>
      <c r="L22" s="45"/>
      <c r="M22" s="45"/>
      <c r="N22" s="45"/>
    </row>
    <row r="23" spans="1:4" ht="15">
      <c r="A23" s="34">
        <v>1</v>
      </c>
      <c r="B23" s="69" t="s">
        <v>142</v>
      </c>
      <c r="C23" s="70"/>
      <c r="D23" s="7"/>
    </row>
    <row r="24" spans="1:4" ht="15">
      <c r="A24" s="34">
        <v>2</v>
      </c>
      <c r="B24" s="69" t="s">
        <v>143</v>
      </c>
      <c r="C24" s="70">
        <v>419474</v>
      </c>
      <c r="D24" s="7">
        <v>12070776</v>
      </c>
    </row>
    <row r="25" spans="1:4" ht="15">
      <c r="A25" s="34">
        <v>3</v>
      </c>
      <c r="B25" s="69" t="s">
        <v>144</v>
      </c>
      <c r="C25" s="70">
        <v>-1366490</v>
      </c>
      <c r="D25" s="7">
        <v>-8516827</v>
      </c>
    </row>
    <row r="26" spans="1:4" ht="15">
      <c r="A26" s="34">
        <v>4</v>
      </c>
      <c r="B26" s="69" t="s">
        <v>145</v>
      </c>
      <c r="C26" s="70"/>
      <c r="D26" s="7"/>
    </row>
    <row r="27" spans="1:4" ht="15">
      <c r="A27" s="34">
        <v>5</v>
      </c>
      <c r="B27" s="69" t="s">
        <v>146</v>
      </c>
      <c r="C27" s="70"/>
      <c r="D27" s="7"/>
    </row>
    <row r="28" spans="1:4" ht="15">
      <c r="A28" s="34">
        <v>6</v>
      </c>
      <c r="B28" s="35" t="s">
        <v>147</v>
      </c>
      <c r="C28" s="40">
        <f>SUM(C23:C27)</f>
        <v>-947016</v>
      </c>
      <c r="D28" s="40">
        <f>SUM(D23:D27)</f>
        <v>3553949</v>
      </c>
    </row>
    <row r="29" spans="1:4" ht="15">
      <c r="A29" s="34"/>
      <c r="B29" s="69"/>
      <c r="C29" s="70"/>
      <c r="D29" s="7"/>
    </row>
    <row r="30" spans="1:4" ht="15">
      <c r="A30" s="34" t="s">
        <v>148</v>
      </c>
      <c r="B30" s="69" t="s">
        <v>149</v>
      </c>
      <c r="C30" s="7">
        <f>C5+C13+C22</f>
        <v>287843</v>
      </c>
      <c r="D30" s="7">
        <f>D5+D13+D22</f>
        <v>-454515</v>
      </c>
    </row>
    <row r="31" spans="1:4" ht="15">
      <c r="A31" s="34" t="s">
        <v>150</v>
      </c>
      <c r="B31" s="69" t="s">
        <v>151</v>
      </c>
      <c r="C31" s="70">
        <f>D32</f>
        <v>88776</v>
      </c>
      <c r="D31" s="7">
        <v>543291</v>
      </c>
    </row>
    <row r="32" spans="1:4" ht="15">
      <c r="A32" s="34" t="s">
        <v>152</v>
      </c>
      <c r="B32" s="69" t="s">
        <v>153</v>
      </c>
      <c r="C32" s="39">
        <f>SUM(C30:C31)</f>
        <v>376619</v>
      </c>
      <c r="D32" s="39">
        <f>SUM(D30:D31)</f>
        <v>88776</v>
      </c>
    </row>
    <row r="34" ht="15">
      <c r="C34" s="47">
        <f>'bilanci 2012'!C5-'cashflow 2012'!C32</f>
        <v>0</v>
      </c>
    </row>
    <row r="35" ht="15">
      <c r="E35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.7109375" style="0" customWidth="1"/>
    <col min="2" max="2" width="35.8515625" style="0" customWidth="1"/>
    <col min="3" max="3" width="13.8515625" style="0" customWidth="1"/>
    <col min="4" max="5" width="10.7109375" style="0" customWidth="1"/>
    <col min="6" max="6" width="11.7109375" style="0" bestFit="1" customWidth="1"/>
    <col min="7" max="7" width="15.421875" style="0" customWidth="1"/>
    <col min="8" max="8" width="15.28125" style="0" bestFit="1" customWidth="1"/>
  </cols>
  <sheetData>
    <row r="1" ht="15">
      <c r="A1" s="1" t="s">
        <v>90</v>
      </c>
    </row>
    <row r="3" spans="2:7" ht="18.75">
      <c r="B3" s="100" t="s">
        <v>179</v>
      </c>
      <c r="C3" s="100"/>
      <c r="D3" s="100"/>
      <c r="E3" s="100"/>
      <c r="F3" s="100"/>
      <c r="G3" s="100"/>
    </row>
    <row r="4" spans="1:8" ht="45">
      <c r="A4" s="48" t="s">
        <v>0</v>
      </c>
      <c r="B4" s="48" t="s">
        <v>154</v>
      </c>
      <c r="C4" s="49" t="s">
        <v>155</v>
      </c>
      <c r="D4" s="49" t="s">
        <v>156</v>
      </c>
      <c r="E4" s="49" t="s">
        <v>157</v>
      </c>
      <c r="F4" s="50" t="s">
        <v>158</v>
      </c>
      <c r="G4" s="49" t="s">
        <v>159</v>
      </c>
      <c r="H4" s="97" t="s">
        <v>160</v>
      </c>
    </row>
    <row r="5" spans="1:8" ht="15">
      <c r="A5" s="13" t="s">
        <v>2</v>
      </c>
      <c r="B5" s="77" t="s">
        <v>167</v>
      </c>
      <c r="C5" s="93">
        <v>340000000</v>
      </c>
      <c r="D5" s="94">
        <v>0</v>
      </c>
      <c r="E5" s="94">
        <v>0</v>
      </c>
      <c r="F5" s="94">
        <v>0</v>
      </c>
      <c r="G5" s="94">
        <v>-51914452</v>
      </c>
      <c r="H5" s="92">
        <f>SUM(C5:G5)</f>
        <v>288085548</v>
      </c>
    </row>
    <row r="6" spans="1:8" ht="15">
      <c r="A6" s="13">
        <v>1</v>
      </c>
      <c r="B6" s="13" t="s">
        <v>161</v>
      </c>
      <c r="C6" s="46">
        <v>0</v>
      </c>
      <c r="D6" s="46">
        <v>0</v>
      </c>
      <c r="E6" s="46">
        <v>0</v>
      </c>
      <c r="F6" s="46">
        <v>0</v>
      </c>
      <c r="G6" s="46">
        <f>'bilanci 2012'!I44</f>
        <v>-34515926</v>
      </c>
      <c r="H6" s="46">
        <f>C6+D6+E6+F6+G6</f>
        <v>-34515926</v>
      </c>
    </row>
    <row r="7" spans="1:8" ht="15">
      <c r="A7" s="13">
        <v>2</v>
      </c>
      <c r="B7" s="13" t="s">
        <v>162</v>
      </c>
      <c r="C7" s="46">
        <v>0</v>
      </c>
      <c r="D7" s="46">
        <v>0</v>
      </c>
      <c r="E7" s="46">
        <v>0</v>
      </c>
      <c r="F7" s="46">
        <v>0</v>
      </c>
      <c r="G7" s="46">
        <f>-(C7+D7+E7+F7)</f>
        <v>0</v>
      </c>
      <c r="H7" s="46">
        <f>C7+D7+E7+F7+G7</f>
        <v>0</v>
      </c>
    </row>
    <row r="8" spans="1:8" ht="15">
      <c r="A8" s="13">
        <v>3</v>
      </c>
      <c r="B8" s="13" t="s">
        <v>163</v>
      </c>
      <c r="C8" s="46">
        <v>11700000</v>
      </c>
      <c r="D8" s="46">
        <v>0</v>
      </c>
      <c r="E8" s="46">
        <v>0</v>
      </c>
      <c r="F8" s="46">
        <v>0</v>
      </c>
      <c r="G8" s="46">
        <f>-(C8+D8+E8+F8)</f>
        <v>-11700000</v>
      </c>
      <c r="H8" s="46">
        <f>C8+D8+E8+F8+G8</f>
        <v>0</v>
      </c>
    </row>
    <row r="9" spans="1:8" ht="15">
      <c r="A9" s="13">
        <v>4</v>
      </c>
      <c r="B9" s="13" t="s">
        <v>164</v>
      </c>
      <c r="C9" s="46">
        <v>0</v>
      </c>
      <c r="D9" s="46">
        <v>0</v>
      </c>
      <c r="E9" s="46">
        <v>0</v>
      </c>
      <c r="F9" s="46">
        <v>674087</v>
      </c>
      <c r="G9" s="46">
        <f>-(C9+D9+E9+F9)</f>
        <v>-674087</v>
      </c>
      <c r="H9" s="46">
        <f>C9+D9+E9+F9+G9</f>
        <v>0</v>
      </c>
    </row>
    <row r="10" spans="1:8" ht="15">
      <c r="A10" s="13" t="s">
        <v>28</v>
      </c>
      <c r="B10" s="77" t="s">
        <v>174</v>
      </c>
      <c r="C10" s="92">
        <f>SUM(C5:C9)</f>
        <v>351700000</v>
      </c>
      <c r="D10" s="78">
        <f>SUM(D5:D9)</f>
        <v>0</v>
      </c>
      <c r="E10" s="78">
        <f>SUM(E5:E9)</f>
        <v>0</v>
      </c>
      <c r="F10" s="78">
        <f>SUM(F5:F9)</f>
        <v>674087</v>
      </c>
      <c r="G10" s="78">
        <f>SUM(G5:G9)</f>
        <v>-98804465</v>
      </c>
      <c r="H10" s="92">
        <f aca="true" t="shared" si="0" ref="H10:H15">SUM(C10:G10)</f>
        <v>253569622</v>
      </c>
    </row>
    <row r="11" spans="1:8" ht="15">
      <c r="A11" s="13">
        <v>1</v>
      </c>
      <c r="B11" s="13" t="s">
        <v>161</v>
      </c>
      <c r="C11" s="41">
        <v>0</v>
      </c>
      <c r="D11" s="79"/>
      <c r="E11" s="79"/>
      <c r="F11" s="79"/>
      <c r="G11" s="96">
        <f>'bilanci 2012'!H44</f>
        <v>-9805307</v>
      </c>
      <c r="H11" s="91">
        <f t="shared" si="0"/>
        <v>-9805307</v>
      </c>
    </row>
    <row r="12" spans="1:8" ht="15">
      <c r="A12" s="13">
        <v>2</v>
      </c>
      <c r="B12" s="13" t="s">
        <v>162</v>
      </c>
      <c r="C12" s="41">
        <v>0</v>
      </c>
      <c r="D12" s="79"/>
      <c r="E12" s="79"/>
      <c r="F12" s="79"/>
      <c r="G12" s="79"/>
      <c r="H12" s="91">
        <f t="shared" si="0"/>
        <v>0</v>
      </c>
    </row>
    <row r="13" spans="1:8" ht="15">
      <c r="A13" s="13">
        <v>3</v>
      </c>
      <c r="B13" s="13" t="s">
        <v>163</v>
      </c>
      <c r="C13" s="41">
        <v>0</v>
      </c>
      <c r="D13" s="79"/>
      <c r="E13" s="79"/>
      <c r="F13" s="79"/>
      <c r="G13" s="79"/>
      <c r="H13" s="91">
        <f t="shared" si="0"/>
        <v>0</v>
      </c>
    </row>
    <row r="14" spans="1:8" ht="15">
      <c r="A14" s="13">
        <v>4</v>
      </c>
      <c r="B14" s="13" t="s">
        <v>164</v>
      </c>
      <c r="C14" s="41">
        <v>0</v>
      </c>
      <c r="D14" s="79"/>
      <c r="E14" s="79"/>
      <c r="F14" s="79"/>
      <c r="G14" s="79"/>
      <c r="H14" s="91">
        <f t="shared" si="0"/>
        <v>0</v>
      </c>
    </row>
    <row r="15" spans="1:8" ht="15">
      <c r="A15" s="13" t="s">
        <v>76</v>
      </c>
      <c r="B15" s="77" t="s">
        <v>180</v>
      </c>
      <c r="C15" s="95">
        <f>SUM(C10:C14)</f>
        <v>351700000</v>
      </c>
      <c r="D15" s="95">
        <f>SUM(D10:D14)</f>
        <v>0</v>
      </c>
      <c r="E15" s="95">
        <f>SUM(E10:E14)</f>
        <v>0</v>
      </c>
      <c r="F15" s="95">
        <f>SUM(F10:F14)</f>
        <v>674087</v>
      </c>
      <c r="G15" s="95">
        <f>SUM(G10:G14)</f>
        <v>-108609772</v>
      </c>
      <c r="H15" s="95">
        <f t="shared" si="0"/>
        <v>243764315</v>
      </c>
    </row>
    <row r="17" spans="7:8" ht="15">
      <c r="G17" s="47"/>
      <c r="H17" s="47">
        <f>'bilanci 2012'!H34-'kapitali 2012'!H15</f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2012-04-02T14:32:45Z</cp:lastPrinted>
  <dcterms:created xsi:type="dcterms:W3CDTF">2010-07-05T14:57:27Z</dcterms:created>
  <dcterms:modified xsi:type="dcterms:W3CDTF">2022-08-06T10:27:00Z</dcterms:modified>
  <cp:category/>
  <cp:version/>
  <cp:contentType/>
  <cp:contentStatus/>
</cp:coreProperties>
</file>