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0955" windowHeight="94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33" i="1"/>
  <c r="F232"/>
  <c r="F231"/>
  <c r="F230"/>
  <c r="F229"/>
  <c r="F228"/>
  <c r="D226"/>
  <c r="D234" s="1"/>
  <c r="F225"/>
  <c r="F224"/>
  <c r="F223"/>
  <c r="F222"/>
  <c r="F221"/>
  <c r="F220"/>
  <c r="E219"/>
  <c r="F219" s="1"/>
  <c r="E218"/>
  <c r="C218"/>
  <c r="C226" s="1"/>
  <c r="C234" s="1"/>
  <c r="C196"/>
  <c r="C180"/>
  <c r="C172"/>
  <c r="C167"/>
  <c r="C149"/>
  <c r="C148"/>
  <c r="C140" s="1"/>
  <c r="C137"/>
  <c r="C115"/>
  <c r="C123" s="1"/>
  <c r="C125" s="1"/>
  <c r="C94"/>
  <c r="C76"/>
  <c r="C191" s="1"/>
  <c r="C61"/>
  <c r="C174" s="1"/>
  <c r="C58"/>
  <c r="C190" s="1"/>
  <c r="C188" s="1"/>
  <c r="C36"/>
  <c r="C34" s="1"/>
  <c r="C31"/>
  <c r="C175" s="1"/>
  <c r="C20"/>
  <c r="C173" s="1"/>
  <c r="C12"/>
  <c r="C8"/>
  <c r="C56" l="1"/>
  <c r="C7"/>
  <c r="E226"/>
  <c r="C47"/>
  <c r="C139"/>
  <c r="C141" s="1"/>
  <c r="C143" s="1"/>
  <c r="C144" s="1"/>
  <c r="C75"/>
  <c r="F218"/>
  <c r="F226" s="1"/>
  <c r="C165" l="1"/>
  <c r="C164" s="1"/>
  <c r="C195" s="1"/>
  <c r="C197" s="1"/>
  <c r="E197" s="1"/>
  <c r="C84"/>
  <c r="C146"/>
  <c r="C95" s="1"/>
  <c r="E227" s="1"/>
  <c r="C85" l="1"/>
  <c r="C96" s="1"/>
  <c r="F227"/>
  <c r="F234" s="1"/>
  <c r="E234"/>
</calcChain>
</file>

<file path=xl/sharedStrings.xml><?xml version="1.0" encoding="utf-8"?>
<sst xmlns="http://schemas.openxmlformats.org/spreadsheetml/2006/main" count="215" uniqueCount="178">
  <si>
    <t xml:space="preserve">CHICKEN FARM" SHA  KAVAJE </t>
  </si>
  <si>
    <t>NIPTI  K 72816801 U</t>
  </si>
  <si>
    <t>Pasqyra Financiare te Vitit  2015</t>
  </si>
  <si>
    <t>Nr</t>
  </si>
  <si>
    <t>A K T I V E T</t>
  </si>
  <si>
    <t>Periudha</t>
  </si>
  <si>
    <t xml:space="preserve">Periudha </t>
  </si>
  <si>
    <t>Raportuese</t>
  </si>
  <si>
    <t>Para ardhese</t>
  </si>
  <si>
    <t>I</t>
  </si>
  <si>
    <t>AKTIVET AFATSHKURTRA</t>
  </si>
  <si>
    <t>1.  Aktivet Monetare</t>
  </si>
  <si>
    <t xml:space="preserve">       - Banka</t>
  </si>
  <si>
    <t xml:space="preserve">       -Arka</t>
  </si>
  <si>
    <t>2. Direvative dhe aktive tper tregtim</t>
  </si>
  <si>
    <t>3.Aktive te tjera financiare afatshkurtera</t>
  </si>
  <si>
    <t xml:space="preserve">       - Kliente per mallra,produkte e sherbime</t>
  </si>
  <si>
    <t xml:space="preserve">       - Debitore, Kreditore te tjere</t>
  </si>
  <si>
    <t xml:space="preserve">       - Tatim mbi fitimin</t>
  </si>
  <si>
    <t xml:space="preserve">       - TVSH</t>
  </si>
  <si>
    <t xml:space="preserve">       - Te drejta e detyrime te ortakeve</t>
  </si>
  <si>
    <t xml:space="preserve">       - Parapagime furnitore</t>
  </si>
  <si>
    <t xml:space="preserve">       -Te tjera kerkesa</t>
  </si>
  <si>
    <t>4. Inventari</t>
  </si>
  <si>
    <t xml:space="preserve">       - Lendet e para</t>
  </si>
  <si>
    <t xml:space="preserve">       - Inventari I imet</t>
  </si>
  <si>
    <t xml:space="preserve">       - Material ndihmes dhe L djegese</t>
  </si>
  <si>
    <t xml:space="preserve">       - Produkte te gatshme</t>
  </si>
  <si>
    <t xml:space="preserve">       - Mallra per rishitje</t>
  </si>
  <si>
    <t xml:space="preserve">       -Parapagesa per furnizime</t>
  </si>
  <si>
    <t xml:space="preserve">       -Amballazhe</t>
  </si>
  <si>
    <t>5. Aktive biologjike afatshkurtera</t>
  </si>
  <si>
    <t>6.Aktive afatshkurtra te mbajtura per rishitje</t>
  </si>
  <si>
    <t>7.Aktive tatimore të shtyra</t>
  </si>
  <si>
    <t>8. Parapagime dhe shpenzime te shtyra</t>
  </si>
  <si>
    <t xml:space="preserve">       -Shpenzime te periudhave te ardhme</t>
  </si>
  <si>
    <t xml:space="preserve">       -</t>
  </si>
  <si>
    <t>II</t>
  </si>
  <si>
    <t>AKTIVET AFAT GJATA</t>
  </si>
  <si>
    <t>1.Investimet financiare afatgjata</t>
  </si>
  <si>
    <t>2.Aktivet afatgjata materiale</t>
  </si>
  <si>
    <t xml:space="preserve">       - Toka</t>
  </si>
  <si>
    <t xml:space="preserve">       - Ndertesa</t>
  </si>
  <si>
    <t xml:space="preserve">       - Makineri e pajisje</t>
  </si>
  <si>
    <t xml:space="preserve">       - Mjete transporti</t>
  </si>
  <si>
    <t xml:space="preserve">       - Aktive te tjera afatgjata materiale</t>
  </si>
  <si>
    <t xml:space="preserve">       - Aktive afatgjata ne proces</t>
  </si>
  <si>
    <t>3.Aktivet biologjike afatgjata</t>
  </si>
  <si>
    <t>4.Aktivet afatgjata jo materiale</t>
  </si>
  <si>
    <t>5.Kapitali aksioner I pa paguar</t>
  </si>
  <si>
    <t xml:space="preserve">6.Aktive te tjera afatgjata </t>
  </si>
  <si>
    <t>TOTALI I AKTIVEVE (I + II )</t>
  </si>
  <si>
    <t>PASIVET DHE KAPITALI</t>
  </si>
  <si>
    <t>PASIVET AFATSHKURTRA</t>
  </si>
  <si>
    <t>1. Direvativet</t>
  </si>
  <si>
    <t>2.Huamarrjet</t>
  </si>
  <si>
    <t xml:space="preserve">       - Overdraftet bankare</t>
  </si>
  <si>
    <t xml:space="preserve">       - Huamarrjet afatshkurtra</t>
  </si>
  <si>
    <t>3.Huate dhe parapagimet</t>
  </si>
  <si>
    <t xml:space="preserve">       - Te pagueshme ndaj furnitoreve</t>
  </si>
  <si>
    <t xml:space="preserve">       - Te pagueshme ndaj punonjesve</t>
  </si>
  <si>
    <t xml:space="preserve">       - Detyrime per sigurime Shoq.Shend.</t>
  </si>
  <si>
    <t xml:space="preserve">       - Detyrime tatimore per TAP-in</t>
  </si>
  <si>
    <t xml:space="preserve">       - Detyrime tatimore per Tatim Fitimin</t>
  </si>
  <si>
    <t xml:space="preserve">       - Detyrime tatimore per TVSH-ne</t>
  </si>
  <si>
    <t xml:space="preserve">       - Detyrime tatimore per Tatimin ne Burim</t>
  </si>
  <si>
    <t xml:space="preserve">       - Te drejta e detyrime ndaj ortakeve</t>
  </si>
  <si>
    <t xml:space="preserve">       - Debitore dhe kreditore te tjere</t>
  </si>
  <si>
    <t xml:space="preserve">       - Dividente per tu paguar</t>
  </si>
  <si>
    <t xml:space="preserve">       - Te ardhura te periudh ardheshme</t>
  </si>
  <si>
    <t>4. Grantet dhe te ardhurat e shtyra</t>
  </si>
  <si>
    <t>5. Provizionet afatshkurtera</t>
  </si>
  <si>
    <t>PASIVET AFATGJATA</t>
  </si>
  <si>
    <t>1.Huate afatgjate</t>
  </si>
  <si>
    <t xml:space="preserve">       - Hua, bono dhe detyrime nga qeraja financiare</t>
  </si>
  <si>
    <t xml:space="preserve">       - Bono te konvertueshme</t>
  </si>
  <si>
    <t>2.Huamarrje te tjera afatgjata</t>
  </si>
  <si>
    <t>3.Grantet dhe te ardhurat e shtyra</t>
  </si>
  <si>
    <t>4.Detyrime tatimore të shtyra</t>
  </si>
  <si>
    <t>5. Provizionet afatgjata</t>
  </si>
  <si>
    <t>TOTALI I PASIVEVE ( I + II )</t>
  </si>
  <si>
    <t>KAPITALI</t>
  </si>
  <si>
    <t>1.Aksionet e pakices (PF te konsoliduara)</t>
  </si>
  <si>
    <t>2.Kapitali aksioner. Shoq. Meme (PF te konsolid)</t>
  </si>
  <si>
    <t>3.Kapitali aksioner</t>
  </si>
  <si>
    <t>4.Primi aksionit</t>
  </si>
  <si>
    <t>5.Njesite ose aksionet e thesarit (Negative)</t>
  </si>
  <si>
    <t>6.Rezervat statutore</t>
  </si>
  <si>
    <t>7.Rezervat ligjore</t>
  </si>
  <si>
    <t>8.Rezervat e tjera</t>
  </si>
  <si>
    <t>9.Fitimet e pa shperndara</t>
  </si>
  <si>
    <t>10.Fitimi (Humbja) e vitit financiar</t>
  </si>
  <si>
    <t>TOTALI PASIVEVE DHE KAPITALIT(I+III)</t>
  </si>
  <si>
    <t>Pasqyra e te Ardhurave dhe Shpenzimeve 2015</t>
  </si>
  <si>
    <t>(Bazuar ne klasifikimin e Shpenzimeve sipas Natyres)</t>
  </si>
  <si>
    <t>Pershkrimi I Elementeve</t>
  </si>
  <si>
    <t>Shitjet neto</t>
  </si>
  <si>
    <t>Te ardhura te tjera nga veprimtaria e shfrytezimit</t>
  </si>
  <si>
    <t>Ndrysh.ne invent. Prod. Gatshem e prodhimit proces</t>
  </si>
  <si>
    <t>Materialet e konsumuara</t>
  </si>
  <si>
    <t>Te tjera</t>
  </si>
  <si>
    <t>Kosto e punes</t>
  </si>
  <si>
    <t xml:space="preserve">       - Pagat e personelit</t>
  </si>
  <si>
    <t xml:space="preserve">       - Shpenzimet per sig. shoq. e shendetsore</t>
  </si>
  <si>
    <t>Amortizimet dhe zhvleresimet</t>
  </si>
  <si>
    <t>Shpenzime te tjer</t>
  </si>
  <si>
    <t>Total I shpenzimeve (shumat 4-7)</t>
  </si>
  <si>
    <t>Fitimi(humbja) nga veprimtarite kryesore (1+2+/-3-8)</t>
  </si>
  <si>
    <t>Te ardhurat dhe shpenzimet financiare nga njesit e kontr</t>
  </si>
  <si>
    <t>Te ardhurat dhe shpenzimet financiare nga pjesmarrjet</t>
  </si>
  <si>
    <t xml:space="preserve">Te ardhurat dhe shpenzimet financiare </t>
  </si>
  <si>
    <t xml:space="preserve">       12.1 Te ardh dhe shp fin nga invest tjera afatgjata</t>
  </si>
  <si>
    <t xml:space="preserve">       12.2 Te ardhurat dhe shpenzimet nga interesat</t>
  </si>
  <si>
    <t xml:space="preserve">       12.3 Fitimet (Humbjet) nga kursi konvertimit</t>
  </si>
  <si>
    <t xml:space="preserve">       12.2 Te ardhurat dhe shpenzime te tjera financiare</t>
  </si>
  <si>
    <t>Totali I te Ardhuarve dhe Shpenzimeve financiare</t>
  </si>
  <si>
    <t>Fitimi(humbja) para tatimit (9+/-13)</t>
  </si>
  <si>
    <t>Shpenzimet e pa zbritshme</t>
  </si>
  <si>
    <t>Fitimi fiskal</t>
  </si>
  <si>
    <t>Mbartur Humbja fiskale</t>
  </si>
  <si>
    <t>Fitimi tatueshem</t>
  </si>
  <si>
    <t>Shpenzimet e tatimit mbi fitimin</t>
  </si>
  <si>
    <t>1.Fitimi (Humbja) neto e vitit financiar(14-15)</t>
  </si>
  <si>
    <t>Elementee e pasqyrave te konsiliduara</t>
  </si>
  <si>
    <t xml:space="preserve">TE PA ZBRITESHME  PAGAT E PA KALUARA BANE </t>
  </si>
  <si>
    <t xml:space="preserve">PAGESA INTERESA </t>
  </si>
  <si>
    <t xml:space="preserve">FITIMI TATUESHEM </t>
  </si>
  <si>
    <t>Pasqyra e Fluksit Monetar - Metoda Indirekte 2015</t>
  </si>
  <si>
    <t>Pasqyra e Fluksit Monetar - Metoda Indirekte</t>
  </si>
  <si>
    <t>Fluksi I parave nga veprimtaria e shfrytezimit</t>
  </si>
  <si>
    <t>Fitimi(humbja) nga veprimtarite kryesore</t>
  </si>
  <si>
    <t xml:space="preserve">       Rregullime per :</t>
  </si>
  <si>
    <t>Amortizimin</t>
  </si>
  <si>
    <t>Kompesime gjoba nga tatim fitimi</t>
  </si>
  <si>
    <t>Te ardhura nga investimet</t>
  </si>
  <si>
    <t>Shpenzimet per interesa</t>
  </si>
  <si>
    <t xml:space="preserve">       Rritje/renje tepric kerkes arketushme</t>
  </si>
  <si>
    <t xml:space="preserve">       Rritje/renje ne tepricen e inventarit</t>
  </si>
  <si>
    <t xml:space="preserve">       Rritje/renje ne tepricen e detyrimeve</t>
  </si>
  <si>
    <t xml:space="preserve">       Rritje/renje ne shpenzimet e periudhave ardhme</t>
  </si>
  <si>
    <t xml:space="preserve">       MM te perfituara nga aktiviteti</t>
  </si>
  <si>
    <t xml:space="preserve">       Interes I paguar</t>
  </si>
  <si>
    <t xml:space="preserve">       tatim mbi fitimin I paguar</t>
  </si>
  <si>
    <t xml:space="preserve">       MM neto nga aktiviteti shkfrytezimit</t>
  </si>
  <si>
    <t>Fluksi monetar nga veprimtarite investuese</t>
  </si>
  <si>
    <t xml:space="preserve">       Blerje e njesise se kontrolluar minus parate e arketuara</t>
  </si>
  <si>
    <t xml:space="preserve">       Blerje e aktiveve afatgjata materiale</t>
  </si>
  <si>
    <t xml:space="preserve">       Te ardhura nga shitja e pajisjeve</t>
  </si>
  <si>
    <t xml:space="preserve">       Interes I arketuar</t>
  </si>
  <si>
    <t xml:space="preserve">       Dividentet e arketuar</t>
  </si>
  <si>
    <t xml:space="preserve">       MM neto te perdorura ne veprimtarite investuese</t>
  </si>
  <si>
    <t>Fluksi monetar nga aktivitete financiare</t>
  </si>
  <si>
    <t xml:space="preserve">       Te ardhura nga emetimi I kapitalit aksioner</t>
  </si>
  <si>
    <t xml:space="preserve">       Te ardhura nga huamarrjet afatshkurtera</t>
  </si>
  <si>
    <t xml:space="preserve">       Te ardhura nga huamarrjet afatgjata </t>
  </si>
  <si>
    <t xml:space="preserve">       Pagesat e detyrimeve te Qerase financiare</t>
  </si>
  <si>
    <t xml:space="preserve">       Dividente te paguar</t>
  </si>
  <si>
    <t xml:space="preserve">       MM neto e perdorur ne veprimtarite financiare</t>
  </si>
  <si>
    <t>Rritja/Renja neto e mjeteve monetare</t>
  </si>
  <si>
    <t>Mjetet monetare ne fillim te periudhes kontabel</t>
  </si>
  <si>
    <t>Mjetet monetare ne fund te periudhes kontabel</t>
  </si>
  <si>
    <t>Pasqyra e Ndryshimeve në Kapital   2 0 1 5</t>
  </si>
  <si>
    <t>Kapitali aksioner</t>
  </si>
  <si>
    <t>Rezerva ligjore</t>
  </si>
  <si>
    <t xml:space="preserve">Fitimi i pashpërndarë </t>
  </si>
  <si>
    <t>TOTALI</t>
  </si>
  <si>
    <t>III</t>
  </si>
  <si>
    <t>Pozicioni më 31 dhjetor 2014</t>
  </si>
  <si>
    <t>Fitimi neto për periudhen kontabël 2014</t>
  </si>
  <si>
    <t>Dividentët e paguar</t>
  </si>
  <si>
    <t>Rritja rezervës kapitalit</t>
  </si>
  <si>
    <t>Transferime ne rezerven e detyrueshme ligjore</t>
  </si>
  <si>
    <t>Transferime ne rezerva te tjera</t>
  </si>
  <si>
    <t>Emetimi aksioneve</t>
  </si>
  <si>
    <t>Terheqje kapitali per zvoglim</t>
  </si>
  <si>
    <t>IV</t>
  </si>
  <si>
    <t>Pozicioni më 31 dhjetor 2015</t>
  </si>
  <si>
    <t>Fitimi neto për periudhen kontabël 2015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</si>
</sst>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6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Baskerville Old Face"/>
      <family val="1"/>
    </font>
    <font>
      <b/>
      <sz val="10"/>
      <name val="Baskerville Old Face"/>
      <family val="1"/>
    </font>
    <font>
      <b/>
      <sz val="14"/>
      <name val="Baskerville Old Face"/>
      <family val="1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u/>
      <sz val="12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 applyFill="1"/>
    <xf numFmtId="37" fontId="2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37" fontId="3" fillId="0" borderId="0" xfId="0" applyNumberFormat="1" applyFont="1" applyFill="1"/>
    <xf numFmtId="0" fontId="0" fillId="0" borderId="0" xfId="0" applyFill="1"/>
    <xf numFmtId="37" fontId="0" fillId="0" borderId="0" xfId="0" applyNumberFormat="1" applyFont="1" applyFill="1"/>
    <xf numFmtId="37" fontId="5" fillId="0" borderId="0" xfId="0" applyNumberFormat="1" applyFont="1" applyFill="1"/>
    <xf numFmtId="37" fontId="0" fillId="0" borderId="0" xfId="0" applyNumberFormat="1" applyFill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37" fontId="5" fillId="0" borderId="2" xfId="0" applyNumberFormat="1" applyFont="1" applyFill="1" applyBorder="1" applyAlignment="1">
      <alignment horizontal="center"/>
    </xf>
    <xf numFmtId="37" fontId="0" fillId="0" borderId="3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7" fontId="5" fillId="0" borderId="5" xfId="0" applyNumberFormat="1" applyFont="1" applyFill="1" applyBorder="1" applyAlignment="1">
      <alignment horizontal="center"/>
    </xf>
    <xf numFmtId="37" fontId="0" fillId="0" borderId="6" xfId="0" applyNumberFormat="1" applyFont="1" applyFill="1" applyBorder="1" applyAlignment="1">
      <alignment horizontal="center"/>
    </xf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37" fontId="6" fillId="0" borderId="8" xfId="0" applyNumberFormat="1" applyFont="1" applyFill="1" applyBorder="1"/>
    <xf numFmtId="37" fontId="6" fillId="0" borderId="9" xfId="0" applyNumberFormat="1" applyFont="1" applyFill="1" applyBorder="1"/>
    <xf numFmtId="0" fontId="0" fillId="0" borderId="7" xfId="0" applyFill="1" applyBorder="1"/>
    <xf numFmtId="0" fontId="7" fillId="0" borderId="8" xfId="0" applyFont="1" applyFill="1" applyBorder="1" applyAlignment="1">
      <alignment horizontal="left"/>
    </xf>
    <xf numFmtId="37" fontId="5" fillId="0" borderId="8" xfId="0" applyNumberFormat="1" applyFont="1" applyFill="1" applyBorder="1"/>
    <xf numFmtId="37" fontId="5" fillId="0" borderId="9" xfId="0" applyNumberFormat="1" applyFont="1" applyFill="1" applyBorder="1"/>
    <xf numFmtId="0" fontId="0" fillId="0" borderId="8" xfId="0" applyFill="1" applyBorder="1" applyAlignment="1">
      <alignment horizontal="left"/>
    </xf>
    <xf numFmtId="37" fontId="8" fillId="0" borderId="8" xfId="0" applyNumberFormat="1" applyFont="1" applyFill="1" applyBorder="1"/>
    <xf numFmtId="37" fontId="0" fillId="0" borderId="9" xfId="0" applyNumberFormat="1" applyFont="1" applyFill="1" applyBorder="1"/>
    <xf numFmtId="0" fontId="7" fillId="0" borderId="8" xfId="0" applyFont="1" applyFill="1" applyBorder="1"/>
    <xf numFmtId="0" fontId="0" fillId="0" borderId="8" xfId="0" applyFill="1" applyBorder="1"/>
    <xf numFmtId="164" fontId="1" fillId="0" borderId="0" xfId="3" applyNumberFormat="1" applyFont="1" applyFill="1" applyBorder="1"/>
    <xf numFmtId="37" fontId="8" fillId="0" borderId="9" xfId="0" applyNumberFormat="1" applyFont="1" applyFill="1" applyBorder="1"/>
    <xf numFmtId="0" fontId="7" fillId="0" borderId="10" xfId="0" applyFont="1" applyFill="1" applyBorder="1" applyAlignment="1">
      <alignment horizontal="left" vertical="center"/>
    </xf>
    <xf numFmtId="164" fontId="0" fillId="0" borderId="0" xfId="0" applyNumberFormat="1" applyFill="1"/>
    <xf numFmtId="0" fontId="0" fillId="0" borderId="11" xfId="0" applyFill="1" applyBorder="1"/>
    <xf numFmtId="0" fontId="0" fillId="0" borderId="12" xfId="0" applyFill="1" applyBorder="1"/>
    <xf numFmtId="37" fontId="5" fillId="0" borderId="12" xfId="0" applyNumberFormat="1" applyFont="1" applyFill="1" applyBorder="1"/>
    <xf numFmtId="37" fontId="0" fillId="0" borderId="13" xfId="0" applyNumberFormat="1" applyFont="1" applyFill="1" applyBorder="1"/>
    <xf numFmtId="0" fontId="9" fillId="0" borderId="14" xfId="0" applyFont="1" applyFill="1" applyBorder="1"/>
    <xf numFmtId="0" fontId="6" fillId="0" borderId="15" xfId="0" applyFont="1" applyFill="1" applyBorder="1"/>
    <xf numFmtId="37" fontId="6" fillId="0" borderId="15" xfId="0" applyNumberFormat="1" applyFont="1" applyFill="1" applyBorder="1"/>
    <xf numFmtId="37" fontId="6" fillId="0" borderId="16" xfId="0" applyNumberFormat="1" applyFont="1" applyFill="1" applyBorder="1"/>
    <xf numFmtId="0" fontId="9" fillId="0" borderId="0" xfId="0" applyFont="1" applyFill="1" applyBorder="1"/>
    <xf numFmtId="0" fontId="6" fillId="0" borderId="0" xfId="0" applyFont="1" applyFill="1" applyBorder="1"/>
    <xf numFmtId="37" fontId="6" fillId="0" borderId="0" xfId="0" applyNumberFormat="1" applyFont="1" applyFill="1" applyBorder="1"/>
    <xf numFmtId="37" fontId="7" fillId="0" borderId="8" xfId="0" applyNumberFormat="1" applyFont="1" applyFill="1" applyBorder="1"/>
    <xf numFmtId="37" fontId="7" fillId="0" borderId="9" xfId="0" applyNumberFormat="1" applyFont="1" applyFill="1" applyBorder="1"/>
    <xf numFmtId="0" fontId="6" fillId="0" borderId="8" xfId="0" applyFont="1" applyFill="1" applyBorder="1"/>
    <xf numFmtId="0" fontId="5" fillId="0" borderId="8" xfId="0" applyFont="1" applyFill="1" applyBorder="1"/>
    <xf numFmtId="37" fontId="9" fillId="0" borderId="8" xfId="0" applyNumberFormat="1" applyFont="1" applyFill="1" applyBorder="1"/>
    <xf numFmtId="37" fontId="9" fillId="0" borderId="9" xfId="0" applyNumberFormat="1" applyFont="1" applyFill="1" applyBorder="1"/>
    <xf numFmtId="37" fontId="7" fillId="0" borderId="0" xfId="0" applyNumberFormat="1" applyFont="1" applyFill="1"/>
    <xf numFmtId="0" fontId="10" fillId="0" borderId="0" xfId="0" applyFont="1" applyFill="1"/>
    <xf numFmtId="37" fontId="0" fillId="0" borderId="2" xfId="0" applyNumberFormat="1" applyFont="1" applyFill="1" applyBorder="1" applyAlignment="1">
      <alignment horizontal="center"/>
    </xf>
    <xf numFmtId="37" fontId="5" fillId="0" borderId="3" xfId="0" applyNumberFormat="1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37" fontId="0" fillId="0" borderId="18" xfId="0" applyNumberFormat="1" applyFont="1" applyFill="1" applyBorder="1" applyAlignment="1">
      <alignment horizontal="center"/>
    </xf>
    <xf numFmtId="37" fontId="5" fillId="0" borderId="19" xfId="0" applyNumberFormat="1" applyFont="1" applyFill="1" applyBorder="1" applyAlignment="1">
      <alignment horizontal="center"/>
    </xf>
    <xf numFmtId="0" fontId="5" fillId="0" borderId="20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37" fontId="7" fillId="0" borderId="21" xfId="0" applyNumberFormat="1" applyFont="1" applyFill="1" applyBorder="1" applyAlignment="1">
      <alignment horizontal="right"/>
    </xf>
    <xf numFmtId="37" fontId="7" fillId="0" borderId="22" xfId="0" applyNumberFormat="1" applyFont="1" applyFill="1" applyBorder="1" applyAlignment="1">
      <alignment horizontal="right"/>
    </xf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37" fontId="7" fillId="0" borderId="8" xfId="0" applyNumberFormat="1" applyFont="1" applyFill="1" applyBorder="1" applyAlignment="1">
      <alignment horizontal="right"/>
    </xf>
    <xf numFmtId="37" fontId="7" fillId="0" borderId="9" xfId="0" applyNumberFormat="1" applyFont="1" applyFill="1" applyBorder="1" applyAlignment="1">
      <alignment horizontal="right"/>
    </xf>
    <xf numFmtId="37" fontId="5" fillId="0" borderId="8" xfId="0" applyNumberFormat="1" applyFont="1" applyFill="1" applyBorder="1" applyAlignment="1">
      <alignment horizontal="right"/>
    </xf>
    <xf numFmtId="37" fontId="5" fillId="0" borderId="9" xfId="0" applyNumberFormat="1" applyFont="1" applyFill="1" applyBorder="1" applyAlignment="1">
      <alignment horizontal="right"/>
    </xf>
    <xf numFmtId="37" fontId="0" fillId="0" borderId="8" xfId="0" applyNumberFormat="1" applyFont="1" applyFill="1" applyBorder="1"/>
    <xf numFmtId="164" fontId="1" fillId="0" borderId="8" xfId="3" applyNumberFormat="1" applyFont="1" applyFill="1" applyBorder="1"/>
    <xf numFmtId="164" fontId="1" fillId="0" borderId="0" xfId="3" applyNumberFormat="1" applyFont="1" applyFill="1"/>
    <xf numFmtId="166" fontId="11" fillId="0" borderId="8" xfId="1" applyNumberFormat="1" applyFont="1" applyFill="1" applyBorder="1"/>
    <xf numFmtId="0" fontId="7" fillId="0" borderId="7" xfId="0" applyFont="1" applyFill="1" applyBorder="1" applyAlignment="1">
      <alignment horizontal="left"/>
    </xf>
    <xf numFmtId="0" fontId="5" fillId="0" borderId="23" xfId="0" applyFont="1" applyFill="1" applyBorder="1" applyAlignment="1">
      <alignment horizontal="left"/>
    </xf>
    <xf numFmtId="0" fontId="5" fillId="0" borderId="24" xfId="0" applyFont="1" applyFill="1" applyBorder="1" applyAlignment="1">
      <alignment horizontal="left"/>
    </xf>
    <xf numFmtId="37" fontId="5" fillId="0" borderId="24" xfId="0" applyNumberFormat="1" applyFont="1" applyFill="1" applyBorder="1" applyAlignment="1">
      <alignment horizontal="right"/>
    </xf>
    <xf numFmtId="37" fontId="5" fillId="0" borderId="25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37" fontId="5" fillId="0" borderId="0" xfId="0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/>
    </xf>
    <xf numFmtId="0" fontId="5" fillId="0" borderId="2" xfId="0" applyFont="1" applyFill="1" applyBorder="1"/>
    <xf numFmtId="0" fontId="7" fillId="0" borderId="8" xfId="0" applyFont="1" applyFill="1" applyBorder="1" applyAlignment="1">
      <alignment horizontal="center"/>
    </xf>
    <xf numFmtId="0" fontId="5" fillId="0" borderId="7" xfId="0" applyFont="1" applyFill="1" applyBorder="1"/>
    <xf numFmtId="0" fontId="5" fillId="0" borderId="8" xfId="0" applyFont="1" applyFill="1" applyBorder="1" applyAlignment="1">
      <alignment horizontal="center"/>
    </xf>
    <xf numFmtId="0" fontId="5" fillId="0" borderId="23" xfId="0" applyFont="1" applyFill="1" applyBorder="1"/>
    <xf numFmtId="0" fontId="7" fillId="0" borderId="24" xfId="0" applyFont="1" applyFill="1" applyBorder="1" applyAlignment="1">
      <alignment horizontal="center"/>
    </xf>
    <xf numFmtId="37" fontId="5" fillId="0" borderId="24" xfId="0" applyNumberFormat="1" applyFont="1" applyFill="1" applyBorder="1"/>
    <xf numFmtId="37" fontId="0" fillId="0" borderId="25" xfId="0" applyNumberFormat="1" applyFont="1" applyFill="1" applyBorder="1"/>
    <xf numFmtId="0" fontId="5" fillId="0" borderId="0" xfId="0" applyFont="1" applyFill="1" applyBorder="1"/>
    <xf numFmtId="0" fontId="7" fillId="0" borderId="0" xfId="0" applyFont="1" applyFill="1" applyBorder="1" applyAlignment="1">
      <alignment horizontal="center"/>
    </xf>
    <xf numFmtId="37" fontId="5" fillId="0" borderId="0" xfId="0" applyNumberFormat="1" applyFont="1" applyFill="1" applyBorder="1"/>
    <xf numFmtId="37" fontId="0" fillId="0" borderId="0" xfId="0" applyNumberFormat="1" applyFont="1" applyFill="1" applyBorder="1"/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0" xfId="0" applyFont="1" applyFill="1"/>
    <xf numFmtId="0" fontId="7" fillId="0" borderId="26" xfId="0" applyFont="1" applyFill="1" applyBorder="1" applyAlignment="1">
      <alignment vertical="center"/>
    </xf>
    <xf numFmtId="3" fontId="7" fillId="0" borderId="26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3" fontId="5" fillId="0" borderId="27" xfId="0" applyNumberFormat="1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3" fontId="7" fillId="0" borderId="28" xfId="0" applyNumberFormat="1" applyFont="1" applyFill="1" applyBorder="1" applyAlignment="1">
      <alignment vertical="center"/>
    </xf>
    <xf numFmtId="3" fontId="0" fillId="0" borderId="0" xfId="0" applyNumberFormat="1" applyFill="1"/>
    <xf numFmtId="0" fontId="13" fillId="0" borderId="29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/>
    </xf>
    <xf numFmtId="3" fontId="7" fillId="0" borderId="33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vertical="center"/>
    </xf>
    <xf numFmtId="3" fontId="5" fillId="0" borderId="34" xfId="0" applyNumberFormat="1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3" fontId="7" fillId="0" borderId="36" xfId="0" applyNumberFormat="1" applyFont="1" applyFill="1" applyBorder="1" applyAlignment="1">
      <alignment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vertical="center"/>
    </xf>
    <xf numFmtId="3" fontId="7" fillId="0" borderId="38" xfId="0" applyNumberFormat="1" applyFont="1" applyFill="1" applyBorder="1" applyAlignment="1">
      <alignment vertical="center"/>
    </xf>
    <xf numFmtId="3" fontId="7" fillId="0" borderId="39" xfId="0" applyNumberFormat="1" applyFont="1" applyFill="1" applyBorder="1" applyAlignment="1">
      <alignment vertical="center"/>
    </xf>
  </cellXfs>
  <cellStyles count="4">
    <cellStyle name="Comma" xfId="1" builtinId="3"/>
    <cellStyle name="Comma 3" xf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4"/>
  <sheetViews>
    <sheetView tabSelected="1" topLeftCell="A163" workbookViewId="0">
      <selection activeCell="D196" sqref="D196"/>
    </sheetView>
  </sheetViews>
  <sheetFormatPr defaultRowHeight="15"/>
  <cols>
    <col min="1" max="1" width="4" style="6" customWidth="1"/>
    <col min="2" max="2" width="47.140625" style="6" customWidth="1"/>
    <col min="3" max="3" width="17.5703125" style="7" customWidth="1"/>
    <col min="4" max="4" width="17" style="8" customWidth="1"/>
    <col min="5" max="5" width="15.42578125" style="9" customWidth="1"/>
    <col min="6" max="6" width="21.28515625" style="9" customWidth="1"/>
    <col min="7" max="7" width="25.5703125" style="9" customWidth="1"/>
    <col min="8" max="8" width="13.5703125" style="9" customWidth="1"/>
    <col min="9" max="9" width="13" style="6" customWidth="1"/>
    <col min="10" max="256" width="9.140625" style="6"/>
    <col min="257" max="257" width="4" style="6" customWidth="1"/>
    <col min="258" max="258" width="47.85546875" style="6" customWidth="1"/>
    <col min="259" max="259" width="20.5703125" style="6" customWidth="1"/>
    <col min="260" max="260" width="16.5703125" style="6" customWidth="1"/>
    <col min="261" max="261" width="15.42578125" style="6" customWidth="1"/>
    <col min="262" max="262" width="23.85546875" style="6" customWidth="1"/>
    <col min="263" max="263" width="25.5703125" style="6" customWidth="1"/>
    <col min="264" max="264" width="13.5703125" style="6" customWidth="1"/>
    <col min="265" max="265" width="13" style="6" customWidth="1"/>
    <col min="266" max="512" width="9.140625" style="6"/>
    <col min="513" max="513" width="4" style="6" customWidth="1"/>
    <col min="514" max="514" width="47.85546875" style="6" customWidth="1"/>
    <col min="515" max="515" width="20.5703125" style="6" customWidth="1"/>
    <col min="516" max="516" width="16.5703125" style="6" customWidth="1"/>
    <col min="517" max="517" width="15.42578125" style="6" customWidth="1"/>
    <col min="518" max="518" width="23.85546875" style="6" customWidth="1"/>
    <col min="519" max="519" width="25.5703125" style="6" customWidth="1"/>
    <col min="520" max="520" width="13.5703125" style="6" customWidth="1"/>
    <col min="521" max="521" width="13" style="6" customWidth="1"/>
    <col min="522" max="768" width="9.140625" style="6"/>
    <col min="769" max="769" width="4" style="6" customWidth="1"/>
    <col min="770" max="770" width="47.85546875" style="6" customWidth="1"/>
    <col min="771" max="771" width="20.5703125" style="6" customWidth="1"/>
    <col min="772" max="772" width="16.5703125" style="6" customWidth="1"/>
    <col min="773" max="773" width="15.42578125" style="6" customWidth="1"/>
    <col min="774" max="774" width="23.85546875" style="6" customWidth="1"/>
    <col min="775" max="775" width="25.5703125" style="6" customWidth="1"/>
    <col min="776" max="776" width="13.5703125" style="6" customWidth="1"/>
    <col min="777" max="777" width="13" style="6" customWidth="1"/>
    <col min="778" max="1024" width="9.140625" style="6"/>
    <col min="1025" max="1025" width="4" style="6" customWidth="1"/>
    <col min="1026" max="1026" width="47.85546875" style="6" customWidth="1"/>
    <col min="1027" max="1027" width="20.5703125" style="6" customWidth="1"/>
    <col min="1028" max="1028" width="16.5703125" style="6" customWidth="1"/>
    <col min="1029" max="1029" width="15.42578125" style="6" customWidth="1"/>
    <col min="1030" max="1030" width="23.85546875" style="6" customWidth="1"/>
    <col min="1031" max="1031" width="25.5703125" style="6" customWidth="1"/>
    <col min="1032" max="1032" width="13.5703125" style="6" customWidth="1"/>
    <col min="1033" max="1033" width="13" style="6" customWidth="1"/>
    <col min="1034" max="1280" width="9.140625" style="6"/>
    <col min="1281" max="1281" width="4" style="6" customWidth="1"/>
    <col min="1282" max="1282" width="47.85546875" style="6" customWidth="1"/>
    <col min="1283" max="1283" width="20.5703125" style="6" customWidth="1"/>
    <col min="1284" max="1284" width="16.5703125" style="6" customWidth="1"/>
    <col min="1285" max="1285" width="15.42578125" style="6" customWidth="1"/>
    <col min="1286" max="1286" width="23.85546875" style="6" customWidth="1"/>
    <col min="1287" max="1287" width="25.5703125" style="6" customWidth="1"/>
    <col min="1288" max="1288" width="13.5703125" style="6" customWidth="1"/>
    <col min="1289" max="1289" width="13" style="6" customWidth="1"/>
    <col min="1290" max="1536" width="9.140625" style="6"/>
    <col min="1537" max="1537" width="4" style="6" customWidth="1"/>
    <col min="1538" max="1538" width="47.85546875" style="6" customWidth="1"/>
    <col min="1539" max="1539" width="20.5703125" style="6" customWidth="1"/>
    <col min="1540" max="1540" width="16.5703125" style="6" customWidth="1"/>
    <col min="1541" max="1541" width="15.42578125" style="6" customWidth="1"/>
    <col min="1542" max="1542" width="23.85546875" style="6" customWidth="1"/>
    <col min="1543" max="1543" width="25.5703125" style="6" customWidth="1"/>
    <col min="1544" max="1544" width="13.5703125" style="6" customWidth="1"/>
    <col min="1545" max="1545" width="13" style="6" customWidth="1"/>
    <col min="1546" max="1792" width="9.140625" style="6"/>
    <col min="1793" max="1793" width="4" style="6" customWidth="1"/>
    <col min="1794" max="1794" width="47.85546875" style="6" customWidth="1"/>
    <col min="1795" max="1795" width="20.5703125" style="6" customWidth="1"/>
    <col min="1796" max="1796" width="16.5703125" style="6" customWidth="1"/>
    <col min="1797" max="1797" width="15.42578125" style="6" customWidth="1"/>
    <col min="1798" max="1798" width="23.85546875" style="6" customWidth="1"/>
    <col min="1799" max="1799" width="25.5703125" style="6" customWidth="1"/>
    <col min="1800" max="1800" width="13.5703125" style="6" customWidth="1"/>
    <col min="1801" max="1801" width="13" style="6" customWidth="1"/>
    <col min="1802" max="2048" width="9.140625" style="6"/>
    <col min="2049" max="2049" width="4" style="6" customWidth="1"/>
    <col min="2050" max="2050" width="47.85546875" style="6" customWidth="1"/>
    <col min="2051" max="2051" width="20.5703125" style="6" customWidth="1"/>
    <col min="2052" max="2052" width="16.5703125" style="6" customWidth="1"/>
    <col min="2053" max="2053" width="15.42578125" style="6" customWidth="1"/>
    <col min="2054" max="2054" width="23.85546875" style="6" customWidth="1"/>
    <col min="2055" max="2055" width="25.5703125" style="6" customWidth="1"/>
    <col min="2056" max="2056" width="13.5703125" style="6" customWidth="1"/>
    <col min="2057" max="2057" width="13" style="6" customWidth="1"/>
    <col min="2058" max="2304" width="9.140625" style="6"/>
    <col min="2305" max="2305" width="4" style="6" customWidth="1"/>
    <col min="2306" max="2306" width="47.85546875" style="6" customWidth="1"/>
    <col min="2307" max="2307" width="20.5703125" style="6" customWidth="1"/>
    <col min="2308" max="2308" width="16.5703125" style="6" customWidth="1"/>
    <col min="2309" max="2309" width="15.42578125" style="6" customWidth="1"/>
    <col min="2310" max="2310" width="23.85546875" style="6" customWidth="1"/>
    <col min="2311" max="2311" width="25.5703125" style="6" customWidth="1"/>
    <col min="2312" max="2312" width="13.5703125" style="6" customWidth="1"/>
    <col min="2313" max="2313" width="13" style="6" customWidth="1"/>
    <col min="2314" max="2560" width="9.140625" style="6"/>
    <col min="2561" max="2561" width="4" style="6" customWidth="1"/>
    <col min="2562" max="2562" width="47.85546875" style="6" customWidth="1"/>
    <col min="2563" max="2563" width="20.5703125" style="6" customWidth="1"/>
    <col min="2564" max="2564" width="16.5703125" style="6" customWidth="1"/>
    <col min="2565" max="2565" width="15.42578125" style="6" customWidth="1"/>
    <col min="2566" max="2566" width="23.85546875" style="6" customWidth="1"/>
    <col min="2567" max="2567" width="25.5703125" style="6" customWidth="1"/>
    <col min="2568" max="2568" width="13.5703125" style="6" customWidth="1"/>
    <col min="2569" max="2569" width="13" style="6" customWidth="1"/>
    <col min="2570" max="2816" width="9.140625" style="6"/>
    <col min="2817" max="2817" width="4" style="6" customWidth="1"/>
    <col min="2818" max="2818" width="47.85546875" style="6" customWidth="1"/>
    <col min="2819" max="2819" width="20.5703125" style="6" customWidth="1"/>
    <col min="2820" max="2820" width="16.5703125" style="6" customWidth="1"/>
    <col min="2821" max="2821" width="15.42578125" style="6" customWidth="1"/>
    <col min="2822" max="2822" width="23.85546875" style="6" customWidth="1"/>
    <col min="2823" max="2823" width="25.5703125" style="6" customWidth="1"/>
    <col min="2824" max="2824" width="13.5703125" style="6" customWidth="1"/>
    <col min="2825" max="2825" width="13" style="6" customWidth="1"/>
    <col min="2826" max="3072" width="9.140625" style="6"/>
    <col min="3073" max="3073" width="4" style="6" customWidth="1"/>
    <col min="3074" max="3074" width="47.85546875" style="6" customWidth="1"/>
    <col min="3075" max="3075" width="20.5703125" style="6" customWidth="1"/>
    <col min="3076" max="3076" width="16.5703125" style="6" customWidth="1"/>
    <col min="3077" max="3077" width="15.42578125" style="6" customWidth="1"/>
    <col min="3078" max="3078" width="23.85546875" style="6" customWidth="1"/>
    <col min="3079" max="3079" width="25.5703125" style="6" customWidth="1"/>
    <col min="3080" max="3080" width="13.5703125" style="6" customWidth="1"/>
    <col min="3081" max="3081" width="13" style="6" customWidth="1"/>
    <col min="3082" max="3328" width="9.140625" style="6"/>
    <col min="3329" max="3329" width="4" style="6" customWidth="1"/>
    <col min="3330" max="3330" width="47.85546875" style="6" customWidth="1"/>
    <col min="3331" max="3331" width="20.5703125" style="6" customWidth="1"/>
    <col min="3332" max="3332" width="16.5703125" style="6" customWidth="1"/>
    <col min="3333" max="3333" width="15.42578125" style="6" customWidth="1"/>
    <col min="3334" max="3334" width="23.85546875" style="6" customWidth="1"/>
    <col min="3335" max="3335" width="25.5703125" style="6" customWidth="1"/>
    <col min="3336" max="3336" width="13.5703125" style="6" customWidth="1"/>
    <col min="3337" max="3337" width="13" style="6" customWidth="1"/>
    <col min="3338" max="3584" width="9.140625" style="6"/>
    <col min="3585" max="3585" width="4" style="6" customWidth="1"/>
    <col min="3586" max="3586" width="47.85546875" style="6" customWidth="1"/>
    <col min="3587" max="3587" width="20.5703125" style="6" customWidth="1"/>
    <col min="3588" max="3588" width="16.5703125" style="6" customWidth="1"/>
    <col min="3589" max="3589" width="15.42578125" style="6" customWidth="1"/>
    <col min="3590" max="3590" width="23.85546875" style="6" customWidth="1"/>
    <col min="3591" max="3591" width="25.5703125" style="6" customWidth="1"/>
    <col min="3592" max="3592" width="13.5703125" style="6" customWidth="1"/>
    <col min="3593" max="3593" width="13" style="6" customWidth="1"/>
    <col min="3594" max="3840" width="9.140625" style="6"/>
    <col min="3841" max="3841" width="4" style="6" customWidth="1"/>
    <col min="3842" max="3842" width="47.85546875" style="6" customWidth="1"/>
    <col min="3843" max="3843" width="20.5703125" style="6" customWidth="1"/>
    <col min="3844" max="3844" width="16.5703125" style="6" customWidth="1"/>
    <col min="3845" max="3845" width="15.42578125" style="6" customWidth="1"/>
    <col min="3846" max="3846" width="23.85546875" style="6" customWidth="1"/>
    <col min="3847" max="3847" width="25.5703125" style="6" customWidth="1"/>
    <col min="3848" max="3848" width="13.5703125" style="6" customWidth="1"/>
    <col min="3849" max="3849" width="13" style="6" customWidth="1"/>
    <col min="3850" max="4096" width="9.140625" style="6"/>
    <col min="4097" max="4097" width="4" style="6" customWidth="1"/>
    <col min="4098" max="4098" width="47.85546875" style="6" customWidth="1"/>
    <col min="4099" max="4099" width="20.5703125" style="6" customWidth="1"/>
    <col min="4100" max="4100" width="16.5703125" style="6" customWidth="1"/>
    <col min="4101" max="4101" width="15.42578125" style="6" customWidth="1"/>
    <col min="4102" max="4102" width="23.85546875" style="6" customWidth="1"/>
    <col min="4103" max="4103" width="25.5703125" style="6" customWidth="1"/>
    <col min="4104" max="4104" width="13.5703125" style="6" customWidth="1"/>
    <col min="4105" max="4105" width="13" style="6" customWidth="1"/>
    <col min="4106" max="4352" width="9.140625" style="6"/>
    <col min="4353" max="4353" width="4" style="6" customWidth="1"/>
    <col min="4354" max="4354" width="47.85546875" style="6" customWidth="1"/>
    <col min="4355" max="4355" width="20.5703125" style="6" customWidth="1"/>
    <col min="4356" max="4356" width="16.5703125" style="6" customWidth="1"/>
    <col min="4357" max="4357" width="15.42578125" style="6" customWidth="1"/>
    <col min="4358" max="4358" width="23.85546875" style="6" customWidth="1"/>
    <col min="4359" max="4359" width="25.5703125" style="6" customWidth="1"/>
    <col min="4360" max="4360" width="13.5703125" style="6" customWidth="1"/>
    <col min="4361" max="4361" width="13" style="6" customWidth="1"/>
    <col min="4362" max="4608" width="9.140625" style="6"/>
    <col min="4609" max="4609" width="4" style="6" customWidth="1"/>
    <col min="4610" max="4610" width="47.85546875" style="6" customWidth="1"/>
    <col min="4611" max="4611" width="20.5703125" style="6" customWidth="1"/>
    <col min="4612" max="4612" width="16.5703125" style="6" customWidth="1"/>
    <col min="4613" max="4613" width="15.42578125" style="6" customWidth="1"/>
    <col min="4614" max="4614" width="23.85546875" style="6" customWidth="1"/>
    <col min="4615" max="4615" width="25.5703125" style="6" customWidth="1"/>
    <col min="4616" max="4616" width="13.5703125" style="6" customWidth="1"/>
    <col min="4617" max="4617" width="13" style="6" customWidth="1"/>
    <col min="4618" max="4864" width="9.140625" style="6"/>
    <col min="4865" max="4865" width="4" style="6" customWidth="1"/>
    <col min="4866" max="4866" width="47.85546875" style="6" customWidth="1"/>
    <col min="4867" max="4867" width="20.5703125" style="6" customWidth="1"/>
    <col min="4868" max="4868" width="16.5703125" style="6" customWidth="1"/>
    <col min="4869" max="4869" width="15.42578125" style="6" customWidth="1"/>
    <col min="4870" max="4870" width="23.85546875" style="6" customWidth="1"/>
    <col min="4871" max="4871" width="25.5703125" style="6" customWidth="1"/>
    <col min="4872" max="4872" width="13.5703125" style="6" customWidth="1"/>
    <col min="4873" max="4873" width="13" style="6" customWidth="1"/>
    <col min="4874" max="5120" width="9.140625" style="6"/>
    <col min="5121" max="5121" width="4" style="6" customWidth="1"/>
    <col min="5122" max="5122" width="47.85546875" style="6" customWidth="1"/>
    <col min="5123" max="5123" width="20.5703125" style="6" customWidth="1"/>
    <col min="5124" max="5124" width="16.5703125" style="6" customWidth="1"/>
    <col min="5125" max="5125" width="15.42578125" style="6" customWidth="1"/>
    <col min="5126" max="5126" width="23.85546875" style="6" customWidth="1"/>
    <col min="5127" max="5127" width="25.5703125" style="6" customWidth="1"/>
    <col min="5128" max="5128" width="13.5703125" style="6" customWidth="1"/>
    <col min="5129" max="5129" width="13" style="6" customWidth="1"/>
    <col min="5130" max="5376" width="9.140625" style="6"/>
    <col min="5377" max="5377" width="4" style="6" customWidth="1"/>
    <col min="5378" max="5378" width="47.85546875" style="6" customWidth="1"/>
    <col min="5379" max="5379" width="20.5703125" style="6" customWidth="1"/>
    <col min="5380" max="5380" width="16.5703125" style="6" customWidth="1"/>
    <col min="5381" max="5381" width="15.42578125" style="6" customWidth="1"/>
    <col min="5382" max="5382" width="23.85546875" style="6" customWidth="1"/>
    <col min="5383" max="5383" width="25.5703125" style="6" customWidth="1"/>
    <col min="5384" max="5384" width="13.5703125" style="6" customWidth="1"/>
    <col min="5385" max="5385" width="13" style="6" customWidth="1"/>
    <col min="5386" max="5632" width="9.140625" style="6"/>
    <col min="5633" max="5633" width="4" style="6" customWidth="1"/>
    <col min="5634" max="5634" width="47.85546875" style="6" customWidth="1"/>
    <col min="5635" max="5635" width="20.5703125" style="6" customWidth="1"/>
    <col min="5636" max="5636" width="16.5703125" style="6" customWidth="1"/>
    <col min="5637" max="5637" width="15.42578125" style="6" customWidth="1"/>
    <col min="5638" max="5638" width="23.85546875" style="6" customWidth="1"/>
    <col min="5639" max="5639" width="25.5703125" style="6" customWidth="1"/>
    <col min="5640" max="5640" width="13.5703125" style="6" customWidth="1"/>
    <col min="5641" max="5641" width="13" style="6" customWidth="1"/>
    <col min="5642" max="5888" width="9.140625" style="6"/>
    <col min="5889" max="5889" width="4" style="6" customWidth="1"/>
    <col min="5890" max="5890" width="47.85546875" style="6" customWidth="1"/>
    <col min="5891" max="5891" width="20.5703125" style="6" customWidth="1"/>
    <col min="5892" max="5892" width="16.5703125" style="6" customWidth="1"/>
    <col min="5893" max="5893" width="15.42578125" style="6" customWidth="1"/>
    <col min="5894" max="5894" width="23.85546875" style="6" customWidth="1"/>
    <col min="5895" max="5895" width="25.5703125" style="6" customWidth="1"/>
    <col min="5896" max="5896" width="13.5703125" style="6" customWidth="1"/>
    <col min="5897" max="5897" width="13" style="6" customWidth="1"/>
    <col min="5898" max="6144" width="9.140625" style="6"/>
    <col min="6145" max="6145" width="4" style="6" customWidth="1"/>
    <col min="6146" max="6146" width="47.85546875" style="6" customWidth="1"/>
    <col min="6147" max="6147" width="20.5703125" style="6" customWidth="1"/>
    <col min="6148" max="6148" width="16.5703125" style="6" customWidth="1"/>
    <col min="6149" max="6149" width="15.42578125" style="6" customWidth="1"/>
    <col min="6150" max="6150" width="23.85546875" style="6" customWidth="1"/>
    <col min="6151" max="6151" width="25.5703125" style="6" customWidth="1"/>
    <col min="6152" max="6152" width="13.5703125" style="6" customWidth="1"/>
    <col min="6153" max="6153" width="13" style="6" customWidth="1"/>
    <col min="6154" max="6400" width="9.140625" style="6"/>
    <col min="6401" max="6401" width="4" style="6" customWidth="1"/>
    <col min="6402" max="6402" width="47.85546875" style="6" customWidth="1"/>
    <col min="6403" max="6403" width="20.5703125" style="6" customWidth="1"/>
    <col min="6404" max="6404" width="16.5703125" style="6" customWidth="1"/>
    <col min="6405" max="6405" width="15.42578125" style="6" customWidth="1"/>
    <col min="6406" max="6406" width="23.85546875" style="6" customWidth="1"/>
    <col min="6407" max="6407" width="25.5703125" style="6" customWidth="1"/>
    <col min="6408" max="6408" width="13.5703125" style="6" customWidth="1"/>
    <col min="6409" max="6409" width="13" style="6" customWidth="1"/>
    <col min="6410" max="6656" width="9.140625" style="6"/>
    <col min="6657" max="6657" width="4" style="6" customWidth="1"/>
    <col min="6658" max="6658" width="47.85546875" style="6" customWidth="1"/>
    <col min="6659" max="6659" width="20.5703125" style="6" customWidth="1"/>
    <col min="6660" max="6660" width="16.5703125" style="6" customWidth="1"/>
    <col min="6661" max="6661" width="15.42578125" style="6" customWidth="1"/>
    <col min="6662" max="6662" width="23.85546875" style="6" customWidth="1"/>
    <col min="6663" max="6663" width="25.5703125" style="6" customWidth="1"/>
    <col min="6664" max="6664" width="13.5703125" style="6" customWidth="1"/>
    <col min="6665" max="6665" width="13" style="6" customWidth="1"/>
    <col min="6666" max="6912" width="9.140625" style="6"/>
    <col min="6913" max="6913" width="4" style="6" customWidth="1"/>
    <col min="6914" max="6914" width="47.85546875" style="6" customWidth="1"/>
    <col min="6915" max="6915" width="20.5703125" style="6" customWidth="1"/>
    <col min="6916" max="6916" width="16.5703125" style="6" customWidth="1"/>
    <col min="6917" max="6917" width="15.42578125" style="6" customWidth="1"/>
    <col min="6918" max="6918" width="23.85546875" style="6" customWidth="1"/>
    <col min="6919" max="6919" width="25.5703125" style="6" customWidth="1"/>
    <col min="6920" max="6920" width="13.5703125" style="6" customWidth="1"/>
    <col min="6921" max="6921" width="13" style="6" customWidth="1"/>
    <col min="6922" max="7168" width="9.140625" style="6"/>
    <col min="7169" max="7169" width="4" style="6" customWidth="1"/>
    <col min="7170" max="7170" width="47.85546875" style="6" customWidth="1"/>
    <col min="7171" max="7171" width="20.5703125" style="6" customWidth="1"/>
    <col min="7172" max="7172" width="16.5703125" style="6" customWidth="1"/>
    <col min="7173" max="7173" width="15.42578125" style="6" customWidth="1"/>
    <col min="7174" max="7174" width="23.85546875" style="6" customWidth="1"/>
    <col min="7175" max="7175" width="25.5703125" style="6" customWidth="1"/>
    <col min="7176" max="7176" width="13.5703125" style="6" customWidth="1"/>
    <col min="7177" max="7177" width="13" style="6" customWidth="1"/>
    <col min="7178" max="7424" width="9.140625" style="6"/>
    <col min="7425" max="7425" width="4" style="6" customWidth="1"/>
    <col min="7426" max="7426" width="47.85546875" style="6" customWidth="1"/>
    <col min="7427" max="7427" width="20.5703125" style="6" customWidth="1"/>
    <col min="7428" max="7428" width="16.5703125" style="6" customWidth="1"/>
    <col min="7429" max="7429" width="15.42578125" style="6" customWidth="1"/>
    <col min="7430" max="7430" width="23.85546875" style="6" customWidth="1"/>
    <col min="7431" max="7431" width="25.5703125" style="6" customWidth="1"/>
    <col min="7432" max="7432" width="13.5703125" style="6" customWidth="1"/>
    <col min="7433" max="7433" width="13" style="6" customWidth="1"/>
    <col min="7434" max="7680" width="9.140625" style="6"/>
    <col min="7681" max="7681" width="4" style="6" customWidth="1"/>
    <col min="7682" max="7682" width="47.85546875" style="6" customWidth="1"/>
    <col min="7683" max="7683" width="20.5703125" style="6" customWidth="1"/>
    <col min="7684" max="7684" width="16.5703125" style="6" customWidth="1"/>
    <col min="7685" max="7685" width="15.42578125" style="6" customWidth="1"/>
    <col min="7686" max="7686" width="23.85546875" style="6" customWidth="1"/>
    <col min="7687" max="7687" width="25.5703125" style="6" customWidth="1"/>
    <col min="7688" max="7688" width="13.5703125" style="6" customWidth="1"/>
    <col min="7689" max="7689" width="13" style="6" customWidth="1"/>
    <col min="7690" max="7936" width="9.140625" style="6"/>
    <col min="7937" max="7937" width="4" style="6" customWidth="1"/>
    <col min="7938" max="7938" width="47.85546875" style="6" customWidth="1"/>
    <col min="7939" max="7939" width="20.5703125" style="6" customWidth="1"/>
    <col min="7940" max="7940" width="16.5703125" style="6" customWidth="1"/>
    <col min="7941" max="7941" width="15.42578125" style="6" customWidth="1"/>
    <col min="7942" max="7942" width="23.85546875" style="6" customWidth="1"/>
    <col min="7943" max="7943" width="25.5703125" style="6" customWidth="1"/>
    <col min="7944" max="7944" width="13.5703125" style="6" customWidth="1"/>
    <col min="7945" max="7945" width="13" style="6" customWidth="1"/>
    <col min="7946" max="8192" width="9.140625" style="6"/>
    <col min="8193" max="8193" width="4" style="6" customWidth="1"/>
    <col min="8194" max="8194" width="47.85546875" style="6" customWidth="1"/>
    <col min="8195" max="8195" width="20.5703125" style="6" customWidth="1"/>
    <col min="8196" max="8196" width="16.5703125" style="6" customWidth="1"/>
    <col min="8197" max="8197" width="15.42578125" style="6" customWidth="1"/>
    <col min="8198" max="8198" width="23.85546875" style="6" customWidth="1"/>
    <col min="8199" max="8199" width="25.5703125" style="6" customWidth="1"/>
    <col min="8200" max="8200" width="13.5703125" style="6" customWidth="1"/>
    <col min="8201" max="8201" width="13" style="6" customWidth="1"/>
    <col min="8202" max="8448" width="9.140625" style="6"/>
    <col min="8449" max="8449" width="4" style="6" customWidth="1"/>
    <col min="8450" max="8450" width="47.85546875" style="6" customWidth="1"/>
    <col min="8451" max="8451" width="20.5703125" style="6" customWidth="1"/>
    <col min="8452" max="8452" width="16.5703125" style="6" customWidth="1"/>
    <col min="8453" max="8453" width="15.42578125" style="6" customWidth="1"/>
    <col min="8454" max="8454" width="23.85546875" style="6" customWidth="1"/>
    <col min="8455" max="8455" width="25.5703125" style="6" customWidth="1"/>
    <col min="8456" max="8456" width="13.5703125" style="6" customWidth="1"/>
    <col min="8457" max="8457" width="13" style="6" customWidth="1"/>
    <col min="8458" max="8704" width="9.140625" style="6"/>
    <col min="8705" max="8705" width="4" style="6" customWidth="1"/>
    <col min="8706" max="8706" width="47.85546875" style="6" customWidth="1"/>
    <col min="8707" max="8707" width="20.5703125" style="6" customWidth="1"/>
    <col min="8708" max="8708" width="16.5703125" style="6" customWidth="1"/>
    <col min="8709" max="8709" width="15.42578125" style="6" customWidth="1"/>
    <col min="8710" max="8710" width="23.85546875" style="6" customWidth="1"/>
    <col min="8711" max="8711" width="25.5703125" style="6" customWidth="1"/>
    <col min="8712" max="8712" width="13.5703125" style="6" customWidth="1"/>
    <col min="8713" max="8713" width="13" style="6" customWidth="1"/>
    <col min="8714" max="8960" width="9.140625" style="6"/>
    <col min="8961" max="8961" width="4" style="6" customWidth="1"/>
    <col min="8962" max="8962" width="47.85546875" style="6" customWidth="1"/>
    <col min="8963" max="8963" width="20.5703125" style="6" customWidth="1"/>
    <col min="8964" max="8964" width="16.5703125" style="6" customWidth="1"/>
    <col min="8965" max="8965" width="15.42578125" style="6" customWidth="1"/>
    <col min="8966" max="8966" width="23.85546875" style="6" customWidth="1"/>
    <col min="8967" max="8967" width="25.5703125" style="6" customWidth="1"/>
    <col min="8968" max="8968" width="13.5703125" style="6" customWidth="1"/>
    <col min="8969" max="8969" width="13" style="6" customWidth="1"/>
    <col min="8970" max="9216" width="9.140625" style="6"/>
    <col min="9217" max="9217" width="4" style="6" customWidth="1"/>
    <col min="9218" max="9218" width="47.85546875" style="6" customWidth="1"/>
    <col min="9219" max="9219" width="20.5703125" style="6" customWidth="1"/>
    <col min="9220" max="9220" width="16.5703125" style="6" customWidth="1"/>
    <col min="9221" max="9221" width="15.42578125" style="6" customWidth="1"/>
    <col min="9222" max="9222" width="23.85546875" style="6" customWidth="1"/>
    <col min="9223" max="9223" width="25.5703125" style="6" customWidth="1"/>
    <col min="9224" max="9224" width="13.5703125" style="6" customWidth="1"/>
    <col min="9225" max="9225" width="13" style="6" customWidth="1"/>
    <col min="9226" max="9472" width="9.140625" style="6"/>
    <col min="9473" max="9473" width="4" style="6" customWidth="1"/>
    <col min="9474" max="9474" width="47.85546875" style="6" customWidth="1"/>
    <col min="9475" max="9475" width="20.5703125" style="6" customWidth="1"/>
    <col min="9476" max="9476" width="16.5703125" style="6" customWidth="1"/>
    <col min="9477" max="9477" width="15.42578125" style="6" customWidth="1"/>
    <col min="9478" max="9478" width="23.85546875" style="6" customWidth="1"/>
    <col min="9479" max="9479" width="25.5703125" style="6" customWidth="1"/>
    <col min="9480" max="9480" width="13.5703125" style="6" customWidth="1"/>
    <col min="9481" max="9481" width="13" style="6" customWidth="1"/>
    <col min="9482" max="9728" width="9.140625" style="6"/>
    <col min="9729" max="9729" width="4" style="6" customWidth="1"/>
    <col min="9730" max="9730" width="47.85546875" style="6" customWidth="1"/>
    <col min="9731" max="9731" width="20.5703125" style="6" customWidth="1"/>
    <col min="9732" max="9732" width="16.5703125" style="6" customWidth="1"/>
    <col min="9733" max="9733" width="15.42578125" style="6" customWidth="1"/>
    <col min="9734" max="9734" width="23.85546875" style="6" customWidth="1"/>
    <col min="9735" max="9735" width="25.5703125" style="6" customWidth="1"/>
    <col min="9736" max="9736" width="13.5703125" style="6" customWidth="1"/>
    <col min="9737" max="9737" width="13" style="6" customWidth="1"/>
    <col min="9738" max="9984" width="9.140625" style="6"/>
    <col min="9985" max="9985" width="4" style="6" customWidth="1"/>
    <col min="9986" max="9986" width="47.85546875" style="6" customWidth="1"/>
    <col min="9987" max="9987" width="20.5703125" style="6" customWidth="1"/>
    <col min="9988" max="9988" width="16.5703125" style="6" customWidth="1"/>
    <col min="9989" max="9989" width="15.42578125" style="6" customWidth="1"/>
    <col min="9990" max="9990" width="23.85546875" style="6" customWidth="1"/>
    <col min="9991" max="9991" width="25.5703125" style="6" customWidth="1"/>
    <col min="9992" max="9992" width="13.5703125" style="6" customWidth="1"/>
    <col min="9993" max="9993" width="13" style="6" customWidth="1"/>
    <col min="9994" max="10240" width="9.140625" style="6"/>
    <col min="10241" max="10241" width="4" style="6" customWidth="1"/>
    <col min="10242" max="10242" width="47.85546875" style="6" customWidth="1"/>
    <col min="10243" max="10243" width="20.5703125" style="6" customWidth="1"/>
    <col min="10244" max="10244" width="16.5703125" style="6" customWidth="1"/>
    <col min="10245" max="10245" width="15.42578125" style="6" customWidth="1"/>
    <col min="10246" max="10246" width="23.85546875" style="6" customWidth="1"/>
    <col min="10247" max="10247" width="25.5703125" style="6" customWidth="1"/>
    <col min="10248" max="10248" width="13.5703125" style="6" customWidth="1"/>
    <col min="10249" max="10249" width="13" style="6" customWidth="1"/>
    <col min="10250" max="10496" width="9.140625" style="6"/>
    <col min="10497" max="10497" width="4" style="6" customWidth="1"/>
    <col min="10498" max="10498" width="47.85546875" style="6" customWidth="1"/>
    <col min="10499" max="10499" width="20.5703125" style="6" customWidth="1"/>
    <col min="10500" max="10500" width="16.5703125" style="6" customWidth="1"/>
    <col min="10501" max="10501" width="15.42578125" style="6" customWidth="1"/>
    <col min="10502" max="10502" width="23.85546875" style="6" customWidth="1"/>
    <col min="10503" max="10503" width="25.5703125" style="6" customWidth="1"/>
    <col min="10504" max="10504" width="13.5703125" style="6" customWidth="1"/>
    <col min="10505" max="10505" width="13" style="6" customWidth="1"/>
    <col min="10506" max="10752" width="9.140625" style="6"/>
    <col min="10753" max="10753" width="4" style="6" customWidth="1"/>
    <col min="10754" max="10754" width="47.85546875" style="6" customWidth="1"/>
    <col min="10755" max="10755" width="20.5703125" style="6" customWidth="1"/>
    <col min="10756" max="10756" width="16.5703125" style="6" customWidth="1"/>
    <col min="10757" max="10757" width="15.42578125" style="6" customWidth="1"/>
    <col min="10758" max="10758" width="23.85546875" style="6" customWidth="1"/>
    <col min="10759" max="10759" width="25.5703125" style="6" customWidth="1"/>
    <col min="10760" max="10760" width="13.5703125" style="6" customWidth="1"/>
    <col min="10761" max="10761" width="13" style="6" customWidth="1"/>
    <col min="10762" max="11008" width="9.140625" style="6"/>
    <col min="11009" max="11009" width="4" style="6" customWidth="1"/>
    <col min="11010" max="11010" width="47.85546875" style="6" customWidth="1"/>
    <col min="11011" max="11011" width="20.5703125" style="6" customWidth="1"/>
    <col min="11012" max="11012" width="16.5703125" style="6" customWidth="1"/>
    <col min="11013" max="11013" width="15.42578125" style="6" customWidth="1"/>
    <col min="11014" max="11014" width="23.85546875" style="6" customWidth="1"/>
    <col min="11015" max="11015" width="25.5703125" style="6" customWidth="1"/>
    <col min="11016" max="11016" width="13.5703125" style="6" customWidth="1"/>
    <col min="11017" max="11017" width="13" style="6" customWidth="1"/>
    <col min="11018" max="11264" width="9.140625" style="6"/>
    <col min="11265" max="11265" width="4" style="6" customWidth="1"/>
    <col min="11266" max="11266" width="47.85546875" style="6" customWidth="1"/>
    <col min="11267" max="11267" width="20.5703125" style="6" customWidth="1"/>
    <col min="11268" max="11268" width="16.5703125" style="6" customWidth="1"/>
    <col min="11269" max="11269" width="15.42578125" style="6" customWidth="1"/>
    <col min="11270" max="11270" width="23.85546875" style="6" customWidth="1"/>
    <col min="11271" max="11271" width="25.5703125" style="6" customWidth="1"/>
    <col min="11272" max="11272" width="13.5703125" style="6" customWidth="1"/>
    <col min="11273" max="11273" width="13" style="6" customWidth="1"/>
    <col min="11274" max="11520" width="9.140625" style="6"/>
    <col min="11521" max="11521" width="4" style="6" customWidth="1"/>
    <col min="11522" max="11522" width="47.85546875" style="6" customWidth="1"/>
    <col min="11523" max="11523" width="20.5703125" style="6" customWidth="1"/>
    <col min="11524" max="11524" width="16.5703125" style="6" customWidth="1"/>
    <col min="11525" max="11525" width="15.42578125" style="6" customWidth="1"/>
    <col min="11526" max="11526" width="23.85546875" style="6" customWidth="1"/>
    <col min="11527" max="11527" width="25.5703125" style="6" customWidth="1"/>
    <col min="11528" max="11528" width="13.5703125" style="6" customWidth="1"/>
    <col min="11529" max="11529" width="13" style="6" customWidth="1"/>
    <col min="11530" max="11776" width="9.140625" style="6"/>
    <col min="11777" max="11777" width="4" style="6" customWidth="1"/>
    <col min="11778" max="11778" width="47.85546875" style="6" customWidth="1"/>
    <col min="11779" max="11779" width="20.5703125" style="6" customWidth="1"/>
    <col min="11780" max="11780" width="16.5703125" style="6" customWidth="1"/>
    <col min="11781" max="11781" width="15.42578125" style="6" customWidth="1"/>
    <col min="11782" max="11782" width="23.85546875" style="6" customWidth="1"/>
    <col min="11783" max="11783" width="25.5703125" style="6" customWidth="1"/>
    <col min="11784" max="11784" width="13.5703125" style="6" customWidth="1"/>
    <col min="11785" max="11785" width="13" style="6" customWidth="1"/>
    <col min="11786" max="12032" width="9.140625" style="6"/>
    <col min="12033" max="12033" width="4" style="6" customWidth="1"/>
    <col min="12034" max="12034" width="47.85546875" style="6" customWidth="1"/>
    <col min="12035" max="12035" width="20.5703125" style="6" customWidth="1"/>
    <col min="12036" max="12036" width="16.5703125" style="6" customWidth="1"/>
    <col min="12037" max="12037" width="15.42578125" style="6" customWidth="1"/>
    <col min="12038" max="12038" width="23.85546875" style="6" customWidth="1"/>
    <col min="12039" max="12039" width="25.5703125" style="6" customWidth="1"/>
    <col min="12040" max="12040" width="13.5703125" style="6" customWidth="1"/>
    <col min="12041" max="12041" width="13" style="6" customWidth="1"/>
    <col min="12042" max="12288" width="9.140625" style="6"/>
    <col min="12289" max="12289" width="4" style="6" customWidth="1"/>
    <col min="12290" max="12290" width="47.85546875" style="6" customWidth="1"/>
    <col min="12291" max="12291" width="20.5703125" style="6" customWidth="1"/>
    <col min="12292" max="12292" width="16.5703125" style="6" customWidth="1"/>
    <col min="12293" max="12293" width="15.42578125" style="6" customWidth="1"/>
    <col min="12294" max="12294" width="23.85546875" style="6" customWidth="1"/>
    <col min="12295" max="12295" width="25.5703125" style="6" customWidth="1"/>
    <col min="12296" max="12296" width="13.5703125" style="6" customWidth="1"/>
    <col min="12297" max="12297" width="13" style="6" customWidth="1"/>
    <col min="12298" max="12544" width="9.140625" style="6"/>
    <col min="12545" max="12545" width="4" style="6" customWidth="1"/>
    <col min="12546" max="12546" width="47.85546875" style="6" customWidth="1"/>
    <col min="12547" max="12547" width="20.5703125" style="6" customWidth="1"/>
    <col min="12548" max="12548" width="16.5703125" style="6" customWidth="1"/>
    <col min="12549" max="12549" width="15.42578125" style="6" customWidth="1"/>
    <col min="12550" max="12550" width="23.85546875" style="6" customWidth="1"/>
    <col min="12551" max="12551" width="25.5703125" style="6" customWidth="1"/>
    <col min="12552" max="12552" width="13.5703125" style="6" customWidth="1"/>
    <col min="12553" max="12553" width="13" style="6" customWidth="1"/>
    <col min="12554" max="12800" width="9.140625" style="6"/>
    <col min="12801" max="12801" width="4" style="6" customWidth="1"/>
    <col min="12802" max="12802" width="47.85546875" style="6" customWidth="1"/>
    <col min="12803" max="12803" width="20.5703125" style="6" customWidth="1"/>
    <col min="12804" max="12804" width="16.5703125" style="6" customWidth="1"/>
    <col min="12805" max="12805" width="15.42578125" style="6" customWidth="1"/>
    <col min="12806" max="12806" width="23.85546875" style="6" customWidth="1"/>
    <col min="12807" max="12807" width="25.5703125" style="6" customWidth="1"/>
    <col min="12808" max="12808" width="13.5703125" style="6" customWidth="1"/>
    <col min="12809" max="12809" width="13" style="6" customWidth="1"/>
    <col min="12810" max="13056" width="9.140625" style="6"/>
    <col min="13057" max="13057" width="4" style="6" customWidth="1"/>
    <col min="13058" max="13058" width="47.85546875" style="6" customWidth="1"/>
    <col min="13059" max="13059" width="20.5703125" style="6" customWidth="1"/>
    <col min="13060" max="13060" width="16.5703125" style="6" customWidth="1"/>
    <col min="13061" max="13061" width="15.42578125" style="6" customWidth="1"/>
    <col min="13062" max="13062" width="23.85546875" style="6" customWidth="1"/>
    <col min="13063" max="13063" width="25.5703125" style="6" customWidth="1"/>
    <col min="13064" max="13064" width="13.5703125" style="6" customWidth="1"/>
    <col min="13065" max="13065" width="13" style="6" customWidth="1"/>
    <col min="13066" max="13312" width="9.140625" style="6"/>
    <col min="13313" max="13313" width="4" style="6" customWidth="1"/>
    <col min="13314" max="13314" width="47.85546875" style="6" customWidth="1"/>
    <col min="13315" max="13315" width="20.5703125" style="6" customWidth="1"/>
    <col min="13316" max="13316" width="16.5703125" style="6" customWidth="1"/>
    <col min="13317" max="13317" width="15.42578125" style="6" customWidth="1"/>
    <col min="13318" max="13318" width="23.85546875" style="6" customWidth="1"/>
    <col min="13319" max="13319" width="25.5703125" style="6" customWidth="1"/>
    <col min="13320" max="13320" width="13.5703125" style="6" customWidth="1"/>
    <col min="13321" max="13321" width="13" style="6" customWidth="1"/>
    <col min="13322" max="13568" width="9.140625" style="6"/>
    <col min="13569" max="13569" width="4" style="6" customWidth="1"/>
    <col min="13570" max="13570" width="47.85546875" style="6" customWidth="1"/>
    <col min="13571" max="13571" width="20.5703125" style="6" customWidth="1"/>
    <col min="13572" max="13572" width="16.5703125" style="6" customWidth="1"/>
    <col min="13573" max="13573" width="15.42578125" style="6" customWidth="1"/>
    <col min="13574" max="13574" width="23.85546875" style="6" customWidth="1"/>
    <col min="13575" max="13575" width="25.5703125" style="6" customWidth="1"/>
    <col min="13576" max="13576" width="13.5703125" style="6" customWidth="1"/>
    <col min="13577" max="13577" width="13" style="6" customWidth="1"/>
    <col min="13578" max="13824" width="9.140625" style="6"/>
    <col min="13825" max="13825" width="4" style="6" customWidth="1"/>
    <col min="13826" max="13826" width="47.85546875" style="6" customWidth="1"/>
    <col min="13827" max="13827" width="20.5703125" style="6" customWidth="1"/>
    <col min="13828" max="13828" width="16.5703125" style="6" customWidth="1"/>
    <col min="13829" max="13829" width="15.42578125" style="6" customWidth="1"/>
    <col min="13830" max="13830" width="23.85546875" style="6" customWidth="1"/>
    <col min="13831" max="13831" width="25.5703125" style="6" customWidth="1"/>
    <col min="13832" max="13832" width="13.5703125" style="6" customWidth="1"/>
    <col min="13833" max="13833" width="13" style="6" customWidth="1"/>
    <col min="13834" max="14080" width="9.140625" style="6"/>
    <col min="14081" max="14081" width="4" style="6" customWidth="1"/>
    <col min="14082" max="14082" width="47.85546875" style="6" customWidth="1"/>
    <col min="14083" max="14083" width="20.5703125" style="6" customWidth="1"/>
    <col min="14084" max="14084" width="16.5703125" style="6" customWidth="1"/>
    <col min="14085" max="14085" width="15.42578125" style="6" customWidth="1"/>
    <col min="14086" max="14086" width="23.85546875" style="6" customWidth="1"/>
    <col min="14087" max="14087" width="25.5703125" style="6" customWidth="1"/>
    <col min="14088" max="14088" width="13.5703125" style="6" customWidth="1"/>
    <col min="14089" max="14089" width="13" style="6" customWidth="1"/>
    <col min="14090" max="14336" width="9.140625" style="6"/>
    <col min="14337" max="14337" width="4" style="6" customWidth="1"/>
    <col min="14338" max="14338" width="47.85546875" style="6" customWidth="1"/>
    <col min="14339" max="14339" width="20.5703125" style="6" customWidth="1"/>
    <col min="14340" max="14340" width="16.5703125" style="6" customWidth="1"/>
    <col min="14341" max="14341" width="15.42578125" style="6" customWidth="1"/>
    <col min="14342" max="14342" width="23.85546875" style="6" customWidth="1"/>
    <col min="14343" max="14343" width="25.5703125" style="6" customWidth="1"/>
    <col min="14344" max="14344" width="13.5703125" style="6" customWidth="1"/>
    <col min="14345" max="14345" width="13" style="6" customWidth="1"/>
    <col min="14346" max="14592" width="9.140625" style="6"/>
    <col min="14593" max="14593" width="4" style="6" customWidth="1"/>
    <col min="14594" max="14594" width="47.85546875" style="6" customWidth="1"/>
    <col min="14595" max="14595" width="20.5703125" style="6" customWidth="1"/>
    <col min="14596" max="14596" width="16.5703125" style="6" customWidth="1"/>
    <col min="14597" max="14597" width="15.42578125" style="6" customWidth="1"/>
    <col min="14598" max="14598" width="23.85546875" style="6" customWidth="1"/>
    <col min="14599" max="14599" width="25.5703125" style="6" customWidth="1"/>
    <col min="14600" max="14600" width="13.5703125" style="6" customWidth="1"/>
    <col min="14601" max="14601" width="13" style="6" customWidth="1"/>
    <col min="14602" max="14848" width="9.140625" style="6"/>
    <col min="14849" max="14849" width="4" style="6" customWidth="1"/>
    <col min="14850" max="14850" width="47.85546875" style="6" customWidth="1"/>
    <col min="14851" max="14851" width="20.5703125" style="6" customWidth="1"/>
    <col min="14852" max="14852" width="16.5703125" style="6" customWidth="1"/>
    <col min="14853" max="14853" width="15.42578125" style="6" customWidth="1"/>
    <col min="14854" max="14854" width="23.85546875" style="6" customWidth="1"/>
    <col min="14855" max="14855" width="25.5703125" style="6" customWidth="1"/>
    <col min="14856" max="14856" width="13.5703125" style="6" customWidth="1"/>
    <col min="14857" max="14857" width="13" style="6" customWidth="1"/>
    <col min="14858" max="15104" width="9.140625" style="6"/>
    <col min="15105" max="15105" width="4" style="6" customWidth="1"/>
    <col min="15106" max="15106" width="47.85546875" style="6" customWidth="1"/>
    <col min="15107" max="15107" width="20.5703125" style="6" customWidth="1"/>
    <col min="15108" max="15108" width="16.5703125" style="6" customWidth="1"/>
    <col min="15109" max="15109" width="15.42578125" style="6" customWidth="1"/>
    <col min="15110" max="15110" width="23.85546875" style="6" customWidth="1"/>
    <col min="15111" max="15111" width="25.5703125" style="6" customWidth="1"/>
    <col min="15112" max="15112" width="13.5703125" style="6" customWidth="1"/>
    <col min="15113" max="15113" width="13" style="6" customWidth="1"/>
    <col min="15114" max="15360" width="9.140625" style="6"/>
    <col min="15361" max="15361" width="4" style="6" customWidth="1"/>
    <col min="15362" max="15362" width="47.85546875" style="6" customWidth="1"/>
    <col min="15363" max="15363" width="20.5703125" style="6" customWidth="1"/>
    <col min="15364" max="15364" width="16.5703125" style="6" customWidth="1"/>
    <col min="15365" max="15365" width="15.42578125" style="6" customWidth="1"/>
    <col min="15366" max="15366" width="23.85546875" style="6" customWidth="1"/>
    <col min="15367" max="15367" width="25.5703125" style="6" customWidth="1"/>
    <col min="15368" max="15368" width="13.5703125" style="6" customWidth="1"/>
    <col min="15369" max="15369" width="13" style="6" customWidth="1"/>
    <col min="15370" max="15616" width="9.140625" style="6"/>
    <col min="15617" max="15617" width="4" style="6" customWidth="1"/>
    <col min="15618" max="15618" width="47.85546875" style="6" customWidth="1"/>
    <col min="15619" max="15619" width="20.5703125" style="6" customWidth="1"/>
    <col min="15620" max="15620" width="16.5703125" style="6" customWidth="1"/>
    <col min="15621" max="15621" width="15.42578125" style="6" customWidth="1"/>
    <col min="15622" max="15622" width="23.85546875" style="6" customWidth="1"/>
    <col min="15623" max="15623" width="25.5703125" style="6" customWidth="1"/>
    <col min="15624" max="15624" width="13.5703125" style="6" customWidth="1"/>
    <col min="15625" max="15625" width="13" style="6" customWidth="1"/>
    <col min="15626" max="15872" width="9.140625" style="6"/>
    <col min="15873" max="15873" width="4" style="6" customWidth="1"/>
    <col min="15874" max="15874" width="47.85546875" style="6" customWidth="1"/>
    <col min="15875" max="15875" width="20.5703125" style="6" customWidth="1"/>
    <col min="15876" max="15876" width="16.5703125" style="6" customWidth="1"/>
    <col min="15877" max="15877" width="15.42578125" style="6" customWidth="1"/>
    <col min="15878" max="15878" width="23.85546875" style="6" customWidth="1"/>
    <col min="15879" max="15879" width="25.5703125" style="6" customWidth="1"/>
    <col min="15880" max="15880" width="13.5703125" style="6" customWidth="1"/>
    <col min="15881" max="15881" width="13" style="6" customWidth="1"/>
    <col min="15882" max="16128" width="9.140625" style="6"/>
    <col min="16129" max="16129" width="4" style="6" customWidth="1"/>
    <col min="16130" max="16130" width="47.85546875" style="6" customWidth="1"/>
    <col min="16131" max="16131" width="20.5703125" style="6" customWidth="1"/>
    <col min="16132" max="16132" width="16.5703125" style="6" customWidth="1"/>
    <col min="16133" max="16133" width="15.42578125" style="6" customWidth="1"/>
    <col min="16134" max="16134" width="23.85546875" style="6" customWidth="1"/>
    <col min="16135" max="16135" width="25.5703125" style="6" customWidth="1"/>
    <col min="16136" max="16136" width="13.5703125" style="6" customWidth="1"/>
    <col min="16137" max="16137" width="13" style="6" customWidth="1"/>
    <col min="16138" max="16384" width="9.140625" style="6"/>
  </cols>
  <sheetData>
    <row r="1" spans="1:8" s="1" customFormat="1" ht="15" customHeight="1">
      <c r="B1" s="1" t="s">
        <v>0</v>
      </c>
      <c r="C1" s="2"/>
      <c r="D1" s="2"/>
      <c r="E1" s="2"/>
      <c r="F1" s="2"/>
      <c r="G1" s="2"/>
      <c r="H1" s="2"/>
    </row>
    <row r="2" spans="1:8" s="1" customFormat="1" ht="15" customHeight="1">
      <c r="B2" s="1" t="s">
        <v>1</v>
      </c>
      <c r="C2" s="2"/>
      <c r="D2" s="2"/>
      <c r="E2" s="2"/>
      <c r="F2" s="2"/>
      <c r="G2" s="2"/>
      <c r="H2" s="2"/>
    </row>
    <row r="3" spans="1:8" s="3" customFormat="1" ht="15" customHeight="1">
      <c r="B3" s="4" t="s">
        <v>2</v>
      </c>
      <c r="C3" s="5"/>
      <c r="D3" s="5"/>
      <c r="E3" s="5"/>
      <c r="F3" s="5"/>
      <c r="G3" s="5"/>
      <c r="H3" s="2"/>
    </row>
    <row r="4" spans="1:8" ht="15" customHeight="1" thickBot="1">
      <c r="H4" s="2"/>
    </row>
    <row r="5" spans="1:8" ht="15" customHeight="1">
      <c r="A5" s="10" t="s">
        <v>3</v>
      </c>
      <c r="B5" s="11" t="s">
        <v>4</v>
      </c>
      <c r="C5" s="12" t="s">
        <v>5</v>
      </c>
      <c r="D5" s="13" t="s">
        <v>6</v>
      </c>
      <c r="H5" s="2"/>
    </row>
    <row r="6" spans="1:8" ht="15" customHeight="1">
      <c r="A6" s="14"/>
      <c r="B6" s="15"/>
      <c r="C6" s="16" t="s">
        <v>7</v>
      </c>
      <c r="D6" s="17" t="s">
        <v>8</v>
      </c>
      <c r="H6" s="2"/>
    </row>
    <row r="7" spans="1:8" ht="15" customHeight="1">
      <c r="A7" s="18" t="s">
        <v>9</v>
      </c>
      <c r="B7" s="19" t="s">
        <v>10</v>
      </c>
      <c r="C7" s="20">
        <f>C8+C11+C12+C20+C28+C29+C31</f>
        <v>285665632.75699979</v>
      </c>
      <c r="D7" s="21">
        <v>292995906.94699991</v>
      </c>
      <c r="H7" s="2"/>
    </row>
    <row r="8" spans="1:8" ht="15" customHeight="1">
      <c r="A8" s="22"/>
      <c r="B8" s="23" t="s">
        <v>11</v>
      </c>
      <c r="C8" s="24">
        <f>C9+C10</f>
        <v>191921</v>
      </c>
      <c r="D8" s="25">
        <v>848066</v>
      </c>
      <c r="H8" s="2"/>
    </row>
    <row r="9" spans="1:8" ht="15" customHeight="1">
      <c r="A9" s="22"/>
      <c r="B9" s="26" t="s">
        <v>12</v>
      </c>
      <c r="C9" s="27">
        <v>189895</v>
      </c>
      <c r="D9" s="28">
        <v>189895</v>
      </c>
      <c r="H9" s="2"/>
    </row>
    <row r="10" spans="1:8" ht="15" customHeight="1">
      <c r="A10" s="22"/>
      <c r="B10" s="26" t="s">
        <v>13</v>
      </c>
      <c r="C10" s="27">
        <v>2026</v>
      </c>
      <c r="D10" s="28">
        <v>658171</v>
      </c>
      <c r="H10" s="2"/>
    </row>
    <row r="11" spans="1:8" ht="15" customHeight="1">
      <c r="A11" s="22"/>
      <c r="B11" s="29" t="s">
        <v>14</v>
      </c>
      <c r="C11" s="24"/>
      <c r="D11" s="28"/>
      <c r="H11" s="2"/>
    </row>
    <row r="12" spans="1:8" ht="15" customHeight="1">
      <c r="A12" s="22"/>
      <c r="B12" s="29" t="s">
        <v>15</v>
      </c>
      <c r="C12" s="24">
        <f>SUM(C13:C19)</f>
        <v>91158948.359999895</v>
      </c>
      <c r="D12" s="25">
        <v>97825747.939999893</v>
      </c>
      <c r="H12" s="2"/>
    </row>
    <row r="13" spans="1:8" ht="15" customHeight="1">
      <c r="A13" s="22"/>
      <c r="B13" s="30" t="s">
        <v>16</v>
      </c>
      <c r="C13" s="31">
        <v>88120036.359999895</v>
      </c>
      <c r="D13" s="28">
        <v>94470878.939999893</v>
      </c>
      <c r="H13" s="2"/>
    </row>
    <row r="14" spans="1:8" ht="15" customHeight="1">
      <c r="A14" s="22"/>
      <c r="B14" s="30" t="s">
        <v>17</v>
      </c>
      <c r="C14" s="24"/>
      <c r="D14" s="28"/>
      <c r="H14" s="2"/>
    </row>
    <row r="15" spans="1:8" ht="15" customHeight="1">
      <c r="A15" s="22"/>
      <c r="B15" s="30" t="s">
        <v>18</v>
      </c>
      <c r="C15" s="31">
        <v>3011802</v>
      </c>
      <c r="D15" s="28">
        <v>3231067</v>
      </c>
      <c r="H15" s="2"/>
    </row>
    <row r="16" spans="1:8" ht="15" customHeight="1">
      <c r="A16" s="22"/>
      <c r="B16" s="30" t="s">
        <v>19</v>
      </c>
      <c r="C16" s="27">
        <v>27110</v>
      </c>
      <c r="D16" s="28">
        <v>123801.99999999965</v>
      </c>
      <c r="H16" s="2"/>
    </row>
    <row r="17" spans="1:8" ht="15" customHeight="1">
      <c r="A17" s="22"/>
      <c r="B17" s="30" t="s">
        <v>20</v>
      </c>
      <c r="C17" s="24"/>
      <c r="D17" s="28"/>
      <c r="H17" s="2"/>
    </row>
    <row r="18" spans="1:8" ht="15" customHeight="1">
      <c r="A18" s="22"/>
      <c r="B18" s="30" t="s">
        <v>21</v>
      </c>
      <c r="C18" s="24"/>
      <c r="D18" s="28"/>
      <c r="H18" s="2"/>
    </row>
    <row r="19" spans="1:8" ht="15" customHeight="1">
      <c r="A19" s="22"/>
      <c r="B19" s="30" t="s">
        <v>22</v>
      </c>
      <c r="C19" s="24"/>
      <c r="D19" s="28"/>
      <c r="H19" s="2"/>
    </row>
    <row r="20" spans="1:8" ht="15" customHeight="1">
      <c r="A20" s="22"/>
      <c r="B20" s="29" t="s">
        <v>23</v>
      </c>
      <c r="C20" s="27">
        <f>SUM(C21:C27)</f>
        <v>133039963.3969999</v>
      </c>
      <c r="D20" s="32">
        <v>133047293.007</v>
      </c>
      <c r="H20" s="2"/>
    </row>
    <row r="21" spans="1:8" ht="15" customHeight="1">
      <c r="A21" s="22"/>
      <c r="B21" s="30" t="s">
        <v>24</v>
      </c>
      <c r="C21" s="27"/>
      <c r="D21" s="28"/>
      <c r="H21" s="2"/>
    </row>
    <row r="22" spans="1:8" ht="15" customHeight="1">
      <c r="A22" s="22"/>
      <c r="B22" s="30" t="s">
        <v>25</v>
      </c>
      <c r="C22" s="27"/>
      <c r="D22" s="28"/>
      <c r="H22" s="2"/>
    </row>
    <row r="23" spans="1:8" ht="15" customHeight="1">
      <c r="A23" s="22"/>
      <c r="B23" s="30" t="s">
        <v>26</v>
      </c>
      <c r="C23" s="27">
        <v>102839652.24699999</v>
      </c>
      <c r="D23" s="28">
        <v>102839550.007</v>
      </c>
      <c r="H23" s="2"/>
    </row>
    <row r="24" spans="1:8" ht="15" customHeight="1">
      <c r="A24" s="22"/>
      <c r="B24" s="30" t="s">
        <v>27</v>
      </c>
      <c r="C24" s="27">
        <v>30200311.149999902</v>
      </c>
      <c r="D24" s="28">
        <v>30207743</v>
      </c>
      <c r="H24" s="2"/>
    </row>
    <row r="25" spans="1:8" ht="15" customHeight="1">
      <c r="A25" s="22"/>
      <c r="B25" s="30" t="s">
        <v>28</v>
      </c>
      <c r="C25" s="27"/>
      <c r="D25" s="28"/>
      <c r="H25" s="2"/>
    </row>
    <row r="26" spans="1:8" ht="15" customHeight="1">
      <c r="A26" s="22"/>
      <c r="B26" s="30" t="s">
        <v>29</v>
      </c>
      <c r="C26" s="27"/>
      <c r="D26" s="28"/>
      <c r="H26" s="2"/>
    </row>
    <row r="27" spans="1:8" ht="15" customHeight="1">
      <c r="A27" s="22"/>
      <c r="B27" s="30" t="s">
        <v>30</v>
      </c>
      <c r="C27" s="27"/>
      <c r="D27" s="28"/>
      <c r="H27" s="2"/>
    </row>
    <row r="28" spans="1:8" ht="15" customHeight="1">
      <c r="A28" s="22"/>
      <c r="B28" s="29" t="s">
        <v>31</v>
      </c>
      <c r="C28" s="24"/>
      <c r="D28" s="28"/>
      <c r="H28" s="2"/>
    </row>
    <row r="29" spans="1:8" ht="15" customHeight="1">
      <c r="A29" s="22"/>
      <c r="B29" s="29" t="s">
        <v>32</v>
      </c>
      <c r="C29" s="24"/>
      <c r="D29" s="28"/>
      <c r="H29" s="2"/>
    </row>
    <row r="30" spans="1:8" ht="15" customHeight="1">
      <c r="A30" s="22"/>
      <c r="B30" s="33" t="s">
        <v>33</v>
      </c>
      <c r="C30" s="24"/>
      <c r="D30" s="28"/>
      <c r="H30" s="2"/>
    </row>
    <row r="31" spans="1:8" ht="15" customHeight="1">
      <c r="A31" s="22"/>
      <c r="B31" s="29" t="s">
        <v>34</v>
      </c>
      <c r="C31" s="24">
        <f>SUM(C32:C33)</f>
        <v>61274800</v>
      </c>
      <c r="D31" s="25">
        <v>61274800</v>
      </c>
      <c r="H31" s="2"/>
    </row>
    <row r="32" spans="1:8" ht="15" customHeight="1">
      <c r="A32" s="22"/>
      <c r="B32" s="30" t="s">
        <v>35</v>
      </c>
      <c r="C32" s="28">
        <v>61274800</v>
      </c>
      <c r="D32" s="28">
        <v>61274800</v>
      </c>
      <c r="H32" s="2"/>
    </row>
    <row r="33" spans="1:10" ht="15" customHeight="1">
      <c r="A33" s="22"/>
      <c r="B33" s="30" t="s">
        <v>36</v>
      </c>
      <c r="C33" s="24"/>
      <c r="D33" s="28"/>
      <c r="H33" s="2"/>
      <c r="J33" s="34"/>
    </row>
    <row r="34" spans="1:10" ht="15" customHeight="1">
      <c r="A34" s="18" t="s">
        <v>37</v>
      </c>
      <c r="B34" s="19" t="s">
        <v>38</v>
      </c>
      <c r="C34" s="20">
        <f>C35+C36</f>
        <v>655728388</v>
      </c>
      <c r="D34" s="21">
        <v>655728388</v>
      </c>
      <c r="H34" s="2"/>
    </row>
    <row r="35" spans="1:10" ht="15" customHeight="1">
      <c r="A35" s="22"/>
      <c r="B35" s="29" t="s">
        <v>39</v>
      </c>
      <c r="C35" s="24"/>
      <c r="D35" s="25"/>
      <c r="H35" s="2"/>
      <c r="I35" s="34"/>
    </row>
    <row r="36" spans="1:10" ht="15" customHeight="1">
      <c r="A36" s="22"/>
      <c r="B36" s="29" t="s">
        <v>40</v>
      </c>
      <c r="C36" s="27">
        <f>SUM(C37:C42)</f>
        <v>655728388</v>
      </c>
      <c r="D36" s="32">
        <v>655728388</v>
      </c>
      <c r="H36" s="2"/>
      <c r="J36" s="34"/>
    </row>
    <row r="37" spans="1:10" ht="15" customHeight="1">
      <c r="A37" s="22"/>
      <c r="B37" s="30" t="s">
        <v>41</v>
      </c>
      <c r="C37" s="28">
        <v>464000000</v>
      </c>
      <c r="D37" s="28">
        <v>464000000</v>
      </c>
      <c r="H37" s="2"/>
    </row>
    <row r="38" spans="1:10" ht="15" customHeight="1">
      <c r="A38" s="22"/>
      <c r="B38" s="30" t="s">
        <v>42</v>
      </c>
      <c r="C38" s="27"/>
      <c r="D38" s="28"/>
      <c r="H38" s="2"/>
    </row>
    <row r="39" spans="1:10" ht="15" customHeight="1">
      <c r="A39" s="22"/>
      <c r="B39" s="30" t="s">
        <v>43</v>
      </c>
      <c r="C39" s="28">
        <v>13629791</v>
      </c>
      <c r="D39" s="28">
        <v>13629791</v>
      </c>
      <c r="H39" s="2"/>
    </row>
    <row r="40" spans="1:10" ht="15" customHeight="1">
      <c r="A40" s="22"/>
      <c r="B40" s="30" t="s">
        <v>44</v>
      </c>
      <c r="C40" s="28">
        <v>21970138</v>
      </c>
      <c r="D40" s="28">
        <v>21970138</v>
      </c>
      <c r="H40" s="2"/>
    </row>
    <row r="41" spans="1:10" ht="15" customHeight="1">
      <c r="A41" s="22"/>
      <c r="B41" s="30" t="s">
        <v>45</v>
      </c>
      <c r="C41" s="28">
        <v>3116967</v>
      </c>
      <c r="D41" s="28">
        <v>3116967</v>
      </c>
      <c r="H41" s="2"/>
    </row>
    <row r="42" spans="1:10" ht="15" customHeight="1">
      <c r="A42" s="22"/>
      <c r="B42" s="30" t="s">
        <v>46</v>
      </c>
      <c r="C42" s="28">
        <v>153011492</v>
      </c>
      <c r="D42" s="28">
        <v>153011492</v>
      </c>
      <c r="H42" s="2"/>
    </row>
    <row r="43" spans="1:10" ht="15" customHeight="1">
      <c r="A43" s="22"/>
      <c r="B43" s="30" t="s">
        <v>47</v>
      </c>
      <c r="C43" s="24"/>
      <c r="D43" s="28"/>
      <c r="H43" s="2"/>
    </row>
    <row r="44" spans="1:10" ht="15" customHeight="1">
      <c r="A44" s="22"/>
      <c r="B44" s="30" t="s">
        <v>48</v>
      </c>
      <c r="C44" s="24"/>
      <c r="D44" s="28"/>
      <c r="H44" s="2"/>
    </row>
    <row r="45" spans="1:10" ht="15" customHeight="1">
      <c r="A45" s="22"/>
      <c r="B45" s="30" t="s">
        <v>49</v>
      </c>
      <c r="C45" s="24"/>
      <c r="D45" s="28"/>
      <c r="H45" s="2"/>
    </row>
    <row r="46" spans="1:10" ht="15" customHeight="1" thickBot="1">
      <c r="A46" s="35"/>
      <c r="B46" s="36" t="s">
        <v>50</v>
      </c>
      <c r="C46" s="37"/>
      <c r="D46" s="38"/>
      <c r="H46" s="2"/>
    </row>
    <row r="47" spans="1:10" ht="15" customHeight="1" thickBot="1">
      <c r="A47" s="39"/>
      <c r="B47" s="40" t="s">
        <v>51</v>
      </c>
      <c r="C47" s="41">
        <f>C34+C7</f>
        <v>941394020.75699973</v>
      </c>
      <c r="D47" s="42">
        <v>948724294.94699991</v>
      </c>
      <c r="H47" s="2"/>
    </row>
    <row r="48" spans="1:10" ht="15" customHeight="1">
      <c r="A48" s="43"/>
      <c r="B48" s="44"/>
      <c r="C48" s="45"/>
      <c r="D48" s="45"/>
      <c r="H48" s="2"/>
    </row>
    <row r="49" spans="1:8" ht="15" customHeight="1">
      <c r="A49" s="43"/>
      <c r="B49" s="44"/>
      <c r="C49" s="45"/>
      <c r="D49" s="45"/>
      <c r="H49" s="2"/>
    </row>
    <row r="50" spans="1:8" ht="15" customHeight="1">
      <c r="A50" s="43"/>
      <c r="B50" s="44"/>
      <c r="C50" s="45"/>
      <c r="D50" s="45"/>
      <c r="H50" s="2"/>
    </row>
    <row r="51" spans="1:8" s="1" customFormat="1" ht="15" customHeight="1">
      <c r="B51" s="1" t="s">
        <v>0</v>
      </c>
      <c r="C51" s="2"/>
      <c r="D51" s="2"/>
      <c r="E51" s="9"/>
      <c r="F51" s="9"/>
      <c r="G51" s="9"/>
      <c r="H51" s="2"/>
    </row>
    <row r="52" spans="1:8" s="1" customFormat="1" ht="15" customHeight="1">
      <c r="B52" s="1" t="s">
        <v>1</v>
      </c>
      <c r="C52" s="2"/>
      <c r="D52" s="2"/>
      <c r="E52" s="9"/>
      <c r="F52" s="9"/>
      <c r="G52" s="9"/>
      <c r="H52" s="2"/>
    </row>
    <row r="53" spans="1:8" s="3" customFormat="1" ht="15" customHeight="1" thickBot="1">
      <c r="B53" s="4" t="s">
        <v>2</v>
      </c>
      <c r="C53" s="5"/>
      <c r="D53" s="5"/>
      <c r="E53" s="9"/>
      <c r="F53" s="9"/>
      <c r="G53" s="9"/>
      <c r="H53" s="2"/>
    </row>
    <row r="54" spans="1:8" ht="15" customHeight="1">
      <c r="A54" s="10" t="s">
        <v>3</v>
      </c>
      <c r="B54" s="11" t="s">
        <v>52</v>
      </c>
      <c r="C54" s="12" t="s">
        <v>5</v>
      </c>
      <c r="D54" s="13" t="s">
        <v>6</v>
      </c>
      <c r="H54" s="2"/>
    </row>
    <row r="55" spans="1:8" ht="15" customHeight="1">
      <c r="A55" s="14"/>
      <c r="B55" s="15"/>
      <c r="C55" s="16" t="s">
        <v>7</v>
      </c>
      <c r="D55" s="17" t="s">
        <v>8</v>
      </c>
      <c r="H55" s="2"/>
    </row>
    <row r="56" spans="1:8" ht="15" customHeight="1">
      <c r="A56" s="18" t="s">
        <v>9</v>
      </c>
      <c r="B56" s="19" t="s">
        <v>53</v>
      </c>
      <c r="C56" s="20">
        <f>C57+C58+C61+C73+C74</f>
        <v>419386714.34289992</v>
      </c>
      <c r="D56" s="21">
        <v>410194847.93499988</v>
      </c>
      <c r="H56" s="2"/>
    </row>
    <row r="57" spans="1:8" ht="15" customHeight="1">
      <c r="A57" s="22"/>
      <c r="B57" s="29" t="s">
        <v>54</v>
      </c>
      <c r="C57" s="24"/>
      <c r="D57" s="25"/>
      <c r="H57" s="2"/>
    </row>
    <row r="58" spans="1:8" ht="15" customHeight="1">
      <c r="A58" s="22"/>
      <c r="B58" s="29" t="s">
        <v>55</v>
      </c>
      <c r="C58" s="46">
        <f>SUM(C59:C60)</f>
        <v>0</v>
      </c>
      <c r="D58" s="47">
        <v>0</v>
      </c>
      <c r="H58" s="2"/>
    </row>
    <row r="59" spans="1:8" ht="15" customHeight="1">
      <c r="A59" s="22"/>
      <c r="B59" s="30" t="s">
        <v>56</v>
      </c>
      <c r="C59" s="24"/>
      <c r="D59" s="25"/>
      <c r="H59" s="2"/>
    </row>
    <row r="60" spans="1:8" ht="15" customHeight="1">
      <c r="A60" s="22"/>
      <c r="B60" s="30" t="s">
        <v>57</v>
      </c>
      <c r="C60" s="24"/>
      <c r="D60" s="28"/>
      <c r="H60" s="2"/>
    </row>
    <row r="61" spans="1:8" ht="15" customHeight="1">
      <c r="A61" s="22"/>
      <c r="B61" s="29" t="s">
        <v>58</v>
      </c>
      <c r="C61" s="46">
        <f>SUM(C62:C72)</f>
        <v>419386714.34289992</v>
      </c>
      <c r="D61" s="47">
        <v>410194847.93499988</v>
      </c>
      <c r="H61" s="2"/>
    </row>
    <row r="62" spans="1:8" ht="15" customHeight="1">
      <c r="A62" s="22"/>
      <c r="B62" s="30" t="s">
        <v>59</v>
      </c>
      <c r="C62" s="31">
        <v>57476043.342899904</v>
      </c>
      <c r="D62" s="28">
        <v>58227213.934999898</v>
      </c>
      <c r="H62" s="2"/>
    </row>
    <row r="63" spans="1:8" ht="15" customHeight="1">
      <c r="A63" s="22"/>
      <c r="B63" s="30" t="s">
        <v>60</v>
      </c>
      <c r="C63" s="27"/>
      <c r="D63" s="28">
        <v>69500</v>
      </c>
      <c r="H63" s="2"/>
    </row>
    <row r="64" spans="1:8" ht="15" customHeight="1">
      <c r="A64" s="22"/>
      <c r="B64" s="30" t="s">
        <v>61</v>
      </c>
      <c r="C64" s="27">
        <v>23159</v>
      </c>
      <c r="D64" s="28">
        <v>22041</v>
      </c>
      <c r="H64" s="2"/>
    </row>
    <row r="65" spans="1:8" ht="15" customHeight="1">
      <c r="A65" s="22"/>
      <c r="B65" s="30" t="s">
        <v>62</v>
      </c>
      <c r="C65" s="27">
        <v>650</v>
      </c>
      <c r="D65" s="28">
        <v>650</v>
      </c>
      <c r="H65" s="2"/>
    </row>
    <row r="66" spans="1:8" ht="15" customHeight="1">
      <c r="A66" s="22"/>
      <c r="B66" s="30" t="s">
        <v>63</v>
      </c>
      <c r="C66" s="24"/>
      <c r="D66" s="28"/>
      <c r="H66" s="2"/>
    </row>
    <row r="67" spans="1:8" ht="15" customHeight="1">
      <c r="A67" s="22"/>
      <c r="B67" s="30" t="s">
        <v>64</v>
      </c>
      <c r="C67" s="24"/>
      <c r="D67" s="28"/>
      <c r="H67" s="2"/>
    </row>
    <row r="68" spans="1:8" ht="15" customHeight="1">
      <c r="A68" s="22"/>
      <c r="B68" s="30" t="s">
        <v>65</v>
      </c>
      <c r="C68" s="24"/>
      <c r="D68" s="28"/>
      <c r="H68" s="2"/>
    </row>
    <row r="69" spans="1:8" ht="15" customHeight="1">
      <c r="A69" s="22"/>
      <c r="B69" s="30" t="s">
        <v>66</v>
      </c>
      <c r="C69" s="27">
        <v>13764341</v>
      </c>
      <c r="D69" s="28">
        <v>3305926</v>
      </c>
      <c r="H69" s="2"/>
    </row>
    <row r="70" spans="1:8" ht="15" customHeight="1">
      <c r="A70" s="22"/>
      <c r="B70" s="30" t="s">
        <v>67</v>
      </c>
      <c r="C70" s="28">
        <v>348122521</v>
      </c>
      <c r="D70" s="28">
        <v>348569517</v>
      </c>
      <c r="H70" s="2"/>
    </row>
    <row r="71" spans="1:8" ht="15" customHeight="1">
      <c r="A71" s="22"/>
      <c r="B71" s="30" t="s">
        <v>68</v>
      </c>
      <c r="C71" s="24"/>
      <c r="D71" s="28"/>
      <c r="H71" s="2"/>
    </row>
    <row r="72" spans="1:8" ht="15" customHeight="1">
      <c r="A72" s="22"/>
      <c r="B72" s="30" t="s">
        <v>69</v>
      </c>
      <c r="C72" s="24"/>
      <c r="D72" s="28"/>
      <c r="H72" s="2"/>
    </row>
    <row r="73" spans="1:8" ht="15" customHeight="1">
      <c r="A73" s="22"/>
      <c r="B73" s="29" t="s">
        <v>70</v>
      </c>
      <c r="C73" s="24"/>
      <c r="D73" s="28"/>
      <c r="H73" s="2"/>
    </row>
    <row r="74" spans="1:8" ht="15" customHeight="1">
      <c r="A74" s="22"/>
      <c r="B74" s="29" t="s">
        <v>71</v>
      </c>
      <c r="C74" s="24"/>
      <c r="D74" s="28"/>
      <c r="H74" s="2"/>
    </row>
    <row r="75" spans="1:8" ht="15" customHeight="1">
      <c r="A75" s="18" t="s">
        <v>9</v>
      </c>
      <c r="B75" s="19" t="s">
        <v>72</v>
      </c>
      <c r="C75" s="24">
        <f>C76+C80+C81+C82</f>
        <v>72398589</v>
      </c>
      <c r="D75" s="25">
        <v>83025663.280000001</v>
      </c>
      <c r="H75" s="2"/>
    </row>
    <row r="76" spans="1:8" ht="15" customHeight="1">
      <c r="A76" s="22"/>
      <c r="B76" s="29" t="s">
        <v>73</v>
      </c>
      <c r="C76" s="24">
        <f>SUM(C77:C79)</f>
        <v>72398589</v>
      </c>
      <c r="D76" s="25">
        <v>83025663.280000001</v>
      </c>
      <c r="H76" s="2"/>
    </row>
    <row r="77" spans="1:8" ht="15" customHeight="1">
      <c r="A77" s="22"/>
      <c r="B77" s="30" t="s">
        <v>74</v>
      </c>
      <c r="C77" s="27">
        <v>72398589</v>
      </c>
      <c r="D77" s="28">
        <v>83025663.280000001</v>
      </c>
      <c r="H77" s="2"/>
    </row>
    <row r="78" spans="1:8" ht="15" customHeight="1">
      <c r="A78" s="22"/>
      <c r="B78" s="30" t="s">
        <v>75</v>
      </c>
      <c r="C78" s="24"/>
      <c r="D78" s="28"/>
      <c r="H78" s="2"/>
    </row>
    <row r="79" spans="1:8" ht="15" customHeight="1">
      <c r="A79" s="22"/>
      <c r="B79" s="30" t="s">
        <v>29</v>
      </c>
      <c r="C79" s="24"/>
      <c r="D79" s="28"/>
      <c r="H79" s="2"/>
    </row>
    <row r="80" spans="1:8" ht="15" customHeight="1">
      <c r="A80" s="22"/>
      <c r="B80" s="29" t="s">
        <v>76</v>
      </c>
      <c r="C80" s="24"/>
      <c r="D80" s="28"/>
      <c r="H80" s="2"/>
    </row>
    <row r="81" spans="1:8" ht="15" customHeight="1">
      <c r="A81" s="22"/>
      <c r="B81" s="29" t="s">
        <v>77</v>
      </c>
      <c r="C81" s="24"/>
      <c r="D81" s="28"/>
      <c r="H81" s="2"/>
    </row>
    <row r="82" spans="1:8" ht="15" customHeight="1">
      <c r="A82" s="22"/>
      <c r="B82" s="33" t="s">
        <v>78</v>
      </c>
      <c r="C82" s="24"/>
      <c r="D82" s="28"/>
      <c r="H82" s="2"/>
    </row>
    <row r="83" spans="1:8" ht="15" customHeight="1">
      <c r="A83" s="22"/>
      <c r="B83" s="29" t="s">
        <v>79</v>
      </c>
      <c r="C83" s="24"/>
      <c r="D83" s="28"/>
      <c r="H83" s="2"/>
    </row>
    <row r="84" spans="1:8" ht="15" customHeight="1">
      <c r="A84" s="18"/>
      <c r="B84" s="48" t="s">
        <v>80</v>
      </c>
      <c r="C84" s="20">
        <f>C75+C56</f>
        <v>491785303.34289992</v>
      </c>
      <c r="D84" s="21">
        <v>493220511.21499991</v>
      </c>
      <c r="H84" s="2"/>
    </row>
    <row r="85" spans="1:8" ht="15" customHeight="1">
      <c r="A85" s="18" t="s">
        <v>37</v>
      </c>
      <c r="B85" s="19" t="s">
        <v>81</v>
      </c>
      <c r="C85" s="46">
        <f>SUM(C86:C95)</f>
        <v>449608717.69769186</v>
      </c>
      <c r="D85" s="47">
        <v>455503783.59769183</v>
      </c>
      <c r="H85" s="2"/>
    </row>
    <row r="86" spans="1:8" ht="15" customHeight="1">
      <c r="A86" s="22"/>
      <c r="B86" s="49" t="s">
        <v>82</v>
      </c>
      <c r="C86" s="24"/>
      <c r="D86" s="28"/>
      <c r="H86" s="2"/>
    </row>
    <row r="87" spans="1:8" ht="15" customHeight="1">
      <c r="A87" s="18"/>
      <c r="B87" s="49" t="s">
        <v>83</v>
      </c>
      <c r="C87" s="50"/>
      <c r="D87" s="51"/>
      <c r="H87" s="2"/>
    </row>
    <row r="88" spans="1:8" ht="15" customHeight="1">
      <c r="A88" s="22"/>
      <c r="B88" s="30" t="s">
        <v>84</v>
      </c>
      <c r="C88" s="28">
        <v>454000000</v>
      </c>
      <c r="D88" s="28">
        <v>454000000</v>
      </c>
      <c r="H88" s="2"/>
    </row>
    <row r="89" spans="1:8" ht="15" customHeight="1">
      <c r="A89" s="22"/>
      <c r="B89" s="30" t="s">
        <v>85</v>
      </c>
      <c r="C89" s="24"/>
      <c r="D89" s="28"/>
      <c r="H89" s="2"/>
    </row>
    <row r="90" spans="1:8" ht="15" customHeight="1">
      <c r="A90" s="22"/>
      <c r="B90" s="30" t="s">
        <v>86</v>
      </c>
      <c r="C90" s="24"/>
      <c r="D90" s="28"/>
      <c r="H90" s="2"/>
    </row>
    <row r="91" spans="1:8" ht="15" customHeight="1">
      <c r="A91" s="22"/>
      <c r="B91" s="30" t="s">
        <v>87</v>
      </c>
      <c r="C91" s="24"/>
      <c r="D91" s="28"/>
      <c r="H91" s="2"/>
    </row>
    <row r="92" spans="1:8" ht="15" customHeight="1">
      <c r="A92" s="22"/>
      <c r="B92" s="30" t="s">
        <v>88</v>
      </c>
      <c r="C92" s="24"/>
      <c r="D92" s="28"/>
      <c r="H92" s="2"/>
    </row>
    <row r="93" spans="1:8" ht="15" customHeight="1">
      <c r="A93" s="22"/>
      <c r="B93" s="30" t="s">
        <v>89</v>
      </c>
      <c r="C93" s="24"/>
      <c r="D93" s="28"/>
      <c r="H93" s="2"/>
    </row>
    <row r="94" spans="1:8" ht="15" customHeight="1">
      <c r="A94" s="22"/>
      <c r="B94" s="30" t="s">
        <v>90</v>
      </c>
      <c r="C94" s="27">
        <f>D94+D95</f>
        <v>1503783.5976918286</v>
      </c>
      <c r="D94" s="28">
        <v>1950064.7976918286</v>
      </c>
      <c r="H94" s="2"/>
    </row>
    <row r="95" spans="1:8" ht="15" customHeight="1" thickBot="1">
      <c r="A95" s="35"/>
      <c r="B95" s="36" t="s">
        <v>91</v>
      </c>
      <c r="C95" s="37">
        <f>C146</f>
        <v>-5895065.9000000004</v>
      </c>
      <c r="D95" s="38">
        <v>-446281.2</v>
      </c>
      <c r="H95" s="2"/>
    </row>
    <row r="96" spans="1:8" ht="15" customHeight="1" thickBot="1">
      <c r="A96" s="39"/>
      <c r="B96" s="40" t="s">
        <v>92</v>
      </c>
      <c r="C96" s="41">
        <f>C85+C84</f>
        <v>941394021.04059172</v>
      </c>
      <c r="D96" s="42">
        <v>948724294.81269169</v>
      </c>
      <c r="H96" s="2"/>
    </row>
    <row r="97" spans="1:8" ht="15" customHeight="1">
      <c r="A97" s="43"/>
      <c r="B97" s="44"/>
      <c r="C97" s="45"/>
      <c r="D97" s="45"/>
      <c r="H97" s="2"/>
    </row>
    <row r="98" spans="1:8" ht="15" customHeight="1">
      <c r="A98" s="43"/>
      <c r="B98" s="44"/>
      <c r="C98" s="45"/>
      <c r="D98" s="45"/>
      <c r="H98" s="2"/>
    </row>
    <row r="99" spans="1:8" ht="15" customHeight="1">
      <c r="A99" s="43"/>
      <c r="B99" s="44"/>
      <c r="C99" s="45"/>
      <c r="D99" s="45"/>
      <c r="H99" s="2"/>
    </row>
    <row r="100" spans="1:8" ht="15" customHeight="1">
      <c r="A100" s="43"/>
      <c r="B100" s="44"/>
      <c r="C100" s="45"/>
      <c r="D100" s="45"/>
      <c r="H100" s="2"/>
    </row>
    <row r="101" spans="1:8" ht="15" customHeight="1">
      <c r="B101" s="1" t="s">
        <v>0</v>
      </c>
      <c r="D101" s="52"/>
      <c r="H101" s="2"/>
    </row>
    <row r="102" spans="1:8" ht="15" customHeight="1">
      <c r="B102" s="1" t="s">
        <v>1</v>
      </c>
      <c r="D102" s="52"/>
      <c r="H102" s="2"/>
    </row>
    <row r="103" spans="1:8" ht="15" customHeight="1">
      <c r="B103" s="53" t="s">
        <v>93</v>
      </c>
      <c r="D103" s="52"/>
      <c r="H103" s="2"/>
    </row>
    <row r="104" spans="1:8" ht="15" customHeight="1" thickBot="1">
      <c r="B104" s="6" t="s">
        <v>94</v>
      </c>
      <c r="H104" s="2"/>
    </row>
    <row r="105" spans="1:8" ht="15" customHeight="1">
      <c r="A105" s="10" t="s">
        <v>3</v>
      </c>
      <c r="B105" s="11" t="s">
        <v>95</v>
      </c>
      <c r="C105" s="54" t="s">
        <v>5</v>
      </c>
      <c r="D105" s="55" t="s">
        <v>6</v>
      </c>
      <c r="H105" s="2"/>
    </row>
    <row r="106" spans="1:8" ht="15" customHeight="1" thickBot="1">
      <c r="A106" s="56"/>
      <c r="B106" s="57"/>
      <c r="C106" s="58" t="s">
        <v>7</v>
      </c>
      <c r="D106" s="59" t="s">
        <v>8</v>
      </c>
      <c r="H106" s="2"/>
    </row>
    <row r="107" spans="1:8" ht="12" customHeight="1">
      <c r="A107" s="60">
        <v>1</v>
      </c>
      <c r="B107" s="61" t="s">
        <v>96</v>
      </c>
      <c r="C107" s="62">
        <v>1800000</v>
      </c>
      <c r="D107" s="63">
        <v>82846746</v>
      </c>
      <c r="H107" s="2"/>
    </row>
    <row r="108" spans="1:8" ht="12" customHeight="1">
      <c r="A108" s="64"/>
      <c r="B108" s="65"/>
      <c r="C108" s="66"/>
      <c r="D108" s="67"/>
      <c r="H108" s="2"/>
    </row>
    <row r="109" spans="1:8" ht="12" customHeight="1">
      <c r="A109" s="64">
        <v>2</v>
      </c>
      <c r="B109" s="65" t="s">
        <v>97</v>
      </c>
      <c r="C109" s="68"/>
      <c r="D109" s="69"/>
      <c r="H109" s="2"/>
    </row>
    <row r="110" spans="1:8" ht="12" customHeight="1">
      <c r="A110" s="64"/>
      <c r="B110" s="65"/>
      <c r="C110" s="68"/>
      <c r="D110" s="69"/>
      <c r="H110" s="2"/>
    </row>
    <row r="111" spans="1:8" ht="12" customHeight="1">
      <c r="A111" s="64">
        <v>3</v>
      </c>
      <c r="B111" s="65" t="s">
        <v>98</v>
      </c>
      <c r="C111" s="70"/>
      <c r="D111" s="69"/>
      <c r="H111" s="2"/>
    </row>
    <row r="112" spans="1:8" ht="12" customHeight="1">
      <c r="A112" s="64"/>
      <c r="B112" s="65"/>
      <c r="C112" s="68"/>
      <c r="D112" s="69"/>
      <c r="H112" s="2"/>
    </row>
    <row r="113" spans="1:8" ht="12" customHeight="1">
      <c r="A113" s="64">
        <v>4</v>
      </c>
      <c r="B113" s="65" t="s">
        <v>99</v>
      </c>
      <c r="C113" s="68">
        <v>0</v>
      </c>
      <c r="D113" s="67">
        <v>-78107014</v>
      </c>
      <c r="H113" s="2"/>
    </row>
    <row r="114" spans="1:8" ht="12" customHeight="1">
      <c r="A114" s="64"/>
      <c r="B114" s="65"/>
      <c r="C114" s="66"/>
      <c r="D114" s="67"/>
      <c r="H114" s="2"/>
    </row>
    <row r="115" spans="1:8" ht="12" customHeight="1">
      <c r="A115" s="64">
        <v>5</v>
      </c>
      <c r="B115" s="65" t="s">
        <v>101</v>
      </c>
      <c r="C115" s="66">
        <f>C116+C117</f>
        <v>-1119153</v>
      </c>
      <c r="D115" s="67">
        <v>-1920999</v>
      </c>
      <c r="H115" s="2"/>
    </row>
    <row r="116" spans="1:8" ht="12" customHeight="1">
      <c r="A116" s="64"/>
      <c r="B116" s="65" t="s">
        <v>102</v>
      </c>
      <c r="C116" s="71">
        <v>-959000</v>
      </c>
      <c r="D116" s="69">
        <v>-1646100</v>
      </c>
      <c r="H116" s="2"/>
    </row>
    <row r="117" spans="1:8" ht="12" customHeight="1">
      <c r="A117" s="64"/>
      <c r="B117" s="65" t="s">
        <v>103</v>
      </c>
      <c r="C117" s="72">
        <v>-160153</v>
      </c>
      <c r="D117" s="69">
        <v>-274899</v>
      </c>
      <c r="H117" s="2"/>
    </row>
    <row r="118" spans="1:8" ht="12" customHeight="1">
      <c r="A118" s="64"/>
      <c r="B118" s="65"/>
      <c r="C118" s="73"/>
      <c r="D118" s="69"/>
      <c r="H118" s="2"/>
    </row>
    <row r="119" spans="1:8" ht="12" customHeight="1">
      <c r="A119" s="64">
        <v>6</v>
      </c>
      <c r="B119" s="65" t="s">
        <v>104</v>
      </c>
      <c r="C119" s="73"/>
      <c r="D119" s="67">
        <v>0</v>
      </c>
      <c r="H119" s="2"/>
    </row>
    <row r="120" spans="1:8" ht="12" customHeight="1">
      <c r="A120" s="64"/>
      <c r="B120" s="65"/>
      <c r="C120" s="66"/>
      <c r="D120" s="67"/>
      <c r="H120" s="2"/>
    </row>
    <row r="121" spans="1:8" ht="12" customHeight="1">
      <c r="A121" s="64">
        <v>7</v>
      </c>
      <c r="B121" s="65" t="s">
        <v>105</v>
      </c>
      <c r="C121" s="66">
        <v>-178081</v>
      </c>
      <c r="D121" s="67">
        <v>-2893124</v>
      </c>
      <c r="H121" s="2"/>
    </row>
    <row r="122" spans="1:8" ht="12" customHeight="1">
      <c r="A122" s="64"/>
      <c r="B122" s="65"/>
      <c r="C122" s="66"/>
      <c r="D122" s="67"/>
      <c r="H122" s="2"/>
    </row>
    <row r="123" spans="1:8" ht="12" customHeight="1">
      <c r="A123" s="74">
        <v>8</v>
      </c>
      <c r="B123" s="23" t="s">
        <v>106</v>
      </c>
      <c r="C123" s="66">
        <f>C115+C119+C121</f>
        <v>-1297234</v>
      </c>
      <c r="D123" s="67">
        <v>-4814123</v>
      </c>
      <c r="H123" s="2"/>
    </row>
    <row r="124" spans="1:8" ht="12" customHeight="1">
      <c r="A124" s="74"/>
      <c r="B124" s="23"/>
      <c r="C124" s="66"/>
      <c r="D124" s="67"/>
      <c r="H124" s="2"/>
    </row>
    <row r="125" spans="1:8" ht="12" customHeight="1">
      <c r="A125" s="74">
        <v>9</v>
      </c>
      <c r="B125" s="23" t="s">
        <v>107</v>
      </c>
      <c r="C125" s="66">
        <f>C107+C113+C123</f>
        <v>502766</v>
      </c>
      <c r="D125" s="67">
        <v>-74391</v>
      </c>
      <c r="H125" s="2"/>
    </row>
    <row r="126" spans="1:8" ht="12" customHeight="1">
      <c r="A126" s="74"/>
      <c r="B126" s="23"/>
      <c r="C126" s="66"/>
      <c r="D126" s="67"/>
      <c r="H126" s="2"/>
    </row>
    <row r="127" spans="1:8" ht="12" customHeight="1">
      <c r="A127" s="64">
        <v>10</v>
      </c>
      <c r="B127" s="65" t="s">
        <v>108</v>
      </c>
      <c r="C127" s="68"/>
      <c r="D127" s="69"/>
      <c r="H127" s="2"/>
    </row>
    <row r="128" spans="1:8" ht="12" customHeight="1">
      <c r="A128" s="64"/>
      <c r="B128" s="65"/>
      <c r="C128" s="68"/>
      <c r="D128" s="69"/>
      <c r="H128" s="2"/>
    </row>
    <row r="129" spans="1:8" ht="12" customHeight="1">
      <c r="A129" s="64">
        <v>11</v>
      </c>
      <c r="B129" s="65" t="s">
        <v>109</v>
      </c>
      <c r="C129" s="68"/>
      <c r="D129" s="69"/>
      <c r="H129" s="2"/>
    </row>
    <row r="130" spans="1:8" ht="12" customHeight="1">
      <c r="A130" s="64"/>
      <c r="B130" s="65"/>
      <c r="C130" s="68"/>
      <c r="D130" s="69"/>
      <c r="H130" s="2"/>
    </row>
    <row r="131" spans="1:8" ht="12" customHeight="1">
      <c r="A131" s="64">
        <v>12</v>
      </c>
      <c r="B131" s="65" t="s">
        <v>110</v>
      </c>
      <c r="C131" s="66"/>
      <c r="D131" s="69"/>
      <c r="H131" s="2"/>
    </row>
    <row r="132" spans="1:8" ht="12" customHeight="1">
      <c r="A132" s="64"/>
      <c r="B132" s="65" t="s">
        <v>111</v>
      </c>
      <c r="C132" s="68"/>
      <c r="D132" s="69"/>
      <c r="H132" s="2"/>
    </row>
    <row r="133" spans="1:8" ht="12" customHeight="1">
      <c r="A133" s="64"/>
      <c r="B133" s="65" t="s">
        <v>112</v>
      </c>
      <c r="C133" s="68"/>
      <c r="D133" s="69">
        <v>-61428</v>
      </c>
      <c r="H133" s="2"/>
    </row>
    <row r="134" spans="1:8" ht="12" customHeight="1">
      <c r="A134" s="64"/>
      <c r="B134" s="65" t="s">
        <v>113</v>
      </c>
      <c r="C134" s="68">
        <v>-6178567</v>
      </c>
      <c r="D134" s="69">
        <v>-16530</v>
      </c>
      <c r="H134" s="2"/>
    </row>
    <row r="135" spans="1:8" ht="12" customHeight="1">
      <c r="A135" s="64"/>
      <c r="B135" s="65" t="s">
        <v>114</v>
      </c>
      <c r="C135" s="68"/>
      <c r="D135" s="69"/>
      <c r="H135" s="2"/>
    </row>
    <row r="136" spans="1:8" ht="12" customHeight="1">
      <c r="A136" s="64"/>
      <c r="B136" s="65"/>
      <c r="C136" s="68"/>
      <c r="D136" s="69"/>
      <c r="H136" s="2"/>
    </row>
    <row r="137" spans="1:8" ht="12" customHeight="1">
      <c r="A137" s="74">
        <v>13</v>
      </c>
      <c r="B137" s="23" t="s">
        <v>115</v>
      </c>
      <c r="C137" s="66">
        <f>SUM(C127:C135)</f>
        <v>-6178567</v>
      </c>
      <c r="D137" s="67">
        <v>-77958</v>
      </c>
      <c r="H137" s="2"/>
    </row>
    <row r="138" spans="1:8" ht="12" customHeight="1">
      <c r="A138" s="74"/>
      <c r="B138" s="23"/>
      <c r="C138" s="68"/>
      <c r="D138" s="69"/>
      <c r="H138" s="2"/>
    </row>
    <row r="139" spans="1:8" ht="12" customHeight="1">
      <c r="A139" s="74">
        <v>14</v>
      </c>
      <c r="B139" s="23" t="s">
        <v>116</v>
      </c>
      <c r="C139" s="66">
        <f>C125+C137</f>
        <v>-5675801</v>
      </c>
      <c r="D139" s="67">
        <v>-152349</v>
      </c>
      <c r="H139" s="2"/>
    </row>
    <row r="140" spans="1:8" ht="12" customHeight="1">
      <c r="A140" s="74">
        <v>15</v>
      </c>
      <c r="B140" s="23" t="s">
        <v>117</v>
      </c>
      <c r="C140" s="66">
        <f>C148+C149</f>
        <v>7137567</v>
      </c>
      <c r="D140" s="67"/>
      <c r="H140" s="2"/>
    </row>
    <row r="141" spans="1:8" ht="12" customHeight="1">
      <c r="A141" s="74">
        <v>16</v>
      </c>
      <c r="B141" s="23" t="s">
        <v>118</v>
      </c>
      <c r="C141" s="66">
        <f>SUM(C139:C140)</f>
        <v>1461766</v>
      </c>
      <c r="D141" s="67">
        <v>-152349</v>
      </c>
      <c r="H141" s="2"/>
    </row>
    <row r="142" spans="1:8" ht="12" customHeight="1">
      <c r="A142" s="74">
        <v>17</v>
      </c>
      <c r="B142" s="23" t="s">
        <v>119</v>
      </c>
      <c r="C142" s="66"/>
      <c r="D142" s="67"/>
      <c r="H142" s="2"/>
    </row>
    <row r="143" spans="1:8" ht="12" customHeight="1">
      <c r="A143" s="74">
        <v>18</v>
      </c>
      <c r="B143" s="23" t="s">
        <v>120</v>
      </c>
      <c r="C143" s="66">
        <f>SUM(C141:C142)</f>
        <v>1461766</v>
      </c>
      <c r="D143" s="67">
        <v>-152349</v>
      </c>
      <c r="H143" s="2"/>
    </row>
    <row r="144" spans="1:8" ht="12" customHeight="1">
      <c r="A144" s="64">
        <v>19</v>
      </c>
      <c r="B144" s="65" t="s">
        <v>121</v>
      </c>
      <c r="C144" s="66">
        <f>C143*15/100</f>
        <v>219264.9</v>
      </c>
      <c r="D144" s="67">
        <v>293932.2</v>
      </c>
      <c r="H144" s="2"/>
    </row>
    <row r="145" spans="1:8" ht="12" customHeight="1">
      <c r="A145" s="64"/>
      <c r="B145" s="65"/>
      <c r="C145" s="66"/>
      <c r="D145" s="67"/>
      <c r="H145" s="2"/>
    </row>
    <row r="146" spans="1:8" ht="12" customHeight="1">
      <c r="A146" s="74">
        <v>20</v>
      </c>
      <c r="B146" s="23" t="s">
        <v>122</v>
      </c>
      <c r="C146" s="66">
        <f>C139-C144</f>
        <v>-5895065.9000000004</v>
      </c>
      <c r="D146" s="67">
        <v>-446281.2</v>
      </c>
      <c r="H146" s="2"/>
    </row>
    <row r="147" spans="1:8" ht="12" customHeight="1" thickBot="1">
      <c r="A147" s="75">
        <v>21</v>
      </c>
      <c r="B147" s="76" t="s">
        <v>123</v>
      </c>
      <c r="C147" s="77"/>
      <c r="D147" s="78"/>
      <c r="H147" s="2"/>
    </row>
    <row r="148" spans="1:8" ht="15" customHeight="1">
      <c r="A148" s="79"/>
      <c r="B148" s="79" t="s">
        <v>124</v>
      </c>
      <c r="C148" s="80">
        <f>959000</f>
        <v>959000</v>
      </c>
      <c r="D148" s="80"/>
      <c r="H148" s="2"/>
    </row>
    <row r="149" spans="1:8" ht="15" customHeight="1">
      <c r="A149" s="79"/>
      <c r="B149" s="79" t="s">
        <v>125</v>
      </c>
      <c r="C149" s="81">
        <f>6178567</f>
        <v>6178567</v>
      </c>
      <c r="D149" s="80"/>
      <c r="H149" s="2"/>
    </row>
    <row r="150" spans="1:8" ht="15" customHeight="1">
      <c r="A150" s="79"/>
      <c r="B150" s="79" t="s">
        <v>126</v>
      </c>
      <c r="C150" s="80"/>
      <c r="D150" s="80"/>
      <c r="H150" s="2"/>
    </row>
    <row r="151" spans="1:8" ht="15" customHeight="1">
      <c r="A151" s="79"/>
      <c r="B151" s="1"/>
      <c r="C151" s="80"/>
      <c r="D151" s="80"/>
      <c r="H151" s="2"/>
    </row>
    <row r="152" spans="1:8" ht="15" customHeight="1">
      <c r="A152" s="79"/>
      <c r="B152" s="1"/>
      <c r="C152" s="80"/>
      <c r="D152" s="80"/>
      <c r="H152" s="2"/>
    </row>
    <row r="153" spans="1:8" ht="15" customHeight="1">
      <c r="A153" s="79"/>
      <c r="B153" s="1"/>
      <c r="C153" s="80"/>
      <c r="D153" s="80"/>
      <c r="H153" s="2"/>
    </row>
    <row r="154" spans="1:8" ht="15" customHeight="1">
      <c r="A154" s="79"/>
      <c r="B154" s="1"/>
      <c r="C154" s="80"/>
      <c r="D154" s="80"/>
      <c r="H154" s="2"/>
    </row>
    <row r="155" spans="1:8" ht="15" customHeight="1">
      <c r="A155" s="79"/>
      <c r="B155" s="1"/>
      <c r="C155" s="80"/>
      <c r="D155" s="80"/>
      <c r="H155" s="2"/>
    </row>
    <row r="156" spans="1:8" ht="15" customHeight="1">
      <c r="A156" s="79"/>
      <c r="B156" s="1"/>
      <c r="C156" s="80"/>
      <c r="D156" s="80"/>
      <c r="H156" s="2"/>
    </row>
    <row r="157" spans="1:8" ht="15" customHeight="1">
      <c r="A157" s="79"/>
      <c r="B157" s="1"/>
      <c r="C157" s="80"/>
      <c r="D157" s="80"/>
      <c r="H157" s="2"/>
    </row>
    <row r="158" spans="1:8" ht="15" customHeight="1">
      <c r="A158" s="79"/>
      <c r="B158" s="1"/>
      <c r="C158" s="80"/>
      <c r="D158" s="80"/>
      <c r="H158" s="2"/>
    </row>
    <row r="159" spans="1:8" ht="16.5" customHeight="1">
      <c r="A159" s="79"/>
      <c r="B159" s="1" t="s">
        <v>0</v>
      </c>
      <c r="C159" s="80"/>
      <c r="D159" s="80"/>
    </row>
    <row r="160" spans="1:8" ht="12.95" customHeight="1">
      <c r="B160" s="1" t="s">
        <v>1</v>
      </c>
    </row>
    <row r="161" spans="1:8" ht="12.95" customHeight="1" thickBot="1">
      <c r="A161" s="53" t="s">
        <v>127</v>
      </c>
      <c r="B161" s="53"/>
      <c r="D161" s="52"/>
      <c r="E161" s="52"/>
    </row>
    <row r="162" spans="1:8" ht="12.95" customHeight="1">
      <c r="A162" s="10" t="s">
        <v>3</v>
      </c>
      <c r="B162" s="82" t="s">
        <v>128</v>
      </c>
      <c r="C162" s="12" t="s">
        <v>5</v>
      </c>
      <c r="D162" s="13" t="s">
        <v>6</v>
      </c>
      <c r="H162" s="6"/>
    </row>
    <row r="163" spans="1:8" ht="12.95" customHeight="1">
      <c r="A163" s="14"/>
      <c r="B163" s="15"/>
      <c r="C163" s="16" t="s">
        <v>7</v>
      </c>
      <c r="D163" s="17" t="s">
        <v>8</v>
      </c>
      <c r="H163" s="6"/>
    </row>
    <row r="164" spans="1:8" ht="12.95" customHeight="1">
      <c r="A164" s="18"/>
      <c r="B164" s="83" t="s">
        <v>129</v>
      </c>
      <c r="C164" s="20">
        <f>SUM(C165:C179)</f>
        <v>9970929.5979001373</v>
      </c>
      <c r="D164" s="51">
        <v>5013160.9879999906</v>
      </c>
      <c r="H164" s="6"/>
    </row>
    <row r="165" spans="1:8" ht="12.95" customHeight="1">
      <c r="A165" s="84"/>
      <c r="B165" s="65" t="s">
        <v>130</v>
      </c>
      <c r="C165" s="24">
        <f>C139</f>
        <v>-5675801</v>
      </c>
      <c r="D165" s="28">
        <v>-152349</v>
      </c>
      <c r="H165" s="6"/>
    </row>
    <row r="166" spans="1:8" ht="12.95" customHeight="1">
      <c r="A166" s="84"/>
      <c r="B166" s="49" t="s">
        <v>131</v>
      </c>
      <c r="C166" s="24"/>
      <c r="D166" s="28"/>
      <c r="H166" s="6"/>
    </row>
    <row r="167" spans="1:8" ht="12.95" customHeight="1">
      <c r="A167" s="84"/>
      <c r="B167" s="85" t="s">
        <v>132</v>
      </c>
      <c r="C167" s="24">
        <f>-C119</f>
        <v>0</v>
      </c>
      <c r="D167" s="28">
        <v>0</v>
      </c>
      <c r="H167" s="6"/>
    </row>
    <row r="168" spans="1:8" ht="12.95" customHeight="1">
      <c r="A168" s="84"/>
      <c r="B168" s="85" t="s">
        <v>133</v>
      </c>
      <c r="C168" s="24"/>
      <c r="D168" s="28"/>
      <c r="H168" s="6"/>
    </row>
    <row r="169" spans="1:8" ht="12.95" customHeight="1">
      <c r="A169" s="84"/>
      <c r="B169" s="85" t="s">
        <v>100</v>
      </c>
      <c r="C169" s="24"/>
      <c r="D169" s="28"/>
      <c r="H169" s="6"/>
    </row>
    <row r="170" spans="1:8" ht="12.95" customHeight="1">
      <c r="A170" s="84"/>
      <c r="B170" s="85" t="s">
        <v>134</v>
      </c>
      <c r="C170" s="24"/>
      <c r="D170" s="28"/>
      <c r="H170" s="6"/>
    </row>
    <row r="171" spans="1:8" ht="12.95" customHeight="1">
      <c r="A171" s="84"/>
      <c r="B171" s="85" t="s">
        <v>135</v>
      </c>
      <c r="C171" s="24"/>
      <c r="D171" s="28"/>
      <c r="H171" s="6"/>
    </row>
    <row r="172" spans="1:8" ht="12.95" customHeight="1">
      <c r="A172" s="84"/>
      <c r="B172" s="49" t="s">
        <v>136</v>
      </c>
      <c r="C172" s="24">
        <f>D13-C13+D16-C16+D17-C17</f>
        <v>6447534.5799999982</v>
      </c>
      <c r="D172" s="28">
        <v>-52150612.939999893</v>
      </c>
      <c r="H172" s="6"/>
    </row>
    <row r="173" spans="1:8" ht="12.95" customHeight="1">
      <c r="A173" s="84"/>
      <c r="B173" s="49" t="s">
        <v>137</v>
      </c>
      <c r="C173" s="24">
        <f>D20-C20</f>
        <v>7329.6100001037121</v>
      </c>
      <c r="D173" s="28">
        <v>68145281.993000001</v>
      </c>
      <c r="H173" s="6"/>
    </row>
    <row r="174" spans="1:8" ht="12.95" customHeight="1">
      <c r="A174" s="84"/>
      <c r="B174" s="49" t="s">
        <v>138</v>
      </c>
      <c r="C174" s="24">
        <f>C61-D61</f>
        <v>9191866.4079000354</v>
      </c>
      <c r="D174" s="28">
        <v>-10393308.065000117</v>
      </c>
      <c r="H174" s="6"/>
    </row>
    <row r="175" spans="1:8" ht="12.95" customHeight="1">
      <c r="A175" s="84"/>
      <c r="B175" s="49" t="s">
        <v>139</v>
      </c>
      <c r="C175" s="24">
        <f>D31-C31</f>
        <v>0</v>
      </c>
      <c r="D175" s="28">
        <v>0</v>
      </c>
      <c r="H175" s="6"/>
    </row>
    <row r="176" spans="1:8" ht="12.95" customHeight="1">
      <c r="A176" s="84"/>
      <c r="B176" s="49" t="s">
        <v>140</v>
      </c>
      <c r="C176" s="24"/>
      <c r="D176" s="28"/>
      <c r="H176" s="6"/>
    </row>
    <row r="177" spans="1:8" ht="12.95" customHeight="1">
      <c r="A177" s="84"/>
      <c r="B177" s="49" t="s">
        <v>141</v>
      </c>
      <c r="C177" s="24"/>
      <c r="D177" s="28"/>
      <c r="H177" s="6"/>
    </row>
    <row r="178" spans="1:8" ht="12.95" customHeight="1">
      <c r="A178" s="84"/>
      <c r="B178" s="49" t="s">
        <v>142</v>
      </c>
      <c r="C178" s="24"/>
      <c r="D178" s="28">
        <v>-435851</v>
      </c>
      <c r="H178" s="6"/>
    </row>
    <row r="179" spans="1:8" ht="12.95" customHeight="1">
      <c r="A179" s="84"/>
      <c r="B179" s="49" t="s">
        <v>143</v>
      </c>
      <c r="C179" s="24"/>
      <c r="D179" s="28"/>
      <c r="H179" s="6"/>
    </row>
    <row r="180" spans="1:8" ht="12.95" customHeight="1">
      <c r="A180" s="84"/>
      <c r="B180" s="83" t="s">
        <v>144</v>
      </c>
      <c r="C180" s="46">
        <f>SUM(C181:C187)</f>
        <v>0</v>
      </c>
      <c r="D180" s="47">
        <v>0</v>
      </c>
      <c r="H180" s="6"/>
    </row>
    <row r="181" spans="1:8" ht="12.95" customHeight="1">
      <c r="A181" s="84"/>
      <c r="B181" s="49" t="s">
        <v>145</v>
      </c>
      <c r="C181" s="24"/>
      <c r="D181" s="28"/>
      <c r="H181" s="6"/>
    </row>
    <row r="182" spans="1:8" ht="12.95" customHeight="1">
      <c r="A182" s="84"/>
      <c r="B182" s="49" t="s">
        <v>146</v>
      </c>
      <c r="C182" s="24"/>
      <c r="D182" s="28"/>
      <c r="H182" s="6"/>
    </row>
    <row r="183" spans="1:8" ht="12.95" customHeight="1">
      <c r="A183" s="84"/>
      <c r="B183" s="49" t="s">
        <v>147</v>
      </c>
      <c r="C183" s="24"/>
      <c r="D183" s="28"/>
      <c r="H183" s="6"/>
    </row>
    <row r="184" spans="1:8" ht="12.95" customHeight="1">
      <c r="A184" s="84"/>
      <c r="B184" s="49" t="s">
        <v>148</v>
      </c>
      <c r="C184" s="24"/>
      <c r="D184" s="28"/>
      <c r="H184" s="6"/>
    </row>
    <row r="185" spans="1:8" ht="12.95" customHeight="1">
      <c r="A185" s="84"/>
      <c r="B185" s="49" t="s">
        <v>149</v>
      </c>
      <c r="C185" s="24"/>
      <c r="D185" s="28"/>
      <c r="H185" s="6"/>
    </row>
    <row r="186" spans="1:8" ht="12.95" customHeight="1">
      <c r="A186" s="84"/>
      <c r="B186" s="49" t="s">
        <v>150</v>
      </c>
      <c r="C186" s="24"/>
      <c r="D186" s="28"/>
      <c r="H186" s="6"/>
    </row>
    <row r="187" spans="1:8" ht="12.95" customHeight="1">
      <c r="A187" s="84"/>
      <c r="B187" s="49" t="s">
        <v>143</v>
      </c>
      <c r="C187" s="24"/>
      <c r="D187" s="28"/>
      <c r="H187" s="6"/>
    </row>
    <row r="188" spans="1:8" ht="12.95" customHeight="1">
      <c r="A188" s="84"/>
      <c r="B188" s="83" t="s">
        <v>151</v>
      </c>
      <c r="C188" s="46">
        <f>SUM(C189:C194)</f>
        <v>-10627074.280000001</v>
      </c>
      <c r="D188" s="28">
        <v>-7410626.7199999988</v>
      </c>
      <c r="H188" s="6"/>
    </row>
    <row r="189" spans="1:8" ht="12.95" customHeight="1">
      <c r="A189" s="84"/>
      <c r="B189" s="49" t="s">
        <v>152</v>
      </c>
      <c r="C189" s="24"/>
      <c r="D189" s="28"/>
      <c r="H189" s="6"/>
    </row>
    <row r="190" spans="1:8" ht="12.95" customHeight="1">
      <c r="A190" s="84"/>
      <c r="B190" s="49" t="s">
        <v>153</v>
      </c>
      <c r="C190" s="24">
        <f>C58-D58</f>
        <v>0</v>
      </c>
      <c r="D190" s="28">
        <v>0</v>
      </c>
      <c r="H190" s="6"/>
    </row>
    <row r="191" spans="1:8" ht="12.95" customHeight="1">
      <c r="A191" s="84"/>
      <c r="B191" s="49" t="s">
        <v>154</v>
      </c>
      <c r="C191" s="24">
        <f>C76-D76</f>
        <v>-10627074.280000001</v>
      </c>
      <c r="D191" s="28">
        <v>-7410626.7199999988</v>
      </c>
      <c r="H191" s="6"/>
    </row>
    <row r="192" spans="1:8" ht="12.95" customHeight="1">
      <c r="A192" s="84"/>
      <c r="B192" s="49" t="s">
        <v>155</v>
      </c>
      <c r="C192" s="24"/>
      <c r="D192" s="28"/>
      <c r="H192" s="6"/>
    </row>
    <row r="193" spans="1:8" ht="12.95" customHeight="1">
      <c r="A193" s="84"/>
      <c r="B193" s="49" t="s">
        <v>156</v>
      </c>
      <c r="C193" s="50"/>
      <c r="D193" s="51"/>
      <c r="H193" s="6"/>
    </row>
    <row r="194" spans="1:8" ht="12.95" customHeight="1">
      <c r="A194" s="84"/>
      <c r="B194" s="49" t="s">
        <v>157</v>
      </c>
      <c r="C194" s="24"/>
      <c r="D194" s="28"/>
      <c r="H194" s="6"/>
    </row>
    <row r="195" spans="1:8" ht="12.95" customHeight="1">
      <c r="A195" s="84"/>
      <c r="B195" s="83" t="s">
        <v>158</v>
      </c>
      <c r="C195" s="70">
        <f>C188+C180+C164</f>
        <v>-656144.68209986389</v>
      </c>
      <c r="D195" s="28">
        <v>-2397465.7320000082</v>
      </c>
      <c r="H195" s="6"/>
    </row>
    <row r="196" spans="1:8" ht="12.95" customHeight="1">
      <c r="A196" s="84"/>
      <c r="B196" s="83" t="s">
        <v>159</v>
      </c>
      <c r="C196" s="70">
        <f>D8</f>
        <v>848066</v>
      </c>
      <c r="D196" s="28">
        <v>3245532</v>
      </c>
      <c r="H196" s="6"/>
    </row>
    <row r="197" spans="1:8" ht="12.95" customHeight="1" thickBot="1">
      <c r="A197" s="86"/>
      <c r="B197" s="87" t="s">
        <v>160</v>
      </c>
      <c r="C197" s="88">
        <f>C196+C195</f>
        <v>191921.31790013611</v>
      </c>
      <c r="D197" s="89">
        <v>848066.26799999177</v>
      </c>
      <c r="E197" s="9">
        <f>C197-C8</f>
        <v>0.31790013611316681</v>
      </c>
      <c r="H197" s="6"/>
    </row>
    <row r="198" spans="1:8" ht="15" customHeight="1">
      <c r="A198" s="90"/>
      <c r="B198" s="91"/>
      <c r="C198" s="92"/>
      <c r="D198" s="93"/>
      <c r="H198" s="6"/>
    </row>
    <row r="199" spans="1:8" ht="15" customHeight="1">
      <c r="A199" s="90"/>
      <c r="B199" s="91"/>
      <c r="C199" s="92"/>
      <c r="D199" s="93"/>
      <c r="H199" s="6"/>
    </row>
    <row r="200" spans="1:8" ht="15" customHeight="1">
      <c r="A200" s="90"/>
      <c r="B200" s="91"/>
      <c r="C200" s="92"/>
      <c r="D200" s="93"/>
      <c r="H200" s="6"/>
    </row>
    <row r="201" spans="1:8" ht="15" customHeight="1">
      <c r="A201" s="90"/>
      <c r="B201" s="91"/>
      <c r="C201" s="92"/>
      <c r="D201" s="93"/>
      <c r="H201" s="6"/>
    </row>
    <row r="202" spans="1:8" ht="15" customHeight="1">
      <c r="A202" s="90"/>
      <c r="B202" s="91"/>
      <c r="C202" s="92"/>
      <c r="D202" s="93"/>
      <c r="H202" s="6"/>
    </row>
    <row r="203" spans="1:8" ht="15" customHeight="1">
      <c r="A203" s="90"/>
      <c r="B203" s="91"/>
      <c r="C203" s="92"/>
      <c r="D203" s="93"/>
      <c r="H203" s="6"/>
    </row>
    <row r="204" spans="1:8" ht="15" customHeight="1">
      <c r="A204" s="90"/>
      <c r="B204" s="91"/>
      <c r="C204" s="92"/>
      <c r="D204" s="93"/>
      <c r="H204" s="6"/>
    </row>
    <row r="205" spans="1:8" ht="15" customHeight="1">
      <c r="A205" s="90"/>
      <c r="B205" s="91"/>
      <c r="C205" s="92"/>
      <c r="D205" s="93"/>
      <c r="H205" s="6"/>
    </row>
    <row r="206" spans="1:8" ht="15" customHeight="1">
      <c r="A206" s="90"/>
      <c r="B206" s="91"/>
      <c r="C206" s="92"/>
      <c r="D206" s="93"/>
      <c r="H206" s="6"/>
    </row>
    <row r="207" spans="1:8" ht="15" customHeight="1">
      <c r="A207" s="90"/>
      <c r="B207" s="91"/>
      <c r="C207" s="92"/>
      <c r="D207" s="93"/>
      <c r="H207" s="6"/>
    </row>
    <row r="208" spans="1:8" ht="15" customHeight="1">
      <c r="A208" s="90"/>
      <c r="B208" s="91"/>
      <c r="C208" s="92"/>
      <c r="D208" s="93"/>
      <c r="H208" s="6"/>
    </row>
    <row r="209" spans="1:8" ht="15" customHeight="1">
      <c r="A209" s="90"/>
      <c r="B209" s="91"/>
      <c r="C209" s="92"/>
      <c r="D209" s="93"/>
      <c r="H209" s="6"/>
    </row>
    <row r="210" spans="1:8" ht="15" customHeight="1">
      <c r="A210" s="90"/>
      <c r="B210" s="91"/>
      <c r="C210" s="92"/>
      <c r="D210" s="93"/>
      <c r="H210" s="6"/>
    </row>
    <row r="211" spans="1:8" ht="15" customHeight="1">
      <c r="A211" s="90"/>
      <c r="B211" s="91"/>
      <c r="C211" s="92"/>
      <c r="D211" s="93"/>
      <c r="H211" s="6"/>
    </row>
    <row r="212" spans="1:8" ht="15" customHeight="1">
      <c r="A212" s="90"/>
      <c r="B212" s="91"/>
      <c r="C212" s="92"/>
      <c r="D212" s="93"/>
      <c r="H212" s="6"/>
    </row>
    <row r="213" spans="1:8" ht="15" customHeight="1">
      <c r="A213" s="90"/>
      <c r="B213" s="91"/>
      <c r="C213" s="92"/>
      <c r="D213" s="93"/>
      <c r="H213" s="6"/>
    </row>
    <row r="214" spans="1:8" ht="15" customHeight="1">
      <c r="A214" s="94" t="s">
        <v>161</v>
      </c>
      <c r="B214" s="94"/>
      <c r="C214" s="94"/>
      <c r="D214" s="94"/>
      <c r="E214" s="94"/>
      <c r="F214" s="94"/>
      <c r="G214" s="94"/>
      <c r="H214" s="94"/>
    </row>
    <row r="215" spans="1:8" ht="15" customHeight="1">
      <c r="A215" s="95"/>
      <c r="B215" s="1" t="s">
        <v>0</v>
      </c>
      <c r="C215" s="95"/>
      <c r="D215" s="95"/>
      <c r="E215" s="95"/>
      <c r="F215" s="95"/>
      <c r="G215" s="95"/>
      <c r="H215" s="95"/>
    </row>
    <row r="216" spans="1:8" ht="15" customHeight="1" thickBot="1">
      <c r="B216" s="1" t="s">
        <v>1</v>
      </c>
      <c r="C216" s="96"/>
      <c r="D216" s="96"/>
      <c r="E216" s="6"/>
      <c r="F216" s="6"/>
      <c r="G216" s="6"/>
      <c r="H216" s="6"/>
    </row>
    <row r="217" spans="1:8" ht="15" customHeight="1" thickBot="1">
      <c r="A217" s="106"/>
      <c r="B217" s="107"/>
      <c r="C217" s="107" t="s">
        <v>162</v>
      </c>
      <c r="D217" s="107" t="s">
        <v>163</v>
      </c>
      <c r="E217" s="107" t="s">
        <v>164</v>
      </c>
      <c r="F217" s="108" t="s">
        <v>165</v>
      </c>
      <c r="G217" s="6"/>
      <c r="H217" s="6"/>
    </row>
    <row r="218" spans="1:8" ht="15" customHeight="1" thickTop="1" thickBot="1">
      <c r="A218" s="109" t="s">
        <v>166</v>
      </c>
      <c r="B218" s="97" t="s">
        <v>167</v>
      </c>
      <c r="C218" s="98">
        <f>D88</f>
        <v>454000000</v>
      </c>
      <c r="D218" s="98"/>
      <c r="E218" s="98">
        <f>D94</f>
        <v>1950064.7976918286</v>
      </c>
      <c r="F218" s="110">
        <f t="shared" ref="F218:F225" si="0">SUM(C218:E218)</f>
        <v>455950064.79769182</v>
      </c>
      <c r="G218" s="6"/>
      <c r="H218" s="6"/>
    </row>
    <row r="219" spans="1:8" ht="15" customHeight="1" thickTop="1">
      <c r="A219" s="111">
        <v>1</v>
      </c>
      <c r="B219" s="99" t="s">
        <v>168</v>
      </c>
      <c r="C219" s="100"/>
      <c r="D219" s="100"/>
      <c r="E219" s="100">
        <f>D95</f>
        <v>-446281.2</v>
      </c>
      <c r="F219" s="112">
        <f t="shared" si="0"/>
        <v>-446281.2</v>
      </c>
      <c r="G219" s="6"/>
      <c r="H219" s="6"/>
    </row>
    <row r="220" spans="1:8" ht="15" customHeight="1">
      <c r="A220" s="111">
        <v>2</v>
      </c>
      <c r="B220" s="99" t="s">
        <v>169</v>
      </c>
      <c r="C220" s="100"/>
      <c r="D220" s="100"/>
      <c r="E220" s="100"/>
      <c r="F220" s="112">
        <f t="shared" si="0"/>
        <v>0</v>
      </c>
      <c r="G220" s="6"/>
      <c r="H220" s="6"/>
    </row>
    <row r="221" spans="1:8" ht="15" customHeight="1">
      <c r="A221" s="111">
        <v>3</v>
      </c>
      <c r="B221" s="99" t="s">
        <v>170</v>
      </c>
      <c r="C221" s="100"/>
      <c r="D221" s="100"/>
      <c r="E221" s="100"/>
      <c r="F221" s="112">
        <f t="shared" si="0"/>
        <v>0</v>
      </c>
      <c r="G221" s="6"/>
      <c r="H221" s="6"/>
    </row>
    <row r="222" spans="1:8" ht="15" customHeight="1">
      <c r="A222" s="111">
        <v>4</v>
      </c>
      <c r="B222" s="99" t="s">
        <v>171</v>
      </c>
      <c r="C222" s="100"/>
      <c r="D222" s="100"/>
      <c r="E222" s="100"/>
      <c r="F222" s="112">
        <f t="shared" si="0"/>
        <v>0</v>
      </c>
      <c r="G222" s="6"/>
      <c r="H222" s="6"/>
    </row>
    <row r="223" spans="1:8" ht="15" customHeight="1">
      <c r="A223" s="111">
        <v>5</v>
      </c>
      <c r="B223" s="99" t="s">
        <v>172</v>
      </c>
      <c r="C223" s="100"/>
      <c r="D223" s="100"/>
      <c r="E223" s="100"/>
      <c r="F223" s="112">
        <f t="shared" si="0"/>
        <v>0</v>
      </c>
      <c r="G223" s="6"/>
      <c r="H223" s="6"/>
    </row>
    <row r="224" spans="1:8" ht="15" customHeight="1">
      <c r="A224" s="111">
        <v>6</v>
      </c>
      <c r="B224" s="99" t="s">
        <v>173</v>
      </c>
      <c r="C224" s="100"/>
      <c r="D224" s="100"/>
      <c r="E224" s="100"/>
      <c r="F224" s="112">
        <f t="shared" si="0"/>
        <v>0</v>
      </c>
      <c r="G224" s="6"/>
      <c r="H224" s="6"/>
    </row>
    <row r="225" spans="1:8" ht="15.75" thickBot="1">
      <c r="A225" s="111">
        <v>7</v>
      </c>
      <c r="B225" s="101" t="s">
        <v>174</v>
      </c>
      <c r="C225" s="102"/>
      <c r="D225" s="102"/>
      <c r="E225" s="102"/>
      <c r="F225" s="113">
        <f t="shared" si="0"/>
        <v>0</v>
      </c>
      <c r="G225" s="6"/>
      <c r="H225" s="6"/>
    </row>
    <row r="226" spans="1:8" ht="16.5" thickTop="1" thickBot="1">
      <c r="A226" s="114" t="s">
        <v>175</v>
      </c>
      <c r="B226" s="103" t="s">
        <v>176</v>
      </c>
      <c r="C226" s="104">
        <f>SUM(C218:C225)</f>
        <v>454000000</v>
      </c>
      <c r="D226" s="104">
        <f>SUM(D218:D225)</f>
        <v>0</v>
      </c>
      <c r="E226" s="104">
        <f>SUM(E218:E225)</f>
        <v>1503783.5976918286</v>
      </c>
      <c r="F226" s="115">
        <f>SUM(F218:F225)</f>
        <v>455503783.59769183</v>
      </c>
      <c r="G226" s="105"/>
      <c r="H226" s="6"/>
    </row>
    <row r="227" spans="1:8" ht="15.75" thickTop="1">
      <c r="A227" s="111">
        <v>1</v>
      </c>
      <c r="B227" s="99" t="s">
        <v>177</v>
      </c>
      <c r="C227" s="100"/>
      <c r="D227" s="100"/>
      <c r="E227" s="100">
        <f>C95</f>
        <v>-5895065.9000000004</v>
      </c>
      <c r="F227" s="112">
        <f t="shared" ref="F227:F233" si="1">SUM(C227:E227)</f>
        <v>-5895065.9000000004</v>
      </c>
      <c r="G227" s="6"/>
      <c r="H227" s="6"/>
    </row>
    <row r="228" spans="1:8">
      <c r="A228" s="111">
        <v>2</v>
      </c>
      <c r="B228" s="99" t="s">
        <v>169</v>
      </c>
      <c r="C228" s="100"/>
      <c r="D228" s="100"/>
      <c r="E228" s="100"/>
      <c r="F228" s="112">
        <f t="shared" si="1"/>
        <v>0</v>
      </c>
      <c r="G228" s="6"/>
      <c r="H228" s="6"/>
    </row>
    <row r="229" spans="1:8">
      <c r="A229" s="111">
        <v>3</v>
      </c>
      <c r="B229" s="99" t="s">
        <v>170</v>
      </c>
      <c r="C229" s="100"/>
      <c r="D229" s="100"/>
      <c r="E229" s="100"/>
      <c r="F229" s="112">
        <f t="shared" si="1"/>
        <v>0</v>
      </c>
      <c r="G229" s="6"/>
      <c r="H229" s="6"/>
    </row>
    <row r="230" spans="1:8">
      <c r="A230" s="111">
        <v>4</v>
      </c>
      <c r="B230" s="99" t="s">
        <v>171</v>
      </c>
      <c r="C230" s="100"/>
      <c r="D230" s="100"/>
      <c r="E230" s="100"/>
      <c r="F230" s="112">
        <f t="shared" si="1"/>
        <v>0</v>
      </c>
      <c r="G230" s="6"/>
      <c r="H230" s="6"/>
    </row>
    <row r="231" spans="1:8">
      <c r="A231" s="111">
        <v>5</v>
      </c>
      <c r="B231" s="99" t="s">
        <v>172</v>
      </c>
      <c r="C231" s="100"/>
      <c r="D231" s="100"/>
      <c r="E231" s="100"/>
      <c r="F231" s="112">
        <f t="shared" si="1"/>
        <v>0</v>
      </c>
      <c r="G231" s="6"/>
      <c r="H231" s="6"/>
    </row>
    <row r="232" spans="1:8">
      <c r="A232" s="111">
        <v>6</v>
      </c>
      <c r="B232" s="99" t="s">
        <v>173</v>
      </c>
      <c r="C232" s="100"/>
      <c r="D232" s="100"/>
      <c r="E232" s="100"/>
      <c r="F232" s="112">
        <f t="shared" si="1"/>
        <v>0</v>
      </c>
      <c r="G232" s="6"/>
      <c r="H232" s="6"/>
    </row>
    <row r="233" spans="1:8" ht="15.75" thickBot="1">
      <c r="A233" s="111">
        <v>7</v>
      </c>
      <c r="B233" s="101" t="s">
        <v>174</v>
      </c>
      <c r="C233" s="102"/>
      <c r="D233" s="102"/>
      <c r="E233" s="102"/>
      <c r="F233" s="113">
        <f t="shared" si="1"/>
        <v>0</v>
      </c>
      <c r="G233" s="6"/>
      <c r="H233" s="6"/>
    </row>
    <row r="234" spans="1:8" ht="16.5" thickTop="1" thickBot="1">
      <c r="A234" s="116" t="s">
        <v>175</v>
      </c>
      <c r="B234" s="117" t="s">
        <v>176</v>
      </c>
      <c r="C234" s="118">
        <f>SUM(C226:C233)</f>
        <v>454000000</v>
      </c>
      <c r="D234" s="118">
        <f>SUM(D226:D233)</f>
        <v>0</v>
      </c>
      <c r="E234" s="118">
        <f>SUM(E226:E233)</f>
        <v>-4391282.302308172</v>
      </c>
      <c r="F234" s="119">
        <f>SUM(F226:F233)</f>
        <v>449608717.69769186</v>
      </c>
      <c r="G234" s="105"/>
      <c r="H234" s="6"/>
    </row>
  </sheetData>
  <mergeCells count="1">
    <mergeCell ref="A214:H214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islam</dc:creator>
  <cp:lastModifiedBy>islam</cp:lastModifiedBy>
  <cp:lastPrinted>2016-07-20T13:45:10Z</cp:lastPrinted>
  <dcterms:created xsi:type="dcterms:W3CDTF">2016-07-20T13:35:11Z</dcterms:created>
  <dcterms:modified xsi:type="dcterms:W3CDTF">2016-07-20T13:45:13Z</dcterms:modified>
</cp:coreProperties>
</file>