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2016\BILANCET\BILANCE 2018\BILANCE BM 2018\BILANC GD OIL SHPK VITI 2018\"/>
    </mc:Choice>
  </mc:AlternateContent>
  <xr:revisionPtr revIDLastSave="0" documentId="13_ncr:1_{96FD1C98-85BF-4C4B-892C-1D85CB3BDDCB}" xr6:coauthVersionLast="41" xr6:coauthVersionMax="41" xr10:uidLastSave="{00000000-0000-0000-0000-000000000000}"/>
  <bookViews>
    <workbookView xWindow="-120" yWindow="-120" windowWidth="19440" windowHeight="15000" tabRatio="924" xr2:uid="{00000000-000D-0000-FFFF-FFFF00000000}"/>
  </bookViews>
  <sheets>
    <sheet name="Pasqyrat Financiare" sheetId="1" r:id="rId1"/>
    <sheet name="Pozicioni financiar Aktive" sheetId="4" r:id="rId2"/>
    <sheet name="Pf PASIVE " sheetId="19" r:id="rId3"/>
    <sheet name="Pasqyra e Performances " sheetId="3" r:id="rId4"/>
    <sheet name="P.P.Gjithperfshirse" sheetId="18" r:id="rId5"/>
    <sheet name="PASQYRA E FLUKSIT " sheetId="17" r:id="rId6"/>
    <sheet name="Pasqyra e Kapitalit" sheetId="7" r:id="rId7"/>
    <sheet name="Shenimet Shpjeguese" sheetId="8" r:id="rId8"/>
    <sheet name="amortizi 2018" sheetId="12" r:id="rId9"/>
    <sheet name="ANEX 1" sheetId="13" r:id="rId10"/>
    <sheet name="Anex 2" sheetId="15" r:id="rId11"/>
    <sheet name="ANEX NR 3" sheetId="14" r:id="rId12"/>
    <sheet name="bankat " sheetId="22" r:id="rId13"/>
    <sheet name="inventari " sheetId="23" r:id="rId14"/>
    <sheet name="Sheet1" sheetId="29" r:id="rId15"/>
  </sheets>
  <calcPr calcId="181029"/>
</workbook>
</file>

<file path=xl/calcChain.xml><?xml version="1.0" encoding="utf-8"?>
<calcChain xmlns="http://schemas.openxmlformats.org/spreadsheetml/2006/main">
  <c r="F10" i="8" l="1"/>
  <c r="H14" i="8"/>
  <c r="E15" i="8"/>
  <c r="F28" i="8"/>
  <c r="H27" i="8"/>
  <c r="F40" i="8"/>
  <c r="C15" i="19" s="1"/>
  <c r="G26" i="8"/>
  <c r="B17" i="17"/>
  <c r="F28" i="23"/>
  <c r="F29" i="23"/>
  <c r="F30" i="23"/>
  <c r="F31" i="23"/>
  <c r="F27" i="23"/>
  <c r="C23" i="3"/>
  <c r="F37" i="23" l="1"/>
  <c r="J9" i="15" l="1"/>
  <c r="I44" i="15" l="1"/>
  <c r="E9" i="22"/>
  <c r="E13" i="22" s="1"/>
  <c r="B39" i="17"/>
  <c r="H28" i="8"/>
  <c r="G27" i="8"/>
  <c r="G20" i="8"/>
  <c r="E20" i="8"/>
  <c r="F20" i="8"/>
  <c r="D27" i="12"/>
  <c r="H20" i="8" l="1"/>
  <c r="E19" i="8"/>
  <c r="F10" i="23"/>
  <c r="F12" i="23"/>
  <c r="F9" i="23"/>
  <c r="C23" i="19"/>
  <c r="F22" i="23" l="1"/>
  <c r="C25" i="4" s="1"/>
  <c r="D6" i="14"/>
  <c r="G25" i="8"/>
  <c r="G13" i="8"/>
  <c r="E10" i="8"/>
  <c r="B10" i="17"/>
  <c r="B13" i="17" s="1"/>
  <c r="H19" i="8" l="1"/>
  <c r="G19" i="8" s="1"/>
  <c r="C14" i="19"/>
  <c r="E43" i="12"/>
  <c r="D43" i="12"/>
  <c r="A2" i="18" l="1"/>
  <c r="H24" i="8"/>
  <c r="F15" i="7" l="1"/>
  <c r="E28" i="12"/>
  <c r="E44" i="12" s="1"/>
  <c r="E45" i="12"/>
  <c r="E29" i="12"/>
  <c r="E34" i="12" s="1"/>
  <c r="D28" i="12"/>
  <c r="D44" i="12" s="1"/>
  <c r="D29" i="12"/>
  <c r="D45" i="12" s="1"/>
  <c r="G45" i="12" s="1"/>
  <c r="D30" i="12"/>
  <c r="D46" i="12" s="1"/>
  <c r="G46" i="12" s="1"/>
  <c r="G27" i="12"/>
  <c r="E18" i="12"/>
  <c r="F18" i="12"/>
  <c r="D18" i="12"/>
  <c r="G12" i="12"/>
  <c r="G13" i="12"/>
  <c r="A3" i="14"/>
  <c r="A2" i="14"/>
  <c r="A1" i="14"/>
  <c r="A3" i="15"/>
  <c r="A1" i="15"/>
  <c r="A3" i="13"/>
  <c r="A2" i="13"/>
  <c r="A1" i="13"/>
  <c r="A3" i="12"/>
  <c r="A2" i="12"/>
  <c r="A1" i="12"/>
  <c r="B3" i="7"/>
  <c r="B2" i="7"/>
  <c r="B1" i="7"/>
  <c r="A3" i="17"/>
  <c r="A2" i="17"/>
  <c r="A1" i="17"/>
  <c r="A3" i="18"/>
  <c r="A1" i="18"/>
  <c r="B3" i="3"/>
  <c r="B2" i="3"/>
  <c r="A2" i="15" s="1"/>
  <c r="B1" i="3"/>
  <c r="A4" i="19"/>
  <c r="G44" i="12" l="1"/>
  <c r="G29" i="12"/>
  <c r="G28" i="12"/>
  <c r="D34" i="12"/>
  <c r="G34" i="12" l="1"/>
  <c r="J33" i="15" l="1"/>
  <c r="J21" i="15"/>
  <c r="J25" i="15"/>
  <c r="J15" i="15"/>
  <c r="J16" i="15"/>
  <c r="J17" i="15"/>
  <c r="I9" i="15"/>
  <c r="I11" i="13"/>
  <c r="C20" i="19"/>
  <c r="F50" i="12"/>
  <c r="E50" i="12"/>
  <c r="D50" i="12"/>
  <c r="G11" i="12"/>
  <c r="G18" i="12" s="1"/>
  <c r="I15" i="7"/>
  <c r="B34" i="17"/>
  <c r="B36" i="17" s="1"/>
  <c r="B37" i="17" s="1"/>
  <c r="H15" i="7"/>
  <c r="C62" i="19"/>
  <c r="J14" i="15" l="1"/>
  <c r="J18" i="15"/>
  <c r="G43" i="12"/>
  <c r="G50" i="12" s="1"/>
  <c r="C43" i="4" s="1"/>
  <c r="C21" i="4" l="1"/>
  <c r="C12" i="4"/>
  <c r="I15" i="15" l="1"/>
  <c r="I33" i="15"/>
  <c r="I25" i="15"/>
  <c r="I21" i="15"/>
  <c r="I17" i="15"/>
  <c r="I16" i="15"/>
  <c r="A6" i="19"/>
  <c r="A5" i="19"/>
  <c r="C57" i="19"/>
  <c r="C55" i="19" s="1"/>
  <c r="C10" i="19" l="1"/>
  <c r="C32" i="19" s="1"/>
  <c r="I18" i="15"/>
  <c r="C24" i="3" l="1"/>
  <c r="C20" i="3" s="1"/>
  <c r="C29" i="3" l="1"/>
  <c r="C15" i="3"/>
  <c r="C33" i="3" s="1"/>
  <c r="C41" i="3" s="1"/>
  <c r="H15" i="8" l="1"/>
  <c r="C46" i="19"/>
  <c r="C34" i="19"/>
  <c r="C46" i="4"/>
  <c r="C40" i="4"/>
  <c r="C33" i="4"/>
  <c r="C8" i="4"/>
  <c r="C31" i="4" s="1"/>
  <c r="C67" i="19" l="1"/>
  <c r="C51" i="19"/>
  <c r="C53" i="19" s="1"/>
  <c r="C51" i="4"/>
  <c r="C52" i="4" s="1"/>
  <c r="J39" i="15"/>
  <c r="I14" i="15"/>
  <c r="I39" i="15" s="1"/>
  <c r="D14" i="14"/>
  <c r="D45" i="14" s="1"/>
  <c r="J16" i="13"/>
  <c r="I16" i="13"/>
  <c r="J12" i="13"/>
  <c r="I12" i="13"/>
  <c r="J24" i="13"/>
  <c r="I8" i="13"/>
  <c r="I24" i="13" s="1"/>
  <c r="J10" i="7" l="1"/>
  <c r="J15" i="7" s="1"/>
  <c r="K15" i="7" s="1"/>
  <c r="M15" i="7" s="1"/>
  <c r="B7" i="18"/>
  <c r="B16" i="18" s="1"/>
  <c r="B18" i="18" s="1"/>
  <c r="C69" i="19"/>
  <c r="C71" i="19" s="1"/>
</calcChain>
</file>

<file path=xl/sharedStrings.xml><?xml version="1.0" encoding="utf-8"?>
<sst xmlns="http://schemas.openxmlformats.org/spreadsheetml/2006/main" count="607" uniqueCount="462">
  <si>
    <t>Toka</t>
  </si>
  <si>
    <t>Totali</t>
  </si>
  <si>
    <t>•</t>
  </si>
  <si>
    <t>Emertimi</t>
  </si>
  <si>
    <t>Nr</t>
  </si>
  <si>
    <r>
      <t xml:space="preserve">  </t>
    </r>
    <r>
      <rPr>
        <u/>
        <sz val="10"/>
        <rFont val="Arial"/>
        <family val="2"/>
      </rPr>
      <t xml:space="preserve">                                                 </t>
    </r>
    <r>
      <rPr>
        <sz val="10"/>
        <rFont val="Arial"/>
        <family val="2"/>
      </rPr>
      <t xml:space="preserve">    </t>
    </r>
  </si>
  <si>
    <t xml:space="preserve">Te dhena identifikuese                                                                            </t>
  </si>
  <si>
    <t xml:space="preserve">   Te dhena te tjera  Individuale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</si>
  <si>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</si>
  <si>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               </t>
  </si>
  <si>
    <t xml:space="preserve">          </t>
  </si>
  <si>
    <t xml:space="preserve">• Pasqyrat Financiare </t>
  </si>
  <si>
    <t xml:space="preserve">Individuale  </t>
  </si>
  <si>
    <t xml:space="preserve">• Monedha :            Lek      </t>
  </si>
  <si>
    <t xml:space="preserve">              PASQYRAT FINANCIARE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</si>
  <si>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</si>
  <si>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</si>
  <si>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</si>
  <si>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</si>
  <si>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</si>
  <si>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</si>
  <si>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</si>
  <si>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</si>
  <si>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</si>
  <si>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</si>
  <si>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</si>
  <si>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</si>
  <si>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Kompjuterike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</si>
  <si>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</si>
  <si>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</si>
  <si>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</si>
  <si>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</si>
  <si>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</si>
  <si>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</si>
  <si>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</si>
  <si>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</si>
  <si>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</si>
  <si>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</si>
  <si>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</si>
  <si>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</si>
  <si>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</si>
  <si>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</si>
  <si>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</si>
  <si>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</si>
  <si>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</si>
  <si>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</si>
  <si>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</si>
  <si>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</si>
  <si>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</si>
  <si>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</si>
  <si>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</si>
  <si>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</si>
  <si>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</si>
  <si>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</si>
  <si>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</si>
  <si>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</si>
  <si>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</si>
  <si>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Në ------ Lekë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</si>
  <si>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</si>
  <si>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</si>
  <si>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</si>
  <si>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</si>
  <si>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</si>
  <si>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</si>
  <si>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</si>
  <si>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</si>
  <si>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</si>
  <si>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</si>
  <si>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</si>
  <si>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</si>
  <si>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I</t>
  </si>
  <si>
    <t>Totali i te ardhurave nga   tregtia</t>
  </si>
  <si>
    <t>Ndertim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</si>
  <si>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</si>
  <si>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</si>
  <si>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</si>
  <si>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</si>
  <si>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</si>
  <si>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</si>
  <si>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</si>
  <si>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</si>
  <si>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</si>
  <si>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</si>
  <si>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</si>
  <si>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</si>
  <si>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</si>
  <si>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</si>
  <si>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</si>
  <si>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</si>
  <si>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</si>
  <si>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</si>
  <si>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</si>
  <si>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</si>
  <si>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</si>
  <si>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</si>
  <si>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</si>
  <si>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</si>
  <si>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</si>
  <si>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</si>
  <si>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</si>
  <si>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</si>
  <si>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</si>
  <si>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</si>
  <si>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</si>
  <si>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</si>
  <si>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</si>
  <si>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</si>
  <si>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</si>
  <si>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</si>
  <si>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</si>
  <si>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</si>
  <si>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</si>
  <si>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</si>
  <si>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</si>
  <si>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</si>
  <si>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</si>
  <si>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</si>
  <si>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</si>
  <si>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</si>
  <si>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</si>
  <si>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</si>
  <si>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</si>
  <si>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</si>
  <si>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</si>
  <si>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</si>
  <si>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</si>
  <si>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</si>
  <si>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</si>
  <si>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</si>
  <si>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</si>
  <si>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</si>
  <si>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</si>
  <si>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</si>
  <si>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</si>
  <si>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</si>
  <si>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</si>
  <si>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</si>
  <si>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</si>
  <si>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</si>
  <si>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</si>
  <si>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</si>
  <si>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</si>
  <si>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</si>
  <si>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</si>
  <si>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</si>
  <si>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</si>
  <si>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</si>
  <si>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</si>
  <si>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</si>
  <si>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</si>
  <si>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</si>
  <si>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</si>
  <si>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</si>
  <si>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</si>
  <si>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</si>
  <si>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</si>
  <si>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</si>
  <si>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</si>
  <si>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</si>
  <si>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</si>
  <si>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</si>
  <si>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</si>
  <si>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</si>
  <si>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</si>
  <si>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</si>
  <si>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</si>
  <si>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</si>
  <si>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</si>
  <si>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</si>
  <si>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</si>
  <si>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</si>
  <si>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</si>
  <si>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</si>
  <si>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</si>
  <si>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</si>
  <si>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</si>
  <si>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</si>
  <si>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</si>
  <si>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</si>
  <si>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 xml:space="preserve">lek </t>
  </si>
  <si>
    <t>• Rrumbullakimi :   0</t>
  </si>
  <si>
    <t>.</t>
  </si>
  <si>
    <t xml:space="preserve">             </t>
  </si>
  <si>
    <t xml:space="preserve">Nr serial QKR : </t>
  </si>
  <si>
    <t>Formati 1 – Shpenzimet e shfrytëzimit të klasifikuara sipas natyrës</t>
  </si>
  <si>
    <t>Shpenzime të tjera shfrytëzimi</t>
  </si>
  <si>
    <t xml:space="preserve">Qera ( 613) </t>
  </si>
  <si>
    <t>Shpen Per Sherbime  Bankare ( 628)</t>
  </si>
  <si>
    <t xml:space="preserve">Shpen. Te tjera  ( 61-63) </t>
  </si>
  <si>
    <t>4. Të tjera</t>
  </si>
  <si>
    <t xml:space="preserve">    1.  Kliente  </t>
  </si>
  <si>
    <t xml:space="preserve">    2.  TVSH  </t>
  </si>
  <si>
    <t xml:space="preserve">    3.  TF ( tatim mbi fitimin) </t>
  </si>
  <si>
    <t>8. Të pagueshme ndaj punonjësve dhe sigurimeve shoqërore/shëndetsore</t>
  </si>
  <si>
    <t xml:space="preserve">    1. Ndaj  Furnitore</t>
  </si>
  <si>
    <t xml:space="preserve">    2. Ndaj te tretve</t>
  </si>
  <si>
    <t xml:space="preserve">   1)  Paga  421</t>
  </si>
  <si>
    <t xml:space="preserve">  2) Sig Shoq/ shend 431</t>
  </si>
  <si>
    <t xml:space="preserve">   1. Tatim ne burim  449</t>
  </si>
  <si>
    <t>Kapitali i Nënshkruar</t>
  </si>
  <si>
    <t xml:space="preserve"> 1. Kapitai I nenshkruar  I paguar </t>
  </si>
  <si>
    <t xml:space="preserve"> 2. Kapital I nenshkruar I papaguar </t>
  </si>
  <si>
    <t>Fitimi/Humbja e vitit</t>
  </si>
  <si>
    <t>Mjete monetare dhe ekuivalentë të mjeteve monetare më 1 janar</t>
  </si>
  <si>
    <t xml:space="preserve">ADMINISTRATORI </t>
  </si>
  <si>
    <t>PASQYRA E FLUKSIT MJETEVE MONETARE  ( METODA DIREKTE)</t>
  </si>
  <si>
    <t xml:space="preserve">    3. TF ( Tatim Fitim )</t>
  </si>
  <si>
    <t xml:space="preserve">   2. TVSH (Tatim mbi vleren e shtuar)</t>
  </si>
  <si>
    <t>Pasqyra e Ndryshimeve në Kapitalin Neto</t>
  </si>
  <si>
    <t xml:space="preserve">Subjekti : DURIM SALIHI </t>
  </si>
  <si>
    <t>Nipt:  K46523017M</t>
  </si>
  <si>
    <t>Adresa: RR.OSO KUKA , SHKODER</t>
  </si>
  <si>
    <t>Me poshte japim shpjegimet per Pasqyren e Bilancit :</t>
  </si>
  <si>
    <t>Pershkrimi I llogarise</t>
  </si>
  <si>
    <t>Arka</t>
  </si>
  <si>
    <t>Banka</t>
  </si>
  <si>
    <t>Shuma</t>
  </si>
  <si>
    <t>Llogaria Klienta</t>
  </si>
  <si>
    <t>Klienta</t>
  </si>
  <si>
    <t>TVSH</t>
  </si>
  <si>
    <t xml:space="preserve">Llogari Inventari </t>
  </si>
  <si>
    <t>Pakesime gjate vitit</t>
  </si>
  <si>
    <t xml:space="preserve">Mallra per rishtije </t>
  </si>
  <si>
    <t xml:space="preserve">Makineri dhe Paisje  Kosto Historike </t>
  </si>
  <si>
    <t>Te tjera detyrime</t>
  </si>
  <si>
    <t>Shtesa gjate vitit</t>
  </si>
  <si>
    <t>Furnitor</t>
  </si>
  <si>
    <t>Tatim Qera</t>
  </si>
  <si>
    <t xml:space="preserve">Detyrime per Sigurime </t>
  </si>
  <si>
    <t xml:space="preserve">    4.Detyrime te tjera tatimore dhe gjoba </t>
  </si>
  <si>
    <t xml:space="preserve">4. Gjoba dhe penalitete( te pazbritshme) </t>
  </si>
  <si>
    <t xml:space="preserve">Emertimi I bankes  </t>
  </si>
  <si>
    <t xml:space="preserve">Numri I llogarise </t>
  </si>
  <si>
    <t xml:space="preserve">Shuma ne mondhe te huaj </t>
  </si>
  <si>
    <t xml:space="preserve">Shuma ne Leke </t>
  </si>
  <si>
    <t xml:space="preserve">TOTALI </t>
  </si>
  <si>
    <t xml:space="preserve">Adresa:Velipoje , SHKODER  </t>
  </si>
  <si>
    <t>Fusha e veprimtarise TREGTI KARBURANT</t>
  </si>
  <si>
    <t xml:space="preserve">8. Të tjera të pagueshme HUA te tjera </t>
  </si>
  <si>
    <t>TF</t>
  </si>
  <si>
    <t>Hua te tjera</t>
  </si>
  <si>
    <t>Detyrime per Paga</t>
  </si>
  <si>
    <t xml:space="preserve">Artikulli </t>
  </si>
  <si>
    <t>Nj/M</t>
  </si>
  <si>
    <t xml:space="preserve">Sasia </t>
  </si>
  <si>
    <t xml:space="preserve">Kosto </t>
  </si>
  <si>
    <t xml:space="preserve">Vlera </t>
  </si>
  <si>
    <t>Diesel</t>
  </si>
  <si>
    <t>litra</t>
  </si>
  <si>
    <t xml:space="preserve">Benzine </t>
  </si>
  <si>
    <t xml:space="preserve"> </t>
  </si>
  <si>
    <t>Pasqyra e Pozicionit Financiar (Bilanci)</t>
  </si>
  <si>
    <t>AKTIVET</t>
  </si>
  <si>
    <t>Aktivet afatshkurtra</t>
  </si>
  <si>
    <t>Mjetet monetare</t>
  </si>
  <si>
    <t>Investime :</t>
  </si>
  <si>
    <t>1. Në tituj pronësie të njësive ekonomike brenda grupit</t>
  </si>
  <si>
    <t>2. Aksionet e veta</t>
  </si>
  <si>
    <t>3. Të tjera financiare</t>
  </si>
  <si>
    <t>Të drejta të arkëtueshme :</t>
  </si>
  <si>
    <t>1. Nga aktiviteti i shfrytëzimit</t>
  </si>
  <si>
    <t>2. Nga njësitë ekonomike brenda grupit</t>
  </si>
  <si>
    <t>3. Nga njësitë ekonomike ku ka interesa pjesëmarrëse</t>
  </si>
  <si>
    <t>5. Kapital i nënshkruar i papaguar</t>
  </si>
  <si>
    <t>Inventarët:</t>
  </si>
  <si>
    <t>1. Lëndë e parë dhe materiale të konsumueshme</t>
  </si>
  <si>
    <t>2. Prodhime në proces dhe gjysëmprodukte</t>
  </si>
  <si>
    <t>3. Produkte të gatshme</t>
  </si>
  <si>
    <t>4. Mallra</t>
  </si>
  <si>
    <t>5. Aktive Biologjike (Gjë e gjallë në rritje e majmëri)</t>
  </si>
  <si>
    <t>6. AAGJM të mbajtura për shitje</t>
  </si>
  <si>
    <t>7.Parapagime për inventar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</si>
  <si>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</si>
  <si>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</si>
  <si>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</si>
  <si>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</si>
  <si>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</si>
  <si>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 Tituj pronësie në njësitë ekonomike brenda grupit</t>
  </si>
  <si>
    <t>2. Tituj të huadhënies në njësitë ekonomike brenda grupit</t>
  </si>
  <si>
    <t>3. Tituj pronësie në njësitë ekonomike ku ka interesa pjesëmarrëse</t>
  </si>
  <si>
    <t>4. Tituj të huadhënies në njësitë ekonomike ku ka interesa pjesëmarrëse</t>
  </si>
  <si>
    <t>5. Tituj të tjerë të mbajtur si aktive afatgjata</t>
  </si>
  <si>
    <r>
      <rPr>
        <sz val="8"/>
        <rFont val="Calibri"/>
        <family val="2"/>
      </rPr>
      <t xml:space="preserve">6. </t>
    </r>
    <r>
      <rPr>
        <i/>
        <sz val="8"/>
        <rFont val="Calibri"/>
        <family val="2"/>
      </rPr>
      <t>Tituj të tjerë të huadhënies</t>
    </r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</si>
  <si>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</si>
  <si>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</si>
  <si>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</si>
  <si>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</si>
  <si>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</si>
  <si>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</si>
  <si>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</si>
  <si>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1. Koncesione, patenta, liçenca, marka tregtare, të drejta dhe aktive të ngjashme</t>
  </si>
  <si>
    <t>2. Emri i Mirë</t>
  </si>
  <si>
    <t>3. Parapagime për AAJM</t>
  </si>
  <si>
    <t>Aktive tatimore të shtyra</t>
  </si>
  <si>
    <t>Aktive totale afatgjata</t>
  </si>
  <si>
    <t>AKTIVE TOTALE</t>
  </si>
  <si>
    <t>DETYRIME DHE KAPITALI</t>
  </si>
  <si>
    <t>Detyrime afatshkurtra:</t>
  </si>
  <si>
    <t>1. Titujt e huamarrjes</t>
  </si>
  <si>
    <t>2. Detyrime ndaj institucioneve të kredisë</t>
  </si>
  <si>
    <t>3. Arkëtime në avancë për porosi</t>
  </si>
  <si>
    <t>4. Të pagueshme për aktivitetin e shfrytëzimit</t>
  </si>
  <si>
    <t>5. Dëftesa të pagueshme</t>
  </si>
  <si>
    <t>6. Të pagueshme ndaj njësive ekonomike brenda grupit</t>
  </si>
  <si>
    <t>7. Të pagueshme ndaj njësive ekonomike ku ka interesa pjesëmarrëse</t>
  </si>
  <si>
    <t>9.Të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</si>
  <si>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</si>
  <si>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</si>
  <si>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</si>
  <si>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</si>
  <si>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</si>
  <si>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</si>
  <si>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Provizione:</t>
  </si>
  <si>
    <t>1. Provizione për pensionet</t>
  </si>
  <si>
    <r>
      <rPr>
        <sz val="8"/>
        <rFont val="Calibri"/>
        <family val="2"/>
      </rPr>
      <t xml:space="preserve">2. </t>
    </r>
    <r>
      <rPr>
        <i/>
        <sz val="8"/>
        <rFont val="Calibri"/>
        <family val="2"/>
      </rPr>
      <t>Provizione të tjera</t>
    </r>
  </si>
  <si>
    <t>Detyrime tatimore të shtyra</t>
  </si>
  <si>
    <t>Totali i Detyrimeve afatgjata</t>
  </si>
  <si>
    <t>Detyrime totale</t>
  </si>
  <si>
    <t>Kapitali dhe Rezervat</t>
  </si>
  <si>
    <t>Primi i lidhur me kapitalin</t>
  </si>
  <si>
    <t>Rezerva rivlerësimi</t>
  </si>
  <si>
    <t>Rezerva të tjera</t>
  </si>
  <si>
    <t>1. Rezerva ligjore</t>
  </si>
  <si>
    <t>2. Rezerva statutore</t>
  </si>
  <si>
    <t>3. Rezerva të tjera</t>
  </si>
  <si>
    <t>Fitimi i pashpërndarë</t>
  </si>
  <si>
    <t>Fitim / Humbja e Vitit</t>
  </si>
  <si>
    <t>Totali i Kapitalit</t>
  </si>
  <si>
    <t>TOTALI I DETYRIMEVE DHE KAPITALIT</t>
  </si>
  <si>
    <t>Pasqyra e Performancës</t>
  </si>
  <si>
    <t>(Pasqyra e të ardhurave dhe shpenzimeve)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</si>
  <si>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</si>
  <si>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</si>
  <si>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</si>
  <si>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</si>
  <si>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</si>
  <si>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</si>
  <si>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r>
      <rPr>
        <sz val="8"/>
        <rFont val="Calibri"/>
        <family val="2"/>
      </rPr>
      <t xml:space="preserve">2. </t>
    </r>
    <r>
      <rPr>
        <i/>
        <sz val="8"/>
        <rFont val="Calibri"/>
        <family val="2"/>
      </rPr>
      <t>Të tjera shpenzime</t>
    </r>
  </si>
  <si>
    <t>Shpenzime të personelit</t>
  </si>
  <si>
    <t>1. Paga dhe shpërblime</t>
  </si>
  <si>
    <r>
      <rPr>
        <i/>
        <sz val="8"/>
        <rFont val="Calibri"/>
        <family val="2"/>
      </rPr>
      <t>2. Shpenzime të sigurimeve shoqërore/shëndetsore (paraqitur veçmas nga shpenzimet
për pensionet)</t>
    </r>
  </si>
  <si>
    <t>Zhvlerësimi i aktiveve afatgjata materiale</t>
  </si>
  <si>
    <t>Shpenzime konsumi dhe amortizimi</t>
  </si>
  <si>
    <t>Të ardhura të tjera</t>
  </si>
  <si>
    <r>
      <rPr>
        <i/>
        <sz val="8"/>
        <rFont val="Calibri"/>
        <family val="2"/>
      </rPr>
      <t>1. Të ardhura nga njësitë ekonomike ku ka interesa pjesëmarrëse (paraqitur veçmas të
ardhurat  nga njësitë ekonomike brenda grupit)</t>
    </r>
  </si>
  <si>
    <r>
      <rPr>
        <i/>
        <sz val="8"/>
        <rFont val="Calibri"/>
        <family val="2"/>
      </rPr>
      <t>2. Të ardhura nga investimet dhe huatë e tjera pjesë e aktiveve afatgjata (paraqitur
veçmas të ardhurat nga njësitë ekonomike brenda grupit)</t>
    </r>
  </si>
  <si>
    <r>
      <rPr>
        <i/>
        <sz val="8"/>
        <rFont val="Calibri"/>
        <family val="2"/>
      </rPr>
      <t>3. Interesa të arkëtueshëm dhe të ardhura të tjera të ngjashme (paraqitur veçmas të
ardhurat nga njësitë ekonomike brenda grupit)</t>
    </r>
  </si>
  <si>
    <r>
      <rPr>
        <b/>
        <sz val="8"/>
        <rFont val="Calibri"/>
        <family val="2"/>
      </rPr>
      <t>Zhvlerësimi i aktiveve financiare dhe investimeve financiare të mbajtura si aktive
afatshkurtra</t>
    </r>
  </si>
  <si>
    <t>Shpenzime financiare</t>
  </si>
  <si>
    <r>
      <rPr>
        <i/>
        <sz val="8"/>
        <rFont val="Calibri"/>
        <family val="2"/>
      </rPr>
      <t>1. Shpenzime interesi dhe shpenzime të ngjashme (paraqitur veçmas shpenzimet për
t'u paguar tek njësitë ekonomike brenda grupit)</t>
    </r>
  </si>
  <si>
    <t>2. Shpenzime t ë tjera financiare</t>
  </si>
  <si>
    <t>Pjesa e fitimit/humbjes nga pjesëmarrjet</t>
  </si>
  <si>
    <t>Fitimi/Humbja para tatimit</t>
  </si>
  <si>
    <t>Shpenzimi i tatimit mbi fitimin</t>
  </si>
  <si>
    <t>2. Shpenzimi i tatim fitimit të shtyrë</t>
  </si>
  <si>
    <t>3. Pjesa e tatim fitimit të pjesëmarrjeve</t>
  </si>
  <si>
    <t>Fitimi/Humbja për:</t>
  </si>
  <si>
    <t>Pronarët e njësisë ekonomike mëmë</t>
  </si>
  <si>
    <t>Interesat jo-kontrolluese</t>
  </si>
  <si>
    <t>Pasqyra e të Ardhurave Gjithëpërfshirëse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</si>
  <si>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</si>
  <si>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</si>
  <si>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</si>
  <si>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</si>
  <si>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</si>
  <si>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</si>
  <si>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</si>
  <si>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</si>
  <si>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</si>
  <si>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</si>
  <si>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</si>
  <si>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</si>
  <si>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</si>
  <si>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</si>
  <si>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</si>
  <si>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</si>
  <si>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</si>
  <si>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</si>
  <si>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</si>
  <si>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</si>
  <si>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</si>
  <si>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</si>
  <si>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</si>
  <si>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</si>
  <si>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</si>
  <si>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</si>
  <si>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</si>
  <si>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</si>
  <si>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</si>
  <si>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</si>
  <si>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</si>
  <si>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</si>
  <si>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</si>
  <si>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</si>
  <si>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</si>
  <si>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</si>
  <si>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</si>
  <si>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</si>
  <si>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Mjete monetare dhe ekuivalentë të mjeteve monetare më 31 dhjetor</t>
  </si>
  <si>
    <t>Kapitali i nënshkruar</t>
  </si>
  <si>
    <t>Rezerva Rivlerësimi</t>
  </si>
  <si>
    <t>Rezerva Ligjore</t>
  </si>
  <si>
    <t>Rezerva Statutore</t>
  </si>
  <si>
    <t>Fitimet e Pashpërndara</t>
  </si>
  <si>
    <t>Fitim / Humbja e vitit</t>
  </si>
  <si>
    <t>Interesa Jo-Kontrollues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</si>
  <si>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</si>
  <si>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</si>
  <si>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</si>
  <si>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</si>
  <si>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</si>
  <si>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</si>
  <si>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Viti 2017</t>
  </si>
  <si>
    <t>• Data e plotesimit te PF :      24.03.2019</t>
  </si>
  <si>
    <t>Pozicioni financiar i rideklaruar më 1 janar 2018</t>
  </si>
  <si>
    <t>Të ardhura totale gjithëpërfshirëse për vitin: 2018</t>
  </si>
  <si>
    <t>Pozicioni financiar më 31 dhjetor 2018</t>
  </si>
  <si>
    <t xml:space="preserve">Shenime shpjeguese per pasqyrat Financiare viti 2018                                                                                                                              Hartimi I pasqyrave financiareeshte bere ne perputhje me nenin 4 te ligjit 9228 date 29.04.07 per kontabilitetin, Regjimet kontabel jane bere ne perputhje me planin e ri kontabel te ri te llogarive te publikuara nga kkk.                                               </t>
  </si>
  <si>
    <t>Gjendje 01.01.2018</t>
  </si>
  <si>
    <t>Gjendje 31.12.2018</t>
  </si>
  <si>
    <t>Shtesat  Gjate vitit 2018 /TD</t>
  </si>
  <si>
    <t xml:space="preserve">Gjendja Ne fillim t e viti  2018 / TD </t>
  </si>
  <si>
    <t>Arketuar / Paguar  gjate vitit  TK 2018</t>
  </si>
  <si>
    <t>Gjendja ne fillim te viti 2018</t>
  </si>
  <si>
    <t>Shtesa gjate  Vitit 2018</t>
  </si>
  <si>
    <t>Pakesime gjate vitit 2018</t>
  </si>
  <si>
    <t>Aktivet Afatgjata Materiale  me vlere fillestare   2018</t>
  </si>
  <si>
    <t>Amortizimi A.A.Materiale   2018</t>
  </si>
  <si>
    <t>Vlera Kontabel Neto e A.A.Materiale  2018</t>
  </si>
  <si>
    <t>viti 2018</t>
  </si>
  <si>
    <t>Viti 2018</t>
  </si>
  <si>
    <t>Te punesuar mesatarisht per vitin 2018</t>
  </si>
  <si>
    <t>INVENTARI I LLOGARIVE BANKARE  ME DT 31.12.2018</t>
  </si>
  <si>
    <t>INVENTARI I MALLRAVE ME DT 31.12.2018</t>
  </si>
  <si>
    <t>(Mbeshtetur ne ligjin nr. 25/2018 date 10.05.2018 "Per Kontabilitetin dhe Pasqyrat Financiare" dhe Standartet Kombetare te Kontabilitetit-SK 2)</t>
  </si>
  <si>
    <t>BKT  LEK</t>
  </si>
  <si>
    <t>BKT EURO</t>
  </si>
  <si>
    <t xml:space="preserve">NIPT : L87020001D                                              </t>
  </si>
  <si>
    <t xml:space="preserve">Emer:  "G-D OIL "sh.p.k                                                   </t>
  </si>
  <si>
    <t xml:space="preserve">Data e krijimit  : 20.08.2018       </t>
  </si>
  <si>
    <t>• Periudha kontabel :  20.08.2018  deri    31.12.2018</t>
  </si>
  <si>
    <t xml:space="preserve">Subjekti :   "G-D OIL " sh.p.k     </t>
  </si>
  <si>
    <t xml:space="preserve">Nipt:  L87020001D    </t>
  </si>
  <si>
    <t>Adresa:  Bushat, Rruga Nacionale Shkoder-Tirane, km.10</t>
  </si>
  <si>
    <t xml:space="preserve">Inventar Bari </t>
  </si>
  <si>
    <t xml:space="preserve">Lek </t>
  </si>
  <si>
    <t>1. Shpenzimi aktual i tatimit mbi fitimin te Thjeshtuar 385779 * 5 %</t>
  </si>
  <si>
    <t>1. Shpenzimi aktual i tatimit mbi fitimin   192158*15 %</t>
  </si>
  <si>
    <t xml:space="preserve">Kase Fiskale </t>
  </si>
  <si>
    <t xml:space="preserve">cop </t>
  </si>
  <si>
    <t xml:space="preserve">Kosto Historike </t>
  </si>
  <si>
    <t>Invemtor 1</t>
  </si>
  <si>
    <t>Invemtor 2</t>
  </si>
  <si>
    <t>TV</t>
  </si>
  <si>
    <t>Inventari i Aseteve  Me Dt 31.12.2018</t>
  </si>
  <si>
    <t xml:space="preserve">Administratori </t>
  </si>
  <si>
    <t xml:space="preserve">Lista e klienteve me dt 31.12.2018 </t>
  </si>
  <si>
    <t>EUROIL shpk</t>
  </si>
  <si>
    <t xml:space="preserve">Gjendja ne vlere </t>
  </si>
  <si>
    <t xml:space="preserve">Klientet </t>
  </si>
  <si>
    <t>Gjendja e Furnitoreve  me dt 31.12.2018</t>
  </si>
  <si>
    <t>RDA  Petrol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</si>
</sst>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8"/>
      <name val="Times New Roman"/>
      <family val="1"/>
    </font>
    <font>
      <sz val="8"/>
      <name val="Times New Roman"/>
      <family val="1"/>
    </font>
    <font>
      <i/>
      <sz val="9"/>
      <color theme="1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4" fillId="0" borderId="0" applyFont="0" applyFill="0" applyBorder="0" applyAlignment="0" applyProtection="0"/>
    <xf numFmtId="0" fontId="25" fillId="0" borderId="0"/>
    <xf numFmtId="0" fontId="25" fillId="0" borderId="0"/>
  </cellStyleXfs>
  <cellXfs count="319">
    <xf numFmtId="0" fontId="0" fillId="0" borderId="0" xfId="0"/>
    <xf numFmtId="0" fontId="2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9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left"/>
    </xf>
    <xf numFmtId="0" fontId="9" fillId="0" borderId="0" xfId="0" applyFont="1"/>
    <xf numFmtId="0" fontId="8" fillId="0" borderId="1" xfId="0" applyFont="1" applyBorder="1"/>
    <xf numFmtId="0" fontId="0" fillId="0" borderId="0" xfId="0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2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9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/>
    <xf numFmtId="49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/>
    <xf numFmtId="0" fontId="8" fillId="0" borderId="0" xfId="0" applyFont="1" applyAlignment="1">
      <alignment horizontal="right"/>
    </xf>
    <xf numFmtId="3" fontId="19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4" fontId="21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9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7" xfId="0" applyBorder="1"/>
    <xf numFmtId="3" fontId="21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/>
    </xf>
    <xf numFmtId="0" fontId="14" fillId="0" borderId="0" xfId="0" applyFont="1"/>
    <xf numFmtId="4" fontId="7" fillId="0" borderId="8" xfId="0" applyNumberFormat="1" applyFont="1" applyBorder="1" applyAlignment="1" applyProtection="1">
      <alignment horizontal="center" vertical="center"/>
      <protection locked="0"/>
    </xf>
    <xf numFmtId="14" fontId="9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3" fontId="13" fillId="0" borderId="14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vertical="center"/>
    </xf>
    <xf numFmtId="1" fontId="0" fillId="0" borderId="1" xfId="0" applyNumberFormat="1" applyBorder="1"/>
    <xf numFmtId="1" fontId="0" fillId="0" borderId="0" xfId="0" applyNumberFormat="1"/>
    <xf numFmtId="0" fontId="14" fillId="0" borderId="0" xfId="0" applyFont="1" applyAlignment="1">
      <alignment horizontal="right"/>
    </xf>
    <xf numFmtId="0" fontId="8" fillId="0" borderId="2" xfId="2" applyFont="1" applyBorder="1" applyAlignment="1">
      <alignment horizontal="center"/>
    </xf>
    <xf numFmtId="2" fontId="26" fillId="0" borderId="16" xfId="2" applyNumberFormat="1" applyFont="1" applyBorder="1" applyAlignment="1">
      <alignment horizont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/>
    </xf>
    <xf numFmtId="0" fontId="8" fillId="0" borderId="19" xfId="2" applyFont="1" applyBorder="1" applyAlignment="1">
      <alignment horizontal="left" wrapText="1"/>
    </xf>
    <xf numFmtId="0" fontId="9" fillId="0" borderId="20" xfId="2" applyFont="1" applyBorder="1" applyAlignment="1">
      <alignment horizontal="center"/>
    </xf>
    <xf numFmtId="0" fontId="9" fillId="0" borderId="3" xfId="2" applyFont="1" applyBorder="1" applyAlignment="1">
      <alignment horizontal="left" wrapText="1"/>
    </xf>
    <xf numFmtId="0" fontId="8" fillId="0" borderId="1" xfId="2" applyFont="1" applyBorder="1" applyAlignment="1">
      <alignment horizontal="left"/>
    </xf>
    <xf numFmtId="0" fontId="8" fillId="0" borderId="21" xfId="2" applyFont="1" applyBorder="1" applyAlignment="1">
      <alignment horizontal="left"/>
    </xf>
    <xf numFmtId="0" fontId="9" fillId="0" borderId="22" xfId="2" applyFont="1" applyBorder="1" applyAlignment="1">
      <alignment horizontal="center"/>
    </xf>
    <xf numFmtId="0" fontId="13" fillId="0" borderId="3" xfId="2" applyFont="1" applyBorder="1" applyAlignment="1">
      <alignment horizontal="left" wrapText="1"/>
    </xf>
    <xf numFmtId="0" fontId="8" fillId="0" borderId="23" xfId="2" applyFont="1" applyBorder="1" applyAlignment="1">
      <alignment horizontal="center"/>
    </xf>
    <xf numFmtId="0" fontId="8" fillId="0" borderId="3" xfId="2" applyFont="1" applyBorder="1" applyAlignment="1">
      <alignment horizontal="left" wrapText="1"/>
    </xf>
    <xf numFmtId="0" fontId="9" fillId="0" borderId="4" xfId="2" applyFont="1" applyBorder="1" applyAlignment="1">
      <alignment horizontal="left" wrapText="1"/>
    </xf>
    <xf numFmtId="0" fontId="9" fillId="0" borderId="24" xfId="2" applyFont="1" applyBorder="1" applyAlignment="1">
      <alignment horizontal="center"/>
    </xf>
    <xf numFmtId="0" fontId="9" fillId="0" borderId="25" xfId="2" applyFont="1" applyBorder="1" applyAlignment="1">
      <alignment horizontal="left" wrapText="1"/>
    </xf>
    <xf numFmtId="0" fontId="8" fillId="0" borderId="23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wrapText="1"/>
    </xf>
    <xf numFmtId="0" fontId="8" fillId="0" borderId="20" xfId="2" applyFont="1" applyBorder="1" applyAlignment="1">
      <alignment horizontal="center"/>
    </xf>
    <xf numFmtId="0" fontId="14" fillId="0" borderId="1" xfId="2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22" xfId="2" applyFont="1" applyBorder="1" applyAlignment="1">
      <alignment horizontal="center"/>
    </xf>
    <xf numFmtId="0" fontId="8" fillId="0" borderId="1" xfId="2" applyFont="1" applyBorder="1" applyAlignment="1">
      <alignment horizontal="left" wrapText="1"/>
    </xf>
    <xf numFmtId="0" fontId="8" fillId="0" borderId="24" xfId="2" applyFont="1" applyBorder="1" applyAlignment="1">
      <alignment horizontal="center"/>
    </xf>
    <xf numFmtId="0" fontId="8" fillId="0" borderId="4" xfId="2" applyFont="1" applyBorder="1" applyAlignment="1">
      <alignment horizontal="left" wrapText="1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left" wrapText="1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horizontal="left"/>
    </xf>
    <xf numFmtId="3" fontId="8" fillId="0" borderId="1" xfId="2" applyNumberFormat="1" applyFont="1" applyBorder="1" applyAlignment="1">
      <alignment horizontal="left"/>
    </xf>
    <xf numFmtId="3" fontId="8" fillId="0" borderId="21" xfId="2" applyNumberFormat="1" applyFont="1" applyBorder="1" applyAlignment="1">
      <alignment horizontal="left"/>
    </xf>
    <xf numFmtId="3" fontId="8" fillId="0" borderId="19" xfId="2" applyNumberFormat="1" applyFont="1" applyBorder="1" applyAlignment="1">
      <alignment horizontal="left"/>
    </xf>
    <xf numFmtId="3" fontId="8" fillId="0" borderId="27" xfId="2" applyNumberFormat="1" applyFont="1" applyBorder="1" applyAlignment="1">
      <alignment horizontal="left"/>
    </xf>
    <xf numFmtId="0" fontId="9" fillId="0" borderId="5" xfId="0" applyFont="1" applyBorder="1"/>
    <xf numFmtId="0" fontId="8" fillId="0" borderId="2" xfId="0" applyFon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9" fillId="0" borderId="2" xfId="0" applyFont="1" applyBorder="1"/>
    <xf numFmtId="0" fontId="8" fillId="0" borderId="6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 wrapText="1"/>
    </xf>
    <xf numFmtId="0" fontId="1" fillId="0" borderId="2" xfId="2" applyFont="1" applyBorder="1"/>
    <xf numFmtId="2" fontId="26" fillId="0" borderId="2" xfId="2" applyNumberFormat="1" applyFont="1" applyBorder="1" applyAlignment="1">
      <alignment horizont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/>
    </xf>
    <xf numFmtId="0" fontId="2" fillId="0" borderId="19" xfId="2" applyFont="1" applyBorder="1" applyAlignment="1">
      <alignment horizontal="left" wrapText="1"/>
    </xf>
    <xf numFmtId="0" fontId="2" fillId="0" borderId="19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1" fillId="0" borderId="1" xfId="3" applyFont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0" borderId="21" xfId="2" applyFont="1" applyBorder="1" applyAlignment="1">
      <alignment horizontal="left"/>
    </xf>
    <xf numFmtId="0" fontId="1" fillId="0" borderId="1" xfId="2" applyFont="1" applyBorder="1" applyAlignment="1">
      <alignment horizontal="left" wrapText="1"/>
    </xf>
    <xf numFmtId="3" fontId="2" fillId="0" borderId="1" xfId="2" applyNumberFormat="1" applyFont="1" applyBorder="1" applyAlignment="1">
      <alignment horizontal="left"/>
    </xf>
    <xf numFmtId="3" fontId="2" fillId="0" borderId="21" xfId="2" applyNumberFormat="1" applyFont="1" applyBorder="1" applyAlignment="1">
      <alignment horizontal="left"/>
    </xf>
    <xf numFmtId="0" fontId="2" fillId="0" borderId="23" xfId="2" applyFont="1" applyBorder="1" applyAlignment="1">
      <alignment horizontal="center"/>
    </xf>
    <xf numFmtId="0" fontId="2" fillId="0" borderId="1" xfId="2" applyFont="1" applyBorder="1" applyAlignment="1">
      <alignment horizontal="left" wrapText="1"/>
    </xf>
    <xf numFmtId="0" fontId="1" fillId="0" borderId="23" xfId="2" applyFont="1" applyBorder="1" applyAlignment="1">
      <alignment horizontal="center"/>
    </xf>
    <xf numFmtId="0" fontId="1" fillId="0" borderId="1" xfId="2" applyFont="1" applyBorder="1" applyAlignment="1">
      <alignment horizontal="left"/>
    </xf>
    <xf numFmtId="0" fontId="2" fillId="0" borderId="21" xfId="2" applyFont="1" applyBorder="1" applyAlignment="1">
      <alignment horizontal="left" wrapText="1"/>
    </xf>
    <xf numFmtId="0" fontId="1" fillId="0" borderId="32" xfId="0" applyFont="1" applyBorder="1"/>
    <xf numFmtId="0" fontId="2" fillId="0" borderId="0" xfId="0" applyFont="1"/>
    <xf numFmtId="0" fontId="1" fillId="0" borderId="0" xfId="0" applyFont="1"/>
    <xf numFmtId="0" fontId="2" fillId="0" borderId="23" xfId="2" applyFont="1" applyBorder="1"/>
    <xf numFmtId="0" fontId="1" fillId="0" borderId="23" xfId="0" applyFont="1" applyBorder="1"/>
    <xf numFmtId="0" fontId="1" fillId="0" borderId="23" xfId="2" applyFont="1" applyBorder="1"/>
    <xf numFmtId="0" fontId="1" fillId="0" borderId="26" xfId="2" applyFont="1" applyBorder="1"/>
    <xf numFmtId="0" fontId="2" fillId="0" borderId="27" xfId="2" applyFont="1" applyBorder="1" applyAlignment="1">
      <alignment horizontal="left"/>
    </xf>
    <xf numFmtId="0" fontId="1" fillId="0" borderId="27" xfId="2" applyFont="1" applyBorder="1" applyAlignment="1">
      <alignment horizontal="left"/>
    </xf>
    <xf numFmtId="0" fontId="2" fillId="0" borderId="33" xfId="2" applyFont="1" applyBorder="1" applyAlignment="1">
      <alignment horizontal="left"/>
    </xf>
    <xf numFmtId="0" fontId="2" fillId="0" borderId="0" xfId="2" applyFont="1" applyAlignment="1">
      <alignment horizontal="left"/>
    </xf>
    <xf numFmtId="3" fontId="2" fillId="0" borderId="1" xfId="2" applyNumberFormat="1" applyFont="1" applyBorder="1" applyAlignment="1">
      <alignment horizontal="left" vertical="center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4" fontId="0" fillId="0" borderId="34" xfId="0" applyNumberFormat="1" applyBorder="1"/>
    <xf numFmtId="0" fontId="0" fillId="0" borderId="0" xfId="0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left" vertical="top"/>
    </xf>
    <xf numFmtId="0" fontId="8" fillId="0" borderId="0" xfId="0" applyFont="1" applyAlignment="1">
      <alignment horizontal="left" vertical="top"/>
    </xf>
    <xf numFmtId="4" fontId="21" fillId="0" borderId="0" xfId="0" applyNumberFormat="1" applyFont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4" fontId="2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>
      <alignment horizontal="center" wrapText="1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9" fillId="0" borderId="1" xfId="1" applyNumberFormat="1" applyFont="1" applyBorder="1"/>
    <xf numFmtId="3" fontId="9" fillId="0" borderId="2" xfId="1" applyNumberFormat="1" applyFont="1" applyBorder="1"/>
    <xf numFmtId="3" fontId="9" fillId="0" borderId="0" xfId="1" applyNumberFormat="1" applyFont="1"/>
    <xf numFmtId="3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/>
    <xf numFmtId="3" fontId="0" fillId="0" borderId="4" xfId="0" applyNumberFormat="1" applyBorder="1"/>
    <xf numFmtId="0" fontId="9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9" fillId="0" borderId="1" xfId="0" applyNumberFormat="1" applyFont="1" applyBorder="1"/>
    <xf numFmtId="3" fontId="8" fillId="0" borderId="15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26" fillId="0" borderId="0" xfId="0" applyFont="1"/>
    <xf numFmtId="0" fontId="1" fillId="0" borderId="0" xfId="0" applyFont="1" applyAlignment="1">
      <alignment horizontal="left" vertical="top"/>
    </xf>
    <xf numFmtId="0" fontId="29" fillId="0" borderId="35" xfId="0" applyFont="1" applyBorder="1" applyAlignment="1">
      <alignment horizontal="left" vertical="top" wrapText="1"/>
    </xf>
    <xf numFmtId="0" fontId="29" fillId="0" borderId="36" xfId="0" applyFont="1" applyBorder="1" applyAlignment="1">
      <alignment horizontal="left" vertical="top" wrapText="1"/>
    </xf>
    <xf numFmtId="0" fontId="29" fillId="0" borderId="36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3" fontId="29" fillId="0" borderId="36" xfId="0" applyNumberFormat="1" applyFont="1" applyBorder="1" applyAlignment="1">
      <alignment horizontal="center" vertical="top" wrapText="1"/>
    </xf>
    <xf numFmtId="3" fontId="29" fillId="0" borderId="39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3" fontId="1" fillId="0" borderId="36" xfId="0" applyNumberFormat="1" applyFont="1" applyBorder="1" applyAlignment="1">
      <alignment horizontal="left" vertical="top" wrapText="1"/>
    </xf>
    <xf numFmtId="3" fontId="29" fillId="0" borderId="1" xfId="0" applyNumberFormat="1" applyFont="1" applyBorder="1" applyAlignment="1">
      <alignment horizontal="center" vertical="top" wrapText="1"/>
    </xf>
    <xf numFmtId="0" fontId="30" fillId="0" borderId="35" xfId="0" applyFont="1" applyBorder="1" applyAlignment="1">
      <alignment horizontal="left" vertical="top" wrapText="1"/>
    </xf>
    <xf numFmtId="0" fontId="30" fillId="0" borderId="36" xfId="0" applyFont="1" applyBorder="1" applyAlignment="1">
      <alignment horizontal="left" vertical="top" wrapText="1"/>
    </xf>
    <xf numFmtId="3" fontId="2" fillId="0" borderId="36" xfId="0" applyNumberFormat="1" applyFont="1" applyBorder="1" applyAlignment="1">
      <alignment horizontal="center" vertical="top" wrapText="1"/>
    </xf>
    <xf numFmtId="3" fontId="29" fillId="0" borderId="38" xfId="0" applyNumberFormat="1" applyFont="1" applyBorder="1" applyAlignment="1">
      <alignment horizontal="center" vertical="top" wrapText="1"/>
    </xf>
    <xf numFmtId="0" fontId="29" fillId="0" borderId="39" xfId="0" applyFont="1" applyBorder="1" applyAlignment="1">
      <alignment horizontal="center" vertical="top" wrapText="1"/>
    </xf>
    <xf numFmtId="3" fontId="31" fillId="0" borderId="36" xfId="0" applyNumberFormat="1" applyFont="1" applyBorder="1" applyAlignment="1">
      <alignment horizontal="center" vertical="top" wrapText="1"/>
    </xf>
    <xf numFmtId="0" fontId="31" fillId="0" borderId="35" xfId="0" applyFont="1" applyBorder="1" applyAlignment="1">
      <alignment horizontal="left" vertical="top" wrapText="1"/>
    </xf>
    <xf numFmtId="3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3" fontId="29" fillId="0" borderId="35" xfId="0" applyNumberFormat="1" applyFont="1" applyBorder="1" applyAlignment="1">
      <alignment horizontal="center" vertical="top" wrapText="1"/>
    </xf>
    <xf numFmtId="3" fontId="1" fillId="0" borderId="36" xfId="0" applyNumberFormat="1" applyFont="1" applyBorder="1" applyAlignment="1">
      <alignment horizontal="center" vertical="top" wrapText="1"/>
    </xf>
    <xf numFmtId="3" fontId="1" fillId="0" borderId="38" xfId="0" applyNumberFormat="1" applyFont="1" applyBorder="1" applyAlignment="1">
      <alignment horizontal="center" vertical="top" wrapText="1"/>
    </xf>
    <xf numFmtId="3" fontId="1" fillId="0" borderId="35" xfId="0" applyNumberFormat="1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6" fillId="0" borderId="36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/>
    </xf>
    <xf numFmtId="0" fontId="2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9" fillId="0" borderId="35" xfId="0" applyFont="1" applyBorder="1" applyAlignment="1">
      <alignment horizontal="center" vertical="center" wrapText="1"/>
    </xf>
    <xf numFmtId="3" fontId="31" fillId="0" borderId="35" xfId="0" applyNumberFormat="1" applyFont="1" applyBorder="1" applyAlignment="1">
      <alignment horizontal="center" vertical="top" wrapText="1"/>
    </xf>
    <xf numFmtId="0" fontId="31" fillId="0" borderId="35" xfId="0" applyFont="1" applyBorder="1" applyAlignment="1">
      <alignment horizontal="center" vertical="top" wrapText="1"/>
    </xf>
    <xf numFmtId="0" fontId="33" fillId="0" borderId="35" xfId="0" applyFont="1" applyBorder="1" applyAlignment="1">
      <alignment horizontal="left" vertical="top" textRotation="90" wrapText="1"/>
    </xf>
    <xf numFmtId="0" fontId="33" fillId="0" borderId="35" xfId="0" applyFont="1" applyBorder="1" applyAlignment="1">
      <alignment horizontal="center" vertical="top" textRotation="90" wrapText="1"/>
    </xf>
    <xf numFmtId="0" fontId="33" fillId="0" borderId="36" xfId="0" applyFont="1" applyBorder="1" applyAlignment="1">
      <alignment horizontal="left" vertical="top" textRotation="90" wrapText="1"/>
    </xf>
    <xf numFmtId="0" fontId="33" fillId="0" borderId="1" xfId="0" applyFont="1" applyBorder="1" applyAlignment="1">
      <alignment horizontal="center" vertical="top" textRotation="90" wrapText="1"/>
    </xf>
    <xf numFmtId="0" fontId="33" fillId="0" borderId="35" xfId="0" applyFont="1" applyBorder="1" applyAlignment="1">
      <alignment horizontal="left" vertical="top" wrapText="1"/>
    </xf>
    <xf numFmtId="0" fontId="34" fillId="0" borderId="35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3" fontId="2" fillId="0" borderId="35" xfId="0" applyNumberFormat="1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3" fontId="35" fillId="0" borderId="1" xfId="0" applyNumberFormat="1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3" fontId="36" fillId="0" borderId="1" xfId="0" applyNumberFormat="1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left" vertical="center" wrapText="1"/>
    </xf>
    <xf numFmtId="3" fontId="23" fillId="0" borderId="0" xfId="0" applyNumberFormat="1" applyFont="1" applyAlignment="1">
      <alignment horizontal="left" vertical="center" wrapText="1"/>
    </xf>
    <xf numFmtId="3" fontId="23" fillId="0" borderId="8" xfId="0" applyNumberFormat="1" applyFont="1" applyBorder="1" applyAlignment="1">
      <alignment horizontal="left" vertical="center" wrapText="1"/>
    </xf>
    <xf numFmtId="3" fontId="21" fillId="0" borderId="8" xfId="0" applyNumberFormat="1" applyFont="1" applyBorder="1" applyAlignment="1">
      <alignment horizontal="left" vertical="center" wrapText="1"/>
    </xf>
    <xf numFmtId="3" fontId="21" fillId="0" borderId="0" xfId="0" applyNumberFormat="1" applyFont="1" applyAlignment="1">
      <alignment horizontal="left" vertical="top"/>
    </xf>
    <xf numFmtId="3" fontId="21" fillId="0" borderId="8" xfId="0" applyNumberFormat="1" applyFont="1" applyBorder="1" applyAlignment="1">
      <alignment horizontal="left" vertical="top"/>
    </xf>
    <xf numFmtId="3" fontId="21" fillId="0" borderId="0" xfId="0" applyNumberFormat="1" applyFont="1" applyAlignment="1">
      <alignment wrapText="1"/>
    </xf>
    <xf numFmtId="3" fontId="21" fillId="0" borderId="0" xfId="0" applyNumberFormat="1" applyFont="1" applyAlignment="1">
      <alignment horizontal="left" wrapText="1"/>
    </xf>
    <xf numFmtId="0" fontId="32" fillId="0" borderId="37" xfId="0" applyFont="1" applyBorder="1" applyAlignment="1">
      <alignment horizontal="center" vertical="top" wrapText="1"/>
    </xf>
    <xf numFmtId="0" fontId="29" fillId="0" borderId="37" xfId="0" applyFont="1" applyBorder="1" applyAlignment="1">
      <alignment horizontal="center" vertical="top" wrapText="1"/>
    </xf>
    <xf numFmtId="0" fontId="30" fillId="0" borderId="37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1" xfId="2" applyFont="1" applyBorder="1" applyAlignment="1">
      <alignment horizontal="center" wrapText="1"/>
    </xf>
    <xf numFmtId="0" fontId="9" fillId="0" borderId="3" xfId="2" applyFont="1" applyBorder="1" applyAlignment="1">
      <alignment horizontal="center" wrapText="1"/>
    </xf>
    <xf numFmtId="2" fontId="8" fillId="0" borderId="6" xfId="2" applyNumberFormat="1" applyFont="1" applyBorder="1" applyAlignment="1">
      <alignment horizontal="center" wrapText="1"/>
    </xf>
    <xf numFmtId="2" fontId="8" fillId="0" borderId="11" xfId="2" applyNumberFormat="1" applyFont="1" applyBorder="1" applyAlignment="1">
      <alignment horizontal="center" wrapText="1"/>
    </xf>
    <xf numFmtId="2" fontId="8" fillId="0" borderId="3" xfId="2" applyNumberFormat="1" applyFont="1" applyBorder="1" applyAlignment="1">
      <alignment horizontal="center" wrapText="1"/>
    </xf>
    <xf numFmtId="2" fontId="26" fillId="0" borderId="0" xfId="2" applyNumberFormat="1" applyFont="1" applyAlignment="1">
      <alignment horizontal="center" wrapText="1"/>
    </xf>
    <xf numFmtId="2" fontId="26" fillId="0" borderId="16" xfId="2" applyNumberFormat="1" applyFont="1" applyBorder="1" applyAlignment="1">
      <alignment horizontal="center" wrapText="1"/>
    </xf>
    <xf numFmtId="0" fontId="8" fillId="0" borderId="18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9" fillId="0" borderId="11" xfId="2" applyFont="1" applyBorder="1" applyAlignment="1">
      <alignment horizontal="left" wrapText="1"/>
    </xf>
    <xf numFmtId="0" fontId="9" fillId="0" borderId="3" xfId="2" applyFont="1" applyBorder="1" applyAlignment="1">
      <alignment horizontal="left" wrapText="1"/>
    </xf>
    <xf numFmtId="0" fontId="8" fillId="0" borderId="11" xfId="2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8" fillId="0" borderId="27" xfId="2" applyFont="1" applyBorder="1" applyAlignment="1">
      <alignment horizontal="left" wrapText="1"/>
    </xf>
    <xf numFmtId="0" fontId="13" fillId="0" borderId="3" xfId="2" applyFont="1" applyBorder="1" applyAlignment="1">
      <alignment horizontal="left" wrapText="1"/>
    </xf>
    <xf numFmtId="0" fontId="13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1" fillId="0" borderId="1" xfId="3" applyFont="1" applyBorder="1" applyAlignment="1">
      <alignment horizontal="left" wrapText="1"/>
    </xf>
    <xf numFmtId="0" fontId="26" fillId="0" borderId="28" xfId="2" applyFont="1" applyBorder="1" applyAlignment="1">
      <alignment horizontal="center" wrapText="1"/>
    </xf>
    <xf numFmtId="0" fontId="26" fillId="0" borderId="29" xfId="2" applyFont="1" applyBorder="1" applyAlignment="1">
      <alignment horizontal="center" wrapText="1"/>
    </xf>
    <xf numFmtId="0" fontId="26" fillId="0" borderId="30" xfId="2" applyFont="1" applyBorder="1" applyAlignment="1">
      <alignment horizontal="center" wrapText="1"/>
    </xf>
    <xf numFmtId="0" fontId="2" fillId="0" borderId="18" xfId="2" applyFont="1" applyBorder="1" applyAlignment="1">
      <alignment horizontal="left" wrapText="1"/>
    </xf>
    <xf numFmtId="0" fontId="2" fillId="0" borderId="19" xfId="2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0" fontId="2" fillId="0" borderId="1" xfId="3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6" fillId="0" borderId="1" xfId="3" applyFont="1" applyBorder="1" applyAlignment="1">
      <alignment horizontal="left" wrapText="1"/>
    </xf>
    <xf numFmtId="0" fontId="6" fillId="0" borderId="1" xfId="2" applyFont="1" applyBorder="1" applyAlignment="1">
      <alignment horizontal="left"/>
    </xf>
    <xf numFmtId="0" fontId="6" fillId="0" borderId="27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8" fillId="3" borderId="1" xfId="0" applyFont="1" applyFill="1" applyBorder="1"/>
    <xf numFmtId="3" fontId="8" fillId="3" borderId="1" xfId="0" applyNumberFormat="1" applyFon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8" fillId="3" borderId="0" xfId="0" applyFont="1" applyFill="1"/>
    <xf numFmtId="0" fontId="0" fillId="3" borderId="1" xfId="0" applyFill="1" applyBorder="1" applyAlignment="1">
      <alignment horizontal="center" wrapText="1"/>
    </xf>
    <xf numFmtId="4" fontId="4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0" fontId="16" fillId="3" borderId="0" xfId="0" applyFont="1" applyFill="1"/>
    <xf numFmtId="4" fontId="21" fillId="3" borderId="0" xfId="0" applyNumberFormat="1" applyFont="1" applyFill="1" applyAlignment="1">
      <alignment horizontal="center" vertical="center"/>
    </xf>
  </cellXfs>
  <cellStyles count="4">
    <cellStyle name="Comma_21.Aktivet Afatgjata Materiale  09" xfId="1" xr:uid="{00000000-0005-0000-0000-000000000000}"/>
    <cellStyle name="Normal" xfId="0" builtinId="0"/>
    <cellStyle name="Normal_asn_2009 Propozimet" xfId="2" xr:uid="{00000000-0005-0000-0000-000002000000}"/>
    <cellStyle name="Normal_Sheet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58"/>
  <sheetViews>
    <sheetView tabSelected="1" topLeftCell="B22" workbookViewId="0">
      <selection activeCell="D32" sqref="D32"/>
    </sheetView>
  </sheetViews>
  <sheetFormatPr defaultRowHeight="12.75"/>
  <cols>
    <col min="1" max="1" width="2" hidden="1" customWidth="1"/>
    <col min="2" max="2" width="9.42578125" customWidth="1"/>
    <col min="3" max="3" width="3.28515625" style="1" customWidth="1"/>
    <col min="4" max="4" width="46" customWidth="1"/>
    <col min="5" max="5" width="11.28515625" style="13" customWidth="1"/>
    <col min="6" max="6" width="12.42578125" style="2" customWidth="1"/>
    <col min="7" max="7" width="19.140625" style="3" customWidth="1"/>
    <col min="8" max="8" width="10.7109375" style="4" customWidth="1"/>
    <col min="9" max="9" width="10.140625" style="4" customWidth="1"/>
    <col min="10" max="10" width="12.42578125" style="4" customWidth="1"/>
    <col min="11" max="11" width="10.42578125" style="4" customWidth="1"/>
    <col min="12" max="12" width="12.7109375" style="4" customWidth="1"/>
    <col min="13" max="13" width="9.28515625" customWidth="1"/>
    <col min="14" max="14" width="17.85546875" customWidth="1"/>
    <col min="15" max="15" width="20.42578125" customWidth="1"/>
  </cols>
  <sheetData>
    <row r="2" spans="2:7" ht="13.5" thickBot="1">
      <c r="D2" s="59"/>
      <c r="E2" s="60"/>
      <c r="F2" s="61"/>
      <c r="G2" s="62"/>
    </row>
    <row r="3" spans="2:7" ht="13.5" thickTop="1">
      <c r="B3" s="66"/>
      <c r="C3" s="67"/>
      <c r="G3" s="63"/>
    </row>
    <row r="4" spans="2:7">
      <c r="B4" s="66"/>
      <c r="G4" s="63"/>
    </row>
    <row r="5" spans="2:7">
      <c r="B5" s="66"/>
      <c r="D5" s="10"/>
      <c r="G5" s="63"/>
    </row>
    <row r="6" spans="2:7">
      <c r="B6" s="66"/>
      <c r="D6" s="10"/>
      <c r="G6" s="63"/>
    </row>
    <row r="7" spans="2:7">
      <c r="B7" s="66"/>
      <c r="G7" s="63"/>
    </row>
    <row r="8" spans="2:7">
      <c r="B8" s="66"/>
      <c r="G8" s="63"/>
    </row>
    <row r="9" spans="2:7">
      <c r="B9" s="66"/>
      <c r="G9" s="63"/>
    </row>
    <row r="10" spans="2:7" ht="26.25">
      <c r="B10" s="66"/>
      <c r="D10" s="255" t="s">
        <v>14</v>
      </c>
      <c r="E10" s="255"/>
      <c r="F10" s="255"/>
      <c r="G10" s="63"/>
    </row>
    <row r="11" spans="2:7">
      <c r="B11" s="66"/>
      <c r="G11" s="63"/>
    </row>
    <row r="12" spans="2:7">
      <c r="B12" s="66"/>
      <c r="G12" s="63"/>
    </row>
    <row r="13" spans="2:7">
      <c r="B13" s="66"/>
      <c r="G13" s="63"/>
    </row>
    <row r="14" spans="2:7">
      <c r="B14" s="66"/>
      <c r="G14" s="63"/>
    </row>
    <row r="15" spans="2:7">
      <c r="B15" s="66"/>
      <c r="G15" s="63"/>
    </row>
    <row r="16" spans="2:7">
      <c r="B16" s="66"/>
      <c r="G16" s="63"/>
    </row>
    <row r="17" spans="2:8" ht="4.5" customHeight="1">
      <c r="B17" s="66"/>
      <c r="G17" s="63"/>
    </row>
    <row r="18" spans="2:8" ht="54" customHeight="1">
      <c r="B18" s="66"/>
      <c r="C18" s="55"/>
      <c r="D18" s="256" t="s">
        <v>434</v>
      </c>
      <c r="E18" s="256"/>
      <c r="F18" s="256"/>
      <c r="G18" s="257"/>
    </row>
    <row r="19" spans="2:8" ht="12.75" customHeight="1">
      <c r="B19" s="66"/>
      <c r="C19" s="55"/>
      <c r="D19" s="56" t="s">
        <v>10</v>
      </c>
      <c r="E19" s="53"/>
      <c r="F19" s="54"/>
      <c r="G19" s="63"/>
    </row>
    <row r="20" spans="2:8" ht="12.75" customHeight="1">
      <c r="B20" s="66"/>
      <c r="C20" s="55"/>
      <c r="D20" s="56"/>
      <c r="E20" s="53"/>
      <c r="F20" s="54"/>
      <c r="G20" s="63"/>
    </row>
    <row r="21" spans="2:8" ht="12.75" customHeight="1">
      <c r="B21" s="66"/>
      <c r="C21" s="55"/>
      <c r="D21" s="56"/>
      <c r="E21" s="53"/>
      <c r="F21" s="54"/>
      <c r="G21" s="63"/>
    </row>
    <row r="22" spans="2:8" ht="12.75" customHeight="1">
      <c r="B22" s="66"/>
      <c r="C22" s="55"/>
      <c r="D22" s="56"/>
      <c r="E22" s="53"/>
      <c r="F22" s="54"/>
      <c r="G22" s="63"/>
    </row>
    <row r="23" spans="2:8">
      <c r="B23" s="66"/>
      <c r="G23" s="63"/>
    </row>
    <row r="24" spans="2:8">
      <c r="B24" s="66"/>
      <c r="G24" s="63"/>
    </row>
    <row r="25" spans="2:8">
      <c r="B25" s="66"/>
      <c r="G25" s="63"/>
    </row>
    <row r="26" spans="2:8">
      <c r="B26" s="66"/>
      <c r="G26" s="63"/>
    </row>
    <row r="27" spans="2:8">
      <c r="B27" s="66"/>
      <c r="G27" s="63"/>
    </row>
    <row r="28" spans="2:8" ht="28.5" customHeight="1">
      <c r="B28" s="66"/>
      <c r="D28" s="57" t="s">
        <v>6</v>
      </c>
      <c r="E28" s="259" t="s">
        <v>7</v>
      </c>
      <c r="F28" s="259"/>
      <c r="G28" s="260"/>
    </row>
    <row r="29" spans="2:8" ht="13.5" thickBot="1">
      <c r="B29" s="66"/>
      <c r="D29" s="8" t="s">
        <v>8</v>
      </c>
      <c r="H29" s="157"/>
    </row>
    <row r="30" spans="2:8" ht="16.5" customHeight="1" thickTop="1" thickBot="1">
      <c r="B30" s="66"/>
      <c r="C30" s="58" t="s">
        <v>2</v>
      </c>
      <c r="D30" s="8" t="s">
        <v>438</v>
      </c>
      <c r="E30" s="264" t="s">
        <v>11</v>
      </c>
      <c r="F30" s="264"/>
      <c r="G30" s="156" t="s">
        <v>12</v>
      </c>
    </row>
    <row r="31" spans="2:8" ht="13.5" thickTop="1">
      <c r="B31" s="66"/>
      <c r="C31" s="58"/>
      <c r="D31" s="8" t="s">
        <v>9</v>
      </c>
      <c r="G31" s="69"/>
    </row>
    <row r="32" spans="2:8">
      <c r="B32" s="66"/>
      <c r="C32" s="58" t="s">
        <v>2</v>
      </c>
      <c r="D32" s="8" t="s">
        <v>437</v>
      </c>
      <c r="E32" s="265" t="s">
        <v>13</v>
      </c>
      <c r="F32" s="265"/>
      <c r="G32" s="63"/>
    </row>
    <row r="33" spans="2:7">
      <c r="B33" s="66"/>
      <c r="C33" s="58"/>
      <c r="G33" s="63"/>
    </row>
    <row r="34" spans="2:7">
      <c r="B34" s="66"/>
      <c r="C34" s="58" t="s">
        <v>2</v>
      </c>
      <c r="D34" s="8" t="s">
        <v>236</v>
      </c>
      <c r="E34" s="258" t="s">
        <v>180</v>
      </c>
      <c r="F34" s="258"/>
      <c r="G34" s="63"/>
    </row>
    <row r="35" spans="2:7">
      <c r="B35" s="66"/>
      <c r="C35" s="58"/>
      <c r="D35" s="8" t="s">
        <v>182</v>
      </c>
      <c r="G35" s="63"/>
    </row>
    <row r="36" spans="2:7" ht="12.75" customHeight="1">
      <c r="B36" s="66"/>
      <c r="C36" s="58" t="s">
        <v>2</v>
      </c>
      <c r="D36" s="8" t="s">
        <v>439</v>
      </c>
      <c r="E36" s="262" t="s">
        <v>440</v>
      </c>
      <c r="F36" s="262"/>
      <c r="G36" s="263"/>
    </row>
    <row r="37" spans="2:7">
      <c r="B37" s="66"/>
      <c r="C37" s="58"/>
      <c r="D37" s="8"/>
      <c r="G37" s="63"/>
    </row>
    <row r="38" spans="2:7">
      <c r="B38" s="66"/>
      <c r="C38" s="58" t="s">
        <v>2</v>
      </c>
      <c r="D38" s="8" t="s">
        <v>183</v>
      </c>
      <c r="G38" s="63"/>
    </row>
    <row r="39" spans="2:7" ht="29.25" customHeight="1">
      <c r="B39" s="66"/>
      <c r="C39" s="58" t="s">
        <v>2</v>
      </c>
      <c r="D39" s="189" t="s">
        <v>237</v>
      </c>
      <c r="E39" s="258" t="s">
        <v>413</v>
      </c>
      <c r="F39" s="258"/>
      <c r="G39" s="261"/>
    </row>
    <row r="40" spans="2:7">
      <c r="B40" s="66"/>
      <c r="G40" s="63"/>
    </row>
    <row r="41" spans="2:7">
      <c r="B41" s="66"/>
      <c r="G41" s="63"/>
    </row>
    <row r="42" spans="2:7">
      <c r="B42" s="66"/>
      <c r="G42" s="63"/>
    </row>
    <row r="43" spans="2:7">
      <c r="B43" s="66"/>
      <c r="G43" s="63"/>
    </row>
    <row r="44" spans="2:7">
      <c r="B44" s="66"/>
      <c r="G44" s="63"/>
    </row>
    <row r="45" spans="2:7">
      <c r="B45" s="66"/>
      <c r="G45" s="63"/>
    </row>
    <row r="46" spans="2:7">
      <c r="B46" s="66"/>
      <c r="G46" s="63"/>
    </row>
    <row r="47" spans="2:7">
      <c r="B47" s="66"/>
      <c r="G47" s="63"/>
    </row>
    <row r="48" spans="2:7">
      <c r="B48" s="66"/>
      <c r="G48" s="63"/>
    </row>
    <row r="49" spans="2:8">
      <c r="B49" s="66"/>
      <c r="D49" s="8" t="s">
        <v>5</v>
      </c>
      <c r="G49" s="63"/>
    </row>
    <row r="50" spans="2:8">
      <c r="B50" s="66"/>
      <c r="G50" s="63"/>
    </row>
    <row r="51" spans="2:8" ht="13.5" thickBot="1">
      <c r="B51" s="66"/>
      <c r="C51" s="65"/>
      <c r="D51" s="59"/>
      <c r="E51" s="60"/>
      <c r="F51" s="61"/>
      <c r="G51" s="64"/>
    </row>
    <row r="52" spans="2:8" ht="15.75" customHeight="1" thickTop="1"/>
    <row r="55" spans="2:8">
      <c r="D55" s="8"/>
    </row>
    <row r="56" spans="2:8">
      <c r="C56" s="22"/>
      <c r="D56" s="16"/>
      <c r="E56" s="23"/>
      <c r="F56" s="52"/>
      <c r="G56" s="17"/>
      <c r="H56" s="19"/>
    </row>
    <row r="57" spans="2:8">
      <c r="C57" s="22"/>
      <c r="D57" s="21"/>
      <c r="E57" s="18"/>
      <c r="F57" s="31"/>
      <c r="G57" s="24"/>
      <c r="H57" s="19"/>
    </row>
    <row r="58" spans="2:8">
      <c r="C58" s="20"/>
      <c r="D58" s="21"/>
      <c r="E58" s="18"/>
      <c r="F58" s="31"/>
      <c r="G58" s="24"/>
      <c r="H58" s="19"/>
    </row>
    <row r="59" spans="2:8">
      <c r="C59" s="20"/>
      <c r="D59" s="21"/>
      <c r="E59" s="18"/>
      <c r="F59" s="31"/>
      <c r="G59" s="24"/>
      <c r="H59" s="19"/>
    </row>
    <row r="60" spans="2:8">
      <c r="C60" s="20"/>
      <c r="D60" s="21"/>
      <c r="E60" s="18"/>
      <c r="F60" s="31"/>
      <c r="G60" s="24"/>
      <c r="H60" s="19"/>
    </row>
    <row r="61" spans="2:8">
      <c r="C61" s="20"/>
      <c r="D61" s="16"/>
      <c r="E61" s="18"/>
      <c r="F61" s="31"/>
      <c r="G61" s="24"/>
      <c r="H61" s="19"/>
    </row>
    <row r="62" spans="2:8">
      <c r="C62" s="22"/>
      <c r="D62" s="25"/>
      <c r="E62" s="23"/>
      <c r="F62" s="52"/>
      <c r="G62" s="17"/>
      <c r="H62" s="19"/>
    </row>
    <row r="63" spans="2:8">
      <c r="C63" s="22"/>
      <c r="D63" s="21"/>
      <c r="E63" s="18"/>
      <c r="F63" s="31"/>
      <c r="G63" s="24"/>
      <c r="H63" s="19"/>
    </row>
    <row r="64" spans="2:8">
      <c r="C64" s="20"/>
      <c r="D64" s="21"/>
      <c r="E64" s="18"/>
      <c r="F64" s="31"/>
      <c r="G64" s="24"/>
      <c r="H64" s="19"/>
    </row>
    <row r="65" spans="3:8">
      <c r="C65" s="20"/>
      <c r="D65" s="21"/>
      <c r="E65" s="18"/>
      <c r="F65" s="31"/>
      <c r="G65" s="24"/>
      <c r="H65" s="19"/>
    </row>
    <row r="66" spans="3:8">
      <c r="C66" s="20"/>
      <c r="D66" s="21"/>
      <c r="E66" s="18"/>
      <c r="F66" s="31"/>
      <c r="G66" s="24"/>
      <c r="H66" s="19"/>
    </row>
    <row r="67" spans="3:8">
      <c r="C67" s="20"/>
      <c r="D67" s="21"/>
      <c r="E67" s="18"/>
      <c r="F67" s="31"/>
      <c r="G67" s="24"/>
      <c r="H67" s="19"/>
    </row>
    <row r="68" spans="3:8">
      <c r="C68" s="30"/>
      <c r="D68" s="8"/>
      <c r="E68" s="18"/>
      <c r="F68" s="31"/>
      <c r="G68" s="31"/>
      <c r="H68" s="29"/>
    </row>
    <row r="69" spans="3:8">
      <c r="C69" s="30"/>
      <c r="D69" s="8"/>
      <c r="E69" s="18"/>
      <c r="F69" s="31"/>
      <c r="G69" s="31"/>
      <c r="H69" s="29"/>
    </row>
    <row r="70" spans="3:8">
      <c r="C70" s="30"/>
      <c r="D70" s="8"/>
      <c r="E70" s="18"/>
      <c r="F70" s="31"/>
      <c r="G70" s="31"/>
      <c r="H70" s="29"/>
    </row>
    <row r="71" spans="3:8">
      <c r="C71" s="26"/>
      <c r="D71" s="6"/>
      <c r="E71" s="18"/>
      <c r="F71" s="27"/>
      <c r="G71" s="28"/>
      <c r="H71" s="29"/>
    </row>
    <row r="72" spans="3:8">
      <c r="C72" s="32"/>
      <c r="D72" s="8"/>
      <c r="E72" s="23"/>
      <c r="F72" s="33"/>
      <c r="G72" s="33"/>
      <c r="H72" s="29"/>
    </row>
    <row r="73" spans="3:8">
      <c r="C73" s="26"/>
      <c r="D73" s="6"/>
      <c r="E73" s="18"/>
      <c r="F73" s="27"/>
      <c r="G73" s="28"/>
      <c r="H73" s="29"/>
    </row>
    <row r="74" spans="3:8">
      <c r="C74" s="32"/>
      <c r="D74" s="8"/>
      <c r="E74" s="23"/>
      <c r="F74" s="33"/>
      <c r="G74" s="33"/>
      <c r="H74" s="29"/>
    </row>
    <row r="75" spans="3:8">
      <c r="C75" s="30"/>
      <c r="D75" s="6"/>
      <c r="E75" s="18"/>
      <c r="F75" s="34"/>
      <c r="G75" s="35"/>
      <c r="H75" s="29"/>
    </row>
    <row r="76" spans="3:8">
      <c r="C76" s="32"/>
      <c r="D76" s="8"/>
      <c r="E76" s="23"/>
      <c r="F76" s="33"/>
      <c r="G76" s="33"/>
      <c r="H76" s="29"/>
    </row>
    <row r="80" spans="3:8">
      <c r="D80" s="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  <row r="87" spans="4:4">
      <c r="D87" s="8"/>
    </row>
    <row r="88" spans="4:4">
      <c r="D88" s="8"/>
    </row>
    <row r="89" spans="4:4">
      <c r="D89" s="8"/>
    </row>
    <row r="91" spans="4:4">
      <c r="D91" s="8"/>
    </row>
    <row r="92" spans="4:4">
      <c r="D92" s="8"/>
    </row>
    <row r="93" spans="4:4">
      <c r="D93" s="8"/>
    </row>
    <row r="94" spans="4:4">
      <c r="D94" s="8"/>
    </row>
    <row r="95" spans="4:4">
      <c r="D95" s="8"/>
    </row>
    <row r="96" spans="4:4">
      <c r="D96" s="8"/>
    </row>
    <row r="97" spans="4:6">
      <c r="D97" s="8"/>
    </row>
    <row r="98" spans="4:6">
      <c r="D98" s="8"/>
    </row>
    <row r="99" spans="4:6">
      <c r="D99" s="8"/>
    </row>
    <row r="100" spans="4:6">
      <c r="D100" s="8"/>
    </row>
    <row r="101" spans="4:6">
      <c r="D101" s="8"/>
    </row>
    <row r="102" spans="4:6">
      <c r="D102" s="8"/>
    </row>
    <row r="104" spans="4:6" ht="20.25" customHeight="1">
      <c r="F104" s="36"/>
    </row>
    <row r="109" spans="4:6">
      <c r="D109" s="37"/>
    </row>
    <row r="110" spans="4:6" ht="27.75" customHeight="1"/>
    <row r="113" spans="4:8">
      <c r="D113" s="10"/>
    </row>
    <row r="114" spans="4:8">
      <c r="D114" s="10"/>
    </row>
    <row r="117" spans="4:8">
      <c r="D117" s="8"/>
    </row>
    <row r="118" spans="4:8">
      <c r="D118" s="8"/>
    </row>
    <row r="119" spans="4:8">
      <c r="D119" s="8"/>
    </row>
    <row r="120" spans="4:8">
      <c r="D120" s="8"/>
    </row>
    <row r="121" spans="4:8">
      <c r="D121" s="8"/>
    </row>
    <row r="122" spans="4:8">
      <c r="D122" s="8"/>
    </row>
    <row r="124" spans="4:8">
      <c r="F124" s="36"/>
      <c r="G124" s="36"/>
      <c r="H124" s="36"/>
    </row>
    <row r="132" spans="4:8">
      <c r="D132" s="8"/>
    </row>
    <row r="134" spans="4:8">
      <c r="D134" s="8"/>
    </row>
    <row r="136" spans="4:8">
      <c r="D136" s="38"/>
    </row>
    <row r="137" spans="4:8">
      <c r="F137" s="36"/>
      <c r="G137" s="36"/>
      <c r="H137" s="36"/>
    </row>
    <row r="138" spans="4:8">
      <c r="F138" s="36"/>
      <c r="G138" s="36"/>
      <c r="H138" s="36"/>
    </row>
    <row r="141" spans="4:8">
      <c r="D141" s="8"/>
    </row>
    <row r="142" spans="4:8">
      <c r="D142" s="8"/>
    </row>
    <row r="144" spans="4:8">
      <c r="D144" s="38"/>
    </row>
    <row r="145" spans="4:8">
      <c r="F145" s="36"/>
      <c r="G145" s="36"/>
      <c r="H145" s="36"/>
    </row>
    <row r="146" spans="4:8">
      <c r="F146" s="36"/>
      <c r="G146" s="36"/>
      <c r="H146" s="36"/>
    </row>
    <row r="147" spans="4:8">
      <c r="D147" s="38"/>
    </row>
    <row r="148" spans="4:8">
      <c r="F148" s="36"/>
      <c r="G148" s="36"/>
      <c r="H148" s="36"/>
    </row>
    <row r="152" spans="4:8">
      <c r="D152" s="14"/>
    </row>
    <row r="153" spans="4:8">
      <c r="D153" s="14"/>
    </row>
    <row r="154" spans="4:8">
      <c r="D154" s="14"/>
    </row>
    <row r="155" spans="4:8">
      <c r="D155" s="39"/>
    </row>
    <row r="156" spans="4:8">
      <c r="D156" s="8"/>
    </row>
    <row r="157" spans="4:8">
      <c r="D157" s="8"/>
      <c r="F157" s="36"/>
      <c r="G157" s="40"/>
      <c r="H157" s="41"/>
    </row>
    <row r="158" spans="4:8">
      <c r="D158" s="8"/>
    </row>
    <row r="159" spans="4:8">
      <c r="D159" s="8"/>
    </row>
    <row r="160" spans="4:8">
      <c r="D160" s="15"/>
    </row>
    <row r="161" spans="4:8">
      <c r="D161" s="42"/>
    </row>
    <row r="162" spans="4:8">
      <c r="F162" s="36"/>
      <c r="G162" s="36"/>
      <c r="H162" s="36"/>
    </row>
    <row r="168" spans="4:8">
      <c r="D168" s="14"/>
    </row>
    <row r="169" spans="4:8">
      <c r="D169" s="14"/>
    </row>
    <row r="170" spans="4:8">
      <c r="D170" s="8"/>
    </row>
    <row r="171" spans="4:8">
      <c r="D171" s="8"/>
    </row>
    <row r="172" spans="4:8">
      <c r="D172" s="8"/>
      <c r="F172" s="36"/>
    </row>
    <row r="173" spans="4:8">
      <c r="D173" s="8"/>
    </row>
    <row r="174" spans="4:8">
      <c r="D174" s="8"/>
    </row>
    <row r="175" spans="4:8">
      <c r="D175" s="8"/>
    </row>
    <row r="177" spans="4:8">
      <c r="F177" s="36"/>
    </row>
    <row r="185" spans="4:8">
      <c r="D185" s="39"/>
    </row>
    <row r="186" spans="4:8">
      <c r="D186" s="8"/>
    </row>
    <row r="187" spans="4:8">
      <c r="D187" s="8"/>
      <c r="F187" s="36"/>
      <c r="G187" s="40"/>
      <c r="H187" s="41"/>
    </row>
    <row r="188" spans="4:8">
      <c r="D188" s="8"/>
    </row>
    <row r="189" spans="4:8">
      <c r="D189" s="8"/>
    </row>
    <row r="190" spans="4:8">
      <c r="D190" s="4"/>
    </row>
    <row r="191" spans="4:8">
      <c r="E191" s="43"/>
      <c r="F191" s="49"/>
      <c r="G191" s="4"/>
    </row>
    <row r="197" spans="4:6">
      <c r="D197" s="8"/>
    </row>
    <row r="199" spans="4:6">
      <c r="D199" s="8"/>
    </row>
    <row r="200" spans="4:6">
      <c r="D200" s="8"/>
      <c r="F200" s="36"/>
    </row>
    <row r="201" spans="4:6">
      <c r="D201" s="8"/>
    </row>
    <row r="203" spans="4:6">
      <c r="F203" s="36"/>
    </row>
    <row r="210" spans="4:4">
      <c r="D210" s="10"/>
    </row>
    <row r="213" spans="4:4">
      <c r="D213" s="44"/>
    </row>
    <row r="215" spans="4:4">
      <c r="D215" s="8"/>
    </row>
    <row r="216" spans="4:4">
      <c r="D216" s="8"/>
    </row>
    <row r="217" spans="4:4">
      <c r="D217" s="8"/>
    </row>
    <row r="218" spans="4:4">
      <c r="D218" s="8"/>
    </row>
    <row r="219" spans="4:4">
      <c r="D219" s="8"/>
    </row>
    <row r="220" spans="4:4">
      <c r="D220" s="8"/>
    </row>
    <row r="221" spans="4:4">
      <c r="D221" s="8"/>
    </row>
    <row r="222" spans="4:4">
      <c r="D222" s="8"/>
    </row>
    <row r="223" spans="4:4">
      <c r="D223" s="8"/>
    </row>
    <row r="224" spans="4:4">
      <c r="D224" s="8"/>
    </row>
    <row r="225" spans="4:4">
      <c r="D225" s="8"/>
    </row>
    <row r="226" spans="4:4">
      <c r="D226" s="8"/>
    </row>
    <row r="227" spans="4:4">
      <c r="D227" s="8"/>
    </row>
    <row r="228" spans="4:4">
      <c r="D228" s="8"/>
    </row>
    <row r="229" spans="4:4">
      <c r="D229" s="8"/>
    </row>
    <row r="230" spans="4:4">
      <c r="D230" s="8"/>
    </row>
    <row r="231" spans="4:4">
      <c r="D231" s="8"/>
    </row>
    <row r="232" spans="4:4">
      <c r="D232" s="8"/>
    </row>
    <row r="233" spans="4:4">
      <c r="D233" s="8"/>
    </row>
    <row r="234" spans="4:4">
      <c r="D234" s="8"/>
    </row>
    <row r="235" spans="4:4">
      <c r="D235" s="38"/>
    </row>
    <row r="239" spans="4:4">
      <c r="D239" s="8"/>
    </row>
    <row r="240" spans="4:4">
      <c r="D240" s="8"/>
    </row>
    <row r="241" spans="4:7">
      <c r="D241" s="8"/>
    </row>
    <row r="242" spans="4:7">
      <c r="D242" s="8"/>
    </row>
    <row r="243" spans="4:7">
      <c r="D243" s="8"/>
    </row>
    <row r="244" spans="4:7">
      <c r="D244" s="8"/>
    </row>
    <row r="245" spans="4:7">
      <c r="D245" s="38"/>
    </row>
    <row r="249" spans="4:7">
      <c r="D249" s="44"/>
    </row>
    <row r="251" spans="4:7">
      <c r="D251" s="8"/>
    </row>
    <row r="252" spans="4:7">
      <c r="D252" s="38"/>
    </row>
    <row r="253" spans="4:7">
      <c r="F253" s="36"/>
      <c r="G253" s="40"/>
    </row>
    <row r="260" spans="4:7">
      <c r="D260" s="14"/>
    </row>
    <row r="262" spans="4:7">
      <c r="D262" s="15"/>
    </row>
    <row r="263" spans="4:7">
      <c r="D263" s="8"/>
      <c r="F263" s="36"/>
      <c r="G263" s="40"/>
    </row>
    <row r="264" spans="4:7">
      <c r="D264" s="8"/>
    </row>
    <row r="265" spans="4:7">
      <c r="D265" s="8"/>
    </row>
    <row r="266" spans="4:7">
      <c r="D266" s="8"/>
    </row>
    <row r="267" spans="4:7">
      <c r="D267" s="8"/>
    </row>
    <row r="268" spans="4:7">
      <c r="D268" s="8"/>
    </row>
    <row r="269" spans="4:7">
      <c r="D269" s="8"/>
    </row>
    <row r="270" spans="4:7">
      <c r="D270" s="8"/>
    </row>
    <row r="271" spans="4:7">
      <c r="D271" s="8"/>
    </row>
    <row r="272" spans="4:7">
      <c r="D272" s="8"/>
    </row>
    <row r="273" spans="4:7">
      <c r="D273" s="8"/>
    </row>
    <row r="274" spans="4:7">
      <c r="D274" s="8"/>
    </row>
    <row r="275" spans="4:7">
      <c r="D275" s="8"/>
    </row>
    <row r="276" spans="4:7">
      <c r="D276" s="8"/>
    </row>
    <row r="277" spans="4:7">
      <c r="D277" s="8"/>
      <c r="G277" s="2"/>
    </row>
    <row r="278" spans="4:7">
      <c r="D278" s="8"/>
    </row>
    <row r="279" spans="4:7">
      <c r="D279" s="8"/>
    </row>
    <row r="280" spans="4:7">
      <c r="D280" s="8"/>
    </row>
    <row r="281" spans="4:7">
      <c r="D281" s="8"/>
    </row>
    <row r="282" spans="4:7">
      <c r="D282" s="8"/>
    </row>
    <row r="283" spans="4:7">
      <c r="D283" s="8"/>
    </row>
    <row r="284" spans="4:7">
      <c r="D284" s="8"/>
    </row>
    <row r="285" spans="4:7">
      <c r="D285" s="8"/>
    </row>
    <row r="286" spans="4:7">
      <c r="D286" s="8"/>
    </row>
    <row r="287" spans="4:7">
      <c r="D287" s="38"/>
    </row>
    <row r="291" spans="4:7">
      <c r="F291" s="36"/>
    </row>
    <row r="294" spans="4:7">
      <c r="D294" s="8"/>
    </row>
    <row r="295" spans="4:7">
      <c r="D295" s="8"/>
      <c r="F295" s="36"/>
      <c r="G295" s="40"/>
    </row>
    <row r="296" spans="4:7">
      <c r="D296" s="8"/>
    </row>
    <row r="297" spans="4:7">
      <c r="D297" s="8"/>
    </row>
    <row r="298" spans="4:7">
      <c r="D298" s="8"/>
    </row>
    <row r="299" spans="4:7">
      <c r="D299" s="8"/>
    </row>
    <row r="300" spans="4:7">
      <c r="D300" s="8"/>
    </row>
    <row r="301" spans="4:7">
      <c r="D301" s="8"/>
    </row>
    <row r="302" spans="4:7">
      <c r="D302" s="8"/>
    </row>
    <row r="303" spans="4:7">
      <c r="D303" s="8"/>
    </row>
    <row r="304" spans="4:7">
      <c r="D304" s="8"/>
    </row>
    <row r="305" spans="4:4">
      <c r="D305" s="8"/>
    </row>
    <row r="306" spans="4:4">
      <c r="D306" s="8"/>
    </row>
    <row r="307" spans="4:4">
      <c r="D307" s="8"/>
    </row>
    <row r="308" spans="4:4">
      <c r="D308" s="8"/>
    </row>
    <row r="309" spans="4:4">
      <c r="D309" s="8"/>
    </row>
    <row r="310" spans="4:4">
      <c r="D310" s="8"/>
    </row>
    <row r="311" spans="4:4">
      <c r="D311" s="8"/>
    </row>
    <row r="312" spans="4:4">
      <c r="D312" s="8"/>
    </row>
    <row r="313" spans="4:4">
      <c r="D313" s="8"/>
    </row>
    <row r="314" spans="4:4">
      <c r="D314" s="8"/>
    </row>
    <row r="315" spans="4:4">
      <c r="D315" s="8"/>
    </row>
    <row r="316" spans="4:4">
      <c r="D316" s="8"/>
    </row>
    <row r="317" spans="4:4">
      <c r="D317" s="8"/>
    </row>
    <row r="318" spans="4:4">
      <c r="D318" s="8"/>
    </row>
    <row r="319" spans="4:4">
      <c r="D319" s="8"/>
    </row>
    <row r="320" spans="4:4">
      <c r="D320" s="8"/>
    </row>
    <row r="321" spans="4:4">
      <c r="D321" s="8"/>
    </row>
    <row r="322" spans="4:4">
      <c r="D322" s="8"/>
    </row>
    <row r="323" spans="4:4">
      <c r="D323" s="8"/>
    </row>
    <row r="324" spans="4:4">
      <c r="D324" s="8"/>
    </row>
    <row r="325" spans="4:4">
      <c r="D325" s="8"/>
    </row>
    <row r="326" spans="4:4">
      <c r="D326" s="8"/>
    </row>
    <row r="327" spans="4:4">
      <c r="D327" s="8"/>
    </row>
    <row r="328" spans="4:4">
      <c r="D328" s="8"/>
    </row>
    <row r="340" spans="4:12">
      <c r="D340" s="45"/>
    </row>
    <row r="342" spans="4:12">
      <c r="D342" s="8"/>
    </row>
    <row r="344" spans="4:12">
      <c r="D344" s="8"/>
    </row>
    <row r="346" spans="4:12">
      <c r="D346" s="45"/>
    </row>
    <row r="348" spans="4:12">
      <c r="D348" s="8"/>
    </row>
    <row r="350" spans="4:12">
      <c r="D350" s="46"/>
    </row>
    <row r="351" spans="4:12">
      <c r="D351" s="46"/>
      <c r="E351" s="47"/>
      <c r="F351" s="3"/>
      <c r="G351" s="4"/>
      <c r="L351"/>
    </row>
    <row r="352" spans="4:12">
      <c r="E352" s="47"/>
      <c r="F352" s="3"/>
      <c r="G352" s="4"/>
      <c r="L352"/>
    </row>
    <row r="353" spans="4:4">
      <c r="D353" s="48"/>
    </row>
    <row r="356" spans="4:4">
      <c r="D356" s="8"/>
    </row>
    <row r="357" spans="4:4">
      <c r="D357" s="8"/>
    </row>
    <row r="358" spans="4:4">
      <c r="D358" s="8"/>
    </row>
  </sheetData>
  <mergeCells count="8">
    <mergeCell ref="D10:F10"/>
    <mergeCell ref="D18:G18"/>
    <mergeCell ref="E34:F34"/>
    <mergeCell ref="E28:G28"/>
    <mergeCell ref="E39:G39"/>
    <mergeCell ref="E36:G36"/>
    <mergeCell ref="E30:F30"/>
    <mergeCell ref="E32:F32"/>
  </mergeCells>
  <phoneticPr fontId="1" type="noConversion"/>
  <pageMargins left="0" right="0" top="0.87" bottom="0" header="1.65" footer="0.5"/>
  <pageSetup scale="91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9"/>
  <sheetViews>
    <sheetView topLeftCell="A16" workbookViewId="0">
      <selection activeCell="D32" sqref="D32"/>
    </sheetView>
  </sheetViews>
  <sheetFormatPr defaultRowHeight="12.75"/>
  <cols>
    <col min="1" max="1" width="7" customWidth="1"/>
    <col min="6" max="6" width="6.42578125" customWidth="1"/>
    <col min="8" max="8" width="10.140625" customWidth="1"/>
    <col min="9" max="10" width="10.140625" bestFit="1" customWidth="1"/>
    <col min="13" max="13" width="9.28515625" customWidth="1"/>
  </cols>
  <sheetData>
    <row r="1" spans="1:10">
      <c r="A1" s="68" t="str">
        <f>'Pozicioni financiar Aktive'!A1</f>
        <v xml:space="preserve">Subjekti :   "G-D OIL " sh.p.k     </v>
      </c>
      <c r="D1" s="158"/>
      <c r="E1" s="3"/>
      <c r="F1" s="8"/>
      <c r="G1" s="8"/>
      <c r="H1" s="8"/>
      <c r="I1" s="8"/>
      <c r="J1" s="8"/>
    </row>
    <row r="2" spans="1:10">
      <c r="A2" s="68" t="str">
        <f>'Pozicioni financiar Aktive'!A2</f>
        <v xml:space="preserve">Nipt:  L87020001D    </v>
      </c>
      <c r="D2" s="158"/>
      <c r="E2" s="3"/>
      <c r="F2" s="8"/>
      <c r="G2" s="8"/>
      <c r="H2" s="8"/>
      <c r="I2" s="8"/>
      <c r="J2" s="8"/>
    </row>
    <row r="3" spans="1:10">
      <c r="A3" s="68" t="str">
        <f>'Pozicioni financiar Aktive'!A3</f>
        <v>Adresa:  Bushat, Rruga Nacionale Shkoder-Tirane, km.10</v>
      </c>
      <c r="D3" s="158"/>
      <c r="E3" s="3"/>
      <c r="F3" s="8"/>
      <c r="G3" s="8"/>
      <c r="H3" s="8"/>
      <c r="I3" s="6" t="s">
        <v>28</v>
      </c>
      <c r="J3" s="8"/>
    </row>
    <row r="4" spans="1:10">
      <c r="A4" s="8"/>
      <c r="B4" s="6"/>
      <c r="C4" s="8"/>
      <c r="D4" s="8"/>
      <c r="E4" s="8"/>
      <c r="F4" s="8"/>
      <c r="G4" s="8"/>
      <c r="H4" s="8"/>
      <c r="I4" s="8"/>
      <c r="J4" s="8"/>
    </row>
    <row r="5" spans="1:10">
      <c r="A5" s="8"/>
      <c r="B5" s="8"/>
      <c r="C5" s="8"/>
      <c r="D5" s="8"/>
      <c r="E5" s="8"/>
      <c r="F5" s="8"/>
      <c r="G5" s="8"/>
      <c r="H5" s="8"/>
      <c r="I5" s="68"/>
      <c r="J5" s="81" t="s">
        <v>57</v>
      </c>
    </row>
    <row r="6" spans="1:10">
      <c r="A6" s="280" t="s">
        <v>29</v>
      </c>
      <c r="B6" s="281"/>
      <c r="C6" s="281"/>
      <c r="D6" s="281"/>
      <c r="E6" s="281"/>
      <c r="F6" s="281"/>
      <c r="G6" s="281"/>
      <c r="H6" s="281"/>
      <c r="I6" s="281"/>
      <c r="J6" s="282"/>
    </row>
    <row r="7" spans="1:10" ht="22.5" thickBot="1">
      <c r="A7" s="82"/>
      <c r="B7" s="283" t="s">
        <v>30</v>
      </c>
      <c r="C7" s="283"/>
      <c r="D7" s="283"/>
      <c r="E7" s="283"/>
      <c r="F7" s="284"/>
      <c r="G7" s="83" t="s">
        <v>31</v>
      </c>
      <c r="H7" s="83" t="s">
        <v>32</v>
      </c>
      <c r="I7" s="84" t="s">
        <v>429</v>
      </c>
      <c r="J7" s="84" t="s">
        <v>412</v>
      </c>
    </row>
    <row r="8" spans="1:10">
      <c r="A8" s="85">
        <v>1</v>
      </c>
      <c r="B8" s="285" t="s">
        <v>33</v>
      </c>
      <c r="C8" s="286"/>
      <c r="D8" s="286"/>
      <c r="E8" s="286"/>
      <c r="F8" s="286"/>
      <c r="G8" s="86">
        <v>70</v>
      </c>
      <c r="H8" s="86">
        <v>11100</v>
      </c>
      <c r="I8" s="115">
        <f>I9+I10+I11</f>
        <v>14148655</v>
      </c>
      <c r="J8" s="115">
        <v>0</v>
      </c>
    </row>
    <row r="9" spans="1:10" ht="25.5">
      <c r="A9" s="87" t="s">
        <v>34</v>
      </c>
      <c r="B9" s="287" t="s">
        <v>35</v>
      </c>
      <c r="C9" s="287"/>
      <c r="D9" s="287"/>
      <c r="E9" s="287"/>
      <c r="F9" s="288"/>
      <c r="G9" s="88" t="s">
        <v>36</v>
      </c>
      <c r="H9" s="88">
        <v>11101</v>
      </c>
      <c r="I9" s="89"/>
      <c r="J9" s="90"/>
    </row>
    <row r="10" spans="1:10">
      <c r="A10" s="91" t="s">
        <v>37</v>
      </c>
      <c r="B10" s="287" t="s">
        <v>38</v>
      </c>
      <c r="C10" s="287"/>
      <c r="D10" s="287"/>
      <c r="E10" s="287"/>
      <c r="F10" s="288"/>
      <c r="G10" s="88">
        <v>704</v>
      </c>
      <c r="H10" s="88">
        <v>11102</v>
      </c>
      <c r="I10" s="113">
        <v>0</v>
      </c>
      <c r="J10" s="113">
        <v>0</v>
      </c>
    </row>
    <row r="11" spans="1:10">
      <c r="A11" s="91" t="s">
        <v>39</v>
      </c>
      <c r="B11" s="287" t="s">
        <v>40</v>
      </c>
      <c r="C11" s="287"/>
      <c r="D11" s="287"/>
      <c r="E11" s="287"/>
      <c r="F11" s="288"/>
      <c r="G11" s="92">
        <v>705</v>
      </c>
      <c r="H11" s="88">
        <v>11103</v>
      </c>
      <c r="I11" s="113">
        <f>'Pasqyra e Performances '!C8</f>
        <v>14148655</v>
      </c>
      <c r="J11" s="114">
        <v>0</v>
      </c>
    </row>
    <row r="12" spans="1:10">
      <c r="A12" s="93">
        <v>2</v>
      </c>
      <c r="B12" s="289" t="s">
        <v>41</v>
      </c>
      <c r="C12" s="289"/>
      <c r="D12" s="289"/>
      <c r="E12" s="289"/>
      <c r="F12" s="290"/>
      <c r="G12" s="94">
        <v>708</v>
      </c>
      <c r="H12" s="95">
        <v>11104</v>
      </c>
      <c r="I12" s="89">
        <f>I13+I14+I15</f>
        <v>0</v>
      </c>
      <c r="J12" s="89">
        <f>J13+J14+J15</f>
        <v>0</v>
      </c>
    </row>
    <row r="13" spans="1:10">
      <c r="A13" s="96" t="s">
        <v>34</v>
      </c>
      <c r="B13" s="287" t="s">
        <v>42</v>
      </c>
      <c r="C13" s="287"/>
      <c r="D13" s="287"/>
      <c r="E13" s="287"/>
      <c r="F13" s="288"/>
      <c r="G13" s="88">
        <v>7081</v>
      </c>
      <c r="H13" s="97">
        <v>111041</v>
      </c>
      <c r="I13" s="113">
        <v>0</v>
      </c>
      <c r="J13" s="90">
        <v>0</v>
      </c>
    </row>
    <row r="14" spans="1:10">
      <c r="A14" s="96" t="s">
        <v>43</v>
      </c>
      <c r="B14" s="287" t="s">
        <v>44</v>
      </c>
      <c r="C14" s="287"/>
      <c r="D14" s="287"/>
      <c r="E14" s="287"/>
      <c r="F14" s="288"/>
      <c r="G14" s="88">
        <v>7082</v>
      </c>
      <c r="H14" s="97">
        <v>111042</v>
      </c>
      <c r="I14" s="89">
        <v>0</v>
      </c>
      <c r="J14" s="90">
        <v>0</v>
      </c>
    </row>
    <row r="15" spans="1:10">
      <c r="A15" s="96" t="s">
        <v>45</v>
      </c>
      <c r="B15" s="287" t="s">
        <v>46</v>
      </c>
      <c r="C15" s="287"/>
      <c r="D15" s="287"/>
      <c r="E15" s="287"/>
      <c r="F15" s="288"/>
      <c r="G15" s="88">
        <v>7083</v>
      </c>
      <c r="H15" s="97">
        <v>111043</v>
      </c>
      <c r="I15" s="89">
        <v>0</v>
      </c>
      <c r="J15" s="90">
        <v>0</v>
      </c>
    </row>
    <row r="16" spans="1:10">
      <c r="A16" s="98">
        <v>3</v>
      </c>
      <c r="B16" s="289" t="s">
        <v>47</v>
      </c>
      <c r="C16" s="289"/>
      <c r="D16" s="289"/>
      <c r="E16" s="289"/>
      <c r="F16" s="290"/>
      <c r="G16" s="94">
        <v>71</v>
      </c>
      <c r="H16" s="95">
        <v>11201</v>
      </c>
      <c r="I16" s="89">
        <f>I17+I18</f>
        <v>0</v>
      </c>
      <c r="J16" s="89">
        <f>J17+J18</f>
        <v>0</v>
      </c>
    </row>
    <row r="17" spans="1:10">
      <c r="A17" s="99"/>
      <c r="B17" s="278" t="s">
        <v>48</v>
      </c>
      <c r="C17" s="278"/>
      <c r="D17" s="278"/>
      <c r="E17" s="278"/>
      <c r="F17" s="279"/>
      <c r="G17" s="100"/>
      <c r="H17" s="88">
        <v>112011</v>
      </c>
      <c r="I17" s="89"/>
      <c r="J17" s="90"/>
    </row>
    <row r="18" spans="1:10">
      <c r="A18" s="99"/>
      <c r="B18" s="278" t="s">
        <v>49</v>
      </c>
      <c r="C18" s="278"/>
      <c r="D18" s="278"/>
      <c r="E18" s="278"/>
      <c r="F18" s="279"/>
      <c r="G18" s="100"/>
      <c r="H18" s="88">
        <v>112012</v>
      </c>
      <c r="I18" s="89"/>
      <c r="J18" s="90"/>
    </row>
    <row r="19" spans="1:10">
      <c r="A19" s="101">
        <v>4</v>
      </c>
      <c r="B19" s="289" t="s">
        <v>50</v>
      </c>
      <c r="C19" s="289"/>
      <c r="D19" s="289"/>
      <c r="E19" s="289"/>
      <c r="F19" s="290"/>
      <c r="G19" s="102">
        <v>72</v>
      </c>
      <c r="H19" s="103">
        <v>11300</v>
      </c>
      <c r="I19" s="89">
        <v>0</v>
      </c>
      <c r="J19" s="90">
        <v>0</v>
      </c>
    </row>
    <row r="20" spans="1:10">
      <c r="A20" s="91"/>
      <c r="B20" s="292" t="s">
        <v>51</v>
      </c>
      <c r="C20" s="293"/>
      <c r="D20" s="293"/>
      <c r="E20" s="293"/>
      <c r="F20" s="293"/>
      <c r="G20" s="9"/>
      <c r="H20" s="7">
        <v>11301</v>
      </c>
      <c r="I20" s="89"/>
      <c r="J20" s="90"/>
    </row>
    <row r="21" spans="1:10">
      <c r="A21" s="104">
        <v>5</v>
      </c>
      <c r="B21" s="290" t="s">
        <v>52</v>
      </c>
      <c r="C21" s="294"/>
      <c r="D21" s="294"/>
      <c r="E21" s="294"/>
      <c r="F21" s="294"/>
      <c r="G21" s="105">
        <v>73</v>
      </c>
      <c r="H21" s="105">
        <v>11400</v>
      </c>
      <c r="I21" s="89">
        <v>0</v>
      </c>
      <c r="J21" s="90">
        <v>0</v>
      </c>
    </row>
    <row r="22" spans="1:10">
      <c r="A22" s="106">
        <v>6</v>
      </c>
      <c r="B22" s="290" t="s">
        <v>53</v>
      </c>
      <c r="C22" s="294"/>
      <c r="D22" s="294"/>
      <c r="E22" s="294"/>
      <c r="F22" s="294"/>
      <c r="G22" s="105">
        <v>75</v>
      </c>
      <c r="H22" s="107">
        <v>11500</v>
      </c>
      <c r="I22" s="89">
        <v>0</v>
      </c>
      <c r="J22" s="90"/>
    </row>
    <row r="23" spans="1:10">
      <c r="A23" s="104">
        <v>7</v>
      </c>
      <c r="B23" s="289" t="s">
        <v>54</v>
      </c>
      <c r="C23" s="289"/>
      <c r="D23" s="289"/>
      <c r="E23" s="289"/>
      <c r="F23" s="290"/>
      <c r="G23" s="94">
        <v>77</v>
      </c>
      <c r="H23" s="94"/>
      <c r="I23" s="89">
        <v>0</v>
      </c>
      <c r="J23" s="90"/>
    </row>
    <row r="24" spans="1:10" ht="13.5" thickBot="1">
      <c r="A24" s="108" t="s">
        <v>55</v>
      </c>
      <c r="B24" s="291" t="s">
        <v>56</v>
      </c>
      <c r="C24" s="291"/>
      <c r="D24" s="291"/>
      <c r="E24" s="291"/>
      <c r="F24" s="291"/>
      <c r="G24" s="109"/>
      <c r="H24" s="109">
        <v>11800</v>
      </c>
      <c r="I24" s="116">
        <f>I8+I12+I19+I21+I22+I23</f>
        <v>14148655</v>
      </c>
      <c r="J24" s="116">
        <f>J8+J12+J19+J21+J22+J23</f>
        <v>0</v>
      </c>
    </row>
    <row r="25" spans="1:10">
      <c r="A25" s="110"/>
      <c r="B25" s="111"/>
      <c r="C25" s="111"/>
      <c r="D25" s="111"/>
      <c r="E25" s="111"/>
      <c r="F25" s="111"/>
      <c r="G25" s="111"/>
      <c r="H25" s="111"/>
      <c r="I25" s="112"/>
      <c r="J25" s="112"/>
    </row>
    <row r="26" spans="1:10">
      <c r="A26" s="110"/>
      <c r="B26" s="111"/>
      <c r="C26" s="111"/>
      <c r="D26" s="111"/>
      <c r="E26" s="111"/>
      <c r="F26" s="111"/>
      <c r="G26" s="111"/>
      <c r="H26" s="111"/>
      <c r="I26" s="112"/>
      <c r="J26" s="112"/>
    </row>
    <row r="27" spans="1:10">
      <c r="A27" s="110"/>
      <c r="B27" s="111"/>
      <c r="C27" s="111"/>
      <c r="D27" s="111"/>
      <c r="E27" s="111"/>
      <c r="F27" s="111"/>
      <c r="G27" s="111"/>
      <c r="H27" s="111"/>
      <c r="I27" s="112"/>
      <c r="J27" s="112"/>
    </row>
    <row r="28" spans="1:10">
      <c r="A28" s="110"/>
      <c r="B28" s="111"/>
      <c r="C28" s="111"/>
      <c r="D28" s="111"/>
      <c r="E28" s="111"/>
      <c r="F28" s="111"/>
      <c r="G28" s="111"/>
      <c r="H28" s="111"/>
      <c r="I28" s="112" t="s">
        <v>26</v>
      </c>
      <c r="J28" s="112"/>
    </row>
    <row r="29" spans="1:10">
      <c r="A29" s="110"/>
      <c r="B29" s="111"/>
      <c r="C29" s="111"/>
      <c r="D29" s="111"/>
      <c r="E29" s="111"/>
      <c r="F29" s="111"/>
      <c r="G29" s="111"/>
      <c r="H29" s="111"/>
      <c r="I29" s="112"/>
      <c r="J29" s="112"/>
    </row>
  </sheetData>
  <mergeCells count="19">
    <mergeCell ref="B24:F24"/>
    <mergeCell ref="B18:F18"/>
    <mergeCell ref="B19:F19"/>
    <mergeCell ref="B20:F20"/>
    <mergeCell ref="B21:F21"/>
    <mergeCell ref="B22:F22"/>
    <mergeCell ref="B23:F23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</mergeCells>
  <pageMargins left="0.7" right="0.7" top="0.75" bottom="0.75" header="0.3" footer="0.3"/>
  <pageSetup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7"/>
  <sheetViews>
    <sheetView topLeftCell="A22" workbookViewId="0">
      <selection activeCell="D32" sqref="D32"/>
    </sheetView>
  </sheetViews>
  <sheetFormatPr defaultRowHeight="12.75"/>
  <cols>
    <col min="6" max="6" width="1.42578125" customWidth="1"/>
    <col min="8" max="8" width="11.140625" customWidth="1"/>
    <col min="9" max="9" width="9.28515625" bestFit="1" customWidth="1"/>
    <col min="13" max="13" width="9.28515625" customWidth="1"/>
  </cols>
  <sheetData>
    <row r="1" spans="1:10">
      <c r="A1" s="68" t="str">
        <f>'Pozicioni financiar Aktive'!A1</f>
        <v xml:space="preserve">Subjekti :   "G-D OIL " sh.p.k     </v>
      </c>
      <c r="D1" s="158"/>
      <c r="E1" s="3"/>
      <c r="F1" s="111"/>
      <c r="G1" s="111"/>
      <c r="H1" s="111"/>
      <c r="I1" s="112"/>
      <c r="J1" s="112"/>
    </row>
    <row r="2" spans="1:10">
      <c r="A2" s="68" t="str">
        <f>'Pasqyra e Performances '!B2</f>
        <v xml:space="preserve">Nipt:  L87020001D    </v>
      </c>
      <c r="D2" s="158"/>
      <c r="E2" s="3"/>
      <c r="F2" s="8"/>
      <c r="G2" s="8"/>
      <c r="H2" s="8"/>
      <c r="I2" s="8"/>
      <c r="J2" s="8"/>
    </row>
    <row r="3" spans="1:10">
      <c r="A3" s="68" t="str">
        <f>'Pozicioni financiar Aktive'!A3</f>
        <v>Adresa:  Bushat, Rruga Nacionale Shkoder-Tirane, km.10</v>
      </c>
      <c r="D3" s="158"/>
      <c r="E3" s="3"/>
      <c r="F3" s="8"/>
      <c r="G3" s="8"/>
      <c r="H3" s="8"/>
      <c r="I3" s="8"/>
      <c r="J3" s="8"/>
    </row>
    <row r="4" spans="1:10">
      <c r="A4" s="8"/>
      <c r="B4" s="6"/>
      <c r="C4" s="8"/>
      <c r="D4" s="8"/>
      <c r="E4" s="8"/>
      <c r="F4" s="8"/>
      <c r="G4" s="8"/>
      <c r="H4" s="8"/>
      <c r="I4" s="6" t="s">
        <v>117</v>
      </c>
      <c r="J4" s="8"/>
    </row>
    <row r="5" spans="1:10">
      <c r="A5" s="8"/>
      <c r="B5" s="8"/>
      <c r="C5" s="8"/>
      <c r="D5" s="8"/>
      <c r="E5" s="8"/>
      <c r="F5" s="8"/>
      <c r="G5" s="8"/>
      <c r="H5" s="8"/>
      <c r="I5" s="68"/>
      <c r="J5" s="81" t="s">
        <v>179</v>
      </c>
    </row>
    <row r="6" spans="1:10">
      <c r="A6" s="280" t="s">
        <v>29</v>
      </c>
      <c r="B6" s="281"/>
      <c r="C6" s="281"/>
      <c r="D6" s="281"/>
      <c r="E6" s="281"/>
      <c r="F6" s="281"/>
      <c r="G6" s="281"/>
      <c r="H6" s="281"/>
      <c r="I6" s="281"/>
      <c r="J6" s="282"/>
    </row>
    <row r="7" spans="1:10" ht="22.5" thickBot="1">
      <c r="A7" s="126"/>
      <c r="B7" s="296" t="s">
        <v>118</v>
      </c>
      <c r="C7" s="297"/>
      <c r="D7" s="297"/>
      <c r="E7" s="297"/>
      <c r="F7" s="298"/>
      <c r="G7" s="127" t="s">
        <v>31</v>
      </c>
      <c r="H7" s="127" t="s">
        <v>32</v>
      </c>
      <c r="I7" s="128" t="s">
        <v>430</v>
      </c>
      <c r="J7" s="128" t="s">
        <v>412</v>
      </c>
    </row>
    <row r="8" spans="1:10">
      <c r="A8" s="129">
        <v>1</v>
      </c>
      <c r="B8" s="299" t="s">
        <v>119</v>
      </c>
      <c r="C8" s="300"/>
      <c r="D8" s="300"/>
      <c r="E8" s="300"/>
      <c r="F8" s="300"/>
      <c r="G8" s="130">
        <v>60</v>
      </c>
      <c r="H8" s="130">
        <v>12100</v>
      </c>
      <c r="I8" s="131">
        <v>0</v>
      </c>
      <c r="J8" s="131"/>
    </row>
    <row r="9" spans="1:10">
      <c r="A9" s="132" t="s">
        <v>120</v>
      </c>
      <c r="B9" s="295" t="s">
        <v>121</v>
      </c>
      <c r="C9" s="295" t="s">
        <v>122</v>
      </c>
      <c r="D9" s="295"/>
      <c r="E9" s="295"/>
      <c r="F9" s="295"/>
      <c r="G9" s="133" t="s">
        <v>123</v>
      </c>
      <c r="H9" s="133">
        <v>12101</v>
      </c>
      <c r="I9" s="137">
        <f>'Pasqyra e Performances '!C12</f>
        <v>-12920753</v>
      </c>
      <c r="J9" s="137">
        <f>'Pasqyra e Performances '!D12</f>
        <v>0</v>
      </c>
    </row>
    <row r="10" spans="1:10">
      <c r="A10" s="132" t="s">
        <v>37</v>
      </c>
      <c r="B10" s="295" t="s">
        <v>124</v>
      </c>
      <c r="C10" s="295" t="s">
        <v>122</v>
      </c>
      <c r="D10" s="295"/>
      <c r="E10" s="295"/>
      <c r="F10" s="295"/>
      <c r="G10" s="133"/>
      <c r="H10" s="136">
        <v>12102</v>
      </c>
      <c r="I10" s="137"/>
      <c r="J10" s="138"/>
    </row>
    <row r="11" spans="1:10">
      <c r="A11" s="132" t="s">
        <v>39</v>
      </c>
      <c r="B11" s="295" t="s">
        <v>125</v>
      </c>
      <c r="C11" s="295" t="s">
        <v>122</v>
      </c>
      <c r="D11" s="295"/>
      <c r="E11" s="295"/>
      <c r="F11" s="295"/>
      <c r="G11" s="133" t="s">
        <v>126</v>
      </c>
      <c r="H11" s="133">
        <v>12103</v>
      </c>
      <c r="I11" s="134">
        <v>0</v>
      </c>
      <c r="J11" s="135"/>
    </row>
    <row r="12" spans="1:10">
      <c r="A12" s="132" t="s">
        <v>127</v>
      </c>
      <c r="B12" s="302" t="s">
        <v>128</v>
      </c>
      <c r="C12" s="295" t="s">
        <v>122</v>
      </c>
      <c r="D12" s="295"/>
      <c r="E12" s="295"/>
      <c r="F12" s="295"/>
      <c r="G12" s="133"/>
      <c r="H12" s="136">
        <v>12104</v>
      </c>
      <c r="I12" s="137"/>
      <c r="J12" s="137"/>
    </row>
    <row r="13" spans="1:10">
      <c r="A13" s="132" t="s">
        <v>129</v>
      </c>
      <c r="B13" s="295" t="s">
        <v>130</v>
      </c>
      <c r="C13" s="295" t="s">
        <v>122</v>
      </c>
      <c r="D13" s="295"/>
      <c r="E13" s="295"/>
      <c r="F13" s="295"/>
      <c r="G13" s="133" t="s">
        <v>131</v>
      </c>
      <c r="H13" s="136">
        <v>12105</v>
      </c>
      <c r="I13" s="134">
        <v>0</v>
      </c>
      <c r="J13" s="135">
        <v>0</v>
      </c>
    </row>
    <row r="14" spans="1:10">
      <c r="A14" s="139">
        <v>2</v>
      </c>
      <c r="B14" s="303" t="s">
        <v>132</v>
      </c>
      <c r="C14" s="303"/>
      <c r="D14" s="303"/>
      <c r="E14" s="303"/>
      <c r="F14" s="303"/>
      <c r="G14" s="140">
        <v>64</v>
      </c>
      <c r="H14" s="140">
        <v>12200</v>
      </c>
      <c r="I14" s="137">
        <f>I16+I15</f>
        <v>-511819</v>
      </c>
      <c r="J14" s="137">
        <f>J16+J15</f>
        <v>0</v>
      </c>
    </row>
    <row r="15" spans="1:10">
      <c r="A15" s="141" t="s">
        <v>133</v>
      </c>
      <c r="B15" s="303" t="s">
        <v>134</v>
      </c>
      <c r="C15" s="304"/>
      <c r="D15" s="304"/>
      <c r="E15" s="304"/>
      <c r="F15" s="304"/>
      <c r="G15" s="136">
        <v>641</v>
      </c>
      <c r="H15" s="136">
        <v>12201</v>
      </c>
      <c r="I15" s="137">
        <f>'Pasqyra e Performances '!C16</f>
        <v>-421000</v>
      </c>
      <c r="J15" s="137">
        <f>'Pasqyra e Performances '!D16</f>
        <v>0</v>
      </c>
    </row>
    <row r="16" spans="1:10">
      <c r="A16" s="141" t="s">
        <v>135</v>
      </c>
      <c r="B16" s="304" t="s">
        <v>136</v>
      </c>
      <c r="C16" s="304"/>
      <c r="D16" s="304"/>
      <c r="E16" s="304"/>
      <c r="F16" s="304"/>
      <c r="G16" s="136">
        <v>644</v>
      </c>
      <c r="H16" s="136">
        <v>12202</v>
      </c>
      <c r="I16" s="137">
        <f>'Pasqyra e Performances '!C17</f>
        <v>-90819</v>
      </c>
      <c r="J16" s="137">
        <f>'Pasqyra e Performances '!D17</f>
        <v>0</v>
      </c>
    </row>
    <row r="17" spans="1:10">
      <c r="A17" s="139">
        <v>3</v>
      </c>
      <c r="B17" s="303" t="s">
        <v>137</v>
      </c>
      <c r="C17" s="303"/>
      <c r="D17" s="303"/>
      <c r="E17" s="303"/>
      <c r="F17" s="303"/>
      <c r="G17" s="140">
        <v>68</v>
      </c>
      <c r="H17" s="140">
        <v>12300</v>
      </c>
      <c r="I17" s="137">
        <f>'Pasqyra e Performances '!C19</f>
        <v>0</v>
      </c>
      <c r="J17" s="137">
        <f>'Pasqyra e Performances '!D19</f>
        <v>0</v>
      </c>
    </row>
    <row r="18" spans="1:10">
      <c r="A18" s="139">
        <v>4</v>
      </c>
      <c r="B18" s="303" t="s">
        <v>138</v>
      </c>
      <c r="C18" s="303"/>
      <c r="D18" s="303"/>
      <c r="E18" s="303"/>
      <c r="F18" s="303"/>
      <c r="G18" s="140">
        <v>61</v>
      </c>
      <c r="H18" s="140">
        <v>12400</v>
      </c>
      <c r="I18" s="137">
        <f>I21+I25+I33</f>
        <v>-559146</v>
      </c>
      <c r="J18" s="137">
        <f>J21+J25+J33</f>
        <v>0</v>
      </c>
    </row>
    <row r="19" spans="1:10">
      <c r="A19" s="141" t="s">
        <v>34</v>
      </c>
      <c r="B19" s="301" t="s">
        <v>139</v>
      </c>
      <c r="C19" s="301"/>
      <c r="D19" s="301"/>
      <c r="E19" s="301"/>
      <c r="F19" s="301"/>
      <c r="G19" s="133"/>
      <c r="H19" s="133">
        <v>12401</v>
      </c>
      <c r="I19" s="134"/>
      <c r="J19" s="135">
        <v>0</v>
      </c>
    </row>
    <row r="20" spans="1:10">
      <c r="A20" s="141" t="s">
        <v>43</v>
      </c>
      <c r="B20" s="301" t="s">
        <v>140</v>
      </c>
      <c r="C20" s="301"/>
      <c r="D20" s="301"/>
      <c r="E20" s="301"/>
      <c r="F20" s="301"/>
      <c r="G20" s="142">
        <v>611</v>
      </c>
      <c r="H20" s="133">
        <v>12402</v>
      </c>
      <c r="I20" s="134"/>
      <c r="J20" s="135">
        <v>0</v>
      </c>
    </row>
    <row r="21" spans="1:10">
      <c r="A21" s="141" t="s">
        <v>45</v>
      </c>
      <c r="B21" s="301" t="s">
        <v>141</v>
      </c>
      <c r="C21" s="301"/>
      <c r="D21" s="301"/>
      <c r="E21" s="301"/>
      <c r="F21" s="301"/>
      <c r="G21" s="133">
        <v>613</v>
      </c>
      <c r="H21" s="133">
        <v>12403</v>
      </c>
      <c r="I21" s="137">
        <f>'Pasqyra e Performances '!C21</f>
        <v>-320000</v>
      </c>
      <c r="J21" s="137">
        <f>'Pasqyra e Performances '!D21</f>
        <v>0</v>
      </c>
    </row>
    <row r="22" spans="1:10">
      <c r="A22" s="141" t="s">
        <v>142</v>
      </c>
      <c r="B22" s="301" t="s">
        <v>143</v>
      </c>
      <c r="C22" s="301"/>
      <c r="D22" s="301"/>
      <c r="E22" s="301"/>
      <c r="F22" s="301"/>
      <c r="G22" s="142">
        <v>615</v>
      </c>
      <c r="H22" s="133">
        <v>12404</v>
      </c>
      <c r="I22" s="140"/>
      <c r="J22" s="143"/>
    </row>
    <row r="23" spans="1:10">
      <c r="A23" s="141" t="s">
        <v>144</v>
      </c>
      <c r="B23" s="301" t="s">
        <v>145</v>
      </c>
      <c r="C23" s="301"/>
      <c r="D23" s="301"/>
      <c r="E23" s="301"/>
      <c r="F23" s="301"/>
      <c r="G23" s="142">
        <v>616</v>
      </c>
      <c r="H23" s="133"/>
      <c r="I23" s="134"/>
      <c r="J23" s="135"/>
    </row>
    <row r="24" spans="1:10">
      <c r="A24" s="141" t="s">
        <v>146</v>
      </c>
      <c r="B24" s="301" t="s">
        <v>147</v>
      </c>
      <c r="C24" s="301"/>
      <c r="D24" s="301"/>
      <c r="E24" s="301"/>
      <c r="F24" s="301"/>
      <c r="G24" s="142">
        <v>617</v>
      </c>
      <c r="H24" s="133">
        <v>12406</v>
      </c>
      <c r="I24" s="134"/>
      <c r="J24" s="135"/>
    </row>
    <row r="25" spans="1:10">
      <c r="A25" s="141" t="s">
        <v>148</v>
      </c>
      <c r="B25" s="295" t="s">
        <v>149</v>
      </c>
      <c r="C25" s="295" t="s">
        <v>122</v>
      </c>
      <c r="D25" s="295"/>
      <c r="E25" s="295"/>
      <c r="F25" s="295"/>
      <c r="G25" s="142">
        <v>618</v>
      </c>
      <c r="H25" s="133">
        <v>12407</v>
      </c>
      <c r="I25" s="137">
        <f>'Pasqyra e Performances '!C23</f>
        <v>-233544</v>
      </c>
      <c r="J25" s="137">
        <f>'Pasqyra e Performances '!D23</f>
        <v>0</v>
      </c>
    </row>
    <row r="26" spans="1:10">
      <c r="A26" s="141" t="s">
        <v>150</v>
      </c>
      <c r="B26" s="295" t="s">
        <v>151</v>
      </c>
      <c r="C26" s="295"/>
      <c r="D26" s="295"/>
      <c r="E26" s="295"/>
      <c r="F26" s="295"/>
      <c r="G26" s="142">
        <v>623</v>
      </c>
      <c r="H26" s="133">
        <v>12408</v>
      </c>
      <c r="I26" s="134"/>
      <c r="J26" s="135"/>
    </row>
    <row r="27" spans="1:10">
      <c r="A27" s="141" t="s">
        <v>152</v>
      </c>
      <c r="B27" s="295" t="s">
        <v>153</v>
      </c>
      <c r="C27" s="295"/>
      <c r="D27" s="295"/>
      <c r="E27" s="295"/>
      <c r="F27" s="295"/>
      <c r="G27" s="142">
        <v>624</v>
      </c>
      <c r="H27" s="133">
        <v>12409</v>
      </c>
      <c r="I27" s="134"/>
      <c r="J27" s="135"/>
    </row>
    <row r="28" spans="1:10">
      <c r="A28" s="141" t="s">
        <v>154</v>
      </c>
      <c r="B28" s="295" t="s">
        <v>155</v>
      </c>
      <c r="C28" s="295"/>
      <c r="D28" s="295"/>
      <c r="E28" s="295"/>
      <c r="F28" s="295"/>
      <c r="G28" s="142">
        <v>625</v>
      </c>
      <c r="H28" s="133">
        <v>12410</v>
      </c>
      <c r="I28" s="134"/>
      <c r="J28" s="135"/>
    </row>
    <row r="29" spans="1:10">
      <c r="A29" s="141" t="s">
        <v>156</v>
      </c>
      <c r="B29" s="295" t="s">
        <v>157</v>
      </c>
      <c r="C29" s="295"/>
      <c r="D29" s="295"/>
      <c r="E29" s="295"/>
      <c r="F29" s="295"/>
      <c r="G29" s="142">
        <v>626</v>
      </c>
      <c r="H29" s="133">
        <v>12411</v>
      </c>
      <c r="I29" s="134"/>
      <c r="J29" s="135"/>
    </row>
    <row r="30" spans="1:10">
      <c r="A30" s="141" t="s">
        <v>158</v>
      </c>
      <c r="B30" s="295" t="s">
        <v>159</v>
      </c>
      <c r="C30" s="295"/>
      <c r="D30" s="295"/>
      <c r="E30" s="295"/>
      <c r="F30" s="295"/>
      <c r="G30" s="142">
        <v>627</v>
      </c>
      <c r="H30" s="133">
        <v>12412</v>
      </c>
      <c r="I30" s="134"/>
      <c r="J30" s="135"/>
    </row>
    <row r="31" spans="1:10">
      <c r="A31" s="141"/>
      <c r="B31" s="305" t="s">
        <v>160</v>
      </c>
      <c r="C31" s="305"/>
      <c r="D31" s="305"/>
      <c r="E31" s="305"/>
      <c r="F31" s="305"/>
      <c r="G31" s="142">
        <v>6271</v>
      </c>
      <c r="H31" s="142">
        <v>124121</v>
      </c>
      <c r="I31" s="134"/>
      <c r="J31" s="135"/>
    </row>
    <row r="32" spans="1:10">
      <c r="A32" s="141"/>
      <c r="B32" s="305" t="s">
        <v>161</v>
      </c>
      <c r="C32" s="305"/>
      <c r="D32" s="305"/>
      <c r="E32" s="305"/>
      <c r="F32" s="305"/>
      <c r="G32" s="142">
        <v>6272</v>
      </c>
      <c r="H32" s="142">
        <v>124122</v>
      </c>
      <c r="I32" s="134"/>
      <c r="J32" s="135"/>
    </row>
    <row r="33" spans="1:10">
      <c r="A33" s="141" t="s">
        <v>162</v>
      </c>
      <c r="B33" s="295" t="s">
        <v>163</v>
      </c>
      <c r="C33" s="295"/>
      <c r="D33" s="295"/>
      <c r="E33" s="295"/>
      <c r="F33" s="295"/>
      <c r="G33" s="142">
        <v>628</v>
      </c>
      <c r="H33" s="142">
        <v>12413</v>
      </c>
      <c r="I33" s="137">
        <f>'Pasqyra e Performances '!C22</f>
        <v>-5602</v>
      </c>
      <c r="J33" s="137">
        <f>'Pasqyra e Performances '!D22</f>
        <v>0</v>
      </c>
    </row>
    <row r="34" spans="1:10">
      <c r="A34" s="139">
        <v>5</v>
      </c>
      <c r="B34" s="302" t="s">
        <v>164</v>
      </c>
      <c r="C34" s="295"/>
      <c r="D34" s="295"/>
      <c r="E34" s="295"/>
      <c r="F34" s="295"/>
      <c r="G34" s="134">
        <v>63</v>
      </c>
      <c r="H34" s="134">
        <v>12500</v>
      </c>
      <c r="I34" s="134"/>
      <c r="J34" s="135"/>
    </row>
    <row r="35" spans="1:10">
      <c r="A35" s="141" t="s">
        <v>34</v>
      </c>
      <c r="B35" s="295" t="s">
        <v>165</v>
      </c>
      <c r="C35" s="295"/>
      <c r="D35" s="295"/>
      <c r="E35" s="295"/>
      <c r="F35" s="295"/>
      <c r="G35" s="142">
        <v>632</v>
      </c>
      <c r="H35" s="142">
        <v>12501</v>
      </c>
      <c r="I35" s="134"/>
      <c r="J35" s="135"/>
    </row>
    <row r="36" spans="1:10">
      <c r="A36" s="141" t="s">
        <v>43</v>
      </c>
      <c r="B36" s="295" t="s">
        <v>166</v>
      </c>
      <c r="C36" s="295"/>
      <c r="D36" s="295"/>
      <c r="E36" s="295"/>
      <c r="F36" s="295"/>
      <c r="G36" s="142">
        <v>633</v>
      </c>
      <c r="H36" s="142">
        <v>12502</v>
      </c>
      <c r="I36" s="134"/>
      <c r="J36" s="135"/>
    </row>
    <row r="37" spans="1:10">
      <c r="A37" s="141" t="s">
        <v>45</v>
      </c>
      <c r="B37" s="295" t="s">
        <v>167</v>
      </c>
      <c r="C37" s="295"/>
      <c r="D37" s="295"/>
      <c r="E37" s="295"/>
      <c r="F37" s="295"/>
      <c r="G37" s="142">
        <v>634</v>
      </c>
      <c r="H37" s="142">
        <v>12503</v>
      </c>
      <c r="I37" s="134"/>
      <c r="J37" s="135"/>
    </row>
    <row r="38" spans="1:10">
      <c r="A38" s="141" t="s">
        <v>142</v>
      </c>
      <c r="B38" s="295" t="s">
        <v>168</v>
      </c>
      <c r="C38" s="295"/>
      <c r="D38" s="295"/>
      <c r="E38" s="295"/>
      <c r="F38" s="295"/>
      <c r="G38" s="142" t="s">
        <v>169</v>
      </c>
      <c r="H38" s="142">
        <v>12504</v>
      </c>
      <c r="I38" s="134"/>
      <c r="J38" s="135"/>
    </row>
    <row r="39" spans="1:10">
      <c r="A39" s="139" t="s">
        <v>170</v>
      </c>
      <c r="B39" s="303" t="s">
        <v>171</v>
      </c>
      <c r="C39" s="303"/>
      <c r="D39" s="303"/>
      <c r="E39" s="303"/>
      <c r="F39" s="303"/>
      <c r="G39" s="142"/>
      <c r="H39" s="142">
        <v>12600</v>
      </c>
      <c r="I39" s="155">
        <f>I34+I18+I8+I14+I17+I10+I12</f>
        <v>-1070965</v>
      </c>
      <c r="J39" s="155">
        <f>J34+J18+J8+J14+J10+J17+J12</f>
        <v>0</v>
      </c>
    </row>
    <row r="40" spans="1:10">
      <c r="A40" s="144"/>
      <c r="B40" s="145" t="s">
        <v>172</v>
      </c>
      <c r="C40" s="146"/>
      <c r="D40" s="146"/>
      <c r="E40" s="146"/>
      <c r="F40" s="146"/>
      <c r="G40" s="146"/>
      <c r="H40" s="146"/>
      <c r="I40" s="128" t="s">
        <v>430</v>
      </c>
      <c r="J40" s="128" t="s">
        <v>412</v>
      </c>
    </row>
    <row r="41" spans="1:10">
      <c r="A41" s="147">
        <v>1</v>
      </c>
      <c r="B41" s="308" t="s">
        <v>173</v>
      </c>
      <c r="C41" s="308"/>
      <c r="D41" s="308"/>
      <c r="E41" s="308"/>
      <c r="F41" s="308"/>
      <c r="G41" s="134"/>
      <c r="H41" s="134">
        <v>14000</v>
      </c>
      <c r="I41" s="134">
        <v>4</v>
      </c>
      <c r="J41" s="135">
        <v>0</v>
      </c>
    </row>
    <row r="42" spans="1:10">
      <c r="A42" s="147">
        <v>2</v>
      </c>
      <c r="B42" s="308" t="s">
        <v>174</v>
      </c>
      <c r="C42" s="308"/>
      <c r="D42" s="308"/>
      <c r="E42" s="308"/>
      <c r="F42" s="308"/>
      <c r="G42" s="134"/>
      <c r="H42" s="134">
        <v>15000</v>
      </c>
      <c r="I42" s="134">
        <v>0</v>
      </c>
      <c r="J42" s="135"/>
    </row>
    <row r="43" spans="1:10">
      <c r="A43" s="148" t="s">
        <v>34</v>
      </c>
      <c r="B43" s="301" t="s">
        <v>175</v>
      </c>
      <c r="C43" s="301"/>
      <c r="D43" s="301"/>
      <c r="E43" s="301"/>
      <c r="F43" s="301"/>
      <c r="G43" s="134"/>
      <c r="H43" s="142">
        <v>15001</v>
      </c>
      <c r="I43" s="134"/>
      <c r="J43" s="135"/>
    </row>
    <row r="44" spans="1:10">
      <c r="A44" s="148"/>
      <c r="B44" s="306" t="s">
        <v>176</v>
      </c>
      <c r="C44" s="306"/>
      <c r="D44" s="306"/>
      <c r="E44" s="306"/>
      <c r="F44" s="306"/>
      <c r="G44" s="134"/>
      <c r="H44" s="142">
        <v>150011</v>
      </c>
      <c r="I44" s="137">
        <f>'amortizi 2018'!E11</f>
        <v>404166</v>
      </c>
      <c r="J44" s="138"/>
    </row>
    <row r="45" spans="1:10">
      <c r="A45" s="149" t="s">
        <v>43</v>
      </c>
      <c r="B45" s="301" t="s">
        <v>177</v>
      </c>
      <c r="C45" s="301"/>
      <c r="D45" s="301"/>
      <c r="E45" s="301"/>
      <c r="F45" s="301"/>
      <c r="G45" s="134"/>
      <c r="H45" s="142">
        <v>15002</v>
      </c>
      <c r="I45" s="134"/>
      <c r="J45" s="135"/>
    </row>
    <row r="46" spans="1:10" ht="13.5" thickBot="1">
      <c r="A46" s="150"/>
      <c r="B46" s="307" t="s">
        <v>178</v>
      </c>
      <c r="C46" s="307"/>
      <c r="D46" s="307"/>
      <c r="E46" s="307"/>
      <c r="F46" s="307"/>
      <c r="G46" s="151"/>
      <c r="H46" s="152">
        <v>150021</v>
      </c>
      <c r="I46" s="151"/>
      <c r="J46" s="153"/>
    </row>
    <row r="47" spans="1:10">
      <c r="A47" s="146"/>
      <c r="B47" s="146"/>
      <c r="C47" s="146"/>
      <c r="D47" s="146"/>
      <c r="E47" s="146"/>
      <c r="F47" s="146"/>
      <c r="G47" s="146"/>
      <c r="H47" s="146"/>
      <c r="I47" s="154" t="s">
        <v>26</v>
      </c>
      <c r="J47" s="154"/>
    </row>
  </sheetData>
  <mergeCells count="40">
    <mergeCell ref="B43:F43"/>
    <mergeCell ref="B44:F44"/>
    <mergeCell ref="B45:F45"/>
    <mergeCell ref="B46:F46"/>
    <mergeCell ref="B36:F36"/>
    <mergeCell ref="B37:F37"/>
    <mergeCell ref="B38:F38"/>
    <mergeCell ref="B39:F39"/>
    <mergeCell ref="B41:F41"/>
    <mergeCell ref="B42:F42"/>
    <mergeCell ref="B35:F35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1:F11"/>
    <mergeCell ref="A6:J6"/>
    <mergeCell ref="B7:F7"/>
    <mergeCell ref="B8:F8"/>
    <mergeCell ref="B9:F9"/>
    <mergeCell ref="B10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8"/>
  <sheetViews>
    <sheetView topLeftCell="A19" workbookViewId="0">
      <selection activeCell="D32" sqref="D32"/>
    </sheetView>
  </sheetViews>
  <sheetFormatPr defaultRowHeight="12.75"/>
  <cols>
    <col min="3" max="3" width="33.85546875" bestFit="1" customWidth="1"/>
    <col min="4" max="4" width="19" customWidth="1"/>
    <col min="13" max="13" width="9.28515625" customWidth="1"/>
  </cols>
  <sheetData>
    <row r="1" spans="1:5">
      <c r="A1" s="68" t="str">
        <f>'Pozicioni financiar Aktive'!A1</f>
        <v xml:space="preserve">Subjekti :   "G-D OIL " sh.p.k     </v>
      </c>
      <c r="D1" s="158"/>
      <c r="E1" s="3"/>
    </row>
    <row r="2" spans="1:5">
      <c r="A2" s="68" t="str">
        <f>'Pozicioni financiar Aktive'!A2</f>
        <v xml:space="preserve">Nipt:  L87020001D    </v>
      </c>
      <c r="D2" s="158"/>
      <c r="E2" s="3"/>
    </row>
    <row r="3" spans="1:5">
      <c r="A3" s="68" t="str">
        <f>'Pozicioni financiar Aktive'!A3</f>
        <v>Adresa:  Bushat, Rruga Nacionale Shkoder-Tirane, km.10</v>
      </c>
      <c r="D3" s="158"/>
      <c r="E3" s="3"/>
    </row>
    <row r="4" spans="1:5">
      <c r="D4" s="6" t="s">
        <v>58</v>
      </c>
    </row>
    <row r="5" spans="1:5" ht="25.5">
      <c r="A5" s="12"/>
      <c r="B5" s="12"/>
      <c r="C5" s="9" t="s">
        <v>59</v>
      </c>
      <c r="D5" s="125" t="s">
        <v>60</v>
      </c>
    </row>
    <row r="6" spans="1:5" ht="12.75" customHeight="1">
      <c r="A6" s="12">
        <v>1</v>
      </c>
      <c r="B6" s="9" t="s">
        <v>61</v>
      </c>
      <c r="C6" s="5" t="s">
        <v>62</v>
      </c>
      <c r="D6" s="197">
        <f>'Pasqyra e Performances '!C8</f>
        <v>14148655</v>
      </c>
    </row>
    <row r="7" spans="1:5">
      <c r="A7" s="12">
        <v>2</v>
      </c>
      <c r="B7" s="9" t="s">
        <v>61</v>
      </c>
      <c r="C7" s="5" t="s">
        <v>63</v>
      </c>
      <c r="D7" s="11"/>
    </row>
    <row r="8" spans="1:5" ht="12.75" customHeight="1">
      <c r="A8" s="12">
        <v>3</v>
      </c>
      <c r="B8" s="9" t="s">
        <v>61</v>
      </c>
      <c r="C8" s="5" t="s">
        <v>64</v>
      </c>
      <c r="D8" s="12"/>
    </row>
    <row r="9" spans="1:5" ht="25.5" customHeight="1">
      <c r="A9" s="12">
        <v>4</v>
      </c>
      <c r="B9" s="9" t="s">
        <v>61</v>
      </c>
      <c r="C9" s="5" t="s">
        <v>65</v>
      </c>
      <c r="D9" s="12"/>
    </row>
    <row r="10" spans="1:5" ht="12.75" customHeight="1">
      <c r="A10" s="12">
        <v>5</v>
      </c>
      <c r="B10" s="9" t="s">
        <v>61</v>
      </c>
      <c r="C10" s="5" t="s">
        <v>66</v>
      </c>
      <c r="D10" s="12"/>
    </row>
    <row r="11" spans="1:5" ht="12.75" customHeight="1">
      <c r="A11" s="12">
        <v>6</v>
      </c>
      <c r="B11" s="9" t="s">
        <v>61</v>
      </c>
      <c r="C11" s="5" t="s">
        <v>67</v>
      </c>
      <c r="D11" s="12"/>
    </row>
    <row r="12" spans="1:5" ht="12.75" customHeight="1">
      <c r="A12" s="12">
        <v>7</v>
      </c>
      <c r="B12" s="9" t="s">
        <v>61</v>
      </c>
      <c r="C12" s="5" t="s">
        <v>68</v>
      </c>
      <c r="D12" s="12"/>
    </row>
    <row r="13" spans="1:5">
      <c r="A13" s="12">
        <v>8</v>
      </c>
      <c r="B13" s="9" t="s">
        <v>61</v>
      </c>
      <c r="C13" s="5" t="s">
        <v>69</v>
      </c>
      <c r="D13" s="12"/>
    </row>
    <row r="14" spans="1:5" ht="12.75" customHeight="1">
      <c r="A14" s="9" t="s">
        <v>70</v>
      </c>
      <c r="B14" s="9"/>
      <c r="C14" s="9" t="s">
        <v>71</v>
      </c>
      <c r="D14" s="51">
        <f>SUM(D7:D13)</f>
        <v>0</v>
      </c>
    </row>
    <row r="15" spans="1:5" ht="12.75" customHeight="1">
      <c r="A15" s="12">
        <v>9</v>
      </c>
      <c r="B15" s="9" t="s">
        <v>72</v>
      </c>
      <c r="C15" s="5" t="s">
        <v>73</v>
      </c>
      <c r="D15" s="12">
        <v>0</v>
      </c>
    </row>
    <row r="16" spans="1:5" ht="12.75" customHeight="1">
      <c r="A16" s="12">
        <v>10</v>
      </c>
      <c r="B16" s="9" t="s">
        <v>72</v>
      </c>
      <c r="C16" s="5" t="s">
        <v>74</v>
      </c>
      <c r="D16" s="5">
        <v>0</v>
      </c>
    </row>
    <row r="17" spans="1:4" ht="12.75" customHeight="1">
      <c r="A17" s="12">
        <v>11</v>
      </c>
      <c r="B17" s="9" t="s">
        <v>72</v>
      </c>
      <c r="C17" s="5" t="s">
        <v>75</v>
      </c>
      <c r="D17" s="12">
        <v>0</v>
      </c>
    </row>
    <row r="18" spans="1:4" ht="12.75" customHeight="1">
      <c r="A18" s="9" t="s">
        <v>76</v>
      </c>
      <c r="B18" s="9"/>
      <c r="C18" s="9" t="s">
        <v>77</v>
      </c>
      <c r="D18" s="9">
        <v>0</v>
      </c>
    </row>
    <row r="19" spans="1:4" ht="12.75" customHeight="1">
      <c r="A19" s="12">
        <v>12</v>
      </c>
      <c r="B19" s="9" t="s">
        <v>78</v>
      </c>
      <c r="C19" s="5" t="s">
        <v>79</v>
      </c>
      <c r="D19" s="12">
        <v>0</v>
      </c>
    </row>
    <row r="20" spans="1:4" ht="12.75" customHeight="1">
      <c r="A20" s="12">
        <v>13</v>
      </c>
      <c r="B20" s="9" t="s">
        <v>78</v>
      </c>
      <c r="C20" s="9" t="s">
        <v>80</v>
      </c>
      <c r="D20" s="12">
        <v>0</v>
      </c>
    </row>
    <row r="21" spans="1:4" ht="12.75" customHeight="1">
      <c r="A21" s="12">
        <v>14</v>
      </c>
      <c r="B21" s="9" t="s">
        <v>78</v>
      </c>
      <c r="C21" s="5" t="s">
        <v>81</v>
      </c>
      <c r="D21" s="12">
        <v>0</v>
      </c>
    </row>
    <row r="22" spans="1:4">
      <c r="A22" s="12">
        <v>15</v>
      </c>
      <c r="B22" s="9" t="s">
        <v>78</v>
      </c>
      <c r="C22" s="5" t="s">
        <v>82</v>
      </c>
      <c r="D22" s="12">
        <v>0</v>
      </c>
    </row>
    <row r="23" spans="1:4" ht="12.75" customHeight="1">
      <c r="A23" s="12">
        <v>16</v>
      </c>
      <c r="B23" s="9" t="s">
        <v>78</v>
      </c>
      <c r="C23" s="5" t="s">
        <v>83</v>
      </c>
      <c r="D23" s="12">
        <v>0</v>
      </c>
    </row>
    <row r="24" spans="1:4" ht="13.5" customHeight="1">
      <c r="A24" s="12">
        <v>17</v>
      </c>
      <c r="B24" s="9" t="s">
        <v>78</v>
      </c>
      <c r="C24" s="5" t="s">
        <v>84</v>
      </c>
      <c r="D24" s="12">
        <v>0</v>
      </c>
    </row>
    <row r="25" spans="1:4">
      <c r="A25" s="12">
        <v>18</v>
      </c>
      <c r="B25" s="9" t="s">
        <v>78</v>
      </c>
      <c r="C25" s="5" t="s">
        <v>85</v>
      </c>
      <c r="D25" s="12">
        <v>0</v>
      </c>
    </row>
    <row r="26" spans="1:4">
      <c r="A26" s="12">
        <v>19</v>
      </c>
      <c r="B26" s="9" t="s">
        <v>78</v>
      </c>
      <c r="C26" s="5" t="s">
        <v>86</v>
      </c>
      <c r="D26" s="12">
        <v>0</v>
      </c>
    </row>
    <row r="27" spans="1:4">
      <c r="A27" s="9" t="s">
        <v>87</v>
      </c>
      <c r="B27" s="9"/>
      <c r="C27" s="9" t="s">
        <v>88</v>
      </c>
      <c r="D27" s="12"/>
    </row>
    <row r="28" spans="1:4">
      <c r="A28" s="12">
        <v>20</v>
      </c>
      <c r="B28" s="9" t="s">
        <v>89</v>
      </c>
      <c r="C28" s="5" t="s">
        <v>90</v>
      </c>
      <c r="D28" s="12">
        <v>0</v>
      </c>
    </row>
    <row r="29" spans="1:4">
      <c r="A29" s="12">
        <v>21</v>
      </c>
      <c r="B29" s="9" t="s">
        <v>89</v>
      </c>
      <c r="C29" s="5" t="s">
        <v>91</v>
      </c>
      <c r="D29" s="5">
        <v>0</v>
      </c>
    </row>
    <row r="30" spans="1:4">
      <c r="A30" s="12">
        <v>22</v>
      </c>
      <c r="B30" s="9" t="s">
        <v>89</v>
      </c>
      <c r="C30" s="5" t="s">
        <v>92</v>
      </c>
      <c r="D30" s="5">
        <v>0</v>
      </c>
    </row>
    <row r="31" spans="1:4">
      <c r="A31" s="12">
        <v>23</v>
      </c>
      <c r="B31" s="9" t="s">
        <v>89</v>
      </c>
      <c r="C31" s="5" t="s">
        <v>93</v>
      </c>
      <c r="D31" s="12">
        <v>0</v>
      </c>
    </row>
    <row r="32" spans="1:4">
      <c r="A32" s="9" t="s">
        <v>94</v>
      </c>
      <c r="B32" s="9"/>
      <c r="C32" s="9" t="s">
        <v>95</v>
      </c>
      <c r="D32" s="12">
        <v>0</v>
      </c>
    </row>
    <row r="33" spans="1:4">
      <c r="A33" s="12">
        <v>24</v>
      </c>
      <c r="B33" s="9" t="s">
        <v>96</v>
      </c>
      <c r="C33" s="5" t="s">
        <v>97</v>
      </c>
      <c r="D33" s="12">
        <v>0</v>
      </c>
    </row>
    <row r="34" spans="1:4">
      <c r="A34" s="12">
        <v>25</v>
      </c>
      <c r="B34" s="9" t="s">
        <v>96</v>
      </c>
      <c r="C34" s="5" t="s">
        <v>98</v>
      </c>
      <c r="D34" s="12">
        <v>0</v>
      </c>
    </row>
    <row r="35" spans="1:4">
      <c r="A35" s="12">
        <v>26</v>
      </c>
      <c r="B35" s="9" t="s">
        <v>96</v>
      </c>
      <c r="C35" s="5" t="s">
        <v>99</v>
      </c>
      <c r="D35" s="12">
        <v>0</v>
      </c>
    </row>
    <row r="36" spans="1:4">
      <c r="A36" s="12">
        <v>27</v>
      </c>
      <c r="B36" s="9" t="s">
        <v>96</v>
      </c>
      <c r="C36" s="5" t="s">
        <v>100</v>
      </c>
      <c r="D36" s="12">
        <v>0</v>
      </c>
    </row>
    <row r="37" spans="1:4">
      <c r="A37" s="12">
        <v>28</v>
      </c>
      <c r="B37" s="9" t="s">
        <v>96</v>
      </c>
      <c r="C37" s="5" t="s">
        <v>101</v>
      </c>
      <c r="D37" s="5">
        <v>0</v>
      </c>
    </row>
    <row r="38" spans="1:4">
      <c r="A38" s="12">
        <v>29</v>
      </c>
      <c r="B38" s="9" t="s">
        <v>96</v>
      </c>
      <c r="C38" s="117" t="s">
        <v>102</v>
      </c>
      <c r="D38" s="12">
        <v>0</v>
      </c>
    </row>
    <row r="39" spans="1:4">
      <c r="A39" s="12">
        <v>30</v>
      </c>
      <c r="B39" s="9" t="s">
        <v>96</v>
      </c>
      <c r="C39" s="5" t="s">
        <v>103</v>
      </c>
      <c r="D39" s="12">
        <v>0</v>
      </c>
    </row>
    <row r="40" spans="1:4">
      <c r="A40" s="12">
        <v>31</v>
      </c>
      <c r="B40" s="9" t="s">
        <v>96</v>
      </c>
      <c r="C40" s="5" t="s">
        <v>104</v>
      </c>
      <c r="D40" s="12">
        <v>0</v>
      </c>
    </row>
    <row r="41" spans="1:4">
      <c r="A41" s="12">
        <v>32</v>
      </c>
      <c r="B41" s="9" t="s">
        <v>96</v>
      </c>
      <c r="C41" s="5" t="s">
        <v>105</v>
      </c>
      <c r="D41" s="12">
        <v>0</v>
      </c>
    </row>
    <row r="42" spans="1:4">
      <c r="A42" s="12">
        <v>33</v>
      </c>
      <c r="B42" s="9" t="s">
        <v>96</v>
      </c>
      <c r="C42" s="5" t="s">
        <v>106</v>
      </c>
      <c r="D42" s="12">
        <v>0</v>
      </c>
    </row>
    <row r="43" spans="1:4">
      <c r="A43" s="12">
        <v>34</v>
      </c>
      <c r="B43" s="9" t="s">
        <v>96</v>
      </c>
      <c r="C43" s="5" t="s">
        <v>107</v>
      </c>
      <c r="D43" s="11">
        <v>0</v>
      </c>
    </row>
    <row r="44" spans="1:4">
      <c r="A44" s="9" t="s">
        <v>108</v>
      </c>
      <c r="B44" s="12"/>
      <c r="C44" s="9" t="s">
        <v>109</v>
      </c>
      <c r="D44" s="9">
        <v>0</v>
      </c>
    </row>
    <row r="45" spans="1:4">
      <c r="A45" s="12"/>
      <c r="B45" s="12"/>
      <c r="C45" s="9" t="s">
        <v>110</v>
      </c>
      <c r="D45" s="51">
        <f>D14+D27+D18+D44</f>
        <v>0</v>
      </c>
    </row>
    <row r="47" spans="1:4">
      <c r="B47" s="118" t="s">
        <v>431</v>
      </c>
      <c r="C47" s="73"/>
      <c r="D47" s="9" t="s">
        <v>111</v>
      </c>
    </row>
    <row r="48" spans="1:4">
      <c r="B48" s="119"/>
      <c r="C48" s="120"/>
      <c r="D48" s="120"/>
    </row>
    <row r="49" spans="2:4">
      <c r="B49" s="121" t="s">
        <v>112</v>
      </c>
      <c r="C49" s="121"/>
      <c r="D49" s="12"/>
    </row>
    <row r="50" spans="2:4">
      <c r="B50" s="12" t="s">
        <v>113</v>
      </c>
      <c r="C50" s="12"/>
      <c r="D50" s="71">
        <v>4</v>
      </c>
    </row>
    <row r="51" spans="2:4">
      <c r="B51" s="12" t="s">
        <v>114</v>
      </c>
      <c r="C51" s="12"/>
      <c r="D51" s="71">
        <v>0</v>
      </c>
    </row>
    <row r="52" spans="2:4">
      <c r="B52" s="12" t="s">
        <v>115</v>
      </c>
      <c r="C52" s="12"/>
      <c r="D52" s="12"/>
    </row>
    <row r="53" spans="2:4">
      <c r="B53" s="122" t="s">
        <v>116</v>
      </c>
      <c r="C53" s="73"/>
      <c r="D53" s="12"/>
    </row>
    <row r="54" spans="2:4">
      <c r="B54" s="123"/>
      <c r="C54" s="124" t="s">
        <v>1</v>
      </c>
      <c r="D54" s="124"/>
    </row>
    <row r="56" spans="2:4">
      <c r="D56" s="6" t="s">
        <v>26</v>
      </c>
    </row>
    <row r="58" spans="2:4">
      <c r="B58" s="6"/>
    </row>
  </sheetData>
  <pageMargins left="0.70866141732283472" right="0.70866141732283472" top="0.15748031496062992" bottom="0.15748031496062992" header="0.31496062992125984" footer="0.31496062992125984"/>
  <pageSetup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D32" sqref="D32"/>
    </sheetView>
  </sheetViews>
  <sheetFormatPr defaultRowHeight="12.75"/>
  <cols>
    <col min="2" max="2" width="14.5703125" customWidth="1"/>
    <col min="3" max="3" width="12.5703125" customWidth="1"/>
    <col min="4" max="4" width="16.5703125" customWidth="1"/>
    <col min="5" max="5" width="20" customWidth="1"/>
  </cols>
  <sheetData>
    <row r="1" spans="1:5">
      <c r="A1" s="68" t="s">
        <v>441</v>
      </c>
      <c r="C1" s="68"/>
    </row>
    <row r="2" spans="1:5">
      <c r="A2" s="68" t="s">
        <v>442</v>
      </c>
      <c r="C2" s="68"/>
    </row>
    <row r="3" spans="1:5">
      <c r="A3" s="68" t="s">
        <v>443</v>
      </c>
      <c r="C3" s="68"/>
    </row>
    <row r="5" spans="1:5">
      <c r="A5" s="68" t="s">
        <v>432</v>
      </c>
    </row>
    <row r="6" spans="1:5" ht="13.5" thickBot="1"/>
    <row r="7" spans="1:5" ht="50.25" customHeight="1" thickBot="1">
      <c r="A7" s="185" t="s">
        <v>4</v>
      </c>
      <c r="B7" s="199" t="s">
        <v>231</v>
      </c>
      <c r="C7" s="199" t="s">
        <v>232</v>
      </c>
      <c r="D7" s="199" t="s">
        <v>233</v>
      </c>
      <c r="E7" s="199" t="s">
        <v>234</v>
      </c>
    </row>
    <row r="8" spans="1:5">
      <c r="A8" s="12">
        <v>2</v>
      </c>
      <c r="B8" s="5" t="s">
        <v>435</v>
      </c>
      <c r="C8" s="5"/>
      <c r="D8" s="12"/>
      <c r="E8" s="11">
        <v>265443</v>
      </c>
    </row>
    <row r="9" spans="1:5">
      <c r="A9" s="12">
        <v>3</v>
      </c>
      <c r="B9" s="5" t="s">
        <v>436</v>
      </c>
      <c r="C9" s="5"/>
      <c r="D9" s="5">
        <v>40</v>
      </c>
      <c r="E9" s="11">
        <f>D9*124.5</f>
        <v>4980</v>
      </c>
    </row>
    <row r="10" spans="1:5">
      <c r="A10" s="12">
        <v>4</v>
      </c>
      <c r="B10" s="5"/>
      <c r="C10" s="5"/>
      <c r="D10" s="12"/>
      <c r="E10" s="11"/>
    </row>
    <row r="11" spans="1:5">
      <c r="A11" s="12">
        <v>5</v>
      </c>
      <c r="B11" s="5"/>
      <c r="C11" s="5"/>
      <c r="D11" s="12"/>
      <c r="E11" s="11"/>
    </row>
    <row r="12" spans="1:5">
      <c r="A12" s="12">
        <v>6</v>
      </c>
      <c r="B12" s="5"/>
      <c r="C12" s="5"/>
      <c r="D12" s="12"/>
      <c r="E12" s="11"/>
    </row>
    <row r="13" spans="1:5">
      <c r="A13" s="9"/>
      <c r="B13" s="9" t="s">
        <v>235</v>
      </c>
      <c r="C13" s="9"/>
      <c r="D13" s="9"/>
      <c r="E13" s="51">
        <f>E9+E8</f>
        <v>270423</v>
      </c>
    </row>
    <row r="16" spans="1:5">
      <c r="B16" s="8"/>
    </row>
    <row r="19" spans="5:5">
      <c r="E19" s="2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40"/>
  <sheetViews>
    <sheetView topLeftCell="A16" workbookViewId="0">
      <selection activeCell="D32" sqref="D32"/>
    </sheetView>
  </sheetViews>
  <sheetFormatPr defaultRowHeight="12.75"/>
  <cols>
    <col min="2" max="2" width="18.28515625" customWidth="1"/>
    <col min="3" max="3" width="11.140625" customWidth="1"/>
    <col min="4" max="4" width="10.85546875" customWidth="1"/>
    <col min="5" max="5" width="14" customWidth="1"/>
    <col min="6" max="6" width="16.5703125" style="29" customWidth="1"/>
    <col min="8" max="8" width="11.7109375" bestFit="1" customWidth="1"/>
  </cols>
  <sheetData>
    <row r="1" spans="1:6">
      <c r="A1" s="68" t="s">
        <v>441</v>
      </c>
    </row>
    <row r="2" spans="1:6">
      <c r="A2" s="68" t="s">
        <v>442</v>
      </c>
    </row>
    <row r="3" spans="1:6">
      <c r="A3" s="68" t="s">
        <v>443</v>
      </c>
    </row>
    <row r="5" spans="1:6">
      <c r="A5" s="68" t="s">
        <v>433</v>
      </c>
    </row>
    <row r="7" spans="1:6" ht="13.5" thickBot="1"/>
    <row r="8" spans="1:6" ht="13.5" thickBot="1">
      <c r="A8" s="185" t="s">
        <v>4</v>
      </c>
      <c r="B8" s="186" t="s">
        <v>242</v>
      </c>
      <c r="C8" s="186" t="s">
        <v>243</v>
      </c>
      <c r="D8" s="186" t="s">
        <v>244</v>
      </c>
      <c r="E8" s="186" t="s">
        <v>245</v>
      </c>
      <c r="F8" s="198" t="s">
        <v>246</v>
      </c>
    </row>
    <row r="9" spans="1:6">
      <c r="A9" s="121">
        <v>1</v>
      </c>
      <c r="B9" s="187" t="s">
        <v>247</v>
      </c>
      <c r="C9" s="187" t="s">
        <v>248</v>
      </c>
      <c r="D9" s="121">
        <v>7863.8</v>
      </c>
      <c r="E9" s="121">
        <v>114</v>
      </c>
      <c r="F9" s="188">
        <f>D9*E9</f>
        <v>896473.20000000007</v>
      </c>
    </row>
    <row r="10" spans="1:6">
      <c r="A10" s="12">
        <v>2</v>
      </c>
      <c r="B10" s="5" t="s">
        <v>249</v>
      </c>
      <c r="C10" s="5" t="s">
        <v>248</v>
      </c>
      <c r="D10" s="12">
        <v>3759.8</v>
      </c>
      <c r="E10" s="12">
        <v>114</v>
      </c>
      <c r="F10" s="188">
        <f t="shared" ref="F10:F12" si="0">D10*E10</f>
        <v>428617.2</v>
      </c>
    </row>
    <row r="11" spans="1:6">
      <c r="A11" s="12">
        <v>0</v>
      </c>
      <c r="B11" s="5" t="s">
        <v>444</v>
      </c>
      <c r="C11" s="5" t="s">
        <v>445</v>
      </c>
      <c r="D11" s="12">
        <v>0</v>
      </c>
      <c r="E11" s="12">
        <v>0</v>
      </c>
      <c r="F11" s="188">
        <v>24990</v>
      </c>
    </row>
    <row r="12" spans="1:6">
      <c r="A12" s="12"/>
      <c r="B12" s="5"/>
      <c r="C12" s="5"/>
      <c r="D12" s="12"/>
      <c r="E12" s="12"/>
      <c r="F12" s="188">
        <f t="shared" si="0"/>
        <v>0</v>
      </c>
    </row>
    <row r="13" spans="1:6">
      <c r="A13" s="12"/>
      <c r="B13" s="5"/>
      <c r="C13" s="5"/>
      <c r="D13" s="12"/>
      <c r="E13" s="12"/>
      <c r="F13" s="188"/>
    </row>
    <row r="14" spans="1:6">
      <c r="A14" s="12"/>
      <c r="B14" s="5"/>
      <c r="C14" s="5"/>
      <c r="D14" s="12"/>
      <c r="E14" s="12"/>
      <c r="F14" s="188"/>
    </row>
    <row r="15" spans="1:6">
      <c r="A15" s="12"/>
      <c r="B15" s="12"/>
      <c r="C15" s="12"/>
      <c r="D15" s="12"/>
      <c r="E15" s="12"/>
      <c r="F15" s="11"/>
    </row>
    <row r="16" spans="1:6">
      <c r="A16" s="12"/>
      <c r="B16" s="12"/>
      <c r="C16" s="12"/>
      <c r="D16" s="12"/>
      <c r="E16" s="12"/>
      <c r="F16" s="11"/>
    </row>
    <row r="17" spans="1:10">
      <c r="A17" s="12"/>
      <c r="B17" s="12"/>
      <c r="C17" s="12"/>
      <c r="D17" s="12"/>
      <c r="E17" s="12"/>
      <c r="F17" s="11"/>
    </row>
    <row r="18" spans="1:10">
      <c r="A18" s="12"/>
      <c r="B18" s="12"/>
      <c r="C18" s="12"/>
      <c r="D18" s="12"/>
      <c r="E18" s="12"/>
      <c r="F18" s="11"/>
    </row>
    <row r="19" spans="1:10">
      <c r="A19" s="12"/>
      <c r="B19" s="12"/>
      <c r="C19" s="12"/>
      <c r="D19" s="12"/>
      <c r="E19" s="12"/>
      <c r="F19" s="11"/>
    </row>
    <row r="20" spans="1:10">
      <c r="A20" s="12"/>
      <c r="B20" s="12"/>
      <c r="C20" s="12"/>
      <c r="D20" s="12"/>
      <c r="E20" s="12"/>
      <c r="F20" s="11"/>
    </row>
    <row r="21" spans="1:10">
      <c r="A21" s="12"/>
      <c r="B21" s="12"/>
      <c r="C21" s="12"/>
      <c r="D21" s="12"/>
      <c r="E21" s="12"/>
      <c r="F21" s="11"/>
    </row>
    <row r="22" spans="1:10">
      <c r="A22" s="309"/>
      <c r="B22" s="309" t="s">
        <v>235</v>
      </c>
      <c r="C22" s="309"/>
      <c r="D22" s="309"/>
      <c r="E22" s="309"/>
      <c r="F22" s="310">
        <f>SUM(F9:F21)</f>
        <v>1350080.4000000001</v>
      </c>
    </row>
    <row r="23" spans="1:10">
      <c r="H23" s="4"/>
      <c r="J23" s="4"/>
    </row>
    <row r="25" spans="1:10" s="68" customFormat="1" ht="18" customHeight="1">
      <c r="A25" s="68" t="s">
        <v>454</v>
      </c>
    </row>
    <row r="26" spans="1:10" ht="29.25" customHeight="1">
      <c r="A26" s="311" t="s">
        <v>4</v>
      </c>
      <c r="B26" s="311" t="s">
        <v>242</v>
      </c>
      <c r="C26" s="311" t="s">
        <v>243</v>
      </c>
      <c r="D26" s="311" t="s">
        <v>244</v>
      </c>
      <c r="E26" s="314" t="s">
        <v>450</v>
      </c>
      <c r="F26" s="312" t="s">
        <v>246</v>
      </c>
    </row>
    <row r="27" spans="1:10">
      <c r="A27" s="12">
        <v>1</v>
      </c>
      <c r="B27" s="12" t="s">
        <v>448</v>
      </c>
      <c r="C27" s="12" t="s">
        <v>449</v>
      </c>
      <c r="D27" s="12">
        <v>1</v>
      </c>
      <c r="E27" s="12">
        <v>303333</v>
      </c>
      <c r="F27" s="11">
        <f>E27</f>
        <v>303333</v>
      </c>
    </row>
    <row r="28" spans="1:10">
      <c r="A28" s="12">
        <v>2</v>
      </c>
      <c r="B28" s="12" t="s">
        <v>451</v>
      </c>
      <c r="C28" s="12" t="s">
        <v>449</v>
      </c>
      <c r="D28" s="12">
        <v>1</v>
      </c>
      <c r="E28" s="12">
        <v>28333</v>
      </c>
      <c r="F28" s="11">
        <f t="shared" ref="F28:F31" si="1">E28</f>
        <v>28333</v>
      </c>
    </row>
    <row r="29" spans="1:10">
      <c r="A29" s="12">
        <v>3</v>
      </c>
      <c r="B29" s="12" t="s">
        <v>452</v>
      </c>
      <c r="C29" s="12" t="s">
        <v>449</v>
      </c>
      <c r="D29" s="12">
        <v>1</v>
      </c>
      <c r="E29" s="12">
        <v>42500</v>
      </c>
      <c r="F29" s="11">
        <f t="shared" si="1"/>
        <v>42500</v>
      </c>
    </row>
    <row r="30" spans="1:10">
      <c r="A30" s="12">
        <v>4</v>
      </c>
      <c r="B30" s="12" t="s">
        <v>453</v>
      </c>
      <c r="C30" s="12" t="s">
        <v>449</v>
      </c>
      <c r="D30" s="12">
        <v>1</v>
      </c>
      <c r="E30" s="12">
        <v>30000</v>
      </c>
      <c r="F30" s="11">
        <f t="shared" si="1"/>
        <v>30000</v>
      </c>
    </row>
    <row r="31" spans="1:10">
      <c r="A31" s="12"/>
      <c r="B31" s="12"/>
      <c r="C31" s="12"/>
      <c r="D31" s="12"/>
      <c r="E31" s="12"/>
      <c r="F31" s="11">
        <f t="shared" si="1"/>
        <v>0</v>
      </c>
    </row>
    <row r="32" spans="1:10">
      <c r="A32" s="12"/>
      <c r="B32" s="12"/>
      <c r="C32" s="12"/>
      <c r="D32" s="12"/>
      <c r="E32" s="12"/>
      <c r="F32" s="11"/>
    </row>
    <row r="33" spans="1:6">
      <c r="A33" s="12"/>
      <c r="B33" s="12"/>
      <c r="C33" s="12"/>
      <c r="D33" s="12"/>
      <c r="E33" s="12"/>
      <c r="F33" s="11"/>
    </row>
    <row r="34" spans="1:6">
      <c r="A34" s="12"/>
      <c r="B34" s="12"/>
      <c r="C34" s="12"/>
      <c r="D34" s="12"/>
      <c r="E34" s="12"/>
      <c r="F34" s="11"/>
    </row>
    <row r="35" spans="1:6">
      <c r="A35" s="12"/>
      <c r="B35" s="12"/>
      <c r="C35" s="12"/>
      <c r="D35" s="12"/>
      <c r="E35" s="12"/>
      <c r="F35" s="11"/>
    </row>
    <row r="36" spans="1:6">
      <c r="A36" s="12"/>
      <c r="B36" s="12"/>
      <c r="C36" s="12"/>
      <c r="D36" s="12"/>
      <c r="E36" s="12"/>
      <c r="F36" s="11"/>
    </row>
    <row r="37" spans="1:6">
      <c r="A37" s="309"/>
      <c r="B37" s="313" t="s">
        <v>235</v>
      </c>
      <c r="C37" s="309"/>
      <c r="D37" s="309"/>
      <c r="E37" s="309"/>
      <c r="F37" s="310">
        <f>F27+F28+F29+F30</f>
        <v>404166</v>
      </c>
    </row>
    <row r="40" spans="1:6">
      <c r="C40" s="8" t="s">
        <v>455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1E45E-C8E4-433F-A2CF-7FCE3D9FDE80}">
  <dimension ref="A1"/>
  <sheetViews>
    <sheetView workbookViewId="0">
      <selection activeCell="D32" sqref="D3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0"/>
  <sheetViews>
    <sheetView topLeftCell="A28" workbookViewId="0">
      <selection activeCell="D32" sqref="D32"/>
    </sheetView>
  </sheetViews>
  <sheetFormatPr defaultRowHeight="12.75"/>
  <cols>
    <col min="1" max="1" width="39.85546875" customWidth="1"/>
    <col min="2" max="2" width="3.85546875" customWidth="1"/>
    <col min="3" max="3" width="8.7109375" bestFit="1" customWidth="1"/>
    <col min="4" max="4" width="11.7109375" customWidth="1"/>
    <col min="5" max="5" width="12.7109375" customWidth="1"/>
    <col min="6" max="6" width="11.140625" customWidth="1"/>
    <col min="14" max="14" width="9.28515625" customWidth="1"/>
  </cols>
  <sheetData>
    <row r="1" spans="1:4">
      <c r="A1" s="202" t="s">
        <v>441</v>
      </c>
      <c r="B1" s="146"/>
      <c r="C1" s="146"/>
      <c r="D1" s="146"/>
    </row>
    <row r="2" spans="1:4">
      <c r="A2" s="202" t="s">
        <v>442</v>
      </c>
      <c r="B2" s="146"/>
      <c r="C2" s="146"/>
      <c r="D2" s="146"/>
    </row>
    <row r="3" spans="1:4">
      <c r="A3" s="202" t="s">
        <v>443</v>
      </c>
      <c r="B3" s="146"/>
      <c r="C3" s="146"/>
      <c r="D3" s="146"/>
    </row>
    <row r="4" spans="1:4">
      <c r="A4" s="266" t="s">
        <v>251</v>
      </c>
      <c r="B4" s="266"/>
      <c r="C4" s="266"/>
      <c r="D4" s="266"/>
    </row>
    <row r="5" spans="1:4">
      <c r="A5" s="204" t="s">
        <v>252</v>
      </c>
      <c r="B5" s="205"/>
      <c r="C5" s="206">
        <v>2018</v>
      </c>
      <c r="D5" s="207">
        <v>2017</v>
      </c>
    </row>
    <row r="6" spans="1:4">
      <c r="A6" s="204" t="s">
        <v>253</v>
      </c>
      <c r="B6" s="205"/>
      <c r="C6" s="208"/>
      <c r="D6" s="209"/>
    </row>
    <row r="7" spans="1:4">
      <c r="A7" s="204" t="s">
        <v>254</v>
      </c>
      <c r="B7" s="205"/>
      <c r="C7" s="208">
        <v>658985</v>
      </c>
      <c r="D7" s="210">
        <v>0</v>
      </c>
    </row>
    <row r="8" spans="1:4">
      <c r="A8" s="204" t="s">
        <v>255</v>
      </c>
      <c r="B8" s="205"/>
      <c r="C8" s="208">
        <f>C9+C10+C11</f>
        <v>0</v>
      </c>
      <c r="D8" s="210">
        <v>0</v>
      </c>
    </row>
    <row r="9" spans="1:4">
      <c r="A9" s="215" t="s">
        <v>256</v>
      </c>
      <c r="B9" s="216"/>
      <c r="C9" s="208"/>
      <c r="D9" s="210">
        <v>0</v>
      </c>
    </row>
    <row r="10" spans="1:4">
      <c r="A10" s="215" t="s">
        <v>257</v>
      </c>
      <c r="B10" s="216"/>
      <c r="C10" s="208"/>
      <c r="D10" s="210">
        <v>0</v>
      </c>
    </row>
    <row r="11" spans="1:4">
      <c r="A11" s="215" t="s">
        <v>258</v>
      </c>
      <c r="B11" s="216"/>
      <c r="C11" s="208"/>
      <c r="D11" s="210">
        <v>0</v>
      </c>
    </row>
    <row r="12" spans="1:4">
      <c r="A12" s="204" t="s">
        <v>259</v>
      </c>
      <c r="B12" s="205"/>
      <c r="C12" s="208">
        <f>C13+C17++C14+C18+C20+C19+C15</f>
        <v>105268.8000000001</v>
      </c>
      <c r="D12" s="210">
        <v>0</v>
      </c>
    </row>
    <row r="13" spans="1:4">
      <c r="A13" s="215" t="s">
        <v>260</v>
      </c>
      <c r="B13" s="212"/>
      <c r="C13" s="208">
        <v>0</v>
      </c>
      <c r="D13" s="210">
        <v>0</v>
      </c>
    </row>
    <row r="14" spans="1:4">
      <c r="A14" s="215" t="s">
        <v>190</v>
      </c>
      <c r="B14" s="212"/>
      <c r="C14" s="208">
        <v>0</v>
      </c>
      <c r="D14" s="210">
        <v>0</v>
      </c>
    </row>
    <row r="15" spans="1:4">
      <c r="A15" s="215" t="s">
        <v>191</v>
      </c>
      <c r="B15" s="212"/>
      <c r="C15" s="208">
        <v>105268.8000000001</v>
      </c>
      <c r="D15" s="210">
        <v>0</v>
      </c>
    </row>
    <row r="16" spans="1:4">
      <c r="A16" s="215" t="s">
        <v>192</v>
      </c>
      <c r="B16" s="212"/>
      <c r="C16" s="208">
        <v>0</v>
      </c>
      <c r="D16" s="210">
        <v>0</v>
      </c>
    </row>
    <row r="17" spans="1:4">
      <c r="A17" s="215" t="s">
        <v>261</v>
      </c>
      <c r="B17" s="205"/>
      <c r="C17" s="208">
        <v>0</v>
      </c>
      <c r="D17" s="210">
        <v>0</v>
      </c>
    </row>
    <row r="18" spans="1:4">
      <c r="A18" s="215" t="s">
        <v>262</v>
      </c>
      <c r="B18" s="212"/>
      <c r="C18" s="208"/>
      <c r="D18" s="210">
        <v>0</v>
      </c>
    </row>
    <row r="19" spans="1:4">
      <c r="A19" s="215" t="s">
        <v>189</v>
      </c>
      <c r="B19" s="205"/>
      <c r="C19" s="208"/>
      <c r="D19" s="210">
        <v>0</v>
      </c>
    </row>
    <row r="20" spans="1:4">
      <c r="A20" s="215" t="s">
        <v>263</v>
      </c>
      <c r="B20" s="212"/>
      <c r="C20" s="208">
        <v>0</v>
      </c>
      <c r="D20" s="210">
        <v>0</v>
      </c>
    </row>
    <row r="21" spans="1:4">
      <c r="A21" s="204" t="s">
        <v>264</v>
      </c>
      <c r="B21" s="212"/>
      <c r="C21" s="208">
        <f>C22+C23+C24+C25+C26+C27+C28</f>
        <v>1350080.4000000001</v>
      </c>
      <c r="D21" s="210">
        <v>0</v>
      </c>
    </row>
    <row r="22" spans="1:4">
      <c r="A22" s="215" t="s">
        <v>265</v>
      </c>
      <c r="B22" s="205"/>
      <c r="C22" s="208"/>
      <c r="D22" s="210">
        <v>0</v>
      </c>
    </row>
    <row r="23" spans="1:4">
      <c r="A23" s="215" t="s">
        <v>266</v>
      </c>
      <c r="B23" s="212"/>
      <c r="C23" s="208"/>
      <c r="D23" s="210">
        <v>0</v>
      </c>
    </row>
    <row r="24" spans="1:4">
      <c r="A24" s="215" t="s">
        <v>267</v>
      </c>
      <c r="B24" s="205"/>
      <c r="C24" s="208"/>
      <c r="D24" s="210">
        <v>0</v>
      </c>
    </row>
    <row r="25" spans="1:4">
      <c r="A25" s="215" t="s">
        <v>268</v>
      </c>
      <c r="B25" s="212"/>
      <c r="C25" s="208">
        <f>'inventari '!F22</f>
        <v>1350080.4000000001</v>
      </c>
      <c r="D25" s="210">
        <v>0</v>
      </c>
    </row>
    <row r="26" spans="1:4">
      <c r="A26" s="215" t="s">
        <v>269</v>
      </c>
      <c r="B26" s="205"/>
      <c r="C26" s="208"/>
      <c r="D26" s="210">
        <v>0</v>
      </c>
    </row>
    <row r="27" spans="1:4">
      <c r="A27" s="215" t="s">
        <v>270</v>
      </c>
      <c r="B27" s="212"/>
      <c r="C27" s="208"/>
      <c r="D27" s="210">
        <v>0</v>
      </c>
    </row>
    <row r="28" spans="1:4">
      <c r="A28" s="215" t="s">
        <v>271</v>
      </c>
      <c r="B28" s="205"/>
      <c r="C28" s="208"/>
      <c r="D28" s="210">
        <v>0</v>
      </c>
    </row>
    <row r="29" spans="1:4">
      <c r="A29" s="204" t="s">
        <v>272</v>
      </c>
      <c r="B29" s="205"/>
      <c r="C29" s="208"/>
      <c r="D29" s="210">
        <v>0</v>
      </c>
    </row>
    <row r="30" spans="1:4">
      <c r="A30" s="204" t="s">
        <v>273</v>
      </c>
      <c r="B30" s="212"/>
      <c r="C30" s="208"/>
      <c r="D30" s="210">
        <v>0</v>
      </c>
    </row>
    <row r="31" spans="1:4">
      <c r="A31" s="204" t="s">
        <v>274</v>
      </c>
      <c r="B31" s="212"/>
      <c r="C31" s="208">
        <f>C30+C29+C21+C8+C7+C12</f>
        <v>2114334.2000000002</v>
      </c>
      <c r="D31" s="210">
        <v>0</v>
      </c>
    </row>
    <row r="32" spans="1:4">
      <c r="A32" s="204" t="s">
        <v>275</v>
      </c>
      <c r="B32" s="205"/>
      <c r="C32" s="208"/>
      <c r="D32" s="210">
        <v>0</v>
      </c>
    </row>
    <row r="33" spans="1:4">
      <c r="A33" s="204" t="s">
        <v>276</v>
      </c>
      <c r="B33" s="205"/>
      <c r="C33" s="213">
        <f>C34+C35+C36+C37+C38+C39</f>
        <v>0</v>
      </c>
      <c r="D33" s="210">
        <v>0</v>
      </c>
    </row>
    <row r="34" spans="1:4">
      <c r="A34" s="215" t="s">
        <v>277</v>
      </c>
      <c r="B34" s="216"/>
      <c r="C34" s="213"/>
      <c r="D34" s="210">
        <v>0</v>
      </c>
    </row>
    <row r="35" spans="1:4">
      <c r="A35" s="215" t="s">
        <v>278</v>
      </c>
      <c r="B35" s="216"/>
      <c r="C35" s="213"/>
      <c r="D35" s="210">
        <v>0</v>
      </c>
    </row>
    <row r="36" spans="1:4" ht="22.5">
      <c r="A36" s="215" t="s">
        <v>279</v>
      </c>
      <c r="B36" s="216"/>
      <c r="C36" s="213"/>
      <c r="D36" s="210">
        <v>0</v>
      </c>
    </row>
    <row r="37" spans="1:4" ht="22.5">
      <c r="A37" s="215" t="s">
        <v>280</v>
      </c>
      <c r="B37" s="216"/>
      <c r="C37" s="213"/>
      <c r="D37" s="210">
        <v>0</v>
      </c>
    </row>
    <row r="38" spans="1:4">
      <c r="A38" s="215" t="s">
        <v>281</v>
      </c>
      <c r="B38" s="216"/>
      <c r="C38" s="213"/>
      <c r="D38" s="210">
        <v>0</v>
      </c>
    </row>
    <row r="39" spans="1:4">
      <c r="A39" s="211" t="s">
        <v>282</v>
      </c>
      <c r="B39" s="212"/>
      <c r="C39" s="213"/>
      <c r="D39" s="210">
        <v>0</v>
      </c>
    </row>
    <row r="40" spans="1:4">
      <c r="A40" s="204" t="s">
        <v>283</v>
      </c>
      <c r="B40" s="205"/>
      <c r="C40" s="217">
        <f>C41+C42+C43+C44</f>
        <v>404166</v>
      </c>
      <c r="D40" s="210">
        <v>0</v>
      </c>
    </row>
    <row r="41" spans="1:4">
      <c r="A41" s="215" t="s">
        <v>284</v>
      </c>
      <c r="B41" s="216"/>
      <c r="C41" s="213"/>
      <c r="D41" s="210">
        <v>0</v>
      </c>
    </row>
    <row r="42" spans="1:4">
      <c r="A42" s="215" t="s">
        <v>285</v>
      </c>
      <c r="B42" s="216"/>
      <c r="C42" s="213"/>
      <c r="D42" s="210">
        <v>0</v>
      </c>
    </row>
    <row r="43" spans="1:4">
      <c r="A43" s="215" t="s">
        <v>286</v>
      </c>
      <c r="B43" s="216"/>
      <c r="C43" s="208">
        <f>'amortizi 2018'!G50</f>
        <v>404166</v>
      </c>
      <c r="D43" s="210">
        <v>0</v>
      </c>
    </row>
    <row r="44" spans="1:4">
      <c r="A44" s="215" t="s">
        <v>287</v>
      </c>
      <c r="B44" s="216"/>
      <c r="C44" s="213"/>
      <c r="D44" s="210">
        <v>0</v>
      </c>
    </row>
    <row r="45" spans="1:4">
      <c r="A45" s="204" t="s">
        <v>288</v>
      </c>
      <c r="B45" s="205"/>
      <c r="C45" s="208"/>
      <c r="D45" s="210">
        <v>0</v>
      </c>
    </row>
    <row r="46" spans="1:4">
      <c r="A46" s="204" t="s">
        <v>289</v>
      </c>
      <c r="B46" s="205"/>
      <c r="C46" s="208">
        <f>C47+C48+C49</f>
        <v>0</v>
      </c>
      <c r="D46" s="210">
        <v>0</v>
      </c>
    </row>
    <row r="47" spans="1:4" ht="22.5">
      <c r="A47" s="215" t="s">
        <v>290</v>
      </c>
      <c r="B47" s="216"/>
      <c r="C47" s="208"/>
      <c r="D47" s="210">
        <v>0</v>
      </c>
    </row>
    <row r="48" spans="1:4">
      <c r="A48" s="215" t="s">
        <v>291</v>
      </c>
      <c r="B48" s="216"/>
      <c r="C48" s="208"/>
      <c r="D48" s="210">
        <v>0</v>
      </c>
    </row>
    <row r="49" spans="1:4">
      <c r="A49" s="215" t="s">
        <v>292</v>
      </c>
      <c r="B49" s="216"/>
      <c r="C49" s="208"/>
      <c r="D49" s="210">
        <v>0</v>
      </c>
    </row>
    <row r="50" spans="1:4">
      <c r="A50" s="204" t="s">
        <v>293</v>
      </c>
      <c r="B50" s="205"/>
      <c r="C50" s="208"/>
      <c r="D50" s="210">
        <v>0</v>
      </c>
    </row>
    <row r="51" spans="1:4">
      <c r="A51" s="204" t="s">
        <v>294</v>
      </c>
      <c r="B51" s="205"/>
      <c r="C51" s="208">
        <f>C50+C46+C45+C40</f>
        <v>404166</v>
      </c>
      <c r="D51" s="210">
        <v>0</v>
      </c>
    </row>
    <row r="52" spans="1:4">
      <c r="A52" s="204" t="s">
        <v>295</v>
      </c>
      <c r="B52" s="205"/>
      <c r="C52" s="208">
        <f>C51+C31</f>
        <v>2518500.2000000002</v>
      </c>
      <c r="D52" s="210">
        <v>0</v>
      </c>
    </row>
    <row r="53" spans="1:4">
      <c r="A53" s="211"/>
      <c r="B53" s="212"/>
      <c r="C53" s="213"/>
      <c r="D53" s="218"/>
    </row>
    <row r="54" spans="1:4">
      <c r="A54" s="146"/>
      <c r="B54" s="146"/>
      <c r="C54" s="146"/>
      <c r="D54" s="146"/>
    </row>
    <row r="55" spans="1:4">
      <c r="C55" s="184"/>
      <c r="D55" s="29"/>
    </row>
    <row r="56" spans="1:4">
      <c r="C56" s="162" t="s">
        <v>204</v>
      </c>
    </row>
    <row r="60" spans="1:4">
      <c r="C60" s="29"/>
    </row>
  </sheetData>
  <mergeCells count="1">
    <mergeCell ref="A4:D4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49" zoomScale="115" zoomScaleNormal="115" workbookViewId="0">
      <selection activeCell="D32" sqref="D32"/>
    </sheetView>
  </sheetViews>
  <sheetFormatPr defaultRowHeight="12.75"/>
  <cols>
    <col min="1" max="1" width="35" customWidth="1"/>
    <col min="2" max="2" width="3.85546875" customWidth="1"/>
    <col min="3" max="3" width="10.85546875" customWidth="1"/>
    <col min="4" max="4" width="12.140625" customWidth="1"/>
    <col min="5" max="5" width="12.7109375" customWidth="1"/>
    <col min="6" max="6" width="11.140625" customWidth="1"/>
    <col min="14" max="14" width="9.28515625" customWidth="1"/>
  </cols>
  <sheetData>
    <row r="1" spans="1:6" hidden="1">
      <c r="A1" s="159"/>
      <c r="B1" s="159"/>
      <c r="C1" s="159"/>
      <c r="D1" s="160"/>
      <c r="E1" s="33"/>
      <c r="F1" s="33"/>
    </row>
    <row r="2" spans="1:6" hidden="1">
      <c r="A2" s="159"/>
      <c r="B2" s="159"/>
      <c r="C2" s="159"/>
      <c r="D2" s="160"/>
      <c r="E2" s="33"/>
      <c r="F2" s="33"/>
    </row>
    <row r="3" spans="1:6" hidden="1"/>
    <row r="4" spans="1:6">
      <c r="A4" s="202" t="str">
        <f>'Pozicioni financiar Aktive'!A1</f>
        <v xml:space="preserve">Subjekti :   "G-D OIL " sh.p.k     </v>
      </c>
      <c r="B4" s="146"/>
      <c r="C4" s="146"/>
      <c r="D4" s="146"/>
    </row>
    <row r="5" spans="1:6">
      <c r="A5" s="202" t="str">
        <f>'Pozicioni financiar Aktive'!A2</f>
        <v xml:space="preserve">Nipt:  L87020001D    </v>
      </c>
      <c r="B5" s="146"/>
      <c r="C5" s="146"/>
      <c r="D5" s="146"/>
    </row>
    <row r="6" spans="1:6">
      <c r="A6" s="202" t="str">
        <f>'Pozicioni financiar Aktive'!A3</f>
        <v>Adresa:  Bushat, Rruga Nacionale Shkoder-Tirane, km.10</v>
      </c>
      <c r="B6" s="146"/>
      <c r="C6" s="146"/>
      <c r="D6" s="146"/>
    </row>
    <row r="7" spans="1:6">
      <c r="A7" s="267" t="s">
        <v>251</v>
      </c>
      <c r="B7" s="267"/>
      <c r="C7" s="267"/>
      <c r="D7" s="267"/>
    </row>
    <row r="8" spans="1:6">
      <c r="A8" s="211"/>
      <c r="B8" s="212"/>
      <c r="C8" s="207">
        <v>2018</v>
      </c>
      <c r="D8" s="219">
        <v>2017</v>
      </c>
    </row>
    <row r="9" spans="1:6">
      <c r="A9" s="204" t="s">
        <v>296</v>
      </c>
      <c r="B9" s="205"/>
      <c r="C9" s="208"/>
      <c r="D9" s="214"/>
    </row>
    <row r="10" spans="1:6">
      <c r="A10" s="204" t="s">
        <v>297</v>
      </c>
      <c r="B10" s="205"/>
      <c r="C10" s="208">
        <f>C11+C12+C13+C14+C17+C18+C19+C20+C23</f>
        <v>2309675</v>
      </c>
      <c r="D10" s="214">
        <v>0</v>
      </c>
    </row>
    <row r="11" spans="1:6">
      <c r="A11" s="215" t="s">
        <v>298</v>
      </c>
      <c r="B11" s="216"/>
      <c r="C11" s="208"/>
      <c r="D11" s="214">
        <v>0</v>
      </c>
    </row>
    <row r="12" spans="1:6">
      <c r="A12" s="215" t="s">
        <v>299</v>
      </c>
      <c r="B12" s="216"/>
      <c r="C12" s="208"/>
      <c r="D12" s="214">
        <v>0</v>
      </c>
    </row>
    <row r="13" spans="1:6">
      <c r="A13" s="215" t="s">
        <v>300</v>
      </c>
      <c r="B13" s="216"/>
      <c r="C13" s="208"/>
      <c r="D13" s="214">
        <v>0</v>
      </c>
    </row>
    <row r="14" spans="1:6">
      <c r="A14" s="215" t="s">
        <v>301</v>
      </c>
      <c r="B14" s="216"/>
      <c r="C14" s="208">
        <f>C16+C15</f>
        <v>2209675</v>
      </c>
      <c r="D14" s="214">
        <v>0</v>
      </c>
    </row>
    <row r="15" spans="1:6">
      <c r="A15" s="215" t="s">
        <v>194</v>
      </c>
      <c r="B15" s="216"/>
      <c r="C15" s="220">
        <f>'Shenimet Shpjeguese'!F40</f>
        <v>2209675</v>
      </c>
      <c r="D15" s="214">
        <v>0</v>
      </c>
    </row>
    <row r="16" spans="1:6">
      <c r="A16" s="215" t="s">
        <v>195</v>
      </c>
      <c r="B16" s="216"/>
      <c r="C16" s="220">
        <v>0</v>
      </c>
      <c r="D16" s="214">
        <v>0</v>
      </c>
    </row>
    <row r="17" spans="1:6">
      <c r="A17" s="215" t="s">
        <v>302</v>
      </c>
      <c r="B17" s="216"/>
      <c r="C17" s="220"/>
      <c r="D17" s="214">
        <v>0</v>
      </c>
    </row>
    <row r="18" spans="1:6" ht="22.5">
      <c r="A18" s="215" t="s">
        <v>303</v>
      </c>
      <c r="B18" s="216"/>
      <c r="C18" s="220"/>
      <c r="D18" s="214">
        <v>0</v>
      </c>
    </row>
    <row r="19" spans="1:6" ht="22.5">
      <c r="A19" s="215" t="s">
        <v>304</v>
      </c>
      <c r="B19" s="216"/>
      <c r="C19" s="220"/>
      <c r="D19" s="214">
        <v>0</v>
      </c>
    </row>
    <row r="20" spans="1:6" ht="22.5">
      <c r="A20" s="215" t="s">
        <v>193</v>
      </c>
      <c r="B20" s="216"/>
      <c r="C20" s="208">
        <f>C21+C22</f>
        <v>39888</v>
      </c>
      <c r="D20" s="214">
        <v>0</v>
      </c>
      <c r="F20" s="29"/>
    </row>
    <row r="21" spans="1:6">
      <c r="A21" s="215" t="s">
        <v>196</v>
      </c>
      <c r="B21" s="216"/>
      <c r="C21" s="220">
        <v>0</v>
      </c>
      <c r="D21" s="214">
        <v>0</v>
      </c>
    </row>
    <row r="22" spans="1:6">
      <c r="A22" s="215" t="s">
        <v>197</v>
      </c>
      <c r="B22" s="216"/>
      <c r="C22" s="220">
        <v>39888</v>
      </c>
      <c r="D22" s="214">
        <v>0</v>
      </c>
    </row>
    <row r="23" spans="1:6">
      <c r="A23" s="215" t="s">
        <v>305</v>
      </c>
      <c r="B23" s="216"/>
      <c r="C23" s="208">
        <f>C24+C25+C26+C27</f>
        <v>60112</v>
      </c>
      <c r="D23" s="214">
        <v>0</v>
      </c>
    </row>
    <row r="24" spans="1:6">
      <c r="A24" s="215" t="s">
        <v>198</v>
      </c>
      <c r="B24" s="216"/>
      <c r="C24" s="220">
        <v>12000</v>
      </c>
      <c r="D24" s="214">
        <v>0</v>
      </c>
    </row>
    <row r="25" spans="1:6">
      <c r="A25" s="215" t="s">
        <v>207</v>
      </c>
      <c r="B25" s="216"/>
      <c r="C25" s="220">
        <v>0</v>
      </c>
      <c r="D25" s="214">
        <v>0</v>
      </c>
    </row>
    <row r="26" spans="1:6">
      <c r="A26" s="215" t="s">
        <v>206</v>
      </c>
      <c r="B26" s="212"/>
      <c r="C26" s="220">
        <v>48112</v>
      </c>
      <c r="D26" s="214">
        <v>0</v>
      </c>
    </row>
    <row r="27" spans="1:6">
      <c r="A27" s="215" t="s">
        <v>229</v>
      </c>
      <c r="B27" s="212"/>
      <c r="C27" s="220">
        <v>0</v>
      </c>
      <c r="D27" s="214">
        <v>0</v>
      </c>
    </row>
    <row r="28" spans="1:6">
      <c r="A28" s="204" t="s">
        <v>306</v>
      </c>
      <c r="B28" s="205"/>
      <c r="C28" s="220"/>
      <c r="D28" s="214">
        <v>0</v>
      </c>
    </row>
    <row r="29" spans="1:6">
      <c r="A29" s="204" t="s">
        <v>307</v>
      </c>
      <c r="B29" s="205"/>
      <c r="C29" s="220"/>
      <c r="D29" s="214">
        <v>0</v>
      </c>
    </row>
    <row r="30" spans="1:6">
      <c r="A30" s="204" t="s">
        <v>308</v>
      </c>
      <c r="B30" s="205"/>
      <c r="C30" s="220"/>
      <c r="D30" s="214">
        <v>0</v>
      </c>
    </row>
    <row r="31" spans="1:6">
      <c r="A31" s="211"/>
      <c r="B31" s="212"/>
      <c r="C31" s="220"/>
      <c r="D31" s="214">
        <v>0</v>
      </c>
    </row>
    <row r="32" spans="1:6">
      <c r="A32" s="204" t="s">
        <v>309</v>
      </c>
      <c r="B32" s="205"/>
      <c r="C32" s="208">
        <f>C30+C29+C28+C10</f>
        <v>2309675</v>
      </c>
      <c r="D32" s="214">
        <v>0</v>
      </c>
    </row>
    <row r="33" spans="1:4">
      <c r="A33" s="211"/>
      <c r="B33" s="212"/>
      <c r="C33" s="220"/>
      <c r="D33" s="214">
        <v>0</v>
      </c>
    </row>
    <row r="34" spans="1:4">
      <c r="A34" s="204" t="s">
        <v>310</v>
      </c>
      <c r="B34" s="205"/>
      <c r="C34" s="220">
        <f>C35+C36+C37+C38+C40+C41+C42</f>
        <v>0</v>
      </c>
      <c r="D34" s="214">
        <v>0</v>
      </c>
    </row>
    <row r="35" spans="1:4">
      <c r="A35" s="215" t="s">
        <v>298</v>
      </c>
      <c r="B35" s="216"/>
      <c r="C35" s="220"/>
      <c r="D35" s="214">
        <v>0</v>
      </c>
    </row>
    <row r="36" spans="1:4">
      <c r="A36" s="215" t="s">
        <v>299</v>
      </c>
      <c r="B36" s="216"/>
      <c r="C36" s="220"/>
      <c r="D36" s="214">
        <v>0</v>
      </c>
    </row>
    <row r="37" spans="1:4">
      <c r="A37" s="215" t="s">
        <v>311</v>
      </c>
      <c r="B37" s="216"/>
      <c r="C37" s="220"/>
      <c r="D37" s="214">
        <v>0</v>
      </c>
    </row>
    <row r="38" spans="1:4">
      <c r="A38" s="215" t="s">
        <v>301</v>
      </c>
      <c r="B38" s="216"/>
      <c r="C38" s="220"/>
      <c r="D38" s="214">
        <v>0</v>
      </c>
    </row>
    <row r="39" spans="1:4">
      <c r="A39" s="215" t="s">
        <v>302</v>
      </c>
      <c r="B39" s="216"/>
      <c r="C39" s="220"/>
      <c r="D39" s="214">
        <v>0</v>
      </c>
    </row>
    <row r="40" spans="1:4" ht="22.5">
      <c r="A40" s="215" t="s">
        <v>303</v>
      </c>
      <c r="B40" s="216"/>
      <c r="C40" s="220"/>
      <c r="D40" s="214">
        <v>0</v>
      </c>
    </row>
    <row r="41" spans="1:4" ht="22.5">
      <c r="A41" s="215" t="s">
        <v>304</v>
      </c>
      <c r="B41" s="216"/>
      <c r="C41" s="220"/>
      <c r="D41" s="214">
        <v>0</v>
      </c>
    </row>
    <row r="42" spans="1:4">
      <c r="A42" s="215" t="s">
        <v>238</v>
      </c>
      <c r="B42" s="216"/>
      <c r="C42" s="220"/>
      <c r="D42" s="214">
        <v>0</v>
      </c>
    </row>
    <row r="43" spans="1:4">
      <c r="A43" s="211"/>
      <c r="B43" s="212"/>
      <c r="C43" s="220"/>
      <c r="D43" s="214">
        <v>0</v>
      </c>
    </row>
    <row r="44" spans="1:4">
      <c r="A44" s="204" t="s">
        <v>306</v>
      </c>
      <c r="B44" s="205"/>
      <c r="C44" s="220"/>
      <c r="D44" s="214">
        <v>0</v>
      </c>
    </row>
    <row r="45" spans="1:4">
      <c r="A45" s="204" t="s">
        <v>307</v>
      </c>
      <c r="B45" s="205"/>
      <c r="C45" s="220"/>
      <c r="D45" s="214">
        <v>0</v>
      </c>
    </row>
    <row r="46" spans="1:4">
      <c r="A46" s="204" t="s">
        <v>312</v>
      </c>
      <c r="B46" s="205"/>
      <c r="C46" s="220">
        <f>C47+C48</f>
        <v>0</v>
      </c>
      <c r="D46" s="214">
        <v>0</v>
      </c>
    </row>
    <row r="47" spans="1:4">
      <c r="A47" s="215" t="s">
        <v>313</v>
      </c>
      <c r="B47" s="216"/>
      <c r="C47" s="220"/>
      <c r="D47" s="214">
        <v>0</v>
      </c>
    </row>
    <row r="48" spans="1:4">
      <c r="A48" s="211" t="s">
        <v>314</v>
      </c>
      <c r="B48" s="212"/>
      <c r="C48" s="220"/>
      <c r="D48" s="214">
        <v>0</v>
      </c>
    </row>
    <row r="49" spans="1:4">
      <c r="A49" s="204" t="s">
        <v>315</v>
      </c>
      <c r="B49" s="205"/>
      <c r="C49" s="220"/>
      <c r="D49" s="214">
        <v>0</v>
      </c>
    </row>
    <row r="50" spans="1:4">
      <c r="A50" s="211"/>
      <c r="B50" s="212"/>
      <c r="C50" s="220"/>
      <c r="D50" s="214">
        <v>0</v>
      </c>
    </row>
    <row r="51" spans="1:4">
      <c r="A51" s="204" t="s">
        <v>316</v>
      </c>
      <c r="B51" s="205"/>
      <c r="C51" s="220">
        <f>C45+C44+C34+C46</f>
        <v>0</v>
      </c>
      <c r="D51" s="214">
        <v>0</v>
      </c>
    </row>
    <row r="52" spans="1:4">
      <c r="A52" s="211"/>
      <c r="B52" s="212"/>
      <c r="C52" s="220"/>
      <c r="D52" s="214">
        <v>0</v>
      </c>
    </row>
    <row r="53" spans="1:4">
      <c r="A53" s="204" t="s">
        <v>317</v>
      </c>
      <c r="B53" s="205"/>
      <c r="C53" s="220">
        <f>C51+C32</f>
        <v>2309675</v>
      </c>
      <c r="D53" s="214">
        <v>0</v>
      </c>
    </row>
    <row r="54" spans="1:4">
      <c r="A54" s="211"/>
      <c r="B54" s="212"/>
      <c r="C54" s="220"/>
      <c r="D54" s="214">
        <v>0</v>
      </c>
    </row>
    <row r="55" spans="1:4">
      <c r="A55" s="204" t="s">
        <v>318</v>
      </c>
      <c r="B55" s="205"/>
      <c r="C55" s="220">
        <f>C57+C60+C62+C61</f>
        <v>100000</v>
      </c>
      <c r="D55" s="214">
        <v>0</v>
      </c>
    </row>
    <row r="56" spans="1:4">
      <c r="A56" s="204"/>
      <c r="B56" s="205"/>
      <c r="C56" s="220"/>
      <c r="D56" s="214">
        <v>0</v>
      </c>
    </row>
    <row r="57" spans="1:4">
      <c r="A57" s="204" t="s">
        <v>199</v>
      </c>
      <c r="B57" s="205"/>
      <c r="C57" s="220">
        <f>C58+C59</f>
        <v>100000</v>
      </c>
      <c r="D57" s="214">
        <v>0</v>
      </c>
    </row>
    <row r="58" spans="1:4">
      <c r="A58" s="221" t="s">
        <v>200</v>
      </c>
      <c r="B58" s="205"/>
      <c r="C58" s="222">
        <v>100000</v>
      </c>
      <c r="D58" s="214">
        <v>0</v>
      </c>
    </row>
    <row r="59" spans="1:4">
      <c r="A59" s="221" t="s">
        <v>201</v>
      </c>
      <c r="B59" s="205"/>
      <c r="C59" s="220">
        <v>0</v>
      </c>
      <c r="D59" s="214">
        <v>0</v>
      </c>
    </row>
    <row r="60" spans="1:4">
      <c r="A60" s="204" t="s">
        <v>319</v>
      </c>
      <c r="B60" s="205"/>
      <c r="C60" s="220"/>
      <c r="D60" s="214">
        <v>0</v>
      </c>
    </row>
    <row r="61" spans="1:4">
      <c r="A61" s="204" t="s">
        <v>320</v>
      </c>
      <c r="B61" s="205"/>
      <c r="C61" s="220"/>
      <c r="D61" s="214">
        <v>0</v>
      </c>
    </row>
    <row r="62" spans="1:4">
      <c r="A62" s="204" t="s">
        <v>321</v>
      </c>
      <c r="B62" s="205"/>
      <c r="C62" s="208">
        <f>C63+C64+C65</f>
        <v>0</v>
      </c>
      <c r="D62" s="214">
        <v>0</v>
      </c>
    </row>
    <row r="63" spans="1:4">
      <c r="A63" s="215" t="s">
        <v>322</v>
      </c>
      <c r="B63" s="216"/>
      <c r="C63" s="220">
        <v>0</v>
      </c>
      <c r="D63" s="214">
        <v>0</v>
      </c>
    </row>
    <row r="64" spans="1:4">
      <c r="A64" s="215" t="s">
        <v>323</v>
      </c>
      <c r="B64" s="216"/>
      <c r="C64" s="220"/>
      <c r="D64" s="214">
        <v>0</v>
      </c>
    </row>
    <row r="65" spans="1:4">
      <c r="A65" s="215" t="s">
        <v>324</v>
      </c>
      <c r="B65" s="216"/>
      <c r="C65" s="220">
        <v>0</v>
      </c>
      <c r="D65" s="214">
        <v>0</v>
      </c>
    </row>
    <row r="66" spans="1:4">
      <c r="A66" s="204" t="s">
        <v>325</v>
      </c>
      <c r="B66" s="205"/>
      <c r="C66" s="220">
        <v>0</v>
      </c>
      <c r="D66" s="214">
        <v>0</v>
      </c>
    </row>
    <row r="67" spans="1:4">
      <c r="A67" s="204" t="s">
        <v>326</v>
      </c>
      <c r="B67" s="205"/>
      <c r="C67" s="220">
        <f>'Pasqyra e Performances '!C41</f>
        <v>108825</v>
      </c>
      <c r="D67" s="214">
        <v>0</v>
      </c>
    </row>
    <row r="68" spans="1:4">
      <c r="A68" s="211"/>
      <c r="B68" s="212"/>
      <c r="C68" s="220"/>
      <c r="D68" s="214">
        <v>0</v>
      </c>
    </row>
    <row r="69" spans="1:4">
      <c r="A69" s="204" t="s">
        <v>327</v>
      </c>
      <c r="B69" s="205"/>
      <c r="C69" s="220">
        <f>C67+C55+C66</f>
        <v>208825</v>
      </c>
      <c r="D69" s="214">
        <v>0</v>
      </c>
    </row>
    <row r="70" spans="1:4">
      <c r="A70" s="211"/>
      <c r="B70" s="212"/>
      <c r="C70" s="220"/>
      <c r="D70" s="214">
        <v>0</v>
      </c>
    </row>
    <row r="71" spans="1:4">
      <c r="A71" s="204" t="s">
        <v>328</v>
      </c>
      <c r="B71" s="205"/>
      <c r="C71" s="208">
        <f>C69+C53</f>
        <v>2518500</v>
      </c>
      <c r="D71" s="214">
        <v>0</v>
      </c>
    </row>
    <row r="72" spans="1:4">
      <c r="A72" s="203"/>
      <c r="B72" s="203"/>
      <c r="C72" s="203"/>
      <c r="D72" s="203"/>
    </row>
    <row r="73" spans="1:4">
      <c r="A73" s="146"/>
      <c r="B73" s="146"/>
      <c r="C73" s="223" t="s">
        <v>204</v>
      </c>
      <c r="D73" s="146"/>
    </row>
    <row r="74" spans="1:4">
      <c r="A74" s="146"/>
      <c r="B74" s="146"/>
      <c r="C74" s="146"/>
      <c r="D74" s="146"/>
    </row>
    <row r="75" spans="1:4">
      <c r="C75" s="146"/>
    </row>
    <row r="76" spans="1:4">
      <c r="C76" s="146"/>
    </row>
    <row r="77" spans="1:4">
      <c r="C77" s="146"/>
    </row>
    <row r="78" spans="1:4">
      <c r="C78" s="29"/>
    </row>
    <row r="79" spans="1:4">
      <c r="C79" s="29"/>
    </row>
  </sheetData>
  <mergeCells count="1">
    <mergeCell ref="A7:D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topLeftCell="A31" workbookViewId="0">
      <selection activeCell="D32" sqref="D32"/>
    </sheetView>
  </sheetViews>
  <sheetFormatPr defaultRowHeight="12.75"/>
  <cols>
    <col min="1" max="1" width="4.5703125" bestFit="1" customWidth="1"/>
    <col min="2" max="2" width="56" customWidth="1"/>
    <col min="3" max="3" width="12.85546875" style="10" customWidth="1"/>
    <col min="4" max="4" width="13.85546875" style="10" bestFit="1" customWidth="1"/>
    <col min="5" max="5" width="13.85546875" customWidth="1"/>
    <col min="6" max="6" width="10.7109375" bestFit="1" customWidth="1"/>
    <col min="13" max="13" width="9.28515625" customWidth="1"/>
  </cols>
  <sheetData>
    <row r="1" spans="1:6">
      <c r="A1" s="68"/>
      <c r="B1" s="202" t="str">
        <f>'Pozicioni financiar Aktive'!A1</f>
        <v xml:space="preserve">Subjekti :   "G-D OIL " sh.p.k     </v>
      </c>
      <c r="C1" s="224"/>
      <c r="D1" s="224"/>
    </row>
    <row r="2" spans="1:6">
      <c r="A2" s="68"/>
      <c r="B2" s="202" t="str">
        <f>'Pozicioni financiar Aktive'!A2</f>
        <v xml:space="preserve">Nipt:  L87020001D    </v>
      </c>
      <c r="C2" s="224"/>
      <c r="D2" s="224"/>
    </row>
    <row r="3" spans="1:6">
      <c r="B3" s="202" t="str">
        <f>'Pozicioni financiar Aktive'!A3</f>
        <v>Adresa:  Bushat, Rruga Nacionale Shkoder-Tirane, km.10</v>
      </c>
      <c r="C3" s="224"/>
      <c r="D3" s="224"/>
    </row>
    <row r="4" spans="1:6">
      <c r="B4" s="233" t="s">
        <v>329</v>
      </c>
      <c r="C4" s="225"/>
      <c r="D4" s="225"/>
    </row>
    <row r="5" spans="1:6">
      <c r="B5" s="233" t="s">
        <v>330</v>
      </c>
      <c r="C5" s="225"/>
      <c r="D5" s="225"/>
    </row>
    <row r="6" spans="1:6">
      <c r="B6" s="268" t="s">
        <v>184</v>
      </c>
      <c r="C6" s="268"/>
      <c r="D6" s="268"/>
    </row>
    <row r="7" spans="1:6">
      <c r="B7" s="211"/>
      <c r="C7" s="206">
        <v>2018</v>
      </c>
      <c r="D7" s="207">
        <v>2017</v>
      </c>
    </row>
    <row r="8" spans="1:6">
      <c r="B8" s="204" t="s">
        <v>331</v>
      </c>
      <c r="C8" s="208">
        <v>14148655</v>
      </c>
      <c r="D8" s="209">
        <v>0</v>
      </c>
    </row>
    <row r="9" spans="1:6">
      <c r="B9" s="204" t="s">
        <v>332</v>
      </c>
      <c r="C9" s="208"/>
      <c r="D9" s="209">
        <v>0</v>
      </c>
    </row>
    <row r="10" spans="1:6">
      <c r="B10" s="204" t="s">
        <v>333</v>
      </c>
      <c r="C10" s="208"/>
      <c r="D10" s="209">
        <v>0</v>
      </c>
    </row>
    <row r="11" spans="1:6">
      <c r="B11" s="204" t="s">
        <v>334</v>
      </c>
      <c r="C11" s="208"/>
      <c r="D11" s="209">
        <v>0</v>
      </c>
    </row>
    <row r="12" spans="1:6">
      <c r="B12" s="204" t="s">
        <v>335</v>
      </c>
      <c r="C12" s="208">
        <v>-12920753</v>
      </c>
      <c r="D12" s="209">
        <v>0</v>
      </c>
      <c r="F12" s="29"/>
    </row>
    <row r="13" spans="1:6">
      <c r="B13" s="215" t="s">
        <v>336</v>
      </c>
      <c r="C13" s="208"/>
      <c r="D13" s="209">
        <v>0</v>
      </c>
    </row>
    <row r="14" spans="1:6">
      <c r="B14" s="211" t="s">
        <v>337</v>
      </c>
      <c r="C14" s="227"/>
      <c r="D14" s="209">
        <v>0</v>
      </c>
    </row>
    <row r="15" spans="1:6">
      <c r="B15" s="204" t="s">
        <v>338</v>
      </c>
      <c r="C15" s="208">
        <f>C16+C17</f>
        <v>-511819</v>
      </c>
      <c r="D15" s="209">
        <v>0</v>
      </c>
    </row>
    <row r="16" spans="1:6">
      <c r="B16" s="215" t="s">
        <v>339</v>
      </c>
      <c r="C16" s="228">
        <v>-421000</v>
      </c>
      <c r="D16" s="209">
        <v>0</v>
      </c>
    </row>
    <row r="17" spans="2:4" ht="33.75">
      <c r="B17" s="211" t="s">
        <v>340</v>
      </c>
      <c r="C17" s="229">
        <v>-90819</v>
      </c>
      <c r="D17" s="209">
        <v>0</v>
      </c>
    </row>
    <row r="18" spans="2:4">
      <c r="B18" s="204" t="s">
        <v>341</v>
      </c>
      <c r="C18" s="208"/>
      <c r="D18" s="209">
        <v>0</v>
      </c>
    </row>
    <row r="19" spans="2:4">
      <c r="B19" s="204" t="s">
        <v>342</v>
      </c>
      <c r="C19" s="208">
        <v>0</v>
      </c>
      <c r="D19" s="209">
        <v>0</v>
      </c>
    </row>
    <row r="20" spans="2:4">
      <c r="B20" s="204" t="s">
        <v>185</v>
      </c>
      <c r="C20" s="208">
        <f>C21+C23+C22+C24</f>
        <v>-559146</v>
      </c>
      <c r="D20" s="209">
        <v>0</v>
      </c>
    </row>
    <row r="21" spans="2:4">
      <c r="B21" s="221" t="s">
        <v>186</v>
      </c>
      <c r="C21" s="220">
        <v>-320000</v>
      </c>
      <c r="D21" s="209">
        <v>0</v>
      </c>
    </row>
    <row r="22" spans="2:4">
      <c r="B22" s="221" t="s">
        <v>187</v>
      </c>
      <c r="C22" s="220">
        <v>-5602</v>
      </c>
      <c r="D22" s="209">
        <v>0</v>
      </c>
    </row>
    <row r="23" spans="2:4">
      <c r="B23" s="211" t="s">
        <v>188</v>
      </c>
      <c r="C23" s="220">
        <f>-90334-143210</f>
        <v>-233544</v>
      </c>
      <c r="D23" s="209">
        <v>0</v>
      </c>
    </row>
    <row r="24" spans="2:4">
      <c r="B24" s="204" t="s">
        <v>343</v>
      </c>
      <c r="C24" s="208">
        <f>C25+C26+C27</f>
        <v>0</v>
      </c>
      <c r="D24" s="209">
        <v>0</v>
      </c>
    </row>
    <row r="25" spans="2:4" ht="33.75">
      <c r="B25" s="211" t="s">
        <v>344</v>
      </c>
      <c r="C25" s="227"/>
      <c r="D25" s="209">
        <v>0</v>
      </c>
    </row>
    <row r="26" spans="2:4" ht="33.75">
      <c r="B26" s="211" t="s">
        <v>345</v>
      </c>
      <c r="C26" s="227"/>
      <c r="D26" s="209">
        <v>0</v>
      </c>
    </row>
    <row r="27" spans="2:4" ht="33.75">
      <c r="B27" s="211" t="s">
        <v>346</v>
      </c>
      <c r="C27" s="227"/>
      <c r="D27" s="209">
        <v>0</v>
      </c>
    </row>
    <row r="28" spans="2:4" ht="22.5">
      <c r="B28" s="211" t="s">
        <v>347</v>
      </c>
      <c r="C28" s="208"/>
      <c r="D28" s="209">
        <v>0</v>
      </c>
    </row>
    <row r="29" spans="2:4">
      <c r="B29" s="204" t="s">
        <v>348</v>
      </c>
      <c r="C29" s="208">
        <f>C30+C31</f>
        <v>0</v>
      </c>
      <c r="D29" s="209">
        <v>0</v>
      </c>
    </row>
    <row r="30" spans="2:4" ht="33.75">
      <c r="B30" s="211" t="s">
        <v>349</v>
      </c>
      <c r="C30" s="227"/>
      <c r="D30" s="209">
        <v>0</v>
      </c>
    </row>
    <row r="31" spans="2:4">
      <c r="B31" s="215" t="s">
        <v>350</v>
      </c>
      <c r="C31" s="227"/>
      <c r="D31" s="209">
        <v>0</v>
      </c>
    </row>
    <row r="32" spans="2:4">
      <c r="B32" s="204" t="s">
        <v>351</v>
      </c>
      <c r="C32" s="208"/>
      <c r="D32" s="209">
        <v>0</v>
      </c>
    </row>
    <row r="33" spans="2:4">
      <c r="B33" s="204" t="s">
        <v>352</v>
      </c>
      <c r="C33" s="208">
        <f>C8+C15+C20+C19+C12</f>
        <v>156937</v>
      </c>
      <c r="D33" s="209">
        <v>0</v>
      </c>
    </row>
    <row r="34" spans="2:4">
      <c r="B34" s="211"/>
      <c r="C34" s="227"/>
      <c r="D34" s="230"/>
    </row>
    <row r="35" spans="2:4">
      <c r="B35" s="204" t="s">
        <v>353</v>
      </c>
      <c r="C35" s="208"/>
      <c r="D35" s="214"/>
    </row>
    <row r="36" spans="2:4">
      <c r="B36" s="215" t="s">
        <v>446</v>
      </c>
      <c r="C36" s="231">
        <v>-19289</v>
      </c>
      <c r="D36" s="232">
        <v>-1321356.8999999999</v>
      </c>
    </row>
    <row r="37" spans="2:4">
      <c r="B37" s="215" t="s">
        <v>447</v>
      </c>
      <c r="C37" s="231">
        <v>-28823</v>
      </c>
      <c r="D37" s="232"/>
    </row>
    <row r="38" spans="2:4">
      <c r="B38" s="215" t="s">
        <v>354</v>
      </c>
      <c r="C38" s="227"/>
      <c r="D38" s="230"/>
    </row>
    <row r="39" spans="2:4">
      <c r="B39" s="215" t="s">
        <v>355</v>
      </c>
      <c r="C39" s="227"/>
      <c r="D39" s="230"/>
    </row>
    <row r="40" spans="2:4">
      <c r="B40" s="215" t="s">
        <v>230</v>
      </c>
      <c r="C40" s="227">
        <v>0</v>
      </c>
      <c r="D40" s="230">
        <v>0</v>
      </c>
    </row>
    <row r="41" spans="2:4">
      <c r="B41" s="204" t="s">
        <v>202</v>
      </c>
      <c r="C41" s="208">
        <f>C33+C36+C40+C37</f>
        <v>108825</v>
      </c>
      <c r="D41" s="214">
        <v>7487689.0999999996</v>
      </c>
    </row>
    <row r="42" spans="2:4">
      <c r="B42" s="204" t="s">
        <v>356</v>
      </c>
      <c r="C42" s="208"/>
      <c r="D42" s="214"/>
    </row>
    <row r="43" spans="2:4">
      <c r="B43" s="215" t="s">
        <v>357</v>
      </c>
      <c r="C43" s="227"/>
      <c r="D43" s="230"/>
    </row>
    <row r="44" spans="2:4">
      <c r="B44" s="215" t="s">
        <v>358</v>
      </c>
      <c r="C44" s="227"/>
      <c r="D44" s="230"/>
    </row>
    <row r="45" spans="2:4">
      <c r="B45" s="203"/>
      <c r="C45" s="225"/>
      <c r="D45" s="225"/>
    </row>
    <row r="46" spans="2:4">
      <c r="B46" s="146"/>
      <c r="C46" s="223" t="s">
        <v>204</v>
      </c>
      <c r="D46" s="224"/>
    </row>
    <row r="47" spans="2:4">
      <c r="B47" s="146"/>
      <c r="C47" s="224"/>
      <c r="D47" s="224"/>
    </row>
    <row r="48" spans="2:4">
      <c r="B48" s="146"/>
      <c r="D48" s="224"/>
    </row>
  </sheetData>
  <mergeCells count="1">
    <mergeCell ref="B6:D6"/>
  </mergeCells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workbookViewId="0">
      <selection activeCell="D32" sqref="D32"/>
    </sheetView>
  </sheetViews>
  <sheetFormatPr defaultColWidth="8" defaultRowHeight="12.75"/>
  <cols>
    <col min="1" max="1" width="48.140625" style="158" customWidth="1"/>
    <col min="2" max="2" width="9.140625" style="158" customWidth="1"/>
    <col min="3" max="3" width="10.28515625" style="158" customWidth="1"/>
    <col min="4" max="16384" width="8" style="158"/>
  </cols>
  <sheetData>
    <row r="1" spans="1:3">
      <c r="A1" s="202" t="str">
        <f>'Pozicioni financiar Aktive'!A1</f>
        <v xml:space="preserve">Subjekti :   "G-D OIL " sh.p.k     </v>
      </c>
      <c r="B1" s="203"/>
      <c r="C1" s="203"/>
    </row>
    <row r="2" spans="1:3">
      <c r="A2" s="202" t="str">
        <f>'Pozicioni financiar Aktive'!A2</f>
        <v xml:space="preserve">Nipt:  L87020001D    </v>
      </c>
      <c r="B2" s="203"/>
      <c r="C2" s="203"/>
    </row>
    <row r="3" spans="1:3">
      <c r="A3" s="202" t="str">
        <f>'Pozicioni financiar Aktive'!A3</f>
        <v>Adresa:  Bushat, Rruga Nacionale Shkoder-Tirane, km.10</v>
      </c>
      <c r="B3" s="203"/>
      <c r="C3" s="203"/>
    </row>
    <row r="4" spans="1:3">
      <c r="A4" s="203"/>
      <c r="B4" s="203"/>
      <c r="C4" s="203"/>
    </row>
    <row r="5" spans="1:3" ht="21" customHeight="1">
      <c r="A5" s="269" t="s">
        <v>359</v>
      </c>
      <c r="B5" s="269"/>
      <c r="C5" s="269"/>
    </row>
    <row r="6" spans="1:3" ht="20.100000000000001" customHeight="1">
      <c r="A6" s="211"/>
      <c r="B6" s="206">
        <v>2018</v>
      </c>
      <c r="C6" s="234">
        <v>2017</v>
      </c>
    </row>
    <row r="7" spans="1:3" ht="20.100000000000001" customHeight="1">
      <c r="A7" s="204" t="s">
        <v>202</v>
      </c>
      <c r="B7" s="208">
        <f>'Pasqyra e Performances '!C41</f>
        <v>108825</v>
      </c>
      <c r="C7" s="214">
        <v>0</v>
      </c>
    </row>
    <row r="8" spans="1:3" ht="20.100000000000001" customHeight="1">
      <c r="A8" s="211"/>
      <c r="B8" s="212"/>
      <c r="C8" s="235"/>
    </row>
    <row r="9" spans="1:3" ht="20.100000000000001" customHeight="1">
      <c r="A9" s="204" t="s">
        <v>360</v>
      </c>
      <c r="B9" s="212"/>
      <c r="C9" s="235"/>
    </row>
    <row r="10" spans="1:3" ht="20.100000000000001" customHeight="1">
      <c r="A10" s="204" t="s">
        <v>361</v>
      </c>
      <c r="B10" s="206"/>
      <c r="C10" s="234"/>
    </row>
    <row r="11" spans="1:3" ht="20.100000000000001" customHeight="1">
      <c r="A11" s="204" t="s">
        <v>362</v>
      </c>
      <c r="B11" s="206"/>
      <c r="C11" s="234"/>
    </row>
    <row r="12" spans="1:3" ht="30" customHeight="1">
      <c r="A12" s="204" t="s">
        <v>363</v>
      </c>
      <c r="B12" s="206"/>
      <c r="C12" s="234"/>
    </row>
    <row r="13" spans="1:3" ht="20.100000000000001" customHeight="1">
      <c r="A13" s="204" t="s">
        <v>364</v>
      </c>
      <c r="B13" s="206"/>
      <c r="C13" s="234"/>
    </row>
    <row r="14" spans="1:3" ht="20.100000000000001" customHeight="1">
      <c r="A14" s="204" t="s">
        <v>365</v>
      </c>
      <c r="B14" s="206"/>
      <c r="C14" s="234"/>
    </row>
    <row r="15" spans="1:3" ht="20.100000000000001" customHeight="1">
      <c r="A15" s="211"/>
      <c r="B15" s="212"/>
      <c r="C15" s="235"/>
    </row>
    <row r="16" spans="1:3" ht="20.100000000000001" customHeight="1">
      <c r="A16" s="204" t="s">
        <v>366</v>
      </c>
      <c r="B16" s="208">
        <f>B7</f>
        <v>108825</v>
      </c>
      <c r="C16" s="214">
        <v>0</v>
      </c>
    </row>
    <row r="17" spans="1:3" ht="20.100000000000001" customHeight="1">
      <c r="A17" s="211"/>
      <c r="B17" s="212"/>
      <c r="C17" s="235"/>
    </row>
    <row r="18" spans="1:3" ht="20.100000000000001" customHeight="1">
      <c r="A18" s="204" t="s">
        <v>367</v>
      </c>
      <c r="B18" s="208">
        <f>B16</f>
        <v>108825</v>
      </c>
      <c r="C18" s="214">
        <v>0</v>
      </c>
    </row>
    <row r="19" spans="1:3" ht="20.100000000000001" customHeight="1">
      <c r="A19" s="221" t="s">
        <v>357</v>
      </c>
      <c r="B19" s="212"/>
      <c r="C19" s="235"/>
    </row>
    <row r="20" spans="1:3" ht="20.100000000000001" customHeight="1">
      <c r="A20" s="221" t="s">
        <v>358</v>
      </c>
      <c r="B20" s="212"/>
      <c r="C20" s="235"/>
    </row>
    <row r="21" spans="1:3">
      <c r="A21" s="203"/>
      <c r="B21" s="203"/>
      <c r="C21" s="203"/>
    </row>
    <row r="22" spans="1:3">
      <c r="A22" s="203"/>
      <c r="B22" s="203"/>
      <c r="C22" s="203"/>
    </row>
    <row r="23" spans="1:3">
      <c r="A23" s="203"/>
      <c r="B23" s="203"/>
      <c r="C23" s="203"/>
    </row>
    <row r="24" spans="1:3">
      <c r="A24" s="203"/>
      <c r="B24" s="223" t="s">
        <v>204</v>
      </c>
      <c r="C24" s="203"/>
    </row>
    <row r="25" spans="1:3">
      <c r="A25" s="203"/>
      <c r="B25" s="203"/>
      <c r="C25" s="203"/>
    </row>
    <row r="26" spans="1:3">
      <c r="A26" s="203"/>
      <c r="B26" s="203"/>
      <c r="C26" s="203"/>
    </row>
    <row r="27" spans="1:3">
      <c r="A27" s="203"/>
      <c r="B27" s="203"/>
      <c r="C27" s="203"/>
    </row>
  </sheetData>
  <mergeCells count="1"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topLeftCell="A31" workbookViewId="0">
      <selection activeCell="D32" sqref="D32"/>
    </sheetView>
  </sheetViews>
  <sheetFormatPr defaultRowHeight="12.75"/>
  <cols>
    <col min="1" max="1" width="53.28515625" style="158" bestFit="1" customWidth="1"/>
    <col min="2" max="3" width="11" style="158" customWidth="1"/>
    <col min="4" max="16384" width="9.140625" style="158"/>
  </cols>
  <sheetData>
    <row r="1" spans="1:3">
      <c r="A1" s="202" t="str">
        <f>'Pozicioni financiar Aktive'!A1</f>
        <v xml:space="preserve">Subjekti :   "G-D OIL " sh.p.k     </v>
      </c>
      <c r="B1" s="203"/>
      <c r="C1" s="203"/>
    </row>
    <row r="2" spans="1:3">
      <c r="A2" s="202" t="str">
        <f>'Pozicioni financiar Aktive'!A2</f>
        <v xml:space="preserve">Nipt:  L87020001D    </v>
      </c>
      <c r="B2" s="203"/>
      <c r="C2" s="203"/>
    </row>
    <row r="3" spans="1:3">
      <c r="A3" s="202" t="str">
        <f>'Pozicioni financiar Aktive'!A3</f>
        <v>Adresa:  Bushat, Rruga Nacionale Shkoder-Tirane, km.10</v>
      </c>
      <c r="B3" s="203"/>
      <c r="C3" s="203"/>
    </row>
    <row r="4" spans="1:3">
      <c r="A4" s="270" t="s">
        <v>205</v>
      </c>
      <c r="B4" s="270"/>
      <c r="C4" s="270"/>
    </row>
    <row r="5" spans="1:3">
      <c r="A5" s="203"/>
      <c r="B5" s="203"/>
      <c r="C5" s="203"/>
    </row>
    <row r="6" spans="1:3" ht="15" customHeight="1">
      <c r="A6" s="204" t="s">
        <v>368</v>
      </c>
      <c r="B6" s="236">
        <v>2018</v>
      </c>
      <c r="C6" s="236">
        <v>2017</v>
      </c>
    </row>
    <row r="7" spans="1:3" ht="15" customHeight="1">
      <c r="A7" s="221" t="s">
        <v>369</v>
      </c>
      <c r="B7" s="237">
        <v>17124999.600000001</v>
      </c>
      <c r="C7" s="237">
        <v>0</v>
      </c>
    </row>
    <row r="8" spans="1:3" ht="15" customHeight="1">
      <c r="A8" s="221" t="s">
        <v>370</v>
      </c>
      <c r="B8" s="237">
        <v>-16081015</v>
      </c>
      <c r="C8" s="237">
        <v>0</v>
      </c>
    </row>
    <row r="9" spans="1:3" ht="15" customHeight="1">
      <c r="A9" s="221" t="s">
        <v>371</v>
      </c>
      <c r="B9" s="238">
        <v>0</v>
      </c>
      <c r="C9" s="237">
        <v>0</v>
      </c>
    </row>
    <row r="10" spans="1:3" ht="15" customHeight="1">
      <c r="A10" s="204" t="s">
        <v>372</v>
      </c>
      <c r="B10" s="226">
        <f>B7+B8+B9</f>
        <v>1043984.6000000015</v>
      </c>
      <c r="C10" s="237">
        <v>0</v>
      </c>
    </row>
    <row r="11" spans="1:3" ht="15" customHeight="1">
      <c r="A11" s="221" t="s">
        <v>373</v>
      </c>
      <c r="B11" s="238">
        <v>0</v>
      </c>
      <c r="C11" s="237">
        <v>0</v>
      </c>
    </row>
    <row r="12" spans="1:3" ht="15" customHeight="1">
      <c r="A12" s="221" t="s">
        <v>374</v>
      </c>
      <c r="B12" s="238">
        <v>0</v>
      </c>
      <c r="C12" s="237">
        <v>0</v>
      </c>
    </row>
    <row r="13" spans="1:3" ht="15" customHeight="1">
      <c r="A13" s="204" t="s">
        <v>375</v>
      </c>
      <c r="B13" s="226">
        <f>B10+B12</f>
        <v>1043984.6000000015</v>
      </c>
      <c r="C13" s="237">
        <v>0</v>
      </c>
    </row>
    <row r="14" spans="1:3" ht="15" customHeight="1">
      <c r="A14" s="204" t="s">
        <v>376</v>
      </c>
      <c r="B14" s="211"/>
      <c r="C14" s="237">
        <v>0</v>
      </c>
    </row>
    <row r="15" spans="1:3" ht="15" customHeight="1">
      <c r="A15" s="221" t="s">
        <v>377</v>
      </c>
      <c r="B15" s="238"/>
      <c r="C15" s="237">
        <v>0</v>
      </c>
    </row>
    <row r="16" spans="1:3" ht="15" customHeight="1">
      <c r="A16" s="221" t="s">
        <v>378</v>
      </c>
      <c r="B16" s="238"/>
      <c r="C16" s="237">
        <v>0</v>
      </c>
    </row>
    <row r="17" spans="1:6" ht="15" customHeight="1">
      <c r="A17" s="221" t="s">
        <v>379</v>
      </c>
      <c r="B17" s="237">
        <f>-'amortizi 2018'!E11*1.2</f>
        <v>-484999.19999999995</v>
      </c>
      <c r="C17" s="237">
        <v>0</v>
      </c>
    </row>
    <row r="18" spans="1:6" ht="15" customHeight="1">
      <c r="A18" s="221" t="s">
        <v>380</v>
      </c>
      <c r="B18" s="238"/>
      <c r="C18" s="237">
        <v>0</v>
      </c>
    </row>
    <row r="19" spans="1:6" ht="15" customHeight="1">
      <c r="A19" s="221" t="s">
        <v>381</v>
      </c>
      <c r="B19" s="238"/>
      <c r="C19" s="237">
        <v>0</v>
      </c>
    </row>
    <row r="20" spans="1:6" ht="15" customHeight="1">
      <c r="A20" s="221" t="s">
        <v>382</v>
      </c>
      <c r="B20" s="238"/>
      <c r="C20" s="237">
        <v>0</v>
      </c>
    </row>
    <row r="21" spans="1:6" ht="15" customHeight="1">
      <c r="A21" s="221" t="s">
        <v>383</v>
      </c>
      <c r="B21" s="238"/>
      <c r="C21" s="237">
        <v>0</v>
      </c>
    </row>
    <row r="22" spans="1:6" ht="15" customHeight="1">
      <c r="A22" s="204" t="s">
        <v>384</v>
      </c>
      <c r="B22" s="207"/>
      <c r="C22" s="237">
        <v>0</v>
      </c>
    </row>
    <row r="23" spans="1:6" ht="15" customHeight="1">
      <c r="A23" s="204" t="s">
        <v>385</v>
      </c>
      <c r="B23" s="211"/>
      <c r="C23" s="237">
        <v>0</v>
      </c>
    </row>
    <row r="24" spans="1:6" ht="15" customHeight="1">
      <c r="A24" s="221" t="s">
        <v>386</v>
      </c>
      <c r="B24" s="237">
        <v>100000</v>
      </c>
      <c r="C24" s="237">
        <v>0</v>
      </c>
    </row>
    <row r="25" spans="1:6" ht="15" customHeight="1">
      <c r="A25" s="221" t="s">
        <v>387</v>
      </c>
      <c r="B25" s="238"/>
      <c r="C25" s="237">
        <v>0</v>
      </c>
    </row>
    <row r="26" spans="1:6" ht="15" customHeight="1">
      <c r="A26" s="221" t="s">
        <v>388</v>
      </c>
      <c r="B26" s="237"/>
      <c r="C26" s="237">
        <v>0</v>
      </c>
    </row>
    <row r="27" spans="1:6" ht="15" customHeight="1">
      <c r="A27" s="221" t="s">
        <v>389</v>
      </c>
      <c r="B27" s="238"/>
      <c r="C27" s="237">
        <v>0</v>
      </c>
    </row>
    <row r="28" spans="1:6" ht="15" customHeight="1">
      <c r="A28" s="221" t="s">
        <v>390</v>
      </c>
      <c r="B28" s="238"/>
      <c r="C28" s="237">
        <v>0</v>
      </c>
    </row>
    <row r="29" spans="1:6" ht="15" customHeight="1">
      <c r="A29" s="221" t="s">
        <v>391</v>
      </c>
      <c r="B29" s="238"/>
      <c r="C29" s="237">
        <v>0</v>
      </c>
    </row>
    <row r="30" spans="1:6" ht="15" customHeight="1">
      <c r="A30" s="221" t="s">
        <v>392</v>
      </c>
      <c r="B30" s="238"/>
      <c r="C30" s="237">
        <v>0</v>
      </c>
      <c r="F30" s="158" t="s">
        <v>250</v>
      </c>
    </row>
    <row r="31" spans="1:6" ht="15" customHeight="1">
      <c r="A31" s="221" t="s">
        <v>393</v>
      </c>
      <c r="B31" s="238"/>
      <c r="C31" s="237">
        <v>0</v>
      </c>
    </row>
    <row r="32" spans="1:6" ht="15" customHeight="1">
      <c r="A32" s="221" t="s">
        <v>373</v>
      </c>
      <c r="B32" s="238"/>
      <c r="C32" s="237">
        <v>0</v>
      </c>
    </row>
    <row r="33" spans="1:7" ht="15" customHeight="1">
      <c r="A33" s="221" t="s">
        <v>394</v>
      </c>
      <c r="B33" s="238"/>
      <c r="C33" s="237">
        <v>0</v>
      </c>
    </row>
    <row r="34" spans="1:7" ht="15" customHeight="1">
      <c r="A34" s="204" t="s">
        <v>395</v>
      </c>
      <c r="B34" s="226">
        <f>B24+B26</f>
        <v>100000</v>
      </c>
      <c r="C34" s="237">
        <v>0</v>
      </c>
    </row>
    <row r="35" spans="1:7" ht="15" customHeight="1">
      <c r="A35" s="211"/>
      <c r="B35" s="211"/>
      <c r="C35" s="237">
        <v>0</v>
      </c>
    </row>
    <row r="36" spans="1:7" ht="30" customHeight="1">
      <c r="A36" s="204" t="s">
        <v>396</v>
      </c>
      <c r="B36" s="226">
        <f>B34+B13+B17</f>
        <v>658985.40000000154</v>
      </c>
      <c r="C36" s="237">
        <v>0</v>
      </c>
      <c r="G36" s="158" t="s">
        <v>250</v>
      </c>
    </row>
    <row r="37" spans="1:7" ht="15" customHeight="1">
      <c r="A37" s="204" t="s">
        <v>203</v>
      </c>
      <c r="B37" s="237">
        <f>B39-B36</f>
        <v>-0.40000000153668225</v>
      </c>
      <c r="C37" s="237">
        <v>0</v>
      </c>
    </row>
    <row r="38" spans="1:7" ht="15" customHeight="1">
      <c r="A38" s="221" t="s">
        <v>397</v>
      </c>
      <c r="B38" s="238">
        <v>0</v>
      </c>
      <c r="C38" s="237">
        <v>0</v>
      </c>
    </row>
    <row r="39" spans="1:7" ht="15" customHeight="1">
      <c r="A39" s="204" t="s">
        <v>398</v>
      </c>
      <c r="B39" s="226">
        <f>'Pozicioni financiar Aktive'!C7</f>
        <v>658985</v>
      </c>
      <c r="C39" s="237">
        <v>0</v>
      </c>
    </row>
    <row r="40" spans="1:7">
      <c r="A40" s="203"/>
      <c r="B40" s="203"/>
      <c r="C40" s="203"/>
    </row>
    <row r="41" spans="1:7">
      <c r="A41" s="203"/>
      <c r="B41" s="254"/>
      <c r="C41" s="223"/>
    </row>
    <row r="42" spans="1:7">
      <c r="A42" s="203"/>
      <c r="B42" s="203"/>
      <c r="C42" s="203"/>
    </row>
    <row r="43" spans="1:7">
      <c r="A43" s="203"/>
      <c r="B43" s="203" t="s">
        <v>26</v>
      </c>
      <c r="C43" s="203"/>
    </row>
    <row r="46" spans="1:7">
      <c r="B46" s="161"/>
    </row>
  </sheetData>
  <mergeCells count="1">
    <mergeCell ref="A4:C4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20"/>
  <sheetViews>
    <sheetView topLeftCell="B1" workbookViewId="0">
      <pane xSplit="18000" topLeftCell="X1"/>
      <selection activeCell="D32" sqref="D32"/>
      <selection pane="topRight" activeCell="D32" sqref="D32"/>
    </sheetView>
  </sheetViews>
  <sheetFormatPr defaultColWidth="8" defaultRowHeight="12.75"/>
  <cols>
    <col min="1" max="1" width="8" style="158"/>
    <col min="2" max="2" width="24.85546875" style="158" customWidth="1"/>
    <col min="3" max="3" width="10.7109375" style="158" customWidth="1"/>
    <col min="4" max="4" width="5.7109375" style="158" customWidth="1"/>
    <col min="5" max="5" width="5.85546875" style="158" customWidth="1"/>
    <col min="6" max="6" width="8.42578125" style="158" customWidth="1"/>
    <col min="7" max="7" width="9.85546875" style="158" customWidth="1"/>
    <col min="8" max="8" width="11.42578125" style="158" customWidth="1"/>
    <col min="9" max="9" width="8.85546875" style="158" customWidth="1"/>
    <col min="10" max="10" width="9.7109375" style="158" customWidth="1"/>
    <col min="11" max="11" width="10.7109375" style="158" customWidth="1"/>
    <col min="12" max="12" width="6.85546875" style="158" customWidth="1"/>
    <col min="13" max="13" width="8.7109375" style="158" bestFit="1" customWidth="1"/>
    <col min="14" max="16384" width="8" style="158"/>
  </cols>
  <sheetData>
    <row r="1" spans="2:14">
      <c r="B1" s="202" t="str">
        <f>'Pozicioni financiar Aktive'!A1</f>
        <v xml:space="preserve">Subjekti :   "G-D OIL " sh.p.k     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2:14">
      <c r="B2" s="202" t="str">
        <f>'Pozicioni financiar Aktive'!A2</f>
        <v xml:space="preserve">Nipt:  L87020001D    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2:14">
      <c r="B3" s="202" t="str">
        <f>'Pozicioni financiar Aktive'!A3</f>
        <v>Adresa:  Bushat, Rruga Nacionale Shkoder-Tirane, km.10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2:14" ht="21" customHeight="1">
      <c r="B4" s="266" t="s">
        <v>208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03"/>
      <c r="N4" s="203"/>
    </row>
    <row r="5" spans="2:14" ht="57.75" customHeight="1">
      <c r="B5" s="211"/>
      <c r="C5" s="239" t="s">
        <v>399</v>
      </c>
      <c r="D5" s="239" t="s">
        <v>319</v>
      </c>
      <c r="E5" s="239" t="s">
        <v>400</v>
      </c>
      <c r="F5" s="239" t="s">
        <v>401</v>
      </c>
      <c r="G5" s="239" t="s">
        <v>402</v>
      </c>
      <c r="H5" s="239" t="s">
        <v>321</v>
      </c>
      <c r="I5" s="239" t="s">
        <v>403</v>
      </c>
      <c r="J5" s="239" t="s">
        <v>404</v>
      </c>
      <c r="K5" s="240" t="s">
        <v>1</v>
      </c>
      <c r="L5" s="241" t="s">
        <v>405</v>
      </c>
      <c r="M5" s="242" t="s">
        <v>1</v>
      </c>
      <c r="N5" s="203"/>
    </row>
    <row r="6" spans="2:14" ht="21">
      <c r="B6" s="243" t="s">
        <v>414</v>
      </c>
      <c r="C6" s="245">
        <v>0</v>
      </c>
      <c r="D6" s="245">
        <v>0</v>
      </c>
      <c r="E6" s="245">
        <v>0</v>
      </c>
      <c r="F6" s="245">
        <v>0</v>
      </c>
      <c r="G6" s="245">
        <v>0</v>
      </c>
      <c r="H6" s="245">
        <v>0</v>
      </c>
      <c r="I6" s="245">
        <v>0</v>
      </c>
      <c r="J6" s="245">
        <v>0</v>
      </c>
      <c r="K6" s="245">
        <v>0</v>
      </c>
      <c r="L6" s="245">
        <v>0</v>
      </c>
      <c r="M6" s="245">
        <v>0</v>
      </c>
      <c r="N6" s="203"/>
    </row>
    <row r="7" spans="2:14" ht="30" customHeight="1">
      <c r="B7" s="243" t="s">
        <v>408</v>
      </c>
      <c r="C7" s="211"/>
      <c r="D7" s="211"/>
      <c r="E7" s="211"/>
      <c r="F7" s="211"/>
      <c r="G7" s="211"/>
      <c r="H7" s="211"/>
      <c r="I7" s="211"/>
      <c r="J7" s="211"/>
      <c r="K7" s="211"/>
      <c r="L7" s="212"/>
      <c r="M7" s="235"/>
      <c r="N7" s="203"/>
    </row>
    <row r="8" spans="2:14" ht="15" customHeight="1">
      <c r="B8" s="244" t="s">
        <v>406</v>
      </c>
      <c r="C8" s="211"/>
      <c r="D8" s="211"/>
      <c r="E8" s="211"/>
      <c r="F8" s="211"/>
      <c r="G8" s="211"/>
      <c r="H8" s="211"/>
      <c r="I8" s="211"/>
      <c r="J8" s="211"/>
      <c r="K8" s="211"/>
      <c r="L8" s="212"/>
      <c r="M8" s="235"/>
      <c r="N8" s="203"/>
    </row>
    <row r="9" spans="2:14" ht="30" customHeight="1">
      <c r="B9" s="243" t="s">
        <v>407</v>
      </c>
      <c r="C9" s="211"/>
      <c r="D9" s="211"/>
      <c r="E9" s="211"/>
      <c r="F9" s="211"/>
      <c r="G9" s="211"/>
      <c r="H9" s="211"/>
      <c r="I9" s="211"/>
      <c r="J9" s="211"/>
      <c r="K9" s="211"/>
      <c r="L9" s="212"/>
      <c r="M9" s="235"/>
      <c r="N9" s="203"/>
    </row>
    <row r="10" spans="2:14" ht="31.5">
      <c r="B10" s="243" t="s">
        <v>415</v>
      </c>
      <c r="C10" s="211"/>
      <c r="D10" s="245"/>
      <c r="E10" s="245"/>
      <c r="F10" s="245"/>
      <c r="G10" s="245"/>
      <c r="H10" s="245"/>
      <c r="I10" s="245"/>
      <c r="J10" s="246">
        <f>'Pasqyra e Performances '!C41</f>
        <v>108825</v>
      </c>
      <c r="K10" s="245"/>
      <c r="L10" s="247"/>
      <c r="M10" s="248"/>
      <c r="N10" s="203"/>
    </row>
    <row r="11" spans="2:14" ht="31.5">
      <c r="B11" s="243" t="s">
        <v>409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2"/>
      <c r="M11" s="235"/>
      <c r="N11" s="203"/>
    </row>
    <row r="12" spans="2:14">
      <c r="B12" s="244" t="s">
        <v>410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2"/>
      <c r="M12" s="235"/>
      <c r="N12" s="203"/>
    </row>
    <row r="13" spans="2:14" ht="15" customHeight="1">
      <c r="B13" s="244" t="s">
        <v>394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2"/>
      <c r="M13" s="235"/>
      <c r="N13" s="203"/>
    </row>
    <row r="14" spans="2:14" ht="21">
      <c r="B14" s="243" t="s">
        <v>411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2"/>
      <c r="M14" s="235"/>
      <c r="N14" s="203"/>
    </row>
    <row r="15" spans="2:14" ht="21">
      <c r="B15" s="243" t="s">
        <v>416</v>
      </c>
      <c r="C15" s="245">
        <v>100000</v>
      </c>
      <c r="D15" s="245"/>
      <c r="E15" s="245"/>
      <c r="F15" s="246">
        <f>'Pf PASIVE '!C63</f>
        <v>0</v>
      </c>
      <c r="G15" s="245"/>
      <c r="H15" s="246">
        <f>'Pf PASIVE '!C65</f>
        <v>0</v>
      </c>
      <c r="I15" s="246">
        <f>'Pf PASIVE '!C66</f>
        <v>0</v>
      </c>
      <c r="J15" s="246">
        <f>J10</f>
        <v>108825</v>
      </c>
      <c r="K15" s="246">
        <f>J15+I15+H15+G15+F15+C15</f>
        <v>208825</v>
      </c>
      <c r="L15" s="247">
        <v>0</v>
      </c>
      <c r="M15" s="249">
        <f>K15</f>
        <v>208825</v>
      </c>
      <c r="N15" s="203"/>
    </row>
    <row r="16" spans="2:14"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</row>
    <row r="17" spans="2:14"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</row>
    <row r="18" spans="2:14"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</row>
    <row r="19" spans="2:14">
      <c r="B19" s="203"/>
      <c r="C19" s="203"/>
      <c r="D19" s="203"/>
      <c r="E19" s="203"/>
      <c r="F19" s="203"/>
      <c r="G19" s="203"/>
      <c r="H19" s="203"/>
      <c r="I19" s="203"/>
      <c r="J19" s="223" t="s">
        <v>204</v>
      </c>
      <c r="K19" s="223"/>
      <c r="L19" s="203"/>
      <c r="M19" s="203"/>
      <c r="N19" s="203"/>
    </row>
    <row r="20" spans="2:14"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</sheetData>
  <mergeCells count="1">
    <mergeCell ref="B4:L4"/>
  </mergeCells>
  <pageMargins left="0.19685039370078741" right="0.19685039370078741" top="0.35433070866141736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45"/>
  <sheetViews>
    <sheetView topLeftCell="B16" workbookViewId="0">
      <selection activeCell="D32" sqref="D32"/>
    </sheetView>
  </sheetViews>
  <sheetFormatPr defaultRowHeight="12.75"/>
  <cols>
    <col min="1" max="1" width="2" hidden="1" customWidth="1"/>
    <col min="2" max="2" width="1.42578125" customWidth="1"/>
    <col min="3" max="3" width="0.7109375" style="1" customWidth="1"/>
    <col min="4" max="4" width="24.7109375" customWidth="1"/>
    <col min="5" max="5" width="15.7109375" style="163" customWidth="1"/>
    <col min="6" max="6" width="14.5703125" style="2" customWidth="1"/>
    <col min="7" max="7" width="14.140625" style="3" customWidth="1"/>
    <col min="8" max="8" width="13.140625" style="4" customWidth="1"/>
    <col min="9" max="9" width="18.140625" style="4" customWidth="1"/>
    <col min="10" max="10" width="12.42578125" style="4" customWidth="1"/>
    <col min="11" max="11" width="10.42578125" style="4" customWidth="1"/>
    <col min="12" max="12" width="12.7109375" style="4" customWidth="1"/>
    <col min="13" max="13" width="9" customWidth="1"/>
    <col min="14" max="14" width="17.85546875" customWidth="1"/>
    <col min="15" max="15" width="20.42578125" customWidth="1"/>
  </cols>
  <sheetData>
    <row r="1" spans="3:8">
      <c r="C1" s="68" t="s">
        <v>209</v>
      </c>
      <c r="D1" s="202" t="s">
        <v>441</v>
      </c>
      <c r="E1" s="146"/>
      <c r="F1" s="146"/>
    </row>
    <row r="2" spans="3:8">
      <c r="C2" s="68" t="s">
        <v>210</v>
      </c>
      <c r="D2" s="202" t="s">
        <v>442</v>
      </c>
      <c r="E2" s="146"/>
      <c r="F2" s="146"/>
    </row>
    <row r="3" spans="3:8">
      <c r="C3" s="68" t="s">
        <v>211</v>
      </c>
      <c r="D3" s="202" t="s">
        <v>443</v>
      </c>
      <c r="E3" s="146"/>
      <c r="F3" s="146"/>
    </row>
    <row r="5" spans="3:8" ht="63.75" customHeight="1">
      <c r="D5" s="271" t="s">
        <v>417</v>
      </c>
      <c r="E5" s="271"/>
      <c r="F5" s="271"/>
      <c r="G5" s="271"/>
      <c r="H5" s="271"/>
    </row>
    <row r="6" spans="3:8">
      <c r="D6" s="8" t="s">
        <v>212</v>
      </c>
    </row>
    <row r="7" spans="3:8" ht="42" customHeight="1">
      <c r="D7" s="125" t="s">
        <v>213</v>
      </c>
      <c r="E7" s="164" t="s">
        <v>418</v>
      </c>
      <c r="F7" s="165" t="s">
        <v>419</v>
      </c>
      <c r="G7" s="166"/>
    </row>
    <row r="8" spans="3:8">
      <c r="D8" s="167" t="s">
        <v>214</v>
      </c>
      <c r="E8" s="168">
        <v>0</v>
      </c>
      <c r="F8" s="168">
        <v>388562</v>
      </c>
      <c r="G8" s="166"/>
    </row>
    <row r="9" spans="3:8">
      <c r="D9" s="167" t="s">
        <v>215</v>
      </c>
      <c r="E9" s="191">
        <v>0</v>
      </c>
      <c r="F9" s="177">
        <v>270423</v>
      </c>
      <c r="G9" s="166"/>
    </row>
    <row r="10" spans="3:8">
      <c r="D10" s="169" t="s">
        <v>216</v>
      </c>
      <c r="E10" s="192">
        <f>E8+E9</f>
        <v>0</v>
      </c>
      <c r="F10" s="192">
        <f>F8+F9</f>
        <v>658985</v>
      </c>
      <c r="G10" s="171"/>
    </row>
    <row r="11" spans="3:8">
      <c r="D11" s="172" t="s">
        <v>217</v>
      </c>
    </row>
    <row r="12" spans="3:8" ht="53.25" customHeight="1">
      <c r="D12" s="125" t="s">
        <v>213</v>
      </c>
      <c r="E12" s="164" t="s">
        <v>420</v>
      </c>
      <c r="F12" s="173" t="s">
        <v>421</v>
      </c>
      <c r="G12" s="174" t="s">
        <v>422</v>
      </c>
      <c r="H12" s="200" t="s">
        <v>419</v>
      </c>
    </row>
    <row r="13" spans="3:8">
      <c r="D13" s="167" t="s">
        <v>218</v>
      </c>
      <c r="E13" s="192">
        <v>17124999.600000001</v>
      </c>
      <c r="F13" s="195">
        <v>0</v>
      </c>
      <c r="G13" s="195">
        <f>E13</f>
        <v>17124999.600000001</v>
      </c>
      <c r="H13" s="195">
        <v>0</v>
      </c>
    </row>
    <row r="14" spans="3:8">
      <c r="D14" s="167" t="s">
        <v>219</v>
      </c>
      <c r="E14" s="192">
        <v>2934999.8000000003</v>
      </c>
      <c r="F14" s="195">
        <v>0</v>
      </c>
      <c r="G14" s="195">
        <v>2829731</v>
      </c>
      <c r="H14" s="195">
        <f>'Pozicioni financiar Aktive'!C15</f>
        <v>105268.8000000001</v>
      </c>
    </row>
    <row r="15" spans="3:8">
      <c r="D15" s="167" t="s">
        <v>239</v>
      </c>
      <c r="E15" s="191">
        <f>'Pf PASIVE '!C26</f>
        <v>48112</v>
      </c>
      <c r="F15" s="183">
        <v>0</v>
      </c>
      <c r="G15" s="183">
        <v>0</v>
      </c>
      <c r="H15" s="183">
        <f>E15+F15+G15</f>
        <v>48112</v>
      </c>
    </row>
    <row r="16" spans="3:8">
      <c r="D16" s="169" t="s">
        <v>216</v>
      </c>
      <c r="E16" s="170"/>
      <c r="F16" s="170"/>
      <c r="G16" s="170"/>
      <c r="H16" s="170"/>
    </row>
    <row r="17" spans="4:8">
      <c r="D17" s="172" t="s">
        <v>220</v>
      </c>
    </row>
    <row r="18" spans="4:8" ht="25.5">
      <c r="D18" s="125" t="s">
        <v>213</v>
      </c>
      <c r="E18" s="164" t="s">
        <v>423</v>
      </c>
      <c r="F18" s="173" t="s">
        <v>424</v>
      </c>
      <c r="G18" s="174" t="s">
        <v>425</v>
      </c>
      <c r="H18" s="193" t="s">
        <v>419</v>
      </c>
    </row>
    <row r="19" spans="4:8">
      <c r="D19" s="167" t="s">
        <v>222</v>
      </c>
      <c r="E19" s="192">
        <f>'Pozicioni financiar Aktive'!D21</f>
        <v>0</v>
      </c>
      <c r="F19" s="195">
        <v>14270833</v>
      </c>
      <c r="G19" s="195">
        <f>E19+F19-H19</f>
        <v>12920752.6</v>
      </c>
      <c r="H19" s="195">
        <f>'Pozicioni financiar Aktive'!C25</f>
        <v>1350080.4000000001</v>
      </c>
    </row>
    <row r="20" spans="4:8" ht="25.5">
      <c r="D20" s="201" t="s">
        <v>223</v>
      </c>
      <c r="E20" s="191">
        <f>'Pozicioni financiar Aktive'!D43</f>
        <v>0</v>
      </c>
      <c r="F20" s="183">
        <f>'amortizi 2018'!E11</f>
        <v>404166</v>
      </c>
      <c r="G20" s="183">
        <f>'Pasqyra e Performances '!C19</f>
        <v>0</v>
      </c>
      <c r="H20" s="183">
        <f>E20+F20+G20</f>
        <v>404166</v>
      </c>
    </row>
    <row r="21" spans="4:8">
      <c r="D21" s="169" t="s">
        <v>216</v>
      </c>
      <c r="E21" s="192"/>
      <c r="F21" s="192"/>
      <c r="G21" s="192"/>
      <c r="H21" s="192"/>
    </row>
    <row r="22" spans="4:8">
      <c r="D22" s="6" t="s">
        <v>224</v>
      </c>
    </row>
    <row r="23" spans="4:8" ht="27.75" customHeight="1">
      <c r="D23" s="125" t="s">
        <v>213</v>
      </c>
      <c r="E23" s="164" t="s">
        <v>418</v>
      </c>
      <c r="F23" s="173" t="s">
        <v>225</v>
      </c>
      <c r="G23" s="174" t="s">
        <v>221</v>
      </c>
      <c r="H23" s="165" t="s">
        <v>419</v>
      </c>
    </row>
    <row r="24" spans="4:8">
      <c r="D24" s="175" t="s">
        <v>240</v>
      </c>
      <c r="E24" s="191">
        <v>0</v>
      </c>
      <c r="F24" s="183">
        <v>0</v>
      </c>
      <c r="G24" s="194">
        <v>0</v>
      </c>
      <c r="H24" s="177">
        <f>F24</f>
        <v>0</v>
      </c>
    </row>
    <row r="25" spans="4:8">
      <c r="D25" s="176" t="s">
        <v>226</v>
      </c>
      <c r="E25" s="191">
        <v>0</v>
      </c>
      <c r="F25" s="190">
        <v>17609998.800000001</v>
      </c>
      <c r="G25" s="194">
        <f>E25+F25-H25</f>
        <v>15400323.800000001</v>
      </c>
      <c r="H25" s="177">
        <v>2209675</v>
      </c>
    </row>
    <row r="26" spans="4:8">
      <c r="D26" s="176" t="s">
        <v>227</v>
      </c>
      <c r="E26" s="250">
        <v>0</v>
      </c>
      <c r="F26" s="251">
        <v>48000</v>
      </c>
      <c r="G26" s="252">
        <f>E26+F26-H26</f>
        <v>36000</v>
      </c>
      <c r="H26" s="253">
        <v>12000</v>
      </c>
    </row>
    <row r="27" spans="4:8">
      <c r="D27" s="176" t="s">
        <v>228</v>
      </c>
      <c r="E27" s="191">
        <v>0</v>
      </c>
      <c r="F27" s="183">
        <v>120483</v>
      </c>
      <c r="G27" s="194">
        <f>F27-H27</f>
        <v>80595</v>
      </c>
      <c r="H27" s="177">
        <f>'Pf PASIVE '!C22</f>
        <v>39888</v>
      </c>
    </row>
    <row r="28" spans="4:8">
      <c r="D28" s="176" t="s">
        <v>241</v>
      </c>
      <c r="E28" s="191">
        <v>0</v>
      </c>
      <c r="F28" s="183">
        <f>'Pasqyra e Performances '!C16*0.888</f>
        <v>-373848</v>
      </c>
      <c r="G28" s="194">
        <v>373848</v>
      </c>
      <c r="H28" s="177">
        <f>E28+F28+G28</f>
        <v>0</v>
      </c>
    </row>
    <row r="29" spans="4:8">
      <c r="D29" s="178" t="s">
        <v>216</v>
      </c>
      <c r="E29" s="192"/>
      <c r="F29" s="195"/>
      <c r="G29" s="196"/>
      <c r="H29" s="178"/>
    </row>
    <row r="31" spans="4:8">
      <c r="D31" s="317" t="s">
        <v>456</v>
      </c>
      <c r="E31" s="318"/>
      <c r="F31" s="315" t="s">
        <v>458</v>
      </c>
    </row>
    <row r="32" spans="4:8">
      <c r="D32" s="44"/>
    </row>
    <row r="33" spans="4:7">
      <c r="D33" s="44" t="s">
        <v>459</v>
      </c>
      <c r="F33" s="2">
        <v>0</v>
      </c>
    </row>
    <row r="34" spans="4:7">
      <c r="D34" s="44"/>
    </row>
    <row r="35" spans="4:7">
      <c r="D35" s="317" t="s">
        <v>460</v>
      </c>
      <c r="E35" s="318"/>
      <c r="F35" s="315" t="s">
        <v>458</v>
      </c>
    </row>
    <row r="36" spans="4:7">
      <c r="D36" s="44"/>
    </row>
    <row r="37" spans="4:7">
      <c r="D37" s="8" t="s">
        <v>457</v>
      </c>
      <c r="F37" s="2">
        <v>1109675</v>
      </c>
    </row>
    <row r="38" spans="4:7">
      <c r="D38" s="44" t="s">
        <v>461</v>
      </c>
      <c r="F38" s="2">
        <v>1100000</v>
      </c>
    </row>
    <row r="39" spans="4:7">
      <c r="D39" s="38"/>
    </row>
    <row r="40" spans="4:7">
      <c r="F40" s="316">
        <f>F37+F38</f>
        <v>2209675</v>
      </c>
    </row>
    <row r="42" spans="4:7">
      <c r="G42" s="8" t="s">
        <v>455</v>
      </c>
    </row>
    <row r="47" spans="4:7">
      <c r="D47" s="14"/>
    </row>
    <row r="49" spans="4:7">
      <c r="D49" s="15"/>
    </row>
    <row r="50" spans="4:7">
      <c r="D50" s="8"/>
    </row>
    <row r="51" spans="4:7">
      <c r="D51" s="8"/>
    </row>
    <row r="52" spans="4:7">
      <c r="D52" s="8"/>
    </row>
    <row r="53" spans="4:7">
      <c r="D53" s="8"/>
    </row>
    <row r="54" spans="4:7">
      <c r="D54" s="8"/>
    </row>
    <row r="55" spans="4:7">
      <c r="D55" s="8"/>
    </row>
    <row r="56" spans="4:7">
      <c r="D56" s="8"/>
    </row>
    <row r="57" spans="4:7">
      <c r="D57" s="8"/>
    </row>
    <row r="58" spans="4:7">
      <c r="D58" s="8"/>
    </row>
    <row r="59" spans="4:7">
      <c r="D59" s="8"/>
    </row>
    <row r="60" spans="4:7">
      <c r="D60" s="8"/>
    </row>
    <row r="61" spans="4:7">
      <c r="D61" s="8"/>
    </row>
    <row r="62" spans="4:7">
      <c r="D62" s="8"/>
    </row>
    <row r="63" spans="4:7">
      <c r="D63" s="8"/>
    </row>
    <row r="64" spans="4:7">
      <c r="D64" s="8"/>
      <c r="G64" s="2"/>
    </row>
    <row r="65" spans="4:4">
      <c r="D65" s="8"/>
    </row>
    <row r="66" spans="4:4">
      <c r="D66" s="8"/>
    </row>
    <row r="67" spans="4:4">
      <c r="D67" s="8"/>
    </row>
    <row r="68" spans="4:4">
      <c r="D68" s="8"/>
    </row>
    <row r="69" spans="4:4">
      <c r="D69" s="8"/>
    </row>
    <row r="70" spans="4:4">
      <c r="D70" s="8"/>
    </row>
    <row r="71" spans="4:4">
      <c r="D71" s="8"/>
    </row>
    <row r="72" spans="4:4">
      <c r="D72" s="8"/>
    </row>
    <row r="73" spans="4:4">
      <c r="D73" s="8"/>
    </row>
    <row r="74" spans="4:4">
      <c r="D74" s="3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  <row r="87" spans="4:4">
      <c r="D87" s="8"/>
    </row>
    <row r="88" spans="4:4">
      <c r="D88" s="8"/>
    </row>
    <row r="89" spans="4:4">
      <c r="D89" s="8"/>
    </row>
    <row r="90" spans="4:4">
      <c r="D90" s="8"/>
    </row>
    <row r="91" spans="4:4">
      <c r="D91" s="8"/>
    </row>
    <row r="92" spans="4:4">
      <c r="D92" s="8"/>
    </row>
    <row r="93" spans="4:4">
      <c r="D93" s="8"/>
    </row>
    <row r="94" spans="4:4">
      <c r="D94" s="8"/>
    </row>
    <row r="95" spans="4:4">
      <c r="D95" s="8"/>
    </row>
    <row r="96" spans="4:4">
      <c r="D96" s="8"/>
    </row>
    <row r="97" spans="4:4">
      <c r="D97" s="8"/>
    </row>
    <row r="98" spans="4:4">
      <c r="D98" s="8"/>
    </row>
    <row r="99" spans="4:4">
      <c r="D99" s="8"/>
    </row>
    <row r="100" spans="4:4">
      <c r="D100" s="8"/>
    </row>
    <row r="101" spans="4:4">
      <c r="D101" s="8"/>
    </row>
    <row r="102" spans="4:4">
      <c r="D102" s="8"/>
    </row>
    <row r="103" spans="4:4">
      <c r="D103" s="8"/>
    </row>
    <row r="104" spans="4:4">
      <c r="D104" s="8"/>
    </row>
    <row r="105" spans="4:4">
      <c r="D105" s="8"/>
    </row>
    <row r="106" spans="4:4">
      <c r="D106" s="8"/>
    </row>
    <row r="107" spans="4:4">
      <c r="D107" s="8"/>
    </row>
    <row r="108" spans="4:4">
      <c r="D108" s="8"/>
    </row>
    <row r="109" spans="4:4">
      <c r="D109" s="8"/>
    </row>
    <row r="110" spans="4:4">
      <c r="D110" s="8"/>
    </row>
    <row r="111" spans="4:4">
      <c r="D111" s="8"/>
    </row>
    <row r="112" spans="4:4">
      <c r="D112" s="8"/>
    </row>
    <row r="113" spans="4:4">
      <c r="D113" s="8"/>
    </row>
    <row r="114" spans="4:4">
      <c r="D114" s="8"/>
    </row>
    <row r="115" spans="4:4">
      <c r="D115" s="8"/>
    </row>
    <row r="127" spans="4:4">
      <c r="D127" s="45"/>
    </row>
    <row r="129" spans="4:12">
      <c r="D129" s="8"/>
    </row>
    <row r="131" spans="4:12">
      <c r="D131" s="8"/>
    </row>
    <row r="133" spans="4:12">
      <c r="D133" s="45"/>
    </row>
    <row r="135" spans="4:12">
      <c r="D135" s="8"/>
    </row>
    <row r="137" spans="4:12">
      <c r="D137" s="46"/>
    </row>
    <row r="138" spans="4:12">
      <c r="D138" s="46"/>
      <c r="E138" s="2"/>
      <c r="F138" s="3"/>
      <c r="G138" s="4"/>
      <c r="L138"/>
    </row>
    <row r="139" spans="4:12">
      <c r="E139" s="2"/>
      <c r="F139" s="3"/>
      <c r="G139" s="4"/>
      <c r="L139"/>
    </row>
    <row r="140" spans="4:12">
      <c r="D140" s="48"/>
    </row>
    <row r="143" spans="4:12">
      <c r="D143" s="8"/>
    </row>
    <row r="144" spans="4:12">
      <c r="D144" s="8"/>
    </row>
    <row r="145" spans="4:4">
      <c r="D145" s="8"/>
    </row>
  </sheetData>
  <mergeCells count="1">
    <mergeCell ref="D5:H5"/>
  </mergeCells>
  <pageMargins left="0.70866141732283505" right="0.70866141732283505" top="0.74803149606299202" bottom="0.74803149606299202" header="0.31496062992126" footer="0.31496062992126"/>
  <pageSetup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topLeftCell="A31" workbookViewId="0">
      <selection activeCell="D32" sqref="D32"/>
    </sheetView>
  </sheetViews>
  <sheetFormatPr defaultRowHeight="12.75"/>
  <cols>
    <col min="1" max="1" width="6.42578125" customWidth="1"/>
    <col min="2" max="2" width="15.7109375" bestFit="1" customWidth="1"/>
    <col min="4" max="4" width="10.140625" bestFit="1" customWidth="1"/>
    <col min="5" max="5" width="9.7109375" bestFit="1" customWidth="1"/>
    <col min="7" max="7" width="10.140625" bestFit="1" customWidth="1"/>
  </cols>
  <sheetData>
    <row r="1" spans="1:7">
      <c r="A1" s="68" t="str">
        <f>'Pozicioni financiar Aktive'!A1</f>
        <v xml:space="preserve">Subjekti :   "G-D OIL " sh.p.k     </v>
      </c>
    </row>
    <row r="2" spans="1:7">
      <c r="A2" s="68" t="str">
        <f>'Pozicioni financiar Aktive'!A2</f>
        <v xml:space="preserve">Nipt:  L87020001D    </v>
      </c>
    </row>
    <row r="3" spans="1:7">
      <c r="A3" s="68" t="str">
        <f>'Pozicioni financiar Aktive'!A3</f>
        <v>Adresa:  Bushat, Rruga Nacionale Shkoder-Tirane, km.10</v>
      </c>
    </row>
    <row r="4" spans="1:7">
      <c r="A4" s="68"/>
    </row>
    <row r="5" spans="1:7" ht="15.75">
      <c r="B5" s="273" t="s">
        <v>426</v>
      </c>
      <c r="C5" s="273"/>
      <c r="D5" s="273"/>
      <c r="E5" s="273"/>
      <c r="F5" s="273"/>
      <c r="G5" s="273"/>
    </row>
    <row r="7" spans="1:7" ht="12.75" customHeight="1">
      <c r="A7" s="274" t="s">
        <v>4</v>
      </c>
      <c r="B7" s="276" t="s">
        <v>3</v>
      </c>
      <c r="C7" s="274" t="s">
        <v>15</v>
      </c>
      <c r="D7" s="50" t="s">
        <v>16</v>
      </c>
      <c r="E7" s="274" t="s">
        <v>17</v>
      </c>
      <c r="F7" s="274" t="s">
        <v>18</v>
      </c>
      <c r="G7" s="50" t="s">
        <v>16</v>
      </c>
    </row>
    <row r="8" spans="1:7" ht="12.75" customHeight="1">
      <c r="A8" s="275"/>
      <c r="B8" s="277"/>
      <c r="C8" s="275"/>
      <c r="D8" s="70">
        <v>43101</v>
      </c>
      <c r="E8" s="275"/>
      <c r="F8" s="275"/>
      <c r="G8" s="70">
        <v>43465</v>
      </c>
    </row>
    <row r="9" spans="1:7">
      <c r="A9" s="71">
        <v>1</v>
      </c>
      <c r="B9" s="179" t="s">
        <v>0</v>
      </c>
      <c r="C9" s="71"/>
      <c r="D9" s="180"/>
      <c r="E9" s="180"/>
      <c r="F9" s="180"/>
      <c r="G9" s="180"/>
    </row>
    <row r="10" spans="1:7">
      <c r="A10" s="71">
        <v>2</v>
      </c>
      <c r="B10" s="146" t="s">
        <v>19</v>
      </c>
      <c r="C10" s="71"/>
      <c r="D10" s="180"/>
      <c r="E10" s="180"/>
      <c r="F10" s="180"/>
      <c r="G10" s="180"/>
    </row>
    <row r="11" spans="1:7">
      <c r="A11" s="71">
        <v>3</v>
      </c>
      <c r="B11" s="179" t="s">
        <v>20</v>
      </c>
      <c r="C11" s="71"/>
      <c r="D11" s="180"/>
      <c r="E11" s="180">
        <v>404166</v>
      </c>
      <c r="F11" s="180"/>
      <c r="G11" s="180">
        <f>D11+E11</f>
        <v>404166</v>
      </c>
    </row>
    <row r="12" spans="1:7">
      <c r="A12" s="71">
        <v>4</v>
      </c>
      <c r="B12" s="179" t="s">
        <v>21</v>
      </c>
      <c r="C12" s="71"/>
      <c r="D12" s="180"/>
      <c r="E12" s="180"/>
      <c r="F12" s="180"/>
      <c r="G12" s="180">
        <f t="shared" ref="G12:G13" si="0">D12+E12</f>
        <v>0</v>
      </c>
    </row>
    <row r="13" spans="1:7">
      <c r="A13" s="71">
        <v>5</v>
      </c>
      <c r="B13" s="179" t="s">
        <v>27</v>
      </c>
      <c r="C13" s="71"/>
      <c r="D13" s="180">
        <v>0</v>
      </c>
      <c r="E13" s="180"/>
      <c r="F13" s="180"/>
      <c r="G13" s="180">
        <f t="shared" si="0"/>
        <v>0</v>
      </c>
    </row>
    <row r="14" spans="1:7">
      <c r="A14" s="71">
        <v>1</v>
      </c>
      <c r="B14" s="179" t="s">
        <v>23</v>
      </c>
      <c r="C14" s="71"/>
      <c r="D14" s="180"/>
      <c r="E14" s="180"/>
      <c r="F14" s="180"/>
      <c r="G14" s="180"/>
    </row>
    <row r="15" spans="1:7">
      <c r="A15" s="71">
        <v>2</v>
      </c>
      <c r="B15" s="12"/>
      <c r="C15" s="71"/>
      <c r="D15" s="180"/>
      <c r="E15" s="180"/>
      <c r="F15" s="180"/>
      <c r="G15" s="180"/>
    </row>
    <row r="16" spans="1:7">
      <c r="A16" s="71">
        <v>3</v>
      </c>
      <c r="B16" s="12"/>
      <c r="C16" s="71"/>
      <c r="D16" s="180"/>
      <c r="E16" s="180"/>
      <c r="F16" s="180"/>
      <c r="G16" s="180"/>
    </row>
    <row r="17" spans="1:7" ht="13.5" thickBot="1">
      <c r="A17" s="72">
        <v>4</v>
      </c>
      <c r="B17" s="73"/>
      <c r="C17" s="72"/>
      <c r="D17" s="181"/>
      <c r="E17" s="181"/>
      <c r="F17" s="181"/>
      <c r="G17" s="181"/>
    </row>
    <row r="18" spans="1:7" ht="13.5" thickBot="1">
      <c r="A18" s="74"/>
      <c r="B18" s="75" t="s">
        <v>24</v>
      </c>
      <c r="C18" s="76"/>
      <c r="D18" s="77">
        <f>D11+D12+D13</f>
        <v>0</v>
      </c>
      <c r="E18" s="77">
        <f>E11+E12+E13</f>
        <v>404166</v>
      </c>
      <c r="F18" s="77">
        <f t="shared" ref="F18:G18" si="1">F11+F12+F13</f>
        <v>0</v>
      </c>
      <c r="G18" s="77">
        <f t="shared" si="1"/>
        <v>404166</v>
      </c>
    </row>
    <row r="19" spans="1:7">
      <c r="D19" t="s">
        <v>181</v>
      </c>
    </row>
    <row r="21" spans="1:7" ht="15.75">
      <c r="B21" s="273" t="s">
        <v>427</v>
      </c>
      <c r="C21" s="273"/>
      <c r="D21" s="273"/>
      <c r="E21" s="273"/>
      <c r="F21" s="273"/>
      <c r="G21" s="273"/>
    </row>
    <row r="23" spans="1:7" ht="12.75" customHeight="1">
      <c r="A23" s="274" t="s">
        <v>4</v>
      </c>
      <c r="B23" s="276" t="s">
        <v>3</v>
      </c>
      <c r="C23" s="274" t="s">
        <v>15</v>
      </c>
      <c r="D23" s="50" t="s">
        <v>16</v>
      </c>
      <c r="E23" s="274" t="s">
        <v>17</v>
      </c>
      <c r="F23" s="274" t="s">
        <v>18</v>
      </c>
      <c r="G23" s="50" t="s">
        <v>16</v>
      </c>
    </row>
    <row r="24" spans="1:7" ht="12.75" customHeight="1">
      <c r="A24" s="275"/>
      <c r="B24" s="277"/>
      <c r="C24" s="275"/>
      <c r="D24" s="70">
        <v>43101</v>
      </c>
      <c r="E24" s="275"/>
      <c r="F24" s="275"/>
      <c r="G24" s="70">
        <v>43465</v>
      </c>
    </row>
    <row r="25" spans="1:7">
      <c r="A25" s="71">
        <v>1</v>
      </c>
      <c r="B25" s="179" t="s">
        <v>0</v>
      </c>
      <c r="C25" s="71"/>
      <c r="D25" s="79"/>
      <c r="E25" s="79"/>
      <c r="F25" s="180"/>
      <c r="G25" s="180"/>
    </row>
    <row r="26" spans="1:7">
      <c r="A26" s="71">
        <v>2</v>
      </c>
      <c r="B26" s="146" t="s">
        <v>19</v>
      </c>
      <c r="C26" s="71"/>
      <c r="D26" s="79"/>
      <c r="E26" s="79"/>
      <c r="F26" s="180"/>
      <c r="G26" s="180"/>
    </row>
    <row r="27" spans="1:7">
      <c r="A27" s="71">
        <v>3</v>
      </c>
      <c r="B27" s="179" t="s">
        <v>25</v>
      </c>
      <c r="C27" s="71"/>
      <c r="D27" s="79">
        <f>D11*0.25</f>
        <v>0</v>
      </c>
      <c r="E27" s="79">
        <v>0</v>
      </c>
      <c r="F27" s="180"/>
      <c r="G27" s="180">
        <f>D27+E27</f>
        <v>0</v>
      </c>
    </row>
    <row r="28" spans="1:7">
      <c r="A28" s="71">
        <v>4</v>
      </c>
      <c r="B28" s="179" t="s">
        <v>21</v>
      </c>
      <c r="C28" s="71"/>
      <c r="D28" s="79">
        <f t="shared" ref="D28:D30" si="2">D12*0.2</f>
        <v>0</v>
      </c>
      <c r="E28" s="79">
        <f>E12*0.2/2</f>
        <v>0</v>
      </c>
      <c r="F28" s="180"/>
      <c r="G28" s="180">
        <f t="shared" ref="G28:G29" si="3">D28+E28</f>
        <v>0</v>
      </c>
    </row>
    <row r="29" spans="1:7">
      <c r="A29" s="71">
        <v>5</v>
      </c>
      <c r="B29" s="179" t="s">
        <v>22</v>
      </c>
      <c r="C29" s="71"/>
      <c r="D29" s="79">
        <f t="shared" si="2"/>
        <v>0</v>
      </c>
      <c r="E29" s="79">
        <f t="shared" ref="E29" si="4">E13*0.25/2</f>
        <v>0</v>
      </c>
      <c r="F29" s="180"/>
      <c r="G29" s="180">
        <f t="shared" si="3"/>
        <v>0</v>
      </c>
    </row>
    <row r="30" spans="1:7">
      <c r="A30" s="71">
        <v>1</v>
      </c>
      <c r="B30" s="179" t="s">
        <v>23</v>
      </c>
      <c r="C30" s="71"/>
      <c r="D30" s="79">
        <f t="shared" si="2"/>
        <v>0</v>
      </c>
      <c r="E30" s="79"/>
      <c r="F30" s="180"/>
      <c r="G30" s="180"/>
    </row>
    <row r="31" spans="1:7">
      <c r="A31" s="71">
        <v>2</v>
      </c>
      <c r="B31" s="12"/>
      <c r="C31" s="71"/>
      <c r="D31" s="79"/>
      <c r="E31" s="79"/>
      <c r="F31" s="180"/>
      <c r="G31" s="180"/>
    </row>
    <row r="32" spans="1:7">
      <c r="A32" s="71">
        <v>3</v>
      </c>
      <c r="B32" s="12"/>
      <c r="C32" s="71"/>
      <c r="D32" s="79"/>
      <c r="E32" s="79"/>
      <c r="F32" s="180"/>
      <c r="G32" s="180"/>
    </row>
    <row r="33" spans="1:7" ht="13.5" thickBot="1">
      <c r="A33" s="72">
        <v>4</v>
      </c>
      <c r="B33" s="73"/>
      <c r="C33" s="72"/>
      <c r="D33" s="181"/>
      <c r="E33" s="181"/>
      <c r="F33" s="181"/>
      <c r="G33" s="181"/>
    </row>
    <row r="34" spans="1:7" ht="13.5" thickBot="1">
      <c r="A34" s="74"/>
      <c r="B34" s="75" t="s">
        <v>24</v>
      </c>
      <c r="C34" s="76"/>
      <c r="D34" s="77">
        <f>D28+D27+D29</f>
        <v>0</v>
      </c>
      <c r="E34" s="77">
        <f>E28+E27+E29</f>
        <v>0</v>
      </c>
      <c r="F34" s="77"/>
      <c r="G34" s="78">
        <f>D34+E34</f>
        <v>0</v>
      </c>
    </row>
    <row r="35" spans="1:7">
      <c r="G35" s="80"/>
    </row>
    <row r="37" spans="1:7" ht="15.75">
      <c r="B37" s="273" t="s">
        <v>428</v>
      </c>
      <c r="C37" s="273"/>
      <c r="D37" s="273"/>
      <c r="E37" s="273"/>
      <c r="F37" s="273"/>
      <c r="G37" s="273"/>
    </row>
    <row r="39" spans="1:7">
      <c r="A39" s="274" t="s">
        <v>4</v>
      </c>
      <c r="B39" s="276" t="s">
        <v>3</v>
      </c>
      <c r="C39" s="274" t="s">
        <v>15</v>
      </c>
      <c r="D39" s="50" t="s">
        <v>16</v>
      </c>
      <c r="E39" s="274" t="s">
        <v>17</v>
      </c>
      <c r="F39" s="274" t="s">
        <v>18</v>
      </c>
      <c r="G39" s="50" t="s">
        <v>16</v>
      </c>
    </row>
    <row r="40" spans="1:7">
      <c r="A40" s="275"/>
      <c r="B40" s="277"/>
      <c r="C40" s="275"/>
      <c r="D40" s="70">
        <v>43101</v>
      </c>
      <c r="E40" s="275"/>
      <c r="F40" s="275"/>
      <c r="G40" s="70">
        <v>43465</v>
      </c>
    </row>
    <row r="41" spans="1:7">
      <c r="A41" s="71">
        <v>1</v>
      </c>
      <c r="B41" s="146" t="s">
        <v>0</v>
      </c>
      <c r="C41" s="71"/>
      <c r="D41" s="180"/>
      <c r="E41" s="180"/>
      <c r="F41" s="180"/>
      <c r="G41" s="180"/>
    </row>
    <row r="42" spans="1:7">
      <c r="A42" s="71">
        <v>2</v>
      </c>
      <c r="B42" s="179" t="s">
        <v>19</v>
      </c>
      <c r="C42" s="71"/>
      <c r="D42" s="180"/>
      <c r="E42" s="180"/>
      <c r="F42" s="180"/>
      <c r="G42" s="180"/>
    </row>
    <row r="43" spans="1:7">
      <c r="A43" s="71">
        <v>3</v>
      </c>
      <c r="B43" s="179" t="s">
        <v>25</v>
      </c>
      <c r="C43" s="71"/>
      <c r="D43" s="180">
        <f>D11-D27</f>
        <v>0</v>
      </c>
      <c r="E43" s="180">
        <f>E11-E27</f>
        <v>404166</v>
      </c>
      <c r="F43" s="180"/>
      <c r="G43" s="180">
        <f>E43+D43</f>
        <v>404166</v>
      </c>
    </row>
    <row r="44" spans="1:7">
      <c r="A44" s="71">
        <v>4</v>
      </c>
      <c r="B44" s="179" t="s">
        <v>21</v>
      </c>
      <c r="C44" s="71"/>
      <c r="D44" s="180">
        <f t="shared" ref="D44:D46" si="5">D12-D28</f>
        <v>0</v>
      </c>
      <c r="E44" s="180">
        <f>E12-E28</f>
        <v>0</v>
      </c>
      <c r="F44" s="180"/>
      <c r="G44" s="180">
        <f t="shared" ref="G44:G46" si="6">E44+D44</f>
        <v>0</v>
      </c>
    </row>
    <row r="45" spans="1:7">
      <c r="A45" s="71">
        <v>5</v>
      </c>
      <c r="B45" s="179" t="s">
        <v>27</v>
      </c>
      <c r="C45" s="71"/>
      <c r="D45" s="180">
        <f t="shared" si="5"/>
        <v>0</v>
      </c>
      <c r="E45" s="180">
        <f t="shared" ref="E45" si="7">E13-E30</f>
        <v>0</v>
      </c>
      <c r="F45" s="180"/>
      <c r="G45" s="180">
        <f t="shared" si="6"/>
        <v>0</v>
      </c>
    </row>
    <row r="46" spans="1:7">
      <c r="A46" s="71">
        <v>1</v>
      </c>
      <c r="B46" s="179" t="s">
        <v>23</v>
      </c>
      <c r="C46" s="71"/>
      <c r="D46" s="180">
        <f t="shared" si="5"/>
        <v>0</v>
      </c>
      <c r="E46" s="180"/>
      <c r="F46" s="180"/>
      <c r="G46" s="180">
        <f t="shared" si="6"/>
        <v>0</v>
      </c>
    </row>
    <row r="47" spans="1:7">
      <c r="A47" s="71">
        <v>2</v>
      </c>
      <c r="B47" s="179"/>
      <c r="C47" s="71"/>
      <c r="D47" s="180"/>
      <c r="E47" s="180"/>
      <c r="F47" s="180"/>
      <c r="G47" s="180"/>
    </row>
    <row r="48" spans="1:7">
      <c r="A48" s="71">
        <v>3</v>
      </c>
      <c r="B48" s="12"/>
      <c r="C48" s="71"/>
      <c r="D48" s="180"/>
      <c r="E48" s="180"/>
      <c r="F48" s="180"/>
      <c r="G48" s="180"/>
    </row>
    <row r="49" spans="1:7" ht="13.5" thickBot="1">
      <c r="A49" s="72">
        <v>4</v>
      </c>
      <c r="B49" s="73"/>
      <c r="C49" s="72"/>
      <c r="D49" s="181"/>
      <c r="E49" s="181"/>
      <c r="F49" s="181"/>
      <c r="G49" s="181"/>
    </row>
    <row r="50" spans="1:7" ht="13.5" thickBot="1">
      <c r="A50" s="74"/>
      <c r="B50" s="75" t="s">
        <v>24</v>
      </c>
      <c r="C50" s="76"/>
      <c r="D50" s="77">
        <f>D43</f>
        <v>0</v>
      </c>
      <c r="E50" s="77">
        <f>SUM(E41:E49)</f>
        <v>404166</v>
      </c>
      <c r="F50" s="77">
        <f t="shared" ref="F50" si="8">SUM(F41:F49)</f>
        <v>0</v>
      </c>
      <c r="G50" s="77">
        <f>SUM(G41:G49)</f>
        <v>404166</v>
      </c>
    </row>
    <row r="51" spans="1:7">
      <c r="F51" s="29"/>
      <c r="G51" s="182"/>
    </row>
    <row r="52" spans="1:7" ht="15.75">
      <c r="E52" s="272" t="s">
        <v>26</v>
      </c>
      <c r="F52" s="272"/>
      <c r="G52" s="272"/>
    </row>
  </sheetData>
  <mergeCells count="19">
    <mergeCell ref="B5:G5"/>
    <mergeCell ref="A7:A8"/>
    <mergeCell ref="B7:B8"/>
    <mergeCell ref="C7:C8"/>
    <mergeCell ref="E7:E8"/>
    <mergeCell ref="F7:F8"/>
    <mergeCell ref="B21:G21"/>
    <mergeCell ref="A23:A24"/>
    <mergeCell ref="B23:B24"/>
    <mergeCell ref="C23:C24"/>
    <mergeCell ref="E23:E24"/>
    <mergeCell ref="F23:F24"/>
    <mergeCell ref="E52:G52"/>
    <mergeCell ref="B37:G37"/>
    <mergeCell ref="A39:A40"/>
    <mergeCell ref="B39:B40"/>
    <mergeCell ref="C39:C40"/>
    <mergeCell ref="E39:E40"/>
    <mergeCell ref="F39:F40"/>
  </mergeCells>
  <pageMargins left="0.7" right="0.7" top="0.75" bottom="0.75" header="0.3" footer="0.3"/>
  <pageSetup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Pasqyrat Financiare</vt:lpstr>
      <vt:lpstr>Pozicioni financiar Aktive</vt:lpstr>
      <vt:lpstr>Pf PASIVE </vt:lpstr>
      <vt:lpstr>Pasqyra e Performances </vt:lpstr>
      <vt:lpstr>P.P.Gjithperfshirse</vt:lpstr>
      <vt:lpstr>PASQYRA E FLUKSIT </vt:lpstr>
      <vt:lpstr>Pasqyra e Kapitalit</vt:lpstr>
      <vt:lpstr>Shenimet Shpjeguese</vt:lpstr>
      <vt:lpstr>amortizi 2018</vt:lpstr>
      <vt:lpstr>ANEX 1</vt:lpstr>
      <vt:lpstr>Anex 2</vt:lpstr>
      <vt:lpstr>ANEX NR 3</vt:lpstr>
      <vt:lpstr>bankat </vt:lpstr>
      <vt:lpstr>inventari </vt:lpstr>
      <vt:lpstr>Sheet1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2019-03-24T11:14:01Z</cp:lastPrinted>
  <dcterms:created xsi:type="dcterms:W3CDTF">2010-02-11T09:35:36Z</dcterms:created>
  <dcterms:modified xsi:type="dcterms:W3CDTF">2019-03-24T11:14:12Z</dcterms:modified>
</cp:coreProperties>
</file>