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8910" tabRatio="823" activeTab="8"/>
  </bookViews>
  <sheets>
    <sheet name="Kopertina" sheetId="1" r:id="rId1"/>
    <sheet name="Bilanci" sheetId="25" r:id="rId2"/>
    <sheet name="Rez.Sipas Natyres" sheetId="27" r:id="rId3"/>
    <sheet name="2020" sheetId="31" state="hidden" r:id="rId4"/>
    <sheet name="Sheet1" sheetId="30" state="hidden" r:id="rId5"/>
    <sheet name="Pasq kapitaleve" sheetId="33" r:id="rId6"/>
    <sheet name="Shenimet shpjeguse" sheetId="24" r:id="rId7"/>
    <sheet name="SPJEGUESE" sheetId="34" r:id="rId8"/>
    <sheet name="FLUKSI" sheetId="3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24519"/>
</workbook>
</file>

<file path=xl/calcChain.xml><?xml version="1.0" encoding="utf-8"?>
<calcChain xmlns="http://schemas.openxmlformats.org/spreadsheetml/2006/main">
  <c r="G60" i="25"/>
  <c r="G32"/>
  <c r="E44" i="35"/>
  <c r="E18"/>
  <c r="E16"/>
  <c r="E11"/>
  <c r="E7"/>
  <c r="G44"/>
  <c r="F44"/>
  <c r="H41"/>
  <c r="G41"/>
  <c r="H29"/>
  <c r="G29"/>
  <c r="E29"/>
  <c r="F24"/>
  <c r="F29" s="1"/>
  <c r="H20"/>
  <c r="G11"/>
  <c r="F11"/>
  <c r="G7"/>
  <c r="G20" s="1"/>
  <c r="G43" s="1"/>
  <c r="G46" s="1"/>
  <c r="F7"/>
  <c r="E20" l="1"/>
  <c r="E43" s="1"/>
  <c r="E46" s="1"/>
  <c r="H43"/>
  <c r="H46" s="1"/>
  <c r="F20"/>
  <c r="F43" s="1"/>
  <c r="F46" s="1"/>
  <c r="L436" i="34" l="1"/>
  <c r="L422"/>
  <c r="L421"/>
  <c r="L105"/>
  <c r="L119"/>
  <c r="L310"/>
  <c r="L339"/>
  <c r="L328"/>
  <c r="L313"/>
  <c r="L234"/>
  <c r="M83"/>
  <c r="E75" i="31" l="1"/>
  <c r="E5" s="1"/>
  <c r="E74"/>
  <c r="D74"/>
  <c r="D35"/>
  <c r="E10"/>
  <c r="G7"/>
  <c r="I6"/>
  <c r="H6"/>
  <c r="H5"/>
  <c r="I5" s="1"/>
  <c r="I4"/>
  <c r="H4"/>
  <c r="H7" s="1"/>
  <c r="E4"/>
  <c r="K18" i="33"/>
  <c r="K8"/>
  <c r="I7" i="31" l="1"/>
  <c r="E35"/>
  <c r="L469" i="34"/>
  <c r="L460"/>
  <c r="L438"/>
  <c r="K243"/>
  <c r="J243"/>
  <c r="H243"/>
  <c r="G243"/>
  <c r="L129"/>
  <c r="M92"/>
  <c r="L471" l="1"/>
  <c r="L242"/>
  <c r="L243" s="1"/>
  <c r="L476"/>
  <c r="I242"/>
  <c r="I243" s="1"/>
  <c r="G36" i="27" l="1"/>
  <c r="G22"/>
  <c r="G13"/>
  <c r="G58" i="25"/>
  <c r="G56" s="1"/>
  <c r="F36" i="27"/>
  <c r="K13"/>
  <c r="F13"/>
  <c r="F22"/>
  <c r="H58" i="25"/>
  <c r="H56" s="1"/>
  <c r="H60" s="1"/>
  <c r="G49"/>
  <c r="G46"/>
  <c r="G42"/>
  <c r="H41"/>
  <c r="G41"/>
  <c r="G40" s="1"/>
  <c r="G36" s="1"/>
  <c r="H40"/>
  <c r="H36"/>
  <c r="G30"/>
  <c r="G26" s="1"/>
  <c r="G25" s="1"/>
  <c r="G15"/>
  <c r="G13"/>
  <c r="G10"/>
  <c r="G9"/>
  <c r="K15" i="33"/>
  <c r="K16" s="1"/>
  <c r="K25" s="1"/>
  <c r="C2"/>
  <c r="C1"/>
  <c r="N24"/>
  <c r="N23"/>
  <c r="N22"/>
  <c r="N21"/>
  <c r="L20"/>
  <c r="N20"/>
  <c r="N19"/>
  <c r="I18"/>
  <c r="H18"/>
  <c r="F18"/>
  <c r="N17"/>
  <c r="M15"/>
  <c r="M16"/>
  <c r="M25"/>
  <c r="G15"/>
  <c r="G16"/>
  <c r="G25"/>
  <c r="E15"/>
  <c r="E16"/>
  <c r="E25"/>
  <c r="N14"/>
  <c r="N13"/>
  <c r="N12"/>
  <c r="N11"/>
  <c r="L10"/>
  <c r="N10"/>
  <c r="N9"/>
  <c r="I8"/>
  <c r="I15"/>
  <c r="I16" s="1"/>
  <c r="I25" s="1"/>
  <c r="H8"/>
  <c r="H15"/>
  <c r="H16"/>
  <c r="F8"/>
  <c r="F15" s="1"/>
  <c r="F16" s="1"/>
  <c r="F25" s="1"/>
  <c r="N7"/>
  <c r="J8"/>
  <c r="J15"/>
  <c r="J16"/>
  <c r="J25"/>
  <c r="D16"/>
  <c r="D25"/>
  <c r="E53" i="30"/>
  <c r="D53"/>
  <c r="I27"/>
  <c r="L27"/>
  <c r="H25"/>
  <c r="K25"/>
  <c r="H21"/>
  <c r="K21"/>
  <c r="I19"/>
  <c r="L19"/>
  <c r="I18"/>
  <c r="L18"/>
  <c r="I16"/>
  <c r="L16"/>
  <c r="I14"/>
  <c r="L14"/>
  <c r="I11"/>
  <c r="L11"/>
  <c r="H8"/>
  <c r="H29"/>
  <c r="K29"/>
  <c r="E54"/>
  <c r="I6"/>
  <c r="L6"/>
  <c r="I29"/>
  <c r="L29"/>
  <c r="K8"/>
  <c r="L18" i="33"/>
  <c r="G12" i="25" l="1"/>
  <c r="G8" s="1"/>
  <c r="L8" i="33"/>
  <c r="L15" s="1"/>
  <c r="L16" s="1"/>
  <c r="L25" s="1"/>
  <c r="N8"/>
  <c r="N15" s="1"/>
  <c r="N16" s="1"/>
  <c r="N18"/>
  <c r="N25" l="1"/>
</calcChain>
</file>

<file path=xl/sharedStrings.xml><?xml version="1.0" encoding="utf-8"?>
<sst xmlns="http://schemas.openxmlformats.org/spreadsheetml/2006/main" count="1202" uniqueCount="742">
  <si>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</si>
  <si>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</si>
  <si>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</si>
  <si>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</si>
  <si>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</si>
  <si>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</si>
  <si>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</si>
  <si>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</si>
  <si>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</si>
  <si>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</si>
  <si>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</si>
  <si>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</si>
  <si>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</si>
  <si>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</si>
  <si>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</si>
  <si>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A K T I V E T    A F A T G J A T A</t>
  </si>
  <si>
    <t>Aktive afatgjata materiale</t>
  </si>
  <si>
    <t>Aktive te tjera afatgjata</t>
  </si>
  <si>
    <t>Toka</t>
  </si>
  <si>
    <t>Huamarjet</t>
  </si>
  <si>
    <t>Banka</t>
  </si>
  <si>
    <t>Arka</t>
  </si>
  <si>
    <t>Veprimtaria  Kryesore</t>
  </si>
  <si>
    <t>Huat  afatgjata</t>
  </si>
  <si>
    <t>III</t>
  </si>
  <si>
    <t xml:space="preserve">K A P I T A L I </t>
  </si>
  <si>
    <t>PASIVET  DHE  KAPITALI</t>
  </si>
  <si>
    <t>P A S I V E T      A F A T G J A T A</t>
  </si>
  <si>
    <t>(   ________________  )</t>
  </si>
  <si>
    <t>S H E N I M E T          S P J E G U E S E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</si>
  <si>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</si>
  <si>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</si>
  <si>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</si>
  <si>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</si>
  <si>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</si>
  <si>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</si>
  <si>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Leke</t>
  </si>
  <si>
    <t xml:space="preserve">  Periudha  Kontabel e Pasqyrave Financiare</t>
  </si>
  <si>
    <t>Makineri dhe paisje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</si>
  <si>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</si>
  <si>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</si>
  <si>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</si>
  <si>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</si>
  <si>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</si>
  <si>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</si>
  <si>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</si>
  <si>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(  Bazuar ne klasifikimin e Shpenzimeve sipas Natyres  )</t>
  </si>
  <si>
    <t>Pershkrimi  i  Elementeve</t>
  </si>
  <si>
    <t>Periudha</t>
  </si>
  <si>
    <t>P A S I V E T      A F A T S H K U R T R A</t>
  </si>
  <si>
    <t>Huamarrje afat shkuatra</t>
  </si>
  <si>
    <t>Aktive te tjera financiare afatshkurtra</t>
  </si>
  <si>
    <t>Produkte te gatshme</t>
  </si>
  <si>
    <t>Te pagueshme ndaj furnitoreve</t>
  </si>
  <si>
    <t>Te pagueshme ndaj punonjesve</t>
  </si>
  <si>
    <t>Para ardhese</t>
  </si>
  <si>
    <t>A K T I V E T    A F A T S H K U R T R A</t>
  </si>
  <si>
    <t>Te tjera te arketushme</t>
  </si>
  <si>
    <t>Instrumenta te tjera financiare dhe borxhi</t>
  </si>
  <si>
    <t>Emertimi Mikronjesise</t>
  </si>
  <si>
    <t>Detyrimet tregetare</t>
  </si>
  <si>
    <t>Parapagimet e arketuara</t>
  </si>
  <si>
    <t>Te tjera afatgjata</t>
  </si>
  <si>
    <t>Kapitali  i  Pronarit</t>
  </si>
  <si>
    <t>Fitimi  (Humbja)   e   vitit   financiar</t>
  </si>
  <si>
    <t xml:space="preserve">Mikronjesia                                              </t>
  </si>
  <si>
    <t>A K T I V E T</t>
  </si>
  <si>
    <t>Totali   Aktiveve</t>
  </si>
  <si>
    <t xml:space="preserve">Totali   Pasiveve </t>
  </si>
  <si>
    <t>Per Drejtimin  e Mikronjesise</t>
  </si>
  <si>
    <t>TE ARDHURAT</t>
  </si>
  <si>
    <t>►</t>
  </si>
  <si>
    <t>SHPENZIMET  =1+2+3+4+5</t>
  </si>
  <si>
    <t>Shpenzime per materiale</t>
  </si>
  <si>
    <t>Inventar ne celje</t>
  </si>
  <si>
    <t>Shpenzimet per mallrat e prodhuara</t>
  </si>
  <si>
    <t>Inventari ne fund te vitit</t>
  </si>
  <si>
    <t>Shpenzime personeli</t>
  </si>
  <si>
    <t xml:space="preserve">Pagat </t>
  </si>
  <si>
    <t>Siguracion</t>
  </si>
  <si>
    <t>Amortizimi i Aktiveve Afatgjata</t>
  </si>
  <si>
    <t>Te tjera</t>
  </si>
  <si>
    <t>Shpenzime te qarkullimit te mallit e transportit</t>
  </si>
  <si>
    <t>Qera ambjenti</t>
  </si>
  <si>
    <t xml:space="preserve">Pagesa </t>
  </si>
  <si>
    <t>Taksat Doganore e Bashkiake</t>
  </si>
  <si>
    <t>Shpenzime administrative,mirembajtje dhe te tjera</t>
  </si>
  <si>
    <t>Shpenzime financiare</t>
  </si>
  <si>
    <t>Interesa te paguara dhe komisione bankare</t>
  </si>
  <si>
    <t>A</t>
  </si>
  <si>
    <t xml:space="preserve">Fitimi para tatimeve  </t>
  </si>
  <si>
    <t>Tatimi mbi fitimin</t>
  </si>
  <si>
    <t>B</t>
  </si>
  <si>
    <t xml:space="preserve">Fitimi  pas tatimit </t>
  </si>
  <si>
    <t>INC S.P.A.</t>
  </si>
  <si>
    <t>L91330024U</t>
  </si>
  <si>
    <t>Bulevardi Deshmoret e Kombit, Kullat Binjake, Kulla Nr.2, Kati 10, 1001</t>
  </si>
  <si>
    <t xml:space="preserve">Shoqeria zhvillon aktivitetin e shoqerise se ndertimit, </t>
  </si>
  <si>
    <t xml:space="preserve">si kontraktor i pergjithshem dhe promoter drejtperdrejt apo </t>
  </si>
  <si>
    <t>nepermjet shoqerive te tjera.</t>
  </si>
  <si>
    <t>Saldo conto contabile</t>
  </si>
  <si>
    <t>Da:  01/01/2019    fino a     31/12/2019</t>
  </si>
  <si>
    <t>numeroconto contabile</t>
  </si>
  <si>
    <t>il Nome</t>
  </si>
  <si>
    <t>valuta</t>
  </si>
  <si>
    <t>saldo  LEK</t>
  </si>
  <si>
    <t>saldo per I conti in  EURO</t>
  </si>
  <si>
    <t>saldo per bilancio lek</t>
  </si>
  <si>
    <t>saldo per bilancio euro</t>
  </si>
  <si>
    <t>Debi</t>
  </si>
  <si>
    <t>Kredi</t>
  </si>
  <si>
    <t>attivo</t>
  </si>
  <si>
    <t>passivo</t>
  </si>
  <si>
    <t>utile/perdita anno financiare</t>
  </si>
  <si>
    <t>2181</t>
  </si>
  <si>
    <t>IMMOBILIZZAZIONI  IMMATERIALI(altri beni)</t>
  </si>
  <si>
    <t>LEK</t>
  </si>
  <si>
    <t>40101 fornitore</t>
  </si>
  <si>
    <t>Hous of arts  ne euro</t>
  </si>
  <si>
    <t>EUR</t>
  </si>
  <si>
    <t>40103 fornitore</t>
  </si>
  <si>
    <t>HOUS OF ARTS LEKE</t>
  </si>
  <si>
    <t>40104 fornitore</t>
  </si>
  <si>
    <t>AMBE SHKT LEKE</t>
  </si>
  <si>
    <t>40102 fornitore</t>
  </si>
  <si>
    <t>AMBE SHPK EURO</t>
  </si>
  <si>
    <t>40107 fornitore</t>
  </si>
  <si>
    <t>INC   SPA  EURO</t>
  </si>
  <si>
    <t>421 stipendo</t>
  </si>
  <si>
    <t>salari per dipendenti</t>
  </si>
  <si>
    <t>assicurazione per i dipendenti</t>
  </si>
  <si>
    <t>4456</t>
  </si>
  <si>
    <t>IVA</t>
  </si>
  <si>
    <t>512101</t>
  </si>
  <si>
    <t>banka  raiffeisen leke</t>
  </si>
  <si>
    <t>512102</t>
  </si>
  <si>
    <t>Banka raiffeisen leke 2</t>
  </si>
  <si>
    <t>512401</t>
  </si>
  <si>
    <t>Banka  raiffeisen euro</t>
  </si>
  <si>
    <t>5311</t>
  </si>
  <si>
    <t>pagamento con cedola fiscale</t>
  </si>
  <si>
    <t>I conti contabili per  utile/perdita anno financiare</t>
  </si>
  <si>
    <t>Spese</t>
  </si>
  <si>
    <t>Ricavi</t>
  </si>
  <si>
    <t>613</t>
  </si>
  <si>
    <t>l'afitto</t>
  </si>
  <si>
    <t>615</t>
  </si>
  <si>
    <t>Mirembajtje dhe riparime</t>
  </si>
  <si>
    <t>618</t>
  </si>
  <si>
    <t>Te ndryshme</t>
  </si>
  <si>
    <t>608</t>
  </si>
  <si>
    <t>altri spessi</t>
  </si>
  <si>
    <t>61801</t>
  </si>
  <si>
    <t>shpenzime Restorant</t>
  </si>
  <si>
    <t>61802</t>
  </si>
  <si>
    <t>shpenzime akomodimi</t>
  </si>
  <si>
    <t>61803</t>
  </si>
  <si>
    <t>noteri, perkthime</t>
  </si>
  <si>
    <t>61804</t>
  </si>
  <si>
    <t>shpenzime per projekte</t>
  </si>
  <si>
    <t>61805</t>
  </si>
  <si>
    <t>shpenzime nisje aktiviteti</t>
  </si>
  <si>
    <t>61806</t>
  </si>
  <si>
    <t>shpenzime te ndryshme</t>
  </si>
  <si>
    <t>61807</t>
  </si>
  <si>
    <t>kanceleri, fotokopje etj</t>
  </si>
  <si>
    <t>61808</t>
  </si>
  <si>
    <t>materilae pastrimi</t>
  </si>
  <si>
    <t>625</t>
  </si>
  <si>
    <t>Transferime, udhetim e dieta</t>
  </si>
  <si>
    <t>626</t>
  </si>
  <si>
    <t>Shpenzime postare e telekomunikacion</t>
  </si>
  <si>
    <t>628</t>
  </si>
  <si>
    <t>Sherbime bankare</t>
  </si>
  <si>
    <t>641</t>
  </si>
  <si>
    <t>Pagat e personelit</t>
  </si>
  <si>
    <t>644</t>
  </si>
  <si>
    <t>Kuota te sigur. shoq. dhe perkrahjes sociale</t>
  </si>
  <si>
    <t>766</t>
  </si>
  <si>
    <t>Fitime nga shkembimet valutore</t>
  </si>
  <si>
    <t xml:space="preserve">Il totale </t>
  </si>
  <si>
    <t>Totali</t>
  </si>
  <si>
    <t>Diferenca</t>
  </si>
  <si>
    <t>INC  spa  2019</t>
  </si>
  <si>
    <t xml:space="preserve">Printuar me : </t>
  </si>
  <si>
    <t xml:space="preserve"> Alpha 7.0  - Designed by IMB  - Tel : (04) 253 466             http : //www.imb.com.al </t>
  </si>
  <si>
    <t>INC S.P.A ESHTE CELUR SI DEGE E SHOQERISE SE HUAJ</t>
  </si>
  <si>
    <t>ME OBJEKT AKTIVITETI  :</t>
  </si>
  <si>
    <t xml:space="preserve">"Shoqeria zhvillon aktivitetin e shoqerise se ndertimit, si kontraktor i pergjithshem dhe </t>
  </si>
  <si>
    <t>promotor drejtperdrejt apo nepermjet shoqerive te tjera.''</t>
  </si>
  <si>
    <t>NUMRI I IDENTIFIKIMIT NE SISTEMIN TATIMOR SHQIPTAR ESHTE  L91330024U</t>
  </si>
  <si>
    <t>DATA E FILLIMIT TE AKTIVITETIT  ESHTE  30.01.2019</t>
  </si>
  <si>
    <t>GJATE VITIT 2019 (VITI I PARE I AKTIVITETIT), SHOQERIA KA NE TE DHENAT FISKALE</t>
  </si>
  <si>
    <t xml:space="preserve"> KONTRATAT E BASHKEPUNIMIT DHE SHPENZIMET ADMINISTRATIVE TE NISJES.</t>
  </si>
  <si>
    <t xml:space="preserve">SHPENZIMET PER NISJEN E AKTIVITETIT JANE MBULUAR NGA SHOQERIA MEME NE </t>
  </si>
  <si>
    <t>ITALI,  INC  SPA  ITALY.</t>
  </si>
  <si>
    <t xml:space="preserve">TE ARDHURA TE TJERA </t>
  </si>
  <si>
    <t>NGA AKTIVITETI SHFRYTEZIMIT</t>
  </si>
  <si>
    <t>ROBERTO RUSSO</t>
  </si>
  <si>
    <t>LUCIO MARIA PERILLI</t>
  </si>
  <si>
    <t>Monedha</t>
  </si>
  <si>
    <t>107</t>
  </si>
  <si>
    <t>40106</t>
  </si>
  <si>
    <t>ALB-STAR</t>
  </si>
  <si>
    <t>40109</t>
  </si>
  <si>
    <t>431</t>
  </si>
  <si>
    <t>409</t>
  </si>
  <si>
    <t>421</t>
  </si>
  <si>
    <t>41101</t>
  </si>
  <si>
    <t>FONDI SHQIPTAR I ZHVILLIMIT</t>
  </si>
  <si>
    <t>4453</t>
  </si>
  <si>
    <t>4457</t>
  </si>
  <si>
    <t>4458</t>
  </si>
  <si>
    <t>Raiffeisen 1393997</t>
  </si>
  <si>
    <t>512103</t>
  </si>
  <si>
    <t>Raiffeisen 21393997</t>
  </si>
  <si>
    <t>512104</t>
  </si>
  <si>
    <t>OTP Bank 01897047</t>
  </si>
  <si>
    <t>Raiffeisen EURO</t>
  </si>
  <si>
    <t>61501</t>
  </si>
  <si>
    <t>65701</t>
  </si>
  <si>
    <t>65703</t>
  </si>
  <si>
    <t>661</t>
  </si>
  <si>
    <t>666</t>
  </si>
  <si>
    <t>704</t>
  </si>
  <si>
    <t>767</t>
  </si>
  <si>
    <t>890</t>
  </si>
  <si>
    <t xml:space="preserve">Energji uji,fax,telefon,internet, </t>
  </si>
  <si>
    <t>Kerkesa te arketushme  fondi zhvillimit</t>
  </si>
  <si>
    <t>Kreditore te tjere  inc italy</t>
  </si>
  <si>
    <t>01.01.2020</t>
  </si>
  <si>
    <t>Debitore te tjere PARAPAGIME</t>
  </si>
  <si>
    <t>Pasqyra   e   te   Ardhurave   dhe   Shpenzimeve     2020</t>
  </si>
  <si>
    <t>Pasqyrat    Financiare    te    Vitit   2020</t>
  </si>
  <si>
    <t>31.12.2020</t>
  </si>
  <si>
    <t>VITI    2020</t>
  </si>
  <si>
    <t>Pasqyra e Ndryshimeve në Kapitalin Neto</t>
  </si>
  <si>
    <t>Kapitali i nënshkruar</t>
  </si>
  <si>
    <t>Primi i lidhur me kapitalin</t>
  </si>
  <si>
    <t>Rezerva Rivlerësimi</t>
  </si>
  <si>
    <t>Rezerva Ligjore</t>
  </si>
  <si>
    <t>Rezerva Statutore</t>
  </si>
  <si>
    <t>Rezerva të tjera</t>
  </si>
  <si>
    <t>Fitimet e Pashpërndara</t>
  </si>
  <si>
    <t>Fitim / Humbja e vitit</t>
  </si>
  <si>
    <t>Interesa Jo-Kontrollues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</si>
  <si>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</si>
  <si>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</si>
  <si>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</si>
  <si>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</si>
  <si>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</si>
  <si>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</si>
  <si>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Dividendë të paguar</t>
  </si>
  <si>
    <t>Totali i transaksioneve me pronarët e njësisë ekonomike</t>
  </si>
  <si>
    <t>Pozicioni financiar i rideklaruar më 1 janar 2019</t>
  </si>
  <si>
    <t>Pozicioni financiar më 31 dhjetor 2019</t>
  </si>
  <si>
    <t>Pozicioni financiar i rideklaruar më 1 janar 2020</t>
  </si>
  <si>
    <t>Pozicioni financiar më 31 dhjetor 2020</t>
  </si>
  <si>
    <t>ADMINISTRATORI I SHOQERISE</t>
  </si>
  <si>
    <t>26.03.2021</t>
  </si>
  <si>
    <t>Benzine/Nafte/Gaz</t>
  </si>
  <si>
    <t>Shpenzime administrative Vlore</t>
  </si>
  <si>
    <t>Fitim humbje te mbartura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</si>
  <si>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</si>
  <si>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</si>
  <si>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</si>
  <si>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</si>
  <si>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</si>
  <si>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</si>
  <si>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</si>
  <si>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</si>
  <si>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</si>
  <si>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</si>
  <si>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</si>
  <si>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</si>
  <si>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</si>
  <si>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</si>
  <si>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</si>
  <si>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</si>
  <si>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</si>
  <si>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</si>
  <si>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</si>
  <si>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</si>
  <si>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</si>
  <si>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</si>
  <si>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</si>
  <si>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</si>
  <si>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</si>
  <si>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</si>
  <si>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</si>
  <si>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</si>
  <si>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</si>
  <si>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</si>
  <si>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</si>
  <si>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</si>
  <si>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</si>
  <si>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</si>
  <si>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</si>
  <si>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</si>
  <si>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</si>
  <si>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</si>
  <si>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</si>
  <si>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</si>
  <si>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</si>
  <si>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</si>
  <si>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</si>
  <si>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</si>
  <si>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</si>
  <si>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</si>
  <si>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</si>
  <si>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</si>
  <si>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</si>
  <si>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</si>
  <si>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</si>
  <si>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</si>
  <si>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Referenca</t>
  </si>
  <si>
    <t>Shënimet qe shpjegojnë zërat e ndryshëm të pasqyrave financiare</t>
  </si>
  <si>
    <t>AKTIVET  AFAT SHKURTERA</t>
  </si>
  <si>
    <t>Emri i Bankes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</si>
  <si>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</si>
  <si>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</si>
  <si>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</si>
  <si>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</si>
  <si>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</si>
  <si>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</si>
  <si>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</si>
  <si>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</si>
  <si>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</si>
  <si>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</si>
  <si>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Pulla tatimore,bileta,te tjera me vlere</t>
  </si>
  <si>
    <t>Investime</t>
  </si>
  <si>
    <t>Në tituj pronësie të njësive ekonomike brenda grupit</t>
  </si>
  <si>
    <t>Shoqeria nuk ka tituj pronesie te njesive ekonomike brenda grupit</t>
  </si>
  <si>
    <t>Aksionet e veta</t>
  </si>
  <si>
    <t>Shoqeria nuk ka riblerje te aksione te emetuara me pare nga ana jone</t>
  </si>
  <si>
    <t>Te tjera Financiare</t>
  </si>
  <si>
    <t>Shoqeria nuk ka aktive te tjera financiare te investuara</t>
  </si>
  <si>
    <t>Të drejta të arkëtueshme</t>
  </si>
  <si>
    <t>Nga aktiviteti i shfrytëzimit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</si>
  <si>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</si>
  <si>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</si>
  <si>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</si>
  <si>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</si>
  <si>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</si>
  <si>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</si>
  <si>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>Nga njësitë ekonomike brenda grupit</t>
  </si>
  <si>
    <t xml:space="preserve">     Shoqeria nuk ka te drejta dhe detyrimendaj njesive ekonomike brenda grupit</t>
  </si>
  <si>
    <t>Nga  njësitë ekonomike ku ka interesa pjesëmarrëse</t>
  </si>
  <si>
    <t xml:space="preserve">     Shoqeria nuk te drejta dhe detyrime ndaj njësive ekonomike me interesa pjesëmarrëse</t>
  </si>
  <si>
    <t xml:space="preserve">Të tjera 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</si>
  <si>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</si>
  <si>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</si>
  <si>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</si>
  <si>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</si>
  <si>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</si>
  <si>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</si>
  <si>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</si>
  <si>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</si>
  <si>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</si>
  <si>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</si>
  <si>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</si>
  <si>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</si>
  <si>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</si>
  <si>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Zhvlerësim i të drejtave dhe detyrimeve (i detajuar per çdo ze si me siper)</t>
  </si>
  <si>
    <t>Kapital i nënshkruar i papaguar</t>
  </si>
  <si>
    <t>Kapital i nënshkruar  gjithsej</t>
  </si>
  <si>
    <t>Kapital i nënshkruar i paguar</t>
  </si>
  <si>
    <t>Inventarët</t>
  </si>
  <si>
    <t>Lëndë e parë dhe materiale të konsumueshme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</si>
  <si>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</si>
  <si>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</si>
  <si>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</si>
  <si>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</si>
  <si>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</si>
  <si>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</si>
  <si>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</si>
  <si>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>Zhvlerësimi i materialeve të tjera</t>
  </si>
  <si>
    <t xml:space="preserve">Inventaret analitike bashkangjitur </t>
  </si>
  <si>
    <t>Prodhime në proces dhe gjysëmprodukte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</si>
  <si>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</si>
  <si>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</si>
  <si>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</si>
  <si>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</si>
  <si>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</si>
  <si>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Produkte të gatshme </t>
  </si>
  <si>
    <t>Produkte të ndërmjetëm</t>
  </si>
  <si>
    <t>Produkte të gatshëm</t>
  </si>
  <si>
    <t>Nënprodukte dhe produkte mbeturinë</t>
  </si>
  <si>
    <t>Zhvlerësimi i produkteve të gatshëm</t>
  </si>
  <si>
    <t xml:space="preserve">Mallra                                                        </t>
  </si>
  <si>
    <t>Zhvlerësimi i mallrave dhe (produkteve) për shitje</t>
  </si>
  <si>
    <t xml:space="preserve">Inventari mallrave bashkangjitur </t>
  </si>
  <si>
    <t>Aktive Biologjike (Gjë e gjallë në rritje e majmëri)</t>
  </si>
  <si>
    <t>Gjedhe ne majmeri</t>
  </si>
  <si>
    <t>Te leshta ne majmeri</t>
  </si>
  <si>
    <t>Te dhirta ne majmeri</t>
  </si>
  <si>
    <t>Derra ne majmeri</t>
  </si>
  <si>
    <t>Zogj ne rritje</t>
  </si>
  <si>
    <t>AAGJM të mbajtura për shitje</t>
  </si>
  <si>
    <t xml:space="preserve">Inventari  bashkangjitur </t>
  </si>
  <si>
    <t>Parapagime për inventar</t>
  </si>
  <si>
    <t>Materiale të para</t>
  </si>
  <si>
    <t>Mallra ( dhe produkte) për shitje</t>
  </si>
  <si>
    <t>Gjë e gjallë</t>
  </si>
  <si>
    <t>Shpenzime të shtyra</t>
  </si>
  <si>
    <t>Furnitorë për shërbime (teprica debitore)</t>
  </si>
  <si>
    <t>Shpenzime të periudhave të ardhme</t>
  </si>
  <si>
    <t>Të arkëtueshme nga të ardhurat e konstatuara</t>
  </si>
  <si>
    <t>Interesa aktive të llogaritura</t>
  </si>
  <si>
    <t>Të ardhura të llogaritura</t>
  </si>
  <si>
    <t>AKTIVET AFATGJATA</t>
  </si>
  <si>
    <t xml:space="preserve">Aktivet  financiare </t>
  </si>
  <si>
    <t>Tituj pronësie në njësitë ekonomike brenda grupit</t>
  </si>
  <si>
    <t>Aksione të shoqërive të kontrolluara</t>
  </si>
  <si>
    <t>Zhvleresimi Aksione të shoqërive të kontrolluara</t>
  </si>
  <si>
    <t>Aksione të shoqërive të lidhura</t>
  </si>
  <si>
    <t>Zhvleresimi Aksione të shoqërive të lidhura</t>
  </si>
  <si>
    <t xml:space="preserve">Tituj të huadhënies në njësitë ekonomike brenda grupit </t>
  </si>
  <si>
    <t>Huadhënie afatgjatë në njësitë ekonomike brenda grupit</t>
  </si>
  <si>
    <t>Zhvleresimi Huadhënie afatgjatë në njësitë ekonomike brenda grupit</t>
  </si>
  <si>
    <t xml:space="preserve">Tituj pronësie  në njësitë ekonomike ku ka interesa pjesëmarrëse </t>
  </si>
  <si>
    <t>Aksione të shoqërive ku ka interesa pjesëmarrëse</t>
  </si>
  <si>
    <t>Zhvleresimi Aksione të shoqërive ku ka interesa pjesëmarrëse</t>
  </si>
  <si>
    <t>Tituj të huadhënies  në njësitë ekonomike ku ka interesa pjesëmarrëse</t>
  </si>
  <si>
    <t>Huadhënie afatgjate  në njësitë ekonomike ku ka interesa pjesëmarrëse</t>
  </si>
  <si>
    <t>Zhvleresimi Huadhënie afatgjate  në njësitë ekonomike ku ka interesa pjesëmarrëse</t>
  </si>
  <si>
    <t xml:space="preserve">Tituj të tjerë të mbajtur si aktive afatgjata </t>
  </si>
  <si>
    <t>Aksione të tjera dhe letra me vlerë</t>
  </si>
  <si>
    <t>Zhvleresimi Aksione të tjera dhe letra me vlerë</t>
  </si>
  <si>
    <t>Tituj të tjerë të huadhënies</t>
  </si>
  <si>
    <t>Të drejta të tjera afatgjatë</t>
  </si>
  <si>
    <t>Të drejta dhe detyrime ndaj pjesëtarëve të tjerë të grupit</t>
  </si>
  <si>
    <t>Të drejta dhe detyrime ndaj ortakëve dhe aksionerëve</t>
  </si>
  <si>
    <t>Zhvleresimi Të drejta të tjera afatgjatë</t>
  </si>
  <si>
    <t>Zhvleresimi Të drejta dhe detyrime ndaj pjesëtarëve të tjerë të grupit</t>
  </si>
  <si>
    <t>Zhvleresimi Të drejta dhe detyrime ndaj ortakëve dhe aksionerëve</t>
  </si>
  <si>
    <t>Aktive 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</si>
  <si>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</si>
  <si>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</si>
  <si>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</si>
  <si>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</si>
  <si>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Analiza e posteve te amortizushme</t>
  </si>
  <si>
    <t>Emertimi</t>
  </si>
  <si>
    <t>Viti raportues</t>
  </si>
  <si>
    <t>Viti paraardhes</t>
  </si>
  <si>
    <t>Vlera</t>
  </si>
  <si>
    <t>Amortizimi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</si>
  <si>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</si>
  <si>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</si>
  <si>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</si>
  <si>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</si>
  <si>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</si>
  <si>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</si>
  <si>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</si>
  <si>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</si>
  <si>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Ativet biologjike </t>
  </si>
  <si>
    <t xml:space="preserve">Gjedhe </t>
  </si>
  <si>
    <t xml:space="preserve">Te leshta </t>
  </si>
  <si>
    <t xml:space="preserve">Te dhirta  </t>
  </si>
  <si>
    <t xml:space="preserve">Derra  </t>
  </si>
  <si>
    <t>Pula</t>
  </si>
  <si>
    <t>Aktive  jo materiale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</si>
  <si>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</si>
  <si>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</si>
  <si>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</si>
  <si>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</si>
  <si>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</si>
  <si>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</si>
  <si>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</si>
  <si>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</si>
  <si>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</si>
  <si>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</si>
  <si>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</si>
  <si>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</si>
  <si>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</si>
  <si>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</si>
  <si>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Aktive tatimore te shtyra</t>
  </si>
  <si>
    <t>Tatime të shtyra (teprica debitore)</t>
  </si>
  <si>
    <t>Kapitali i nenshkruar i pa paguar</t>
  </si>
  <si>
    <t>DETYRIMET    DHE  KAPITALI</t>
  </si>
  <si>
    <t>Detyrime afatshkurtra:</t>
  </si>
  <si>
    <t>Titujt e huamarrjes</t>
  </si>
  <si>
    <t xml:space="preserve">Huamarrje afatshkurtra </t>
  </si>
  <si>
    <t>13.1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</si>
  <si>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</si>
  <si>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</si>
  <si>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</si>
  <si>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</si>
  <si>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</si>
  <si>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Detyrime ndaj institucioneve të kredisë</t>
  </si>
  <si>
    <t>Qera financiare</t>
  </si>
  <si>
    <t>13.2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</si>
  <si>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</si>
  <si>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</si>
  <si>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</si>
  <si>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</si>
  <si>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</si>
  <si>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</si>
  <si>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Kësti i llogaritur i huas për t’u paguar në 12 muajt e ardheshem</t>
  </si>
  <si>
    <t xml:space="preserve">Arkëtime në avancë për porosi </t>
  </si>
  <si>
    <t>Parapagime të marra</t>
  </si>
  <si>
    <t>13.3</t>
  </si>
  <si>
    <t>Të pagueshme për aktivitetin e shfrytëzimit</t>
  </si>
  <si>
    <t>Furnitorë për mallra, produkte e shërbime</t>
  </si>
  <si>
    <t>13.4</t>
  </si>
  <si>
    <t>Inventari i Furnitoreve bashkangjitur</t>
  </si>
  <si>
    <t>Debitorë të tjerë, kreditorë të tjerë</t>
  </si>
  <si>
    <t>Inventari i debitoreve te tjere bashkangjitur</t>
  </si>
  <si>
    <t>Dëftesa të pagueshme</t>
  </si>
  <si>
    <t>Premtim pagesa të pagueshm per furnizime</t>
  </si>
  <si>
    <t>13.5</t>
  </si>
  <si>
    <t>Të pagueshme ndaj njësive ekonomike brenda grupit</t>
  </si>
  <si>
    <t>Të drejta / detyrime ndaj pjesëtarëve të tjerë të grupit</t>
  </si>
  <si>
    <t>13.6</t>
  </si>
  <si>
    <t>Të pagueshme ndaj  njësive ekonomike ku ka interesa pjesëmarrëse</t>
  </si>
  <si>
    <t>Të drejta detyrime ndaj njësive ekonomike me interesa pjesëmarrëse</t>
  </si>
  <si>
    <t>13.7</t>
  </si>
  <si>
    <t>Të pagueshme ndaj punonjësve dhe sigurimeve shoqërore/shëndetsore</t>
  </si>
  <si>
    <t>Paga dhe shpërblime</t>
  </si>
  <si>
    <t>13.8</t>
  </si>
  <si>
    <t>Paradhënie për punonjësit</t>
  </si>
  <si>
    <t>Sigurime shoqërore dhe shëndetsore</t>
  </si>
  <si>
    <t>Organizma të tjera shoqërore</t>
  </si>
  <si>
    <t>Detyrime të tjera</t>
  </si>
  <si>
    <t>Të pagueshme për detyrimet tatimore</t>
  </si>
  <si>
    <t>Akciza</t>
  </si>
  <si>
    <t>13.9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</si>
  <si>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</si>
  <si>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</si>
  <si>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</si>
  <si>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</si>
  <si>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</si>
  <si>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</si>
  <si>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</si>
  <si>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tjera të pagueshme</t>
  </si>
  <si>
    <t>Të drejta dhe detyrime ndaj ortakëve dhe pronarëve</t>
  </si>
  <si>
    <t>13.10</t>
  </si>
  <si>
    <t>Dividendë për t’u paguar</t>
  </si>
  <si>
    <t>Të pagueshme për shpenzime të konstatuara</t>
  </si>
  <si>
    <t>Shpenzime të llogaritura</t>
  </si>
  <si>
    <t>Interesa të llogaritur</t>
  </si>
  <si>
    <t xml:space="preserve">Të ardhura të shtyra </t>
  </si>
  <si>
    <t>Grante afatshkurtera</t>
  </si>
  <si>
    <t>Të ardhura të periudhave të ardhme</t>
  </si>
  <si>
    <t>Provizione</t>
  </si>
  <si>
    <t>Provizione afatshkurtera</t>
  </si>
  <si>
    <t>Detyrime afatgjata:</t>
  </si>
  <si>
    <t>Huamarrje afatgjata</t>
  </si>
  <si>
    <t>17.1</t>
  </si>
  <si>
    <t>Premtim pagesa të pagueshme për hua afatgjata</t>
  </si>
  <si>
    <t>Detyrime për blerjet e letrave me vlerë afatgjata</t>
  </si>
  <si>
    <t>17.2</t>
  </si>
  <si>
    <t>Huamarrje afatgjata nga Bankat</t>
  </si>
  <si>
    <t xml:space="preserve">Arkëtimet në avancë për porosi </t>
  </si>
  <si>
    <t>17.3</t>
  </si>
  <si>
    <t>Furnitorë për mallra, produkte e shërbime mbi nje vit</t>
  </si>
  <si>
    <t>17.4</t>
  </si>
  <si>
    <t>Debitorë të tjerë, kreditorë të tjerë mbi nje vit</t>
  </si>
  <si>
    <t>Premtim pagesa të pagueshm per furnizime mbi nje vit</t>
  </si>
  <si>
    <t>17.5</t>
  </si>
  <si>
    <t>Të drejta / detyrime ndaj pjesëtarëve të tjerë të grupit mbi nje vit</t>
  </si>
  <si>
    <t>17.6</t>
  </si>
  <si>
    <t>17.7</t>
  </si>
  <si>
    <t>Të drejta dhe detyrime ndaj ortakëve dhe pronarëve mbi nje vit</t>
  </si>
  <si>
    <t>17.8</t>
  </si>
  <si>
    <t>Dividendë për t’u paguar mbi nje vit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</si>
  <si>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</si>
  <si>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</si>
  <si>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</si>
  <si>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</si>
  <si>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</si>
  <si>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20.1</t>
  </si>
  <si>
    <t>Detyrime tatimore të shtyra</t>
  </si>
  <si>
    <t>20.2</t>
  </si>
  <si>
    <t>Kapitali dhe Rezervat</t>
  </si>
  <si>
    <t>Kapitali i Nënshkruar</t>
  </si>
  <si>
    <t>Rezerva rivlerësimi</t>
  </si>
  <si>
    <t xml:space="preserve">Rezerva ligjore </t>
  </si>
  <si>
    <t>Rezerva statutore</t>
  </si>
  <si>
    <t>26.1</t>
  </si>
  <si>
    <t>26.2</t>
  </si>
  <si>
    <t xml:space="preserve">Fitimi i pashpërndarë </t>
  </si>
  <si>
    <t>26.3</t>
  </si>
  <si>
    <t>Fitim / Humbja e  Vitit</t>
  </si>
  <si>
    <t>Pasqyra   e   te   Ardhurave   dhe   Shpenzimeve</t>
  </si>
  <si>
    <t>Te ardhurat perbehen</t>
  </si>
  <si>
    <t>●</t>
  </si>
  <si>
    <t>TE ARDHURA TE TJERA</t>
  </si>
  <si>
    <t>Shpenzimet perbehen nga</t>
  </si>
  <si>
    <t>shpenzime per pagat e sigurime</t>
  </si>
  <si>
    <t>shpenzime administrative</t>
  </si>
  <si>
    <t>shpenzime amortizimi</t>
  </si>
  <si>
    <t>Fitimi (Humbja) e vitit financiar</t>
  </si>
  <si>
    <t>Fitimi i ushtrimit</t>
  </si>
  <si>
    <t>Shpenzime te pa zbriteshme</t>
  </si>
  <si>
    <t>Fitimi para tatimit</t>
  </si>
  <si>
    <t>Në shpenzimet e pazbritëshme  përfshihen zërat e mëposhtëm:</t>
  </si>
  <si>
    <t>Gjoba</t>
  </si>
  <si>
    <t>Pasqyra   e   Fluksit   Monetar  -  Metoda  Indirekte</t>
  </si>
  <si>
    <t>Mjetet monetare ne fillim te periudhes kontabel</t>
  </si>
  <si>
    <t xml:space="preserve">Ne fluksin monetar kane ndikuar </t>
  </si>
  <si>
    <t>Pozitivisht :</t>
  </si>
  <si>
    <t>Amortizimin</t>
  </si>
  <si>
    <t>Rritje/renie ne tepricen e detyrimeve ,per tu paguar</t>
  </si>
  <si>
    <t>Shuma e Faktoreve me influence Pozitive</t>
  </si>
  <si>
    <t>dhe Negativisht :</t>
  </si>
  <si>
    <t xml:space="preserve">Rritje/renie ne tepricen e kerkesave te arketueshme </t>
  </si>
  <si>
    <t>Blerja e aktiveve afatgjata materiale</t>
  </si>
  <si>
    <t>Tatim mbi fitimin i paguar</t>
  </si>
  <si>
    <t>Parapagime dhe shpenzime te shtyra</t>
  </si>
  <si>
    <t>Shuma e Faktoreve me influence Negative</t>
  </si>
  <si>
    <t>Gjendja e Mj.Monetare me 31.12.2015</t>
  </si>
  <si>
    <t xml:space="preserve">Pasqyra  e  Ndryshimeve  ne  Kapital  </t>
  </si>
  <si>
    <t xml:space="preserve">Fitimi (humbja) neto e vitit financiar </t>
  </si>
  <si>
    <t>Fitimi qe bartet ne vitin e ardheshem</t>
  </si>
  <si>
    <t>Rritja e kapitalit aksioner</t>
  </si>
  <si>
    <t>Rivleresime</t>
  </si>
  <si>
    <t>Llogarite jashte bilancit</t>
  </si>
  <si>
    <t>Shënime të tjera shpjegeuse</t>
  </si>
  <si>
    <t>C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</si>
  <si>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</si>
  <si>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</si>
  <si>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</si>
  <si>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</si>
  <si>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</si>
  <si>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Alketa Hasanbelli</t>
  </si>
  <si>
    <t>Saldo conto contabile [Mastro]</t>
  </si>
  <si>
    <t>Periodo : 02/01/2020deri:31/12/2020</t>
  </si>
  <si>
    <t>ATTIVO</t>
  </si>
  <si>
    <t>PASSIVO</t>
  </si>
  <si>
    <t>Utile/perdita anno 2019</t>
  </si>
  <si>
    <t>Utile/perdita anno 2020</t>
  </si>
  <si>
    <t>2818</t>
  </si>
  <si>
    <t>I FORNITORI</t>
  </si>
  <si>
    <t>I CLIENTI</t>
  </si>
  <si>
    <t>419</t>
  </si>
  <si>
    <t>Salari per dipendenti</t>
  </si>
  <si>
    <t>Assicurazione per i dipendenti</t>
  </si>
  <si>
    <t>512105</t>
  </si>
  <si>
    <t>OTP1932575</t>
  </si>
  <si>
    <t>512402</t>
  </si>
  <si>
    <t>OTP1951318</t>
  </si>
  <si>
    <t>602</t>
  </si>
  <si>
    <t>Acquisto di materiali S.A.L.</t>
  </si>
  <si>
    <t>60401</t>
  </si>
  <si>
    <t>Energia</t>
  </si>
  <si>
    <t>60402</t>
  </si>
  <si>
    <t>UTENZE AFFITTO</t>
  </si>
  <si>
    <t>60403</t>
  </si>
  <si>
    <t>Acqua</t>
  </si>
  <si>
    <t>60801</t>
  </si>
  <si>
    <t>Consulenza</t>
  </si>
  <si>
    <t>Affito</t>
  </si>
  <si>
    <t>MENTORI Appartamento</t>
  </si>
  <si>
    <t>Servizio di manutenzione</t>
  </si>
  <si>
    <t>Canceleria</t>
  </si>
  <si>
    <t>Menu ristorante</t>
  </si>
  <si>
    <t>Servizio Dogana</t>
  </si>
  <si>
    <t>Costi amministrativi INC  ITALIA</t>
  </si>
  <si>
    <t>GARANZIA</t>
  </si>
  <si>
    <t>61809</t>
  </si>
  <si>
    <t>Ettore Spese Tirana</t>
  </si>
  <si>
    <t>Spese postali e di telecomunicazione</t>
  </si>
  <si>
    <t>62601</t>
  </si>
  <si>
    <t>Internet</t>
  </si>
  <si>
    <t>62602</t>
  </si>
  <si>
    <t>Telefono</t>
  </si>
  <si>
    <t>Servizi bancari</t>
  </si>
  <si>
    <t>Salari del personale</t>
  </si>
  <si>
    <t>Assicurazione staff</t>
  </si>
  <si>
    <t>Altri interessi</t>
  </si>
  <si>
    <t>6570201</t>
  </si>
  <si>
    <t>Tariffe manutenzione</t>
  </si>
  <si>
    <t>Spesse  interessi</t>
  </si>
  <si>
    <t>6811</t>
  </si>
  <si>
    <t>Ammortamento per IMMOBILIZZAZIONI  IMMATERIALI(altri beni)</t>
  </si>
  <si>
    <t>Spese diverse</t>
  </si>
  <si>
    <t xml:space="preserve">Totali </t>
  </si>
  <si>
    <t xml:space="preserve">Diferenca </t>
  </si>
  <si>
    <t>inc  2020</t>
  </si>
  <si>
    <t>I beni materiali a lungo termine</t>
  </si>
  <si>
    <t xml:space="preserve">costo </t>
  </si>
  <si>
    <t>ammortamento  2020</t>
  </si>
  <si>
    <t>Valore residuale nella contabilita</t>
  </si>
  <si>
    <t>TELEVISORE SAMSUNG           </t>
  </si>
  <si>
    <t xml:space="preserve">SEDIE  UFFICO                 </t>
  </si>
  <si>
    <t>CELLULARE SAMSUNG GALAXY     </t>
  </si>
  <si>
    <t>ammortamento delle immobilizzazioni materiali</t>
  </si>
  <si>
    <t>INC SPA  ITALIA (FORNITORE)</t>
  </si>
  <si>
    <t>HOUSE OF ARTS</t>
  </si>
  <si>
    <t>AMBE</t>
  </si>
  <si>
    <t>alb star  anticipi</t>
  </si>
  <si>
    <t>FONDI SHQIPTAR I ZHVILLIMIT per anticipo</t>
  </si>
  <si>
    <t>ALTRE</t>
  </si>
  <si>
    <t xml:space="preserve">Costi amministrativi Valona </t>
  </si>
  <si>
    <t>SPESE GARANZIE</t>
  </si>
  <si>
    <t>TOTALE FATTURATO</t>
  </si>
  <si>
    <t>Reddito da interessi bancari</t>
  </si>
  <si>
    <t>Perdita 2020</t>
  </si>
  <si>
    <t>te ardhura nga AKTIVITETI</t>
  </si>
  <si>
    <t>Pasqyra   e   Fluksit   te Mjeteve   Monetare</t>
  </si>
  <si>
    <t>(metoda indirekte)</t>
  </si>
  <si>
    <t>Fluksi i Mjeteve Monetare nga/(përdorur në) aktivitetin e shfrytëzimit</t>
  </si>
  <si>
    <t>X</t>
  </si>
  <si>
    <t>Rregullimet për shpenzimet jomonetare:</t>
  </si>
  <si>
    <t>Shpenzimet financiare jomonetare</t>
  </si>
  <si>
    <t>Shpenzimet për tatimin mbi fitimin jomonetar</t>
  </si>
  <si>
    <t>Shpenzime konsumi dhe amortizimi</t>
  </si>
  <si>
    <t>Zhvlerësimi i aktiveve afatgjata materiale</t>
  </si>
  <si>
    <t>Fluksi i mjeteve monetare i përfshirë në aktivitetet investuese:</t>
  </si>
  <si>
    <t>Fitim nga shitja e aktiveve afatgjata materiale</t>
  </si>
  <si>
    <t>( X )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</si>
  <si>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</si>
  <si>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</si>
  <si>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</si>
  <si>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</si>
  <si>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</si>
  <si>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</si>
  <si>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</si>
  <si>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</si>
  <si>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</si>
  <si>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</si>
  <si>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</si>
  <si>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</si>
  <si>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</si>
  <si>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</si>
  <si>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</si>
  <si>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</si>
  <si>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</si>
  <si>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</si>
  <si>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</si>
  <si>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</si>
  <si>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</si>
  <si>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</si>
  <si>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</si>
  <si>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</si>
  <si>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</si>
  <si>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</si>
  <si>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</si>
  <si>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</si>
  <si>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Mjete monetare dhe ekuivalentë të mjeteve monetare më 1 janar 2020</t>
  </si>
  <si>
    <t>Mjete monetare dhe ekuivalentë të mjeteve monetare më 31 dhjetor 2020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</si>
</sst>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#,##0.0"/>
    <numFmt numFmtId="165" formatCode="#,##0.00_);\-#,##0.00"/>
    <numFmt numFmtId="166" formatCode="#,##0.000_);\(#,##0.000\)"/>
    <numFmt numFmtId="167" formatCode="dd\/mm\/yyyy"/>
    <numFmt numFmtId="168" formatCode="_-* #,##0_L_e_k_-;\-* #,##0_L_e_k_-;_-* &quot;-&quot;??_L_e_k_-;_-@_-"/>
  </numFmts>
  <fonts count="7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i/>
      <sz val="9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i/>
      <sz val="13.45"/>
      <color indexed="8"/>
      <name val="Times New Roman"/>
      <family val="1"/>
    </font>
    <font>
      <b/>
      <i/>
      <sz val="11.05"/>
      <color indexed="8"/>
      <name val="Times New Roman"/>
      <family val="1"/>
    </font>
    <font>
      <b/>
      <i/>
      <sz val="9.85"/>
      <color indexed="8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MS Sans Serif"/>
      <family val="2"/>
    </font>
    <font>
      <i/>
      <sz val="9"/>
      <color indexed="8"/>
      <name val="Arial"/>
      <family val="2"/>
    </font>
    <font>
      <i/>
      <sz val="8.15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6.95"/>
      <color indexed="8"/>
      <name val="Times New Roman"/>
      <family val="1"/>
    </font>
    <font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2"/>
      <color rgb="FF333333"/>
      <name val="Tahoma"/>
      <family val="2"/>
    </font>
    <font>
      <sz val="11"/>
      <color rgb="FF333333"/>
      <name val="Tahoma"/>
      <family val="2"/>
    </font>
    <font>
      <b/>
      <sz val="10"/>
      <color rgb="FFFF0000"/>
      <name val="MS Sans Serif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8"/>
      <color rgb="FF333333"/>
      <name val="Tahoma"/>
      <family val="2"/>
    </font>
    <font>
      <b/>
      <sz val="9"/>
      <color rgb="FFFF0000"/>
      <name val="Arial"/>
      <family val="2"/>
    </font>
    <font>
      <b/>
      <sz val="8"/>
      <name val="Calibri"/>
      <family val="2"/>
      <scheme val="minor"/>
    </font>
    <font>
      <sz val="10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sz val="10"/>
      <name val="Times New Roman"/>
      <family val="1"/>
      <charset val="238"/>
    </font>
    <font>
      <b/>
      <i/>
      <sz val="13.45"/>
      <name val="Times New Roman"/>
      <family val="1"/>
    </font>
    <font>
      <b/>
      <i/>
      <sz val="11.05"/>
      <name val="Times New Roman"/>
      <family val="1"/>
    </font>
    <font>
      <sz val="10"/>
      <color rgb="FFFF0000"/>
      <name val="Arial"/>
      <family val="2"/>
    </font>
    <font>
      <sz val="9"/>
      <color rgb="FF1D2228"/>
      <name val="Helvetica"/>
      <family val="2"/>
    </font>
    <font>
      <sz val="9"/>
      <color rgb="FF000000"/>
      <name val="Helvetica"/>
      <family val="2"/>
    </font>
    <font>
      <i/>
      <sz val="14"/>
      <name val="Arial"/>
      <family val="2"/>
    </font>
    <font>
      <b/>
      <sz val="14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9" fillId="0" borderId="0" applyFont="0" applyFill="0" applyBorder="0" applyAlignment="0" applyProtection="0"/>
    <xf numFmtId="0" fontId="42" fillId="0" borderId="0"/>
    <xf numFmtId="0" fontId="52" fillId="0" borderId="0"/>
  </cellStyleXfs>
  <cellXfs count="59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8" fillId="0" borderId="0" xfId="0" applyFont="1"/>
    <xf numFmtId="0" fontId="1" fillId="0" borderId="2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/>
    <xf numFmtId="0" fontId="25" fillId="0" borderId="0" xfId="0" applyFont="1" applyAlignment="1">
      <alignment vertical="center"/>
    </xf>
    <xf numFmtId="0" fontId="25" fillId="0" borderId="7" xfId="0" applyFont="1" applyBorder="1"/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5" fillId="0" borderId="8" xfId="0" applyFont="1" applyBorder="1"/>
    <xf numFmtId="0" fontId="25" fillId="0" borderId="0" xfId="0" applyFont="1"/>
    <xf numFmtId="0" fontId="8" fillId="0" borderId="8" xfId="0" applyFont="1" applyBorder="1"/>
    <xf numFmtId="0" fontId="8" fillId="0" borderId="7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2" fillId="0" borderId="7" xfId="0" applyFont="1" applyFill="1" applyBorder="1"/>
    <xf numFmtId="0" fontId="12" fillId="0" borderId="0" xfId="0" applyFont="1" applyFill="1" applyBorder="1"/>
    <xf numFmtId="0" fontId="12" fillId="0" borderId="5" xfId="0" applyFont="1" applyFill="1" applyBorder="1"/>
    <xf numFmtId="0" fontId="12" fillId="0" borderId="5" xfId="0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0" xfId="0" applyFont="1" applyFill="1"/>
    <xf numFmtId="0" fontId="12" fillId="0" borderId="2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/>
    <xf numFmtId="0" fontId="12" fillId="0" borderId="9" xfId="0" applyFont="1" applyFill="1" applyBorder="1"/>
    <xf numFmtId="0" fontId="12" fillId="0" borderId="9" xfId="0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0" xfId="0" applyFont="1" applyFill="1" applyBorder="1"/>
    <xf numFmtId="0" fontId="13" fillId="0" borderId="8" xfId="0" applyFont="1" applyFill="1" applyBorder="1"/>
    <xf numFmtId="0" fontId="13" fillId="0" borderId="0" xfId="0" applyFont="1" applyFill="1"/>
    <xf numFmtId="0" fontId="14" fillId="0" borderId="7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5" fillId="0" borderId="0" xfId="0" applyFont="1" applyFill="1"/>
    <xf numFmtId="0" fontId="16" fillId="0" borderId="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7" fillId="0" borderId="0" xfId="0" applyFont="1" applyFill="1"/>
    <xf numFmtId="0" fontId="17" fillId="0" borderId="7" xfId="0" applyFont="1" applyFill="1" applyBorder="1"/>
    <xf numFmtId="0" fontId="18" fillId="0" borderId="0" xfId="0" applyFont="1" applyFill="1" applyBorder="1"/>
    <xf numFmtId="0" fontId="18" fillId="0" borderId="8" xfId="0" applyFont="1" applyFill="1" applyBorder="1"/>
    <xf numFmtId="0" fontId="18" fillId="0" borderId="0" xfId="0" applyFont="1" applyFill="1"/>
    <xf numFmtId="0" fontId="18" fillId="0" borderId="7" xfId="0" applyFont="1" applyFill="1" applyBorder="1"/>
    <xf numFmtId="0" fontId="3" fillId="0" borderId="7" xfId="0" applyFont="1" applyFill="1" applyBorder="1"/>
    <xf numFmtId="0" fontId="3" fillId="0" borderId="0" xfId="0" applyFont="1" applyFill="1" applyBorder="1"/>
    <xf numFmtId="0" fontId="3" fillId="0" borderId="8" xfId="0" applyFont="1" applyFill="1" applyBorder="1"/>
    <xf numFmtId="0" fontId="3" fillId="0" borderId="0" xfId="0" applyFont="1" applyFill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3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3" fontId="8" fillId="0" borderId="0" xfId="0" applyNumberFormat="1" applyFont="1" applyFill="1"/>
    <xf numFmtId="3" fontId="12" fillId="0" borderId="3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3" fontId="13" fillId="0" borderId="0" xfId="0" applyNumberFormat="1" applyFont="1" applyFill="1"/>
    <xf numFmtId="0" fontId="0" fillId="0" borderId="12" xfId="0" applyBorder="1"/>
    <xf numFmtId="0" fontId="11" fillId="0" borderId="5" xfId="0" applyFont="1" applyFill="1" applyBorder="1"/>
    <xf numFmtId="0" fontId="43" fillId="2" borderId="5" xfId="0" applyFont="1" applyFill="1" applyBorder="1" applyAlignment="1">
      <alignment horizontal="left" vertical="top" wrapText="1"/>
    </xf>
    <xf numFmtId="0" fontId="44" fillId="0" borderId="0" xfId="0" applyFont="1"/>
    <xf numFmtId="0" fontId="11" fillId="0" borderId="0" xfId="0" applyFont="1" applyFill="1"/>
    <xf numFmtId="0" fontId="11" fillId="0" borderId="9" xfId="0" applyFont="1" applyFill="1" applyBorder="1"/>
    <xf numFmtId="0" fontId="3" fillId="0" borderId="0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" fontId="0" fillId="0" borderId="0" xfId="0" applyNumberFormat="1"/>
    <xf numFmtId="0" fontId="28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vertical="center"/>
    </xf>
    <xf numFmtId="4" fontId="45" fillId="3" borderId="12" xfId="0" applyNumberFormat="1" applyFont="1" applyFill="1" applyBorder="1"/>
    <xf numFmtId="4" fontId="45" fillId="3" borderId="11" xfId="0" applyNumberFormat="1" applyFont="1" applyFill="1" applyBorder="1"/>
    <xf numFmtId="4" fontId="46" fillId="3" borderId="12" xfId="0" applyNumberFormat="1" applyFont="1" applyFill="1" applyBorder="1"/>
    <xf numFmtId="4" fontId="46" fillId="3" borderId="11" xfId="0" applyNumberFormat="1" applyFont="1" applyFill="1" applyBorder="1"/>
    <xf numFmtId="0" fontId="0" fillId="0" borderId="12" xfId="0" applyBorder="1" applyAlignment="1">
      <alignment horizontal="left"/>
    </xf>
    <xf numFmtId="0" fontId="30" fillId="0" borderId="12" xfId="0" applyFont="1" applyBorder="1" applyAlignment="1">
      <alignment vertical="center"/>
    </xf>
    <xf numFmtId="4" fontId="0" fillId="3" borderId="12" xfId="0" applyNumberFormat="1" applyFill="1" applyBorder="1"/>
    <xf numFmtId="4" fontId="0" fillId="3" borderId="11" xfId="0" applyNumberFormat="1" applyFill="1" applyBorder="1"/>
    <xf numFmtId="0" fontId="30" fillId="0" borderId="12" xfId="0" applyFont="1" applyBorder="1" applyAlignment="1">
      <alignment horizontal="left" vertical="center"/>
    </xf>
    <xf numFmtId="165" fontId="30" fillId="0" borderId="12" xfId="0" applyNumberFormat="1" applyFont="1" applyBorder="1" applyAlignment="1">
      <alignment horizontal="right" vertical="center"/>
    </xf>
    <xf numFmtId="4" fontId="9" fillId="3" borderId="12" xfId="0" applyNumberFormat="1" applyFont="1" applyFill="1" applyBorder="1"/>
    <xf numFmtId="4" fontId="9" fillId="3" borderId="11" xfId="0" applyNumberFormat="1" applyFont="1" applyFill="1" applyBorder="1"/>
    <xf numFmtId="0" fontId="9" fillId="0" borderId="0" xfId="0" applyFont="1"/>
    <xf numFmtId="0" fontId="30" fillId="0" borderId="11" xfId="0" applyFont="1" applyBorder="1" applyAlignment="1">
      <alignment horizontal="left" vertical="center"/>
    </xf>
    <xf numFmtId="0" fontId="30" fillId="0" borderId="9" xfId="0" applyFont="1" applyBorder="1" applyAlignment="1">
      <alignment vertical="center"/>
    </xf>
    <xf numFmtId="0" fontId="30" fillId="0" borderId="9" xfId="0" applyFont="1" applyBorder="1" applyAlignment="1">
      <alignment horizontal="left" vertical="center"/>
    </xf>
    <xf numFmtId="0" fontId="0" fillId="0" borderId="9" xfId="0" applyBorder="1"/>
    <xf numFmtId="165" fontId="30" fillId="0" borderId="9" xfId="0" applyNumberFormat="1" applyFont="1" applyBorder="1" applyAlignment="1">
      <alignment horizontal="right" vertical="center"/>
    </xf>
    <xf numFmtId="0" fontId="0" fillId="0" borderId="13" xfId="0" applyBorder="1"/>
    <xf numFmtId="0" fontId="31" fillId="3" borderId="12" xfId="0" applyFont="1" applyFill="1" applyBorder="1" applyAlignment="1">
      <alignment horizontal="left" vertical="center"/>
    </xf>
    <xf numFmtId="0" fontId="31" fillId="3" borderId="12" xfId="0" applyFont="1" applyFill="1" applyBorder="1" applyAlignment="1">
      <alignment vertical="center"/>
    </xf>
    <xf numFmtId="0" fontId="9" fillId="3" borderId="12" xfId="0" applyFont="1" applyFill="1" applyBorder="1"/>
    <xf numFmtId="165" fontId="31" fillId="3" borderId="12" xfId="0" applyNumberFormat="1" applyFont="1" applyFill="1" applyBorder="1" applyAlignment="1">
      <alignment horizontal="right" vertical="center"/>
    </xf>
    <xf numFmtId="165" fontId="47" fillId="0" borderId="12" xfId="0" applyNumberFormat="1" applyFont="1" applyBorder="1" applyAlignment="1">
      <alignment horizontal="right" vertical="center"/>
    </xf>
    <xf numFmtId="4" fontId="0" fillId="0" borderId="12" xfId="0" applyNumberFormat="1" applyFill="1" applyBorder="1"/>
    <xf numFmtId="4" fontId="0" fillId="0" borderId="0" xfId="0" applyNumberFormat="1" applyFill="1" applyBorder="1"/>
    <xf numFmtId="39" fontId="0" fillId="0" borderId="12" xfId="0" applyNumberFormat="1" applyBorder="1"/>
    <xf numFmtId="4" fontId="0" fillId="0" borderId="0" xfId="0" applyNumberFormat="1" applyFill="1"/>
    <xf numFmtId="4" fontId="0" fillId="0" borderId="12" xfId="0" applyNumberFormat="1" applyBorder="1"/>
    <xf numFmtId="4" fontId="30" fillId="0" borderId="12" xfId="0" applyNumberFormat="1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0" fontId="32" fillId="0" borderId="12" xfId="0" applyFont="1" applyBorder="1"/>
    <xf numFmtId="165" fontId="32" fillId="0" borderId="12" xfId="0" applyNumberFormat="1" applyFont="1" applyBorder="1"/>
    <xf numFmtId="166" fontId="32" fillId="0" borderId="12" xfId="0" applyNumberFormat="1" applyFont="1" applyBorder="1"/>
    <xf numFmtId="0" fontId="29" fillId="0" borderId="0" xfId="0" applyFont="1" applyAlignment="1">
      <alignment horizontal="right" vertical="center"/>
    </xf>
    <xf numFmtId="165" fontId="31" fillId="0" borderId="0" xfId="0" applyNumberFormat="1" applyFont="1" applyAlignment="1">
      <alignment horizontal="right" vertical="center"/>
    </xf>
    <xf numFmtId="4" fontId="33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167" fontId="35" fillId="0" borderId="0" xfId="0" applyNumberFormat="1" applyFont="1" applyAlignment="1">
      <alignment vertical="center"/>
    </xf>
    <xf numFmtId="0" fontId="36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37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37" fillId="0" borderId="0" xfId="0" applyFont="1" applyBorder="1"/>
    <xf numFmtId="0" fontId="37" fillId="0" borderId="0" xfId="0" applyFont="1" applyBorder="1" applyAlignment="1">
      <alignment horizontal="left"/>
    </xf>
    <xf numFmtId="0" fontId="25" fillId="0" borderId="0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0" fillId="0" borderId="0" xfId="0" applyNumberFormat="1" applyFill="1" applyBorder="1" applyAlignment="1" applyProtection="1"/>
    <xf numFmtId="0" fontId="29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0" fillId="0" borderId="12" xfId="0" applyNumberFormat="1" applyFill="1" applyBorder="1" applyAlignment="1" applyProtection="1"/>
    <xf numFmtId="3" fontId="30" fillId="4" borderId="12" xfId="0" applyNumberFormat="1" applyFont="1" applyFill="1" applyBorder="1" applyAlignment="1">
      <alignment horizontal="right" vertical="center"/>
    </xf>
    <xf numFmtId="3" fontId="0" fillId="4" borderId="12" xfId="0" applyNumberFormat="1" applyFill="1" applyBorder="1" applyAlignment="1" applyProtection="1"/>
    <xf numFmtId="3" fontId="0" fillId="0" borderId="12" xfId="0" applyNumberFormat="1" applyFill="1" applyBorder="1" applyAlignment="1" applyProtection="1"/>
    <xf numFmtId="3" fontId="0" fillId="0" borderId="0" xfId="0" applyNumberFormat="1" applyFill="1" applyBorder="1" applyAlignment="1" applyProtection="1"/>
    <xf numFmtId="3" fontId="31" fillId="0" borderId="0" xfId="0" applyNumberFormat="1" applyFont="1" applyAlignment="1">
      <alignment horizontal="right" vertical="center"/>
    </xf>
    <xf numFmtId="0" fontId="23" fillId="0" borderId="0" xfId="0" applyFont="1" applyFill="1" applyBorder="1" applyAlignment="1">
      <alignment horizontal="center"/>
    </xf>
    <xf numFmtId="0" fontId="5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3" fontId="1" fillId="5" borderId="0" xfId="0" applyNumberFormat="1" applyFont="1" applyFill="1" applyAlignment="1">
      <alignment vertic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3" fontId="1" fillId="5" borderId="0" xfId="0" applyNumberFormat="1" applyFont="1" applyFill="1"/>
    <xf numFmtId="3" fontId="9" fillId="5" borderId="3" xfId="0" applyNumberFormat="1" applyFont="1" applyFill="1" applyBorder="1" applyAlignment="1">
      <alignment horizontal="center" vertical="center"/>
    </xf>
    <xf numFmtId="3" fontId="9" fillId="5" borderId="10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3" fontId="1" fillId="5" borderId="12" xfId="0" applyNumberFormat="1" applyFont="1" applyFill="1" applyBorder="1" applyAlignment="1">
      <alignment vertical="center"/>
    </xf>
    <xf numFmtId="0" fontId="21" fillId="5" borderId="1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3" fontId="1" fillId="5" borderId="14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48" fillId="0" borderId="0" xfId="2" applyNumberFormat="1" applyFont="1"/>
    <xf numFmtId="0" fontId="48" fillId="0" borderId="0" xfId="2" applyNumberFormat="1" applyFont="1" applyAlignment="1">
      <alignment vertical="center"/>
    </xf>
    <xf numFmtId="0" fontId="48" fillId="0" borderId="12" xfId="2" applyNumberFormat="1" applyFont="1" applyBorder="1"/>
    <xf numFmtId="0" fontId="40" fillId="0" borderId="12" xfId="2" applyNumberFormat="1" applyFont="1" applyBorder="1" applyAlignment="1">
      <alignment vertical="center" textRotation="90" wrapText="1"/>
    </xf>
    <xf numFmtId="0" fontId="41" fillId="0" borderId="12" xfId="2" applyNumberFormat="1" applyFont="1" applyBorder="1" applyAlignment="1">
      <alignment horizontal="center" vertical="center" textRotation="90"/>
    </xf>
    <xf numFmtId="0" fontId="41" fillId="0" borderId="12" xfId="2" applyNumberFormat="1" applyFont="1" applyBorder="1" applyAlignment="1">
      <alignment horizontal="center" vertical="center" textRotation="90" wrapText="1"/>
    </xf>
    <xf numFmtId="0" fontId="41" fillId="0" borderId="12" xfId="0" applyNumberFormat="1" applyFont="1" applyBorder="1" applyAlignment="1">
      <alignment horizontal="center" vertical="center"/>
    </xf>
    <xf numFmtId="0" fontId="41" fillId="0" borderId="12" xfId="2" applyNumberFormat="1" applyFont="1" applyBorder="1" applyAlignment="1">
      <alignment vertical="center" wrapText="1"/>
    </xf>
    <xf numFmtId="168" fontId="41" fillId="0" borderId="12" xfId="1" applyNumberFormat="1" applyFont="1" applyBorder="1" applyAlignment="1">
      <alignment horizontal="center" vertical="center" wrapText="1"/>
    </xf>
    <xf numFmtId="0" fontId="40" fillId="0" borderId="12" xfId="2" applyNumberFormat="1" applyFont="1" applyBorder="1" applyAlignment="1">
      <alignment vertical="center" wrapText="1"/>
    </xf>
    <xf numFmtId="168" fontId="40" fillId="0" borderId="12" xfId="1" applyNumberFormat="1" applyFont="1" applyBorder="1" applyAlignment="1">
      <alignment horizontal="center" vertical="center" wrapText="1"/>
    </xf>
    <xf numFmtId="168" fontId="48" fillId="0" borderId="0" xfId="2" applyNumberFormat="1" applyFont="1"/>
    <xf numFmtId="168" fontId="48" fillId="0" borderId="0" xfId="1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/>
    <xf numFmtId="0" fontId="1" fillId="5" borderId="0" xfId="0" applyFont="1" applyFill="1" applyAlignment="1">
      <alignment horizontal="right" vertical="center"/>
    </xf>
    <xf numFmtId="3" fontId="1" fillId="5" borderId="0" xfId="0" applyNumberFormat="1" applyFont="1" applyFill="1" applyAlignment="1">
      <alignment horizontal="right" vertical="center"/>
    </xf>
    <xf numFmtId="3" fontId="1" fillId="5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/>
    </xf>
    <xf numFmtId="0" fontId="11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Alignment="1">
      <alignment horizontal="right"/>
    </xf>
    <xf numFmtId="0" fontId="49" fillId="0" borderId="0" xfId="0" applyFont="1"/>
    <xf numFmtId="0" fontId="2" fillId="0" borderId="5" xfId="0" applyFont="1" applyFill="1" applyBorder="1"/>
    <xf numFmtId="3" fontId="1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10" fillId="5" borderId="3" xfId="0" applyNumberFormat="1" applyFont="1" applyFill="1" applyBorder="1" applyAlignment="1">
      <alignment horizontal="center" vertical="center"/>
    </xf>
    <xf numFmtId="3" fontId="10" fillId="5" borderId="13" xfId="0" applyNumberFormat="1" applyFont="1" applyFill="1" applyBorder="1" applyAlignment="1">
      <alignment horizontal="center" vertical="center"/>
    </xf>
    <xf numFmtId="3" fontId="1" fillId="5" borderId="13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vertical="center"/>
    </xf>
    <xf numFmtId="3" fontId="9" fillId="5" borderId="12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3" fontId="11" fillId="0" borderId="12" xfId="0" quotePrefix="1" applyNumberFormat="1" applyFont="1" applyFill="1" applyBorder="1" applyAlignment="1">
      <alignment horizontal="center" vertical="center"/>
    </xf>
    <xf numFmtId="0" fontId="52" fillId="0" borderId="0" xfId="3" applyFont="1" applyFill="1"/>
    <xf numFmtId="0" fontId="1" fillId="0" borderId="5" xfId="3" applyFont="1" applyFill="1" applyBorder="1"/>
    <xf numFmtId="3" fontId="1" fillId="0" borderId="5" xfId="3" applyNumberFormat="1" applyFont="1" applyFill="1" applyBorder="1"/>
    <xf numFmtId="0" fontId="52" fillId="0" borderId="5" xfId="3" applyFont="1" applyFill="1" applyBorder="1"/>
    <xf numFmtId="0" fontId="52" fillId="0" borderId="1" xfId="3" applyFont="1" applyFill="1" applyBorder="1"/>
    <xf numFmtId="0" fontId="52" fillId="0" borderId="2" xfId="3" applyFont="1" applyFill="1" applyBorder="1"/>
    <xf numFmtId="0" fontId="1" fillId="0" borderId="2" xfId="3" applyFont="1" applyFill="1" applyBorder="1"/>
    <xf numFmtId="3" fontId="1" fillId="0" borderId="2" xfId="3" applyNumberFormat="1" applyFont="1" applyFill="1" applyBorder="1"/>
    <xf numFmtId="0" fontId="52" fillId="0" borderId="3" xfId="3" applyFont="1" applyFill="1" applyBorder="1"/>
    <xf numFmtId="0" fontId="52" fillId="0" borderId="0" xfId="3" applyFont="1" applyFill="1" applyAlignment="1">
      <alignment vertical="center"/>
    </xf>
    <xf numFmtId="0" fontId="24" fillId="0" borderId="7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8" xfId="3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7" xfId="3" applyFont="1" applyFill="1" applyBorder="1"/>
    <xf numFmtId="0" fontId="1" fillId="0" borderId="15" xfId="3" applyFont="1" applyFill="1" applyBorder="1" applyAlignment="1">
      <alignment horizontal="center"/>
    </xf>
    <xf numFmtId="0" fontId="6" fillId="0" borderId="16" xfId="3" applyFont="1" applyFill="1" applyBorder="1" applyAlignment="1">
      <alignment horizontal="left"/>
    </xf>
    <xf numFmtId="0" fontId="2" fillId="0" borderId="16" xfId="3" applyFont="1" applyFill="1" applyBorder="1"/>
    <xf numFmtId="0" fontId="1" fillId="0" borderId="16" xfId="3" applyFont="1" applyFill="1" applyBorder="1"/>
    <xf numFmtId="3" fontId="1" fillId="0" borderId="16" xfId="3" applyNumberFormat="1" applyFont="1" applyFill="1" applyBorder="1"/>
    <xf numFmtId="3" fontId="1" fillId="0" borderId="17" xfId="3" applyNumberFormat="1" applyFont="1" applyFill="1" applyBorder="1"/>
    <xf numFmtId="0" fontId="52" fillId="0" borderId="8" xfId="3" applyFont="1" applyFill="1" applyBorder="1"/>
    <xf numFmtId="0" fontId="1" fillId="0" borderId="18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left"/>
    </xf>
    <xf numFmtId="0" fontId="2" fillId="0" borderId="0" xfId="3" applyFont="1" applyFill="1" applyBorder="1"/>
    <xf numFmtId="0" fontId="1" fillId="0" borderId="0" xfId="3" applyFont="1" applyFill="1" applyBorder="1"/>
    <xf numFmtId="3" fontId="1" fillId="0" borderId="0" xfId="3" applyNumberFormat="1" applyFont="1" applyFill="1" applyBorder="1"/>
    <xf numFmtId="3" fontId="1" fillId="0" borderId="19" xfId="3" applyNumberFormat="1" applyFont="1" applyFill="1" applyBorder="1"/>
    <xf numFmtId="0" fontId="2" fillId="0" borderId="18" xfId="3" applyFont="1" applyFill="1" applyBorder="1"/>
    <xf numFmtId="0" fontId="2" fillId="0" borderId="20" xfId="3" applyFont="1" applyBorder="1"/>
    <xf numFmtId="0" fontId="2" fillId="0" borderId="18" xfId="3" applyFont="1" applyBorder="1"/>
    <xf numFmtId="0" fontId="2" fillId="0" borderId="0" xfId="3" applyFont="1" applyFill="1" applyBorder="1" applyAlignment="1"/>
    <xf numFmtId="0" fontId="2" fillId="0" borderId="21" xfId="3" applyFont="1" applyFill="1" applyBorder="1"/>
    <xf numFmtId="0" fontId="2" fillId="0" borderId="22" xfId="3" applyFont="1" applyFill="1" applyBorder="1"/>
    <xf numFmtId="0" fontId="1" fillId="0" borderId="22" xfId="3" applyFont="1" applyFill="1" applyBorder="1"/>
    <xf numFmtId="3" fontId="1" fillId="0" borderId="22" xfId="3" applyNumberFormat="1" applyFont="1" applyFill="1" applyBorder="1"/>
    <xf numFmtId="3" fontId="1" fillId="0" borderId="23" xfId="3" applyNumberFormat="1" applyFont="1" applyFill="1" applyBorder="1"/>
    <xf numFmtId="0" fontId="52" fillId="0" borderId="7" xfId="3" applyFont="1" applyFill="1" applyBorder="1"/>
    <xf numFmtId="0" fontId="52" fillId="0" borderId="0" xfId="3" applyFont="1" applyFill="1" applyBorder="1"/>
    <xf numFmtId="0" fontId="1" fillId="0" borderId="0" xfId="3" applyFont="1" applyFill="1" applyAlignment="1">
      <alignment horizontal="center"/>
    </xf>
    <xf numFmtId="0" fontId="53" fillId="0" borderId="0" xfId="3" applyFont="1" applyBorder="1" applyAlignment="1">
      <alignment horizontal="left" vertical="center"/>
    </xf>
    <xf numFmtId="0" fontId="53" fillId="0" borderId="0" xfId="3" applyFont="1" applyBorder="1" applyAlignment="1">
      <alignment vertical="center"/>
    </xf>
    <xf numFmtId="0" fontId="2" fillId="0" borderId="0" xfId="3" applyFont="1" applyBorder="1" applyAlignment="1">
      <alignment horizontal="right" vertical="center"/>
    </xf>
    <xf numFmtId="0" fontId="1" fillId="0" borderId="0" xfId="3" applyFont="1"/>
    <xf numFmtId="0" fontId="1" fillId="0" borderId="0" xfId="3" applyFont="1" applyBorder="1" applyAlignment="1">
      <alignment horizontal="right"/>
    </xf>
    <xf numFmtId="0" fontId="1" fillId="0" borderId="0" xfId="3" applyFont="1" applyBorder="1"/>
    <xf numFmtId="0" fontId="1" fillId="0" borderId="0" xfId="3" applyFont="1" applyFill="1"/>
    <xf numFmtId="0" fontId="1" fillId="0" borderId="7" xfId="3" applyFont="1" applyFill="1" applyBorder="1"/>
    <xf numFmtId="0" fontId="1" fillId="0" borderId="8" xfId="3" applyFont="1" applyFill="1" applyBorder="1"/>
    <xf numFmtId="0" fontId="52" fillId="0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0" fontId="24" fillId="0" borderId="7" xfId="3" applyFont="1" applyBorder="1" applyAlignment="1">
      <alignment horizontal="center" vertical="center"/>
    </xf>
    <xf numFmtId="164" fontId="1" fillId="0" borderId="0" xfId="3" applyNumberFormat="1" applyFont="1" applyBorder="1" applyAlignment="1">
      <alignment horizontal="center"/>
    </xf>
    <xf numFmtId="0" fontId="24" fillId="0" borderId="0" xfId="3" applyFont="1" applyBorder="1" applyAlignment="1">
      <alignment horizontal="center" vertical="center"/>
    </xf>
    <xf numFmtId="0" fontId="24" fillId="0" borderId="8" xfId="3" applyFont="1" applyBorder="1" applyAlignment="1">
      <alignment horizontal="center" vertical="center"/>
    </xf>
    <xf numFmtId="164" fontId="24" fillId="0" borderId="0" xfId="3" applyNumberFormat="1" applyFont="1" applyBorder="1" applyAlignment="1">
      <alignment horizontal="center" vertical="center"/>
    </xf>
    <xf numFmtId="0" fontId="1" fillId="0" borderId="7" xfId="3" applyFont="1" applyBorder="1"/>
    <xf numFmtId="0" fontId="53" fillId="0" borderId="20" xfId="3" applyFont="1" applyBorder="1"/>
    <xf numFmtId="0" fontId="1" fillId="0" borderId="0" xfId="3" applyFont="1" applyBorder="1" applyAlignment="1"/>
    <xf numFmtId="0" fontId="1" fillId="0" borderId="8" xfId="3" applyFont="1" applyBorder="1"/>
    <xf numFmtId="0" fontId="1" fillId="0" borderId="0" xfId="3" applyFont="1" applyBorder="1" applyAlignment="1">
      <alignment horizontal="center"/>
    </xf>
    <xf numFmtId="0" fontId="9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vertical="center"/>
    </xf>
    <xf numFmtId="0" fontId="54" fillId="0" borderId="0" xfId="3" applyFont="1" applyBorder="1" applyAlignment="1">
      <alignment horizontal="center" vertical="center"/>
    </xf>
    <xf numFmtId="0" fontId="54" fillId="0" borderId="0" xfId="3" applyFont="1" applyBorder="1" applyAlignment="1">
      <alignment horizontal="left" vertical="center"/>
    </xf>
    <xf numFmtId="0" fontId="1" fillId="0" borderId="0" xfId="3" applyFont="1" applyBorder="1" applyAlignment="1">
      <alignment vertical="center"/>
    </xf>
    <xf numFmtId="0" fontId="10" fillId="0" borderId="0" xfId="3" applyFont="1" applyBorder="1" applyAlignment="1">
      <alignment horizontal="center"/>
    </xf>
    <xf numFmtId="0" fontId="1" fillId="0" borderId="14" xfId="3" applyFont="1" applyBorder="1" applyAlignment="1">
      <alignment horizontal="center"/>
    </xf>
    <xf numFmtId="0" fontId="1" fillId="0" borderId="10" xfId="3" applyFont="1" applyBorder="1" applyAlignment="1">
      <alignment horizontal="center"/>
    </xf>
    <xf numFmtId="0" fontId="1" fillId="0" borderId="12" xfId="3" applyFont="1" applyFill="1" applyBorder="1" applyAlignment="1">
      <alignment horizontal="center"/>
    </xf>
    <xf numFmtId="0" fontId="1" fillId="0" borderId="12" xfId="3" applyFont="1" applyBorder="1" applyAlignment="1"/>
    <xf numFmtId="0" fontId="1" fillId="0" borderId="12" xfId="3" applyFont="1" applyBorder="1" applyAlignment="1">
      <alignment horizontal="center"/>
    </xf>
    <xf numFmtId="0" fontId="1" fillId="0" borderId="12" xfId="3" applyFont="1" applyBorder="1"/>
    <xf numFmtId="3" fontId="1" fillId="0" borderId="12" xfId="3" applyNumberFormat="1" applyFont="1" applyBorder="1"/>
    <xf numFmtId="0" fontId="1" fillId="0" borderId="12" xfId="3" applyFont="1" applyBorder="1" applyAlignment="1">
      <alignment horizontal="center" vertical="center"/>
    </xf>
    <xf numFmtId="3" fontId="1" fillId="0" borderId="12" xfId="3" applyNumberFormat="1" applyFont="1" applyBorder="1" applyAlignment="1">
      <alignment vertical="center"/>
    </xf>
    <xf numFmtId="0" fontId="1" fillId="0" borderId="0" xfId="3" applyFont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3" fontId="1" fillId="0" borderId="0" xfId="3" applyNumberFormat="1" applyFont="1" applyBorder="1" applyAlignment="1">
      <alignment vertical="center"/>
    </xf>
    <xf numFmtId="0" fontId="1" fillId="0" borderId="7" xfId="3" applyFont="1" applyBorder="1" applyAlignment="1">
      <alignment vertical="center"/>
    </xf>
    <xf numFmtId="164" fontId="1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horizontal="center"/>
    </xf>
    <xf numFmtId="0" fontId="2" fillId="0" borderId="0" xfId="3" applyFont="1" applyBorder="1"/>
    <xf numFmtId="0" fontId="1" fillId="0" borderId="8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" fillId="0" borderId="0" xfId="3" applyFont="1" applyFill="1" applyBorder="1" applyAlignment="1">
      <alignment horizontal="left" vertical="center"/>
    </xf>
    <xf numFmtId="0" fontId="10" fillId="0" borderId="0" xfId="3" applyFont="1" applyBorder="1" applyAlignment="1">
      <alignment horizontal="center" vertical="center"/>
    </xf>
    <xf numFmtId="3" fontId="1" fillId="0" borderId="0" xfId="3" applyNumberFormat="1" applyFont="1" applyFill="1" applyBorder="1" applyAlignment="1">
      <alignment vertical="center"/>
    </xf>
    <xf numFmtId="0" fontId="54" fillId="0" borderId="0" xfId="3" applyFont="1" applyFill="1" applyBorder="1" applyAlignment="1">
      <alignment horizontal="center" vertical="center"/>
    </xf>
    <xf numFmtId="0" fontId="54" fillId="0" borderId="0" xfId="3" applyFont="1" applyFill="1" applyBorder="1" applyAlignment="1">
      <alignment horizontal="left" vertical="center"/>
    </xf>
    <xf numFmtId="164" fontId="1" fillId="0" borderId="0" xfId="3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vertical="center"/>
    </xf>
    <xf numFmtId="0" fontId="52" fillId="0" borderId="0" xfId="3" applyFont="1" applyBorder="1" applyAlignment="1">
      <alignment vertical="center"/>
    </xf>
    <xf numFmtId="0" fontId="52" fillId="0" borderId="0" xfId="3" applyFont="1" applyBorder="1"/>
    <xf numFmtId="3" fontId="2" fillId="0" borderId="9" xfId="3" applyNumberFormat="1" applyFont="1" applyBorder="1"/>
    <xf numFmtId="0" fontId="52" fillId="0" borderId="0" xfId="3" applyFont="1" applyBorder="1" applyAlignment="1">
      <alignment horizontal="center"/>
    </xf>
    <xf numFmtId="0" fontId="55" fillId="0" borderId="0" xfId="3" applyFont="1" applyFill="1" applyBorder="1" applyAlignment="1">
      <alignment vertical="center"/>
    </xf>
    <xf numFmtId="0" fontId="52" fillId="0" borderId="0" xfId="3" applyFont="1" applyFill="1" applyBorder="1" applyAlignment="1">
      <alignment vertical="center"/>
    </xf>
    <xf numFmtId="0" fontId="52" fillId="0" borderId="0" xfId="3" applyFont="1"/>
    <xf numFmtId="3" fontId="1" fillId="0" borderId="0" xfId="3" applyNumberFormat="1" applyFont="1" applyFill="1"/>
    <xf numFmtId="3" fontId="2" fillId="0" borderId="0" xfId="3" applyNumberFormat="1" applyFont="1" applyBorder="1"/>
    <xf numFmtId="0" fontId="1" fillId="0" borderId="5" xfId="3" applyFont="1" applyFill="1" applyBorder="1" applyAlignment="1">
      <alignment horizontal="center" vertical="center"/>
    </xf>
    <xf numFmtId="0" fontId="1" fillId="6" borderId="0" xfId="3" applyFont="1" applyFill="1" applyBorder="1" applyAlignment="1">
      <alignment horizontal="center" vertical="center"/>
    </xf>
    <xf numFmtId="0" fontId="52" fillId="6" borderId="0" xfId="3" applyFont="1" applyFill="1"/>
    <xf numFmtId="0" fontId="56" fillId="0" borderId="0" xfId="3" applyFont="1"/>
    <xf numFmtId="0" fontId="54" fillId="0" borderId="0" xfId="3" applyFont="1" applyBorder="1" applyAlignment="1">
      <alignment horizontal="center"/>
    </xf>
    <xf numFmtId="0" fontId="54" fillId="0" borderId="0" xfId="3" applyFont="1" applyBorder="1"/>
    <xf numFmtId="0" fontId="52" fillId="0" borderId="0" xfId="3" applyFont="1" applyFill="1" applyBorder="1" applyAlignment="1"/>
    <xf numFmtId="164" fontId="52" fillId="0" borderId="0" xfId="3" applyNumberFormat="1" applyFont="1" applyBorder="1" applyAlignment="1">
      <alignment horizontal="center"/>
    </xf>
    <xf numFmtId="0" fontId="54" fillId="0" borderId="0" xfId="3" applyFont="1" applyFill="1" applyBorder="1"/>
    <xf numFmtId="0" fontId="57" fillId="0" borderId="0" xfId="3" applyFont="1" applyBorder="1" applyAlignment="1">
      <alignment vertical="center"/>
    </xf>
    <xf numFmtId="3" fontId="2" fillId="0" borderId="5" xfId="3" applyNumberFormat="1" applyFont="1" applyBorder="1"/>
    <xf numFmtId="0" fontId="9" fillId="0" borderId="0" xfId="3" applyFont="1" applyBorder="1" applyAlignment="1">
      <alignment horizontal="center"/>
    </xf>
    <xf numFmtId="0" fontId="9" fillId="0" borderId="0" xfId="3" applyFont="1" applyFill="1" applyBorder="1"/>
    <xf numFmtId="0" fontId="9" fillId="0" borderId="0" xfId="3" applyFont="1" applyBorder="1"/>
    <xf numFmtId="0" fontId="2" fillId="0" borderId="12" xfId="3" applyFont="1" applyBorder="1" applyAlignment="1">
      <alignment horizontal="center"/>
    </xf>
    <xf numFmtId="0" fontId="58" fillId="0" borderId="12" xfId="3" applyFont="1" applyBorder="1" applyAlignment="1">
      <alignment vertical="center"/>
    </xf>
    <xf numFmtId="3" fontId="2" fillId="0" borderId="12" xfId="3" applyNumberFormat="1" applyFont="1" applyBorder="1"/>
    <xf numFmtId="0" fontId="52" fillId="0" borderId="12" xfId="3" applyFont="1" applyBorder="1" applyAlignment="1">
      <alignment horizontal="center" vertical="center"/>
    </xf>
    <xf numFmtId="3" fontId="2" fillId="0" borderId="12" xfId="3" applyNumberFormat="1" applyFont="1" applyBorder="1" applyAlignment="1">
      <alignment vertical="center"/>
    </xf>
    <xf numFmtId="164" fontId="52" fillId="0" borderId="0" xfId="3" applyNumberFormat="1" applyFont="1" applyBorder="1" applyAlignment="1">
      <alignment horizontal="center" vertical="center"/>
    </xf>
    <xf numFmtId="0" fontId="9" fillId="0" borderId="5" xfId="3" applyFont="1" applyBorder="1"/>
    <xf numFmtId="0" fontId="9" fillId="0" borderId="9" xfId="3" applyFont="1" applyBorder="1"/>
    <xf numFmtId="0" fontId="3" fillId="0" borderId="0" xfId="3" applyFont="1" applyBorder="1"/>
    <xf numFmtId="0" fontId="54" fillId="0" borderId="0" xfId="3" applyFont="1" applyBorder="1" applyAlignment="1">
      <alignment vertical="center"/>
    </xf>
    <xf numFmtId="0" fontId="55" fillId="0" borderId="0" xfId="3" applyFont="1" applyBorder="1" applyAlignment="1">
      <alignment horizontal="center" vertical="center"/>
    </xf>
    <xf numFmtId="0" fontId="55" fillId="0" borderId="0" xfId="3" applyFont="1" applyBorder="1" applyAlignment="1">
      <alignment horizontal="left" vertical="center"/>
    </xf>
    <xf numFmtId="0" fontId="59" fillId="0" borderId="0" xfId="3" applyFont="1" applyBorder="1" applyAlignment="1">
      <alignment vertical="center"/>
    </xf>
    <xf numFmtId="3" fontId="9" fillId="0" borderId="5" xfId="3" applyNumberFormat="1" applyFont="1" applyBorder="1"/>
    <xf numFmtId="0" fontId="52" fillId="0" borderId="0" xfId="3" applyFont="1" applyBorder="1" applyAlignment="1">
      <alignment horizontal="left" vertical="center"/>
    </xf>
    <xf numFmtId="4" fontId="9" fillId="0" borderId="5" xfId="3" applyNumberFormat="1" applyFont="1" applyBorder="1"/>
    <xf numFmtId="0" fontId="26" fillId="0" borderId="0" xfId="3" applyFont="1" applyFill="1" applyBorder="1" applyAlignment="1"/>
    <xf numFmtId="0" fontId="60" fillId="0" borderId="0" xfId="3" applyFont="1" applyBorder="1" applyAlignment="1">
      <alignment horizontal="center"/>
    </xf>
    <xf numFmtId="3" fontId="9" fillId="0" borderId="0" xfId="3" applyNumberFormat="1" applyFont="1" applyBorder="1"/>
    <xf numFmtId="0" fontId="9" fillId="0" borderId="0" xfId="3" applyFont="1" applyBorder="1" applyAlignment="1">
      <alignment horizontal="left" vertical="center"/>
    </xf>
    <xf numFmtId="0" fontId="52" fillId="0" borderId="7" xfId="3" applyFont="1" applyBorder="1"/>
    <xf numFmtId="0" fontId="52" fillId="0" borderId="8" xfId="3" applyFont="1" applyBorder="1"/>
    <xf numFmtId="0" fontId="61" fillId="0" borderId="0" xfId="3" applyFont="1" applyBorder="1" applyAlignment="1">
      <alignment horizontal="left" vertical="center"/>
    </xf>
    <xf numFmtId="0" fontId="62" fillId="0" borderId="0" xfId="3" applyFont="1" applyBorder="1" applyAlignment="1">
      <alignment horizontal="right"/>
    </xf>
    <xf numFmtId="0" fontId="52" fillId="0" borderId="0" xfId="3" applyFont="1" applyBorder="1" applyAlignment="1"/>
    <xf numFmtId="0" fontId="52" fillId="0" borderId="0" xfId="3" applyFont="1" applyBorder="1" applyAlignment="1">
      <alignment horizontal="left"/>
    </xf>
    <xf numFmtId="0" fontId="63" fillId="0" borderId="0" xfId="3" applyFont="1" applyBorder="1" applyAlignment="1">
      <alignment horizontal="left"/>
    </xf>
    <xf numFmtId="3" fontId="63" fillId="0" borderId="5" xfId="3" applyNumberFormat="1" applyFont="1" applyBorder="1" applyAlignment="1">
      <alignment horizontal="left"/>
    </xf>
    <xf numFmtId="0" fontId="63" fillId="0" borderId="5" xfId="3" applyFont="1" applyBorder="1" applyAlignment="1">
      <alignment horizontal="left"/>
    </xf>
    <xf numFmtId="0" fontId="5" fillId="0" borderId="0" xfId="0" applyFont="1" applyAlignment="1">
      <alignment horizontal="left"/>
    </xf>
    <xf numFmtId="0" fontId="63" fillId="0" borderId="9" xfId="3" applyFont="1" applyBorder="1" applyAlignment="1">
      <alignment horizontal="left"/>
    </xf>
    <xf numFmtId="0" fontId="63" fillId="0" borderId="13" xfId="3" applyFont="1" applyBorder="1" applyAlignment="1">
      <alignment horizontal="left"/>
    </xf>
    <xf numFmtId="0" fontId="63" fillId="0" borderId="12" xfId="3" applyFont="1" applyBorder="1" applyAlignment="1">
      <alignment horizontal="left"/>
    </xf>
    <xf numFmtId="3" fontId="1" fillId="0" borderId="12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0" xfId="0" applyFont="1" applyFill="1" applyBorder="1"/>
    <xf numFmtId="0" fontId="1" fillId="0" borderId="9" xfId="0" applyFont="1" applyFill="1" applyBorder="1"/>
    <xf numFmtId="3" fontId="11" fillId="0" borderId="12" xfId="0" applyNumberFormat="1" applyFont="1" applyFill="1" applyBorder="1"/>
    <xf numFmtId="0" fontId="1" fillId="0" borderId="11" xfId="0" applyFont="1" applyFill="1" applyBorder="1" applyAlignment="1">
      <alignment vertical="center"/>
    </xf>
    <xf numFmtId="0" fontId="60" fillId="0" borderId="0" xfId="3" applyFont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63" fillId="0" borderId="0" xfId="3" applyFont="1" applyBorder="1" applyAlignment="1">
      <alignment horizontal="left" vertical="center"/>
    </xf>
    <xf numFmtId="0" fontId="11" fillId="0" borderId="2" xfId="0" applyFont="1" applyFill="1" applyBorder="1"/>
    <xf numFmtId="3" fontId="11" fillId="0" borderId="2" xfId="0" applyNumberFormat="1" applyFont="1" applyFill="1" applyBorder="1"/>
    <xf numFmtId="0" fontId="1" fillId="0" borderId="0" xfId="3" applyFont="1" applyFill="1" applyAlignment="1">
      <alignment vertical="center"/>
    </xf>
    <xf numFmtId="0" fontId="52" fillId="0" borderId="7" xfId="3" applyFont="1" applyBorder="1" applyAlignment="1">
      <alignment vertical="center"/>
    </xf>
    <xf numFmtId="0" fontId="11" fillId="0" borderId="0" xfId="0" applyFont="1" applyFill="1" applyBorder="1"/>
    <xf numFmtId="3" fontId="11" fillId="0" borderId="0" xfId="0" applyNumberFormat="1" applyFont="1" applyFill="1" applyBorder="1"/>
    <xf numFmtId="0" fontId="52" fillId="0" borderId="8" xfId="3" applyFont="1" applyBorder="1" applyAlignment="1">
      <alignment vertical="center"/>
    </xf>
    <xf numFmtId="0" fontId="1" fillId="0" borderId="5" xfId="0" applyFont="1" applyFill="1" applyBorder="1"/>
    <xf numFmtId="3" fontId="11" fillId="0" borderId="5" xfId="0" applyNumberFormat="1" applyFont="1" applyFill="1" applyBorder="1"/>
    <xf numFmtId="0" fontId="11" fillId="0" borderId="9" xfId="0" applyFont="1" applyFill="1" applyBorder="1" applyAlignment="1">
      <alignment vertical="center"/>
    </xf>
    <xf numFmtId="0" fontId="7" fillId="0" borderId="0" xfId="3" applyFont="1" applyFill="1" applyBorder="1" applyAlignment="1"/>
    <xf numFmtId="0" fontId="60" fillId="0" borderId="12" xfId="3" applyFont="1" applyBorder="1" applyAlignment="1">
      <alignment horizontal="center"/>
    </xf>
    <xf numFmtId="0" fontId="1" fillId="0" borderId="13" xfId="0" applyFont="1" applyFill="1" applyBorder="1"/>
    <xf numFmtId="3" fontId="1" fillId="0" borderId="12" xfId="0" applyNumberFormat="1" applyFont="1" applyFill="1" applyBorder="1"/>
    <xf numFmtId="0" fontId="52" fillId="0" borderId="11" xfId="3" applyFont="1" applyFill="1" applyBorder="1"/>
    <xf numFmtId="0" fontId="24" fillId="0" borderId="0" xfId="3" applyFont="1" applyBorder="1" applyAlignment="1">
      <alignment vertical="center"/>
    </xf>
    <xf numFmtId="0" fontId="64" fillId="0" borderId="5" xfId="3" applyFont="1" applyBorder="1" applyAlignment="1">
      <alignment horizontal="left"/>
    </xf>
    <xf numFmtId="0" fontId="64" fillId="0" borderId="9" xfId="3" applyFont="1" applyBorder="1" applyAlignment="1">
      <alignment horizontal="left"/>
    </xf>
    <xf numFmtId="0" fontId="1" fillId="0" borderId="0" xfId="3" applyFont="1" applyBorder="1" applyAlignment="1">
      <alignment horizontal="left"/>
    </xf>
    <xf numFmtId="0" fontId="5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52" fillId="0" borderId="5" xfId="3" applyFont="1" applyBorder="1" applyAlignment="1">
      <alignment horizontal="center"/>
    </xf>
    <xf numFmtId="0" fontId="52" fillId="0" borderId="5" xfId="3" applyFont="1" applyBorder="1"/>
    <xf numFmtId="0" fontId="52" fillId="0" borderId="4" xfId="3" applyFont="1" applyBorder="1"/>
    <xf numFmtId="164" fontId="52" fillId="0" borderId="5" xfId="3" applyNumberFormat="1" applyFont="1" applyBorder="1" applyAlignment="1">
      <alignment horizontal="center"/>
    </xf>
    <xf numFmtId="0" fontId="52" fillId="0" borderId="6" xfId="3" applyFont="1" applyBorder="1"/>
    <xf numFmtId="0" fontId="1" fillId="0" borderId="2" xfId="3" applyFont="1" applyFill="1" applyBorder="1" applyAlignment="1">
      <alignment horizontal="center"/>
    </xf>
    <xf numFmtId="0" fontId="30" fillId="0" borderId="6" xfId="0" applyFont="1" applyBorder="1" applyAlignment="1">
      <alignment vertical="center"/>
    </xf>
    <xf numFmtId="0" fontId="1" fillId="0" borderId="0" xfId="0" applyNumberFormat="1" applyFont="1" applyFill="1" applyBorder="1" applyAlignment="1" applyProtection="1"/>
    <xf numFmtId="3" fontId="1" fillId="0" borderId="0" xfId="0" applyNumberFormat="1" applyFont="1" applyFill="1" applyBorder="1" applyAlignment="1" applyProtection="1"/>
    <xf numFmtId="0" fontId="65" fillId="5" borderId="0" xfId="0" applyFont="1" applyFill="1" applyAlignment="1">
      <alignment horizontal="center" vertical="center"/>
    </xf>
    <xf numFmtId="0" fontId="66" fillId="5" borderId="0" xfId="0" applyFont="1" applyFill="1" applyAlignment="1">
      <alignment horizontal="center" vertical="center"/>
    </xf>
    <xf numFmtId="0" fontId="11" fillId="5" borderId="12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vertical="center"/>
    </xf>
    <xf numFmtId="3" fontId="11" fillId="0" borderId="12" xfId="0" applyNumberFormat="1" applyFont="1" applyFill="1" applyBorder="1" applyAlignment="1">
      <alignment horizontal="right" vertical="center"/>
    </xf>
    <xf numFmtId="3" fontId="1" fillId="0" borderId="12" xfId="0" applyNumberFormat="1" applyFont="1" applyFill="1" applyBorder="1" applyAlignment="1" applyProtection="1"/>
    <xf numFmtId="4" fontId="1" fillId="5" borderId="12" xfId="0" applyNumberFormat="1" applyFont="1" applyFill="1" applyBorder="1"/>
    <xf numFmtId="3" fontId="30" fillId="0" borderId="0" xfId="0" applyNumberFormat="1" applyFont="1" applyAlignment="1">
      <alignment horizontal="right" vertical="center"/>
    </xf>
    <xf numFmtId="0" fontId="1" fillId="0" borderId="9" xfId="3" applyFont="1" applyBorder="1" applyAlignment="1">
      <alignment horizontal="center"/>
    </xf>
    <xf numFmtId="0" fontId="1" fillId="0" borderId="13" xfId="3" applyFont="1" applyBorder="1" applyAlignment="1">
      <alignment horizontal="center"/>
    </xf>
    <xf numFmtId="0" fontId="30" fillId="0" borderId="0" xfId="0" applyFont="1" applyBorder="1" applyAlignment="1">
      <alignment horizontal="left" vertical="center"/>
    </xf>
    <xf numFmtId="0" fontId="14" fillId="0" borderId="7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right" vertical="center"/>
    </xf>
    <xf numFmtId="0" fontId="12" fillId="0" borderId="14" xfId="0" applyNumberFormat="1" applyFont="1" applyFill="1" applyBorder="1" applyAlignment="1">
      <alignment horizontal="right" vertical="center"/>
    </xf>
    <xf numFmtId="0" fontId="12" fillId="0" borderId="10" xfId="0" applyNumberFormat="1" applyFont="1" applyFill="1" applyBorder="1" applyAlignment="1">
      <alignment horizontal="right" vertical="center"/>
    </xf>
    <xf numFmtId="3" fontId="12" fillId="0" borderId="14" xfId="0" applyNumberFormat="1" applyFont="1" applyFill="1" applyBorder="1" applyAlignment="1">
      <alignment horizontal="right" vertical="center"/>
    </xf>
    <xf numFmtId="3" fontId="12" fillId="0" borderId="10" xfId="0" applyNumberFormat="1" applyFont="1" applyFill="1" applyBorder="1" applyAlignment="1">
      <alignment horizontal="right" vertical="center"/>
    </xf>
    <xf numFmtId="0" fontId="1" fillId="5" borderId="11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9" fillId="5" borderId="14" xfId="0" applyNumberFormat="1" applyFont="1" applyFill="1" applyBorder="1" applyAlignment="1">
      <alignment horizontal="right" vertical="center"/>
    </xf>
    <xf numFmtId="0" fontId="9" fillId="5" borderId="10" xfId="0" applyNumberFormat="1" applyFont="1" applyFill="1" applyBorder="1" applyAlignment="1">
      <alignment horizontal="right" vertical="center"/>
    </xf>
    <xf numFmtId="0" fontId="9" fillId="5" borderId="14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right" vertical="center"/>
    </xf>
    <xf numFmtId="0" fontId="10" fillId="5" borderId="9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164" fontId="1" fillId="5" borderId="9" xfId="0" applyNumberFormat="1" applyFont="1" applyFill="1" applyBorder="1" applyAlignment="1">
      <alignment horizontal="center" vertical="center"/>
    </xf>
    <xf numFmtId="164" fontId="1" fillId="5" borderId="13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50" fillId="3" borderId="11" xfId="0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horizontal="center" vertical="center"/>
    </xf>
    <xf numFmtId="0" fontId="50" fillId="3" borderId="13" xfId="0" applyFont="1" applyFill="1" applyBorder="1" applyAlignment="1">
      <alignment horizontal="center" vertical="center"/>
    </xf>
    <xf numFmtId="0" fontId="51" fillId="0" borderId="0" xfId="2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3" fillId="0" borderId="0" xfId="3" applyFont="1" applyBorder="1" applyAlignment="1">
      <alignment horizontal="center"/>
    </xf>
    <xf numFmtId="0" fontId="58" fillId="0" borderId="0" xfId="3" applyFont="1" applyBorder="1" applyAlignment="1">
      <alignment horizontal="left"/>
    </xf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1" fillId="0" borderId="11" xfId="3" applyFont="1" applyFill="1" applyBorder="1" applyAlignment="1">
      <alignment horizontal="left"/>
    </xf>
    <xf numFmtId="0" fontId="1" fillId="0" borderId="9" xfId="3" applyFont="1" applyFill="1" applyBorder="1" applyAlignment="1">
      <alignment horizontal="left"/>
    </xf>
    <xf numFmtId="0" fontId="1" fillId="0" borderId="13" xfId="3" applyFont="1" applyFill="1" applyBorder="1" applyAlignment="1">
      <alignment horizontal="left"/>
    </xf>
    <xf numFmtId="0" fontId="1" fillId="0" borderId="11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/>
    </xf>
    <xf numFmtId="0" fontId="2" fillId="0" borderId="9" xfId="3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1" fillId="0" borderId="14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3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0" fontId="1" fillId="0" borderId="9" xfId="3" applyFont="1" applyBorder="1" applyAlignment="1">
      <alignment horizontal="center"/>
    </xf>
    <xf numFmtId="0" fontId="1" fillId="0" borderId="13" xfId="3" applyFont="1" applyBorder="1" applyAlignment="1">
      <alignment horizontal="center"/>
    </xf>
    <xf numFmtId="0" fontId="1" fillId="0" borderId="11" xfId="3" applyFont="1" applyBorder="1" applyAlignment="1">
      <alignment horizontal="center"/>
    </xf>
    <xf numFmtId="0" fontId="24" fillId="0" borderId="7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8" xfId="3" applyFont="1" applyFill="1" applyBorder="1" applyAlignment="1">
      <alignment horizontal="center" vertical="center"/>
    </xf>
    <xf numFmtId="0" fontId="53" fillId="0" borderId="0" xfId="3" applyFont="1" applyBorder="1" applyAlignment="1">
      <alignment horizontal="left"/>
    </xf>
    <xf numFmtId="0" fontId="1" fillId="0" borderId="12" xfId="3" applyFont="1" applyBorder="1" applyAlignment="1">
      <alignment horizontal="center" vertical="center"/>
    </xf>
    <xf numFmtId="0" fontId="67" fillId="0" borderId="12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>
      <alignment wrapText="1"/>
    </xf>
    <xf numFmtId="0" fontId="68" fillId="0" borderId="12" xfId="0" applyFont="1" applyBorder="1" applyAlignment="1">
      <alignment horizontal="left"/>
    </xf>
    <xf numFmtId="3" fontId="11" fillId="0" borderId="12" xfId="0" applyNumberFormat="1" applyFont="1" applyBorder="1" applyAlignment="1">
      <alignment horizontal="center"/>
    </xf>
    <xf numFmtId="3" fontId="11" fillId="0" borderId="12" xfId="0" applyNumberFormat="1" applyFont="1" applyBorder="1"/>
    <xf numFmtId="0" fontId="69" fillId="0" borderId="12" xfId="0" applyFont="1" applyBorder="1" applyAlignment="1">
      <alignment horizontal="left"/>
    </xf>
    <xf numFmtId="3" fontId="0" fillId="7" borderId="12" xfId="0" applyNumberFormat="1" applyFill="1" applyBorder="1" applyAlignment="1" applyProtection="1"/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/>
    <xf numFmtId="0" fontId="67" fillId="0" borderId="0" xfId="0" applyNumberFormat="1" applyFont="1" applyFill="1" applyBorder="1" applyAlignment="1" applyProtection="1">
      <alignment wrapText="1"/>
    </xf>
    <xf numFmtId="3" fontId="11" fillId="8" borderId="12" xfId="0" applyNumberFormat="1" applyFont="1" applyFill="1" applyBorder="1" applyAlignment="1">
      <alignment horizontal="right" vertical="center"/>
    </xf>
    <xf numFmtId="3" fontId="11" fillId="9" borderId="12" xfId="0" applyNumberFormat="1" applyFont="1" applyFill="1" applyBorder="1" applyAlignment="1">
      <alignment horizontal="right" vertical="center"/>
    </xf>
    <xf numFmtId="4" fontId="1" fillId="5" borderId="12" xfId="0" applyNumberFormat="1" applyFont="1" applyFill="1" applyBorder="1" applyAlignment="1">
      <alignment vertical="center"/>
    </xf>
    <xf numFmtId="3" fontId="11" fillId="10" borderId="24" xfId="0" applyNumberFormat="1" applyFont="1" applyFill="1" applyBorder="1" applyAlignment="1" applyProtection="1">
      <alignment horizontal="right" vertical="center"/>
    </xf>
    <xf numFmtId="3" fontId="67" fillId="10" borderId="12" xfId="0" applyNumberFormat="1" applyFont="1" applyFill="1" applyBorder="1" applyAlignment="1" applyProtection="1"/>
    <xf numFmtId="0" fontId="67" fillId="10" borderId="0" xfId="0" applyNumberFormat="1" applyFont="1" applyFill="1" applyBorder="1" applyAlignment="1" applyProtection="1">
      <alignment wrapText="1"/>
    </xf>
    <xf numFmtId="3" fontId="11" fillId="11" borderId="12" xfId="0" applyNumberFormat="1" applyFont="1" applyFill="1" applyBorder="1" applyAlignment="1">
      <alignment horizontal="right" vertical="center"/>
    </xf>
    <xf numFmtId="0" fontId="67" fillId="10" borderId="0" xfId="0" applyNumberFormat="1" applyFont="1" applyFill="1" applyBorder="1" applyAlignment="1" applyProtection="1"/>
    <xf numFmtId="0" fontId="67" fillId="0" borderId="0" xfId="0" applyNumberFormat="1" applyFont="1" applyFill="1" applyBorder="1" applyAlignment="1" applyProtection="1"/>
    <xf numFmtId="3" fontId="67" fillId="0" borderId="0" xfId="0" applyNumberFormat="1" applyFont="1" applyFill="1" applyBorder="1" applyAlignment="1" applyProtection="1"/>
    <xf numFmtId="3" fontId="11" fillId="7" borderId="12" xfId="0" applyNumberFormat="1" applyFont="1" applyFill="1" applyBorder="1" applyAlignment="1">
      <alignment horizontal="right" vertical="center"/>
    </xf>
    <xf numFmtId="3" fontId="11" fillId="12" borderId="12" xfId="0" applyNumberFormat="1" applyFont="1" applyFill="1" applyBorder="1" applyAlignment="1">
      <alignment horizontal="right" vertical="center"/>
    </xf>
    <xf numFmtId="3" fontId="11" fillId="10" borderId="12" xfId="0" applyNumberFormat="1" applyFont="1" applyFill="1" applyBorder="1" applyAlignment="1">
      <alignment horizontal="right" vertical="center"/>
    </xf>
    <xf numFmtId="3" fontId="1" fillId="5" borderId="13" xfId="0" applyNumberFormat="1" applyFont="1" applyFill="1" applyBorder="1" applyAlignment="1">
      <alignment horizontal="right" vertical="center"/>
    </xf>
    <xf numFmtId="3" fontId="11" fillId="13" borderId="12" xfId="0" applyNumberFormat="1" applyFont="1" applyFill="1" applyBorder="1" applyAlignment="1">
      <alignment horizontal="right" vertical="center"/>
    </xf>
    <xf numFmtId="3" fontId="11" fillId="14" borderId="12" xfId="0" applyNumberFormat="1" applyFont="1" applyFill="1" applyBorder="1" applyAlignment="1">
      <alignment horizontal="right" vertical="center"/>
    </xf>
    <xf numFmtId="3" fontId="11" fillId="15" borderId="12" xfId="0" applyNumberFormat="1" applyFont="1" applyFill="1" applyBorder="1" applyAlignment="1">
      <alignment horizontal="right" vertical="center"/>
    </xf>
    <xf numFmtId="3" fontId="11" fillId="16" borderId="12" xfId="0" applyNumberFormat="1" applyFont="1" applyFill="1" applyBorder="1" applyAlignment="1">
      <alignment horizontal="right" vertical="center"/>
    </xf>
    <xf numFmtId="3" fontId="1" fillId="0" borderId="25" xfId="0" applyNumberFormat="1" applyFont="1" applyFill="1" applyBorder="1" applyAlignment="1" applyProtection="1"/>
    <xf numFmtId="3" fontId="9" fillId="0" borderId="26" xfId="0" applyNumberFormat="1" applyFont="1" applyFill="1" applyBorder="1" applyAlignment="1" applyProtection="1"/>
    <xf numFmtId="3" fontId="1" fillId="0" borderId="27" xfId="0" applyNumberFormat="1" applyFont="1" applyFill="1" applyBorder="1" applyAlignment="1" applyProtection="1"/>
    <xf numFmtId="3" fontId="1" fillId="0" borderId="28" xfId="0" applyNumberFormat="1" applyFont="1" applyFill="1" applyBorder="1" applyAlignment="1" applyProtection="1"/>
    <xf numFmtId="0" fontId="26" fillId="0" borderId="0" xfId="0" applyFont="1" applyAlignment="1">
      <alignment horizontal="center" vertical="center"/>
    </xf>
    <xf numFmtId="3" fontId="1" fillId="0" borderId="0" xfId="0" applyNumberFormat="1" applyFont="1"/>
    <xf numFmtId="0" fontId="70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" fontId="9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71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3" fontId="10" fillId="0" borderId="13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9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INC%20SPA%20BILANCIO%202020%20IT%2011,4,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kel/Documents/bilancet%2020%20zina/INC%20mars%2021/BILANET%2026,3,21/INC-2020-BILANCI%20ITALISH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kel/Downloads/INC%20ITALIA-INC%20BRANCH%20ALBANIA%20(equity-crediti)%20(7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kel/Documents/bilancet%2020%20zina/energy%20shperdhaza%2021/BILANCI%202020%20%20%20SHPERDHAZ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VITI%202020/bilancet%2020%20zina/qkb%202020/hgh%20qkb%2020/HGH%20bilanci%20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INC%20SPA%20BILANCIO%202020%20IT%20%20%2014.4.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VITI%202020/bilancet%2020%20zina/hgh%20mars%2021/hgh%202020%20bilanc/HGH%20bilanci%202019%20FIS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o 2020  (2)"/>
      <sheetName val="Copertina"/>
      <sheetName val="Stato patrimoniale"/>
      <sheetName val="Conto economico"/>
      <sheetName val="mastro 2020"/>
      <sheetName val="2020"/>
      <sheetName val="Masto 2020 "/>
      <sheetName val="201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>
            <v>323622894.85000002</v>
          </cell>
        </row>
        <row r="14">
          <cell r="E14">
            <v>45592181.748672366</v>
          </cell>
        </row>
        <row r="31">
          <cell r="D31">
            <v>234149839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stato patrimoniale"/>
      <sheetName val="conto ekonomiko"/>
      <sheetName val="mastro 2020"/>
      <sheetName val="2020"/>
      <sheetName val="mastro 20"/>
      <sheetName val="2020S"/>
      <sheetName val="SQARIME"/>
      <sheetName val="2019"/>
      <sheetName val="Sheet2"/>
    </sheetNames>
    <sheetDataSet>
      <sheetData sheetId="0"/>
      <sheetData sheetId="1"/>
      <sheetData sheetId="2">
        <row r="34">
          <cell r="G34">
            <v>-17608432.175999999</v>
          </cell>
        </row>
      </sheetData>
      <sheetData sheetId="3"/>
      <sheetData sheetId="4"/>
      <sheetData sheetId="5">
        <row r="10">
          <cell r="J10">
            <v>131909.6</v>
          </cell>
        </row>
      </sheetData>
      <sheetData sheetId="6">
        <row r="8">
          <cell r="K8">
            <v>-17608432</v>
          </cell>
        </row>
        <row r="27">
          <cell r="K27">
            <v>-97300338</v>
          </cell>
        </row>
        <row r="29">
          <cell r="J29">
            <v>169000510.71000001</v>
          </cell>
        </row>
        <row r="30">
          <cell r="J30">
            <v>-167217526</v>
          </cell>
        </row>
        <row r="32">
          <cell r="K32">
            <v>86086.16</v>
          </cell>
        </row>
        <row r="33">
          <cell r="K33">
            <v>59206</v>
          </cell>
        </row>
        <row r="37">
          <cell r="K37">
            <v>167773.27499997616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NDO DOTAZIONE INC ALBANIA"/>
      <sheetName val="Sheet1"/>
    </sheetNames>
    <sheetDataSet>
      <sheetData sheetId="0"/>
      <sheetData sheetId="1">
        <row r="10">
          <cell r="C10">
            <v>45592181.748672366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Aktivet"/>
      <sheetName val="Pasivet"/>
      <sheetName val="MASTRO 20"/>
      <sheetName val="PASH"/>
      <sheetName val="Fluksi "/>
      <sheetName val="Ndihmese Fluksi"/>
      <sheetName val="Kapitali"/>
      <sheetName val="Shenimet Spjeguse"/>
      <sheetName val="listepagesa"/>
      <sheetName val="mastro  20"/>
      <sheetName val="Sheet2"/>
    </sheetNames>
    <sheetDataSet>
      <sheetData sheetId="0"/>
      <sheetData sheetId="1"/>
      <sheetData sheetId="2">
        <row r="53">
          <cell r="I53">
            <v>0</v>
          </cell>
        </row>
        <row r="56">
          <cell r="I56">
            <v>0</v>
          </cell>
        </row>
        <row r="57">
          <cell r="I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PASH"/>
      <sheetName val="Fluksi "/>
      <sheetName val="Kapitali"/>
      <sheetName val="asetet ok"/>
      <sheetName val="permb asetet"/>
      <sheetName val="Shenimet Spjeguse"/>
      <sheetName val="Ndihmese Fluksi"/>
      <sheetName val="Sheet18 (2)"/>
      <sheetName val="mastro f 18"/>
      <sheetName val="Sheet18"/>
      <sheetName val="Sheet17"/>
      <sheetName val="Sheet16"/>
      <sheetName val="Sheet15"/>
      <sheetName val="Sheet2"/>
      <sheetName val="2020"/>
      <sheetName val="mastro 19s"/>
      <sheetName val="Sheet1"/>
    </sheetNames>
    <sheetDataSet>
      <sheetData sheetId="0" refreshError="1"/>
      <sheetData sheetId="1">
        <row r="17">
          <cell r="I17">
            <v>0</v>
          </cell>
        </row>
      </sheetData>
      <sheetData sheetId="2">
        <row r="10">
          <cell r="I10">
            <v>7953887.4500000002</v>
          </cell>
        </row>
      </sheetData>
      <sheetData sheetId="3">
        <row r="7">
          <cell r="H7">
            <v>7868306.0039999997</v>
          </cell>
        </row>
      </sheetData>
      <sheetData sheetId="4" refreshError="1"/>
      <sheetData sheetId="5" refreshError="1"/>
      <sheetData sheetId="6" refreshError="1"/>
      <sheetData sheetId="7">
        <row r="16">
          <cell r="E16">
            <v>4079016.16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63">
          <cell r="K63">
            <v>10400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7">
          <cell r="I47">
            <v>375912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pertina"/>
      <sheetName val="Stato patrimoniale"/>
      <sheetName val="Conto economico"/>
      <sheetName val="mastro 2020"/>
      <sheetName val="2020"/>
      <sheetName val="Mastro 2020 esatto (2)"/>
      <sheetName val="mastro 2019 come era"/>
      <sheetName val="Sheet2"/>
    </sheetNames>
    <sheetDataSet>
      <sheetData sheetId="0" refreshError="1"/>
      <sheetData sheetId="1" refreshError="1"/>
      <sheetData sheetId="2">
        <row r="34">
          <cell r="G34">
            <v>-18547035.055999998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mastro 19s"/>
      <sheetName val="Pasivet"/>
      <sheetName val="PASH"/>
      <sheetName val="Fluksi "/>
      <sheetName val="Kapitali"/>
      <sheetName val="asetet ok"/>
      <sheetName val="permb asetet"/>
      <sheetName val="Shenimet Spjeguse"/>
      <sheetName val="Ndihmese Fluksi"/>
      <sheetName val="Sheet18 (2)"/>
      <sheetName val="mastro f 18"/>
      <sheetName val="Sheet18"/>
      <sheetName val="Sheet17"/>
      <sheetName val="Sheet16"/>
      <sheetName val="Sheet15"/>
      <sheetName val="Sheet2"/>
    </sheetNames>
    <sheetDataSet>
      <sheetData sheetId="0"/>
      <sheetData sheetId="1">
        <row r="6">
          <cell r="J6">
            <v>1383055.1120000011</v>
          </cell>
        </row>
        <row r="7">
          <cell r="L7">
            <v>4863023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K8">
            <v>8488372</v>
          </cell>
        </row>
        <row r="117">
          <cell r="H117">
            <v>619403</v>
          </cell>
        </row>
      </sheetData>
      <sheetData sheetId="15"/>
      <sheetData sheetId="16">
        <row r="5">
          <cell r="L5">
            <v>-916118.47599998675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7"/>
  <sheetViews>
    <sheetView topLeftCell="A31" workbookViewId="0">
      <selection activeCell="E9" sqref="E9"/>
    </sheetView>
  </sheetViews>
  <sheetFormatPr defaultRowHeight="12.75"/>
  <cols>
    <col min="1" max="1" width="16.140625" style="73" customWidth="1"/>
    <col min="2" max="3" width="9.140625" style="73"/>
    <col min="4" max="4" width="9.28515625" style="73" customWidth="1"/>
    <col min="5" max="5" width="11.42578125" style="73" customWidth="1"/>
    <col min="6" max="6" width="12.85546875" style="73" customWidth="1"/>
    <col min="7" max="7" width="5.42578125" style="73" customWidth="1"/>
    <col min="8" max="9" width="9.140625" style="73"/>
    <col min="10" max="10" width="3.140625" style="73" customWidth="1"/>
    <col min="11" max="11" width="9.140625" style="73"/>
    <col min="12" max="12" width="1.85546875" style="73" customWidth="1"/>
    <col min="13" max="16384" width="9.140625" style="73"/>
  </cols>
  <sheetData>
    <row r="1" spans="2:11" s="31" customFormat="1" ht="6.75" customHeight="1"/>
    <row r="2" spans="2:11" s="31" customFormat="1">
      <c r="B2" s="32"/>
      <c r="C2" s="33"/>
      <c r="D2" s="33"/>
      <c r="E2" s="33"/>
      <c r="F2" s="33"/>
      <c r="G2" s="33"/>
      <c r="H2" s="33"/>
      <c r="I2" s="33"/>
      <c r="J2" s="33"/>
      <c r="K2" s="34"/>
    </row>
    <row r="3" spans="2:11" s="41" customFormat="1" ht="14.1" customHeight="1">
      <c r="B3" s="35"/>
      <c r="C3" s="36" t="s">
        <v>59</v>
      </c>
      <c r="D3" s="36"/>
      <c r="E3" s="36"/>
      <c r="F3" s="108" t="s">
        <v>94</v>
      </c>
      <c r="G3" s="38"/>
      <c r="H3" s="39"/>
      <c r="I3" s="37"/>
      <c r="J3" s="36"/>
      <c r="K3" s="40"/>
    </row>
    <row r="4" spans="2:11" s="41" customFormat="1" ht="14.1" customHeight="1">
      <c r="B4" s="35"/>
      <c r="C4" s="36" t="s">
        <v>30</v>
      </c>
      <c r="D4" s="36"/>
      <c r="E4" s="36"/>
      <c r="F4" s="109" t="s">
        <v>95</v>
      </c>
      <c r="G4" s="42"/>
      <c r="H4" s="43"/>
      <c r="I4" s="44"/>
      <c r="J4" s="44"/>
      <c r="K4" s="40"/>
    </row>
    <row r="5" spans="2:11" s="41" customFormat="1" ht="14.1" customHeight="1">
      <c r="B5" s="35"/>
      <c r="C5" s="36" t="s">
        <v>6</v>
      </c>
      <c r="D5" s="36"/>
      <c r="E5" s="36"/>
      <c r="F5" s="228" t="s">
        <v>96</v>
      </c>
      <c r="G5" s="229"/>
      <c r="H5" s="229"/>
      <c r="I5" s="229"/>
      <c r="J5" s="37"/>
      <c r="K5" s="40"/>
    </row>
    <row r="6" spans="2:11" s="41" customFormat="1" ht="14.1" customHeight="1">
      <c r="B6" s="35"/>
      <c r="C6" s="36"/>
      <c r="D6" s="36"/>
      <c r="E6" s="36"/>
      <c r="F6" s="36"/>
      <c r="G6" s="36"/>
      <c r="H6" s="46"/>
      <c r="I6" s="46"/>
      <c r="J6" s="44"/>
      <c r="K6" s="40"/>
    </row>
    <row r="7" spans="2:11" s="41" customFormat="1" ht="14.1" customHeight="1">
      <c r="B7" s="35"/>
      <c r="C7" s="36" t="s">
        <v>0</v>
      </c>
      <c r="D7" s="36"/>
      <c r="E7" s="36"/>
      <c r="F7" s="107" t="s">
        <v>259</v>
      </c>
      <c r="G7" s="47"/>
      <c r="H7" s="36"/>
      <c r="I7" s="36"/>
      <c r="J7" s="36"/>
      <c r="K7" s="40"/>
    </row>
    <row r="8" spans="2:11" s="41" customFormat="1" ht="14.1" customHeight="1">
      <c r="B8" s="35"/>
      <c r="C8" s="36" t="s">
        <v>1</v>
      </c>
      <c r="D8" s="36"/>
      <c r="E8" s="36"/>
      <c r="F8" s="45"/>
      <c r="G8" s="48"/>
      <c r="H8" s="36"/>
      <c r="I8" s="36"/>
      <c r="J8" s="36"/>
      <c r="K8" s="40"/>
    </row>
    <row r="9" spans="2:11" s="41" customFormat="1" ht="14.1" customHeight="1">
      <c r="B9" s="35"/>
      <c r="C9" s="36"/>
      <c r="D9" s="36"/>
      <c r="E9" s="36"/>
      <c r="F9" s="36"/>
      <c r="G9" s="36"/>
      <c r="H9" s="36"/>
      <c r="I9" s="36"/>
      <c r="J9" s="36"/>
      <c r="K9" s="40"/>
    </row>
    <row r="10" spans="2:11" s="41" customFormat="1" ht="16.149999999999999" customHeight="1">
      <c r="B10" s="35"/>
      <c r="C10" s="36" t="s">
        <v>22</v>
      </c>
      <c r="D10" s="36"/>
      <c r="E10" s="36"/>
      <c r="F10" s="110" t="s">
        <v>97</v>
      </c>
      <c r="G10" s="37"/>
      <c r="H10" s="37"/>
      <c r="I10" s="37"/>
      <c r="J10" s="37"/>
      <c r="K10" s="40"/>
    </row>
    <row r="11" spans="2:11" s="41" customFormat="1" ht="14.1" customHeight="1">
      <c r="B11" s="35"/>
      <c r="C11" s="36"/>
      <c r="D11" s="36"/>
      <c r="E11" s="36"/>
      <c r="F11" s="111" t="s">
        <v>98</v>
      </c>
      <c r="G11" s="45"/>
      <c r="H11" s="45"/>
      <c r="I11" s="45"/>
      <c r="J11" s="45"/>
      <c r="K11" s="40"/>
    </row>
    <row r="12" spans="2:11" s="41" customFormat="1" ht="14.1" customHeight="1">
      <c r="B12" s="35"/>
      <c r="C12" s="36"/>
      <c r="D12" s="36"/>
      <c r="E12" s="36"/>
      <c r="F12" s="45" t="s">
        <v>99</v>
      </c>
      <c r="G12" s="45"/>
      <c r="H12" s="45"/>
      <c r="I12" s="45"/>
      <c r="J12" s="45"/>
      <c r="K12" s="40"/>
    </row>
    <row r="13" spans="2:11" s="52" customFormat="1">
      <c r="B13" s="49"/>
      <c r="C13" s="50"/>
      <c r="D13" s="50"/>
      <c r="E13" s="50"/>
      <c r="F13" s="50"/>
      <c r="G13" s="50"/>
      <c r="H13" s="50"/>
      <c r="I13" s="50"/>
      <c r="J13" s="50"/>
      <c r="K13" s="51"/>
    </row>
    <row r="14" spans="2:11" s="52" customFormat="1">
      <c r="B14" s="49"/>
      <c r="C14" s="50"/>
      <c r="D14" s="50"/>
      <c r="E14" s="50"/>
      <c r="F14" s="50"/>
      <c r="G14" s="50"/>
      <c r="H14" s="50"/>
      <c r="I14" s="50"/>
      <c r="J14" s="50"/>
      <c r="K14" s="51"/>
    </row>
    <row r="15" spans="2:11" s="52" customFormat="1">
      <c r="B15" s="49"/>
      <c r="C15" s="50"/>
      <c r="D15" s="50"/>
      <c r="E15" s="50"/>
      <c r="F15" s="50"/>
      <c r="G15" s="50"/>
      <c r="H15" s="50"/>
      <c r="I15" s="50"/>
      <c r="J15" s="50"/>
      <c r="K15" s="51"/>
    </row>
    <row r="16" spans="2:11" s="52" customFormat="1">
      <c r="B16" s="49"/>
      <c r="C16" s="50"/>
      <c r="D16" s="50"/>
      <c r="E16" s="50"/>
      <c r="F16" s="50"/>
      <c r="G16" s="50"/>
      <c r="H16" s="50"/>
      <c r="I16" s="50"/>
      <c r="J16" s="50"/>
      <c r="K16" s="51"/>
    </row>
    <row r="17" spans="2:11" s="52" customFormat="1">
      <c r="B17" s="49"/>
      <c r="C17" s="50"/>
      <c r="D17" s="50"/>
      <c r="E17" s="50"/>
      <c r="F17" s="50"/>
      <c r="G17" s="50"/>
      <c r="H17" s="50"/>
      <c r="I17" s="50"/>
      <c r="J17" s="50"/>
      <c r="K17" s="51"/>
    </row>
    <row r="18" spans="2:11" s="52" customFormat="1">
      <c r="B18" s="49"/>
      <c r="C18" s="50"/>
      <c r="D18" s="50"/>
      <c r="E18" s="50"/>
      <c r="F18" s="50"/>
      <c r="G18" s="50"/>
      <c r="H18" s="50"/>
      <c r="I18" s="50"/>
      <c r="J18" s="50"/>
      <c r="K18" s="51"/>
    </row>
    <row r="19" spans="2:11" s="52" customFormat="1">
      <c r="B19" s="49"/>
      <c r="C19" s="50"/>
      <c r="D19" s="50"/>
      <c r="E19" s="50"/>
      <c r="F19" s="50"/>
      <c r="G19" s="50"/>
      <c r="H19" s="50"/>
      <c r="I19" s="50"/>
      <c r="J19" s="50"/>
      <c r="K19" s="51"/>
    </row>
    <row r="20" spans="2:11" s="52" customFormat="1">
      <c r="B20" s="49"/>
      <c r="C20" s="50"/>
      <c r="D20" s="50"/>
      <c r="E20" s="50"/>
      <c r="F20" s="50"/>
      <c r="G20" s="50"/>
      <c r="H20" s="50"/>
      <c r="I20" s="50"/>
      <c r="J20" s="50"/>
      <c r="K20" s="51"/>
    </row>
    <row r="21" spans="2:11" s="52" customFormat="1">
      <c r="B21" s="49"/>
      <c r="D21" s="50"/>
      <c r="E21" s="50"/>
      <c r="F21" s="50"/>
      <c r="G21" s="50"/>
      <c r="H21" s="50"/>
      <c r="I21" s="50"/>
      <c r="J21" s="50"/>
      <c r="K21" s="51"/>
    </row>
    <row r="22" spans="2:11" s="52" customFormat="1">
      <c r="B22" s="49"/>
      <c r="C22" s="50"/>
      <c r="D22" s="50"/>
      <c r="E22" s="50"/>
      <c r="F22" s="50"/>
      <c r="G22" s="50"/>
      <c r="H22" s="50"/>
      <c r="I22" s="50"/>
      <c r="J22" s="50"/>
      <c r="K22" s="51"/>
    </row>
    <row r="23" spans="2:11" s="52" customFormat="1">
      <c r="B23" s="49"/>
      <c r="C23" s="50"/>
      <c r="D23" s="50"/>
      <c r="E23" s="50"/>
      <c r="F23" s="50"/>
      <c r="G23" s="50"/>
      <c r="H23" s="50"/>
      <c r="I23" s="50"/>
      <c r="J23" s="50"/>
      <c r="K23" s="51"/>
    </row>
    <row r="24" spans="2:11" s="52" customFormat="1">
      <c r="B24" s="49"/>
      <c r="C24" s="50"/>
      <c r="D24" s="50"/>
      <c r="E24" s="50"/>
      <c r="F24" s="50"/>
      <c r="G24" s="50"/>
      <c r="H24" s="50"/>
      <c r="I24" s="50"/>
      <c r="J24" s="50"/>
      <c r="K24" s="51"/>
    </row>
    <row r="25" spans="2:11" s="56" customFormat="1" ht="33.75">
      <c r="B25" s="442" t="s">
        <v>7</v>
      </c>
      <c r="C25" s="443"/>
      <c r="D25" s="443"/>
      <c r="E25" s="443"/>
      <c r="F25" s="443"/>
      <c r="G25" s="443"/>
      <c r="H25" s="443"/>
      <c r="I25" s="443"/>
      <c r="J25" s="443"/>
      <c r="K25" s="444"/>
    </row>
    <row r="26" spans="2:11" s="56" customFormat="1" ht="10.5" customHeight="1">
      <c r="B26" s="53"/>
      <c r="C26" s="54"/>
      <c r="D26" s="54"/>
      <c r="E26" s="54"/>
      <c r="F26" s="54"/>
      <c r="G26" s="54"/>
      <c r="H26" s="54"/>
      <c r="I26" s="54"/>
      <c r="J26" s="54"/>
      <c r="K26" s="55"/>
    </row>
    <row r="27" spans="2:11" s="60" customFormat="1" ht="25.5">
      <c r="B27" s="446" t="s">
        <v>235</v>
      </c>
      <c r="C27" s="447"/>
      <c r="D27" s="447"/>
      <c r="E27" s="447"/>
      <c r="F27" s="447"/>
      <c r="G27" s="447"/>
      <c r="H27" s="447"/>
      <c r="I27" s="447"/>
      <c r="J27" s="447"/>
      <c r="K27" s="448"/>
    </row>
    <row r="28" spans="2:11" s="60" customFormat="1" ht="9" customHeight="1">
      <c r="B28" s="57"/>
      <c r="C28" s="58"/>
      <c r="D28" s="58"/>
      <c r="E28" s="58"/>
      <c r="F28" s="58"/>
      <c r="G28" s="58"/>
      <c r="H28" s="58"/>
      <c r="I28" s="58"/>
      <c r="J28" s="58"/>
      <c r="K28" s="59"/>
    </row>
    <row r="29" spans="2:11" s="52" customFormat="1">
      <c r="B29" s="61"/>
      <c r="C29" s="445"/>
      <c r="D29" s="445"/>
      <c r="E29" s="445"/>
      <c r="F29" s="445"/>
      <c r="G29" s="445"/>
      <c r="H29" s="445"/>
      <c r="I29" s="445"/>
      <c r="J29" s="445"/>
      <c r="K29" s="51"/>
    </row>
    <row r="30" spans="2:11" s="52" customFormat="1">
      <c r="B30" s="49"/>
      <c r="C30" s="445"/>
      <c r="D30" s="445"/>
      <c r="E30" s="445"/>
      <c r="F30" s="445"/>
      <c r="G30" s="445"/>
      <c r="H30" s="445"/>
      <c r="I30" s="445"/>
      <c r="J30" s="445"/>
      <c r="K30" s="51"/>
    </row>
    <row r="31" spans="2:11" s="52" customFormat="1">
      <c r="B31" s="49"/>
      <c r="C31" s="50"/>
      <c r="D31" s="50"/>
      <c r="E31" s="50"/>
      <c r="F31" s="50"/>
      <c r="G31" s="50"/>
      <c r="H31" s="50"/>
      <c r="I31" s="50"/>
      <c r="J31" s="50"/>
      <c r="K31" s="51"/>
    </row>
    <row r="32" spans="2:11" s="52" customFormat="1">
      <c r="B32" s="49"/>
      <c r="C32" s="50"/>
      <c r="D32" s="50"/>
      <c r="E32" s="50"/>
      <c r="F32" s="50"/>
      <c r="G32" s="50"/>
      <c r="H32" s="50"/>
      <c r="I32" s="50"/>
      <c r="J32" s="50"/>
      <c r="K32" s="51"/>
    </row>
    <row r="33" spans="2:11" s="64" customFormat="1" ht="18">
      <c r="B33" s="49"/>
      <c r="C33" s="50"/>
      <c r="D33" s="50"/>
      <c r="E33" s="50"/>
      <c r="F33" s="180"/>
      <c r="G33" s="62"/>
      <c r="H33" s="62"/>
      <c r="I33" s="62"/>
      <c r="J33" s="62"/>
      <c r="K33" s="63"/>
    </row>
    <row r="34" spans="2:11" s="64" customFormat="1">
      <c r="B34" s="65"/>
      <c r="C34" s="62"/>
      <c r="D34" s="62"/>
      <c r="E34" s="62"/>
      <c r="F34" s="62"/>
      <c r="G34" s="62"/>
      <c r="H34" s="62"/>
      <c r="I34" s="62"/>
      <c r="J34" s="62"/>
      <c r="K34" s="63"/>
    </row>
    <row r="35" spans="2:11" s="64" customFormat="1">
      <c r="B35" s="65"/>
      <c r="C35" s="62"/>
      <c r="D35" s="62"/>
      <c r="E35" s="62"/>
      <c r="F35" s="62"/>
      <c r="G35" s="62"/>
      <c r="H35" s="62"/>
      <c r="I35" s="62"/>
      <c r="J35" s="62"/>
      <c r="K35" s="63"/>
    </row>
    <row r="36" spans="2:11" s="64" customFormat="1">
      <c r="B36" s="65"/>
      <c r="C36" s="62"/>
      <c r="D36" s="62"/>
      <c r="E36" s="62"/>
      <c r="F36" s="62"/>
      <c r="G36" s="62"/>
      <c r="H36" s="62"/>
      <c r="I36" s="62"/>
      <c r="J36" s="62"/>
      <c r="K36" s="63"/>
    </row>
    <row r="37" spans="2:11" s="64" customFormat="1">
      <c r="B37" s="65"/>
      <c r="C37" s="62"/>
      <c r="D37" s="62"/>
      <c r="E37" s="62"/>
      <c r="F37" s="62"/>
      <c r="G37" s="62"/>
      <c r="H37" s="62"/>
      <c r="I37" s="62"/>
      <c r="J37" s="62"/>
      <c r="K37" s="63"/>
    </row>
    <row r="38" spans="2:11" s="64" customFormat="1">
      <c r="B38" s="65"/>
      <c r="C38" s="62"/>
      <c r="D38" s="62"/>
      <c r="E38" s="62"/>
      <c r="F38" s="62"/>
      <c r="G38" s="62"/>
      <c r="H38" s="62"/>
      <c r="I38" s="62"/>
      <c r="J38" s="62"/>
      <c r="K38" s="63"/>
    </row>
    <row r="39" spans="2:11" s="64" customFormat="1">
      <c r="B39" s="65"/>
      <c r="C39" s="62"/>
      <c r="D39" s="62"/>
      <c r="E39" s="62"/>
      <c r="F39" s="62"/>
      <c r="G39" s="62"/>
      <c r="H39" s="62"/>
      <c r="I39" s="62"/>
      <c r="J39" s="62"/>
      <c r="K39" s="63"/>
    </row>
    <row r="40" spans="2:11" s="64" customFormat="1">
      <c r="B40" s="65"/>
      <c r="C40" s="62"/>
      <c r="D40" s="62"/>
      <c r="E40" s="62"/>
      <c r="F40" s="62"/>
      <c r="G40" s="62"/>
      <c r="H40" s="62"/>
      <c r="I40" s="62"/>
      <c r="J40" s="62"/>
      <c r="K40" s="63"/>
    </row>
    <row r="41" spans="2:11" s="64" customFormat="1">
      <c r="B41" s="65"/>
      <c r="C41" s="62"/>
      <c r="D41" s="62"/>
      <c r="E41" s="62"/>
      <c r="F41" s="62"/>
      <c r="G41" s="62"/>
      <c r="H41" s="62"/>
      <c r="I41" s="62"/>
      <c r="J41" s="62"/>
      <c r="K41" s="63"/>
    </row>
    <row r="42" spans="2:11" s="64" customFormat="1">
      <c r="B42" s="65"/>
      <c r="C42" s="62"/>
      <c r="D42" s="62"/>
      <c r="E42" s="62"/>
      <c r="F42" s="62"/>
      <c r="G42" s="62"/>
      <c r="H42" s="62"/>
      <c r="I42" s="62"/>
      <c r="J42" s="62"/>
      <c r="K42" s="63"/>
    </row>
    <row r="43" spans="2:11" s="64" customFormat="1">
      <c r="B43" s="65"/>
      <c r="C43" s="62"/>
      <c r="D43" s="62"/>
      <c r="E43" s="62"/>
      <c r="F43" s="62"/>
      <c r="G43" s="62"/>
      <c r="H43" s="62"/>
      <c r="I43" s="62"/>
      <c r="J43" s="62"/>
      <c r="K43" s="63"/>
    </row>
    <row r="44" spans="2:11" s="64" customFormat="1" ht="9" customHeight="1">
      <c r="B44" s="65"/>
      <c r="C44" s="62"/>
      <c r="D44" s="62"/>
      <c r="E44" s="62"/>
      <c r="F44" s="62"/>
      <c r="G44" s="62"/>
      <c r="H44" s="62"/>
      <c r="I44" s="62"/>
      <c r="J44" s="62"/>
      <c r="K44" s="63"/>
    </row>
    <row r="45" spans="2:11" s="64" customFormat="1">
      <c r="B45" s="65"/>
      <c r="C45" s="62"/>
      <c r="D45" s="62"/>
      <c r="E45" s="62"/>
      <c r="F45" s="62"/>
      <c r="G45" s="62"/>
      <c r="H45" s="62"/>
      <c r="I45" s="62"/>
      <c r="J45" s="62"/>
      <c r="K45" s="63"/>
    </row>
    <row r="46" spans="2:11" s="64" customFormat="1">
      <c r="B46" s="65"/>
      <c r="C46" s="62"/>
      <c r="D46" s="62"/>
      <c r="E46" s="62"/>
      <c r="F46" s="62"/>
      <c r="G46" s="62"/>
      <c r="H46" s="62"/>
      <c r="I46" s="62"/>
      <c r="J46" s="62"/>
      <c r="K46" s="63"/>
    </row>
    <row r="47" spans="2:11" s="41" customFormat="1" ht="12.95" customHeight="1">
      <c r="B47" s="35"/>
      <c r="C47" s="36"/>
      <c r="D47" s="36"/>
      <c r="E47" s="36"/>
      <c r="F47" s="36"/>
      <c r="G47" s="36"/>
      <c r="H47" s="445"/>
      <c r="I47" s="445"/>
      <c r="J47" s="36"/>
      <c r="K47" s="40"/>
    </row>
    <row r="48" spans="2:11" s="41" customFormat="1" ht="12.95" customHeight="1">
      <c r="B48" s="35"/>
      <c r="C48" s="36"/>
      <c r="D48" s="36"/>
      <c r="E48" s="36"/>
      <c r="F48" s="36"/>
      <c r="G48" s="36"/>
      <c r="H48" s="451"/>
      <c r="I48" s="451"/>
      <c r="J48" s="36"/>
      <c r="K48" s="40"/>
    </row>
    <row r="49" spans="2:11" s="41" customFormat="1" ht="12.95" customHeight="1">
      <c r="B49" s="35"/>
      <c r="C49" s="36" t="s">
        <v>31</v>
      </c>
      <c r="D49" s="36"/>
      <c r="E49" s="36"/>
      <c r="F49" s="36"/>
      <c r="G49" s="36"/>
      <c r="H49" s="450" t="s">
        <v>36</v>
      </c>
      <c r="I49" s="450"/>
      <c r="J49" s="36"/>
      <c r="K49" s="40"/>
    </row>
    <row r="50" spans="2:11" s="41" customFormat="1" ht="12.95" customHeight="1">
      <c r="B50" s="35"/>
      <c r="C50" s="36" t="s">
        <v>32</v>
      </c>
      <c r="D50" s="36"/>
      <c r="E50" s="36"/>
      <c r="F50" s="36"/>
      <c r="G50" s="36"/>
      <c r="H50" s="450"/>
      <c r="I50" s="450"/>
      <c r="J50" s="36"/>
      <c r="K50" s="40"/>
    </row>
    <row r="51" spans="2:11" s="52" customFormat="1">
      <c r="B51" s="49"/>
      <c r="C51" s="50"/>
      <c r="D51" s="50"/>
      <c r="E51" s="50"/>
      <c r="F51" s="50"/>
      <c r="G51" s="50"/>
      <c r="H51" s="50"/>
      <c r="I51" s="50"/>
      <c r="J51" s="50"/>
      <c r="K51" s="51"/>
    </row>
    <row r="52" spans="2:11" s="69" customFormat="1" ht="12.95" customHeight="1">
      <c r="B52" s="66"/>
      <c r="C52" s="36" t="s">
        <v>37</v>
      </c>
      <c r="D52" s="36"/>
      <c r="E52" s="36"/>
      <c r="F52" s="36"/>
      <c r="G52" s="48" t="s">
        <v>33</v>
      </c>
      <c r="H52" s="452" t="s">
        <v>230</v>
      </c>
      <c r="I52" s="451"/>
      <c r="J52" s="67"/>
      <c r="K52" s="68"/>
    </row>
    <row r="53" spans="2:11" s="69" customFormat="1" ht="12.95" customHeight="1">
      <c r="B53" s="66"/>
      <c r="C53" s="36"/>
      <c r="D53" s="36"/>
      <c r="E53" s="36"/>
      <c r="F53" s="36"/>
      <c r="G53" s="48" t="s">
        <v>34</v>
      </c>
      <c r="H53" s="449" t="s">
        <v>234</v>
      </c>
      <c r="I53" s="450"/>
      <c r="J53" s="67"/>
      <c r="K53" s="68"/>
    </row>
    <row r="54" spans="2:11" s="69" customFormat="1" ht="7.5" customHeight="1">
      <c r="B54" s="66"/>
      <c r="C54" s="36"/>
      <c r="D54" s="36"/>
      <c r="E54" s="36"/>
      <c r="F54" s="36"/>
      <c r="G54" s="48"/>
      <c r="H54" s="48"/>
      <c r="I54" s="48"/>
      <c r="J54" s="67"/>
      <c r="K54" s="68"/>
    </row>
    <row r="55" spans="2:11" s="69" customFormat="1" ht="12.95" customHeight="1">
      <c r="B55" s="66"/>
      <c r="C55" s="36" t="s">
        <v>35</v>
      </c>
      <c r="D55" s="36"/>
      <c r="E55" s="36"/>
      <c r="F55" s="48"/>
      <c r="G55" s="36"/>
      <c r="H55" s="107" t="s">
        <v>259</v>
      </c>
      <c r="I55" s="37"/>
      <c r="J55" s="67"/>
      <c r="K55" s="68"/>
    </row>
    <row r="56" spans="2:11" ht="22.5" customHeight="1">
      <c r="B56" s="70"/>
      <c r="C56" s="71"/>
      <c r="D56" s="71"/>
      <c r="E56" s="71"/>
      <c r="F56" s="71"/>
      <c r="G56" s="71"/>
      <c r="H56" s="71"/>
      <c r="I56" s="71"/>
      <c r="J56" s="71"/>
      <c r="K56" s="72"/>
    </row>
    <row r="57" spans="2:11" ht="6.75" customHeight="1"/>
  </sheetData>
  <mergeCells count="10">
    <mergeCell ref="H53:I53"/>
    <mergeCell ref="H48:I48"/>
    <mergeCell ref="H49:I49"/>
    <mergeCell ref="H50:I50"/>
    <mergeCell ref="H52:I52"/>
    <mergeCell ref="B25:K25"/>
    <mergeCell ref="C29:J29"/>
    <mergeCell ref="C30:J30"/>
    <mergeCell ref="H47:I47"/>
    <mergeCell ref="B27:K27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1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I62"/>
  <sheetViews>
    <sheetView topLeftCell="A26" workbookViewId="0">
      <selection activeCell="O47" sqref="O47"/>
    </sheetView>
  </sheetViews>
  <sheetFormatPr defaultRowHeight="12.75"/>
  <cols>
    <col min="1" max="1" width="3.85546875" style="52" customWidth="1"/>
    <col min="2" max="2" width="3.7109375" style="104" customWidth="1"/>
    <col min="3" max="3" width="2.7109375" style="104" customWidth="1"/>
    <col min="4" max="4" width="4" style="104" customWidth="1"/>
    <col min="5" max="5" width="40.5703125" style="52" customWidth="1"/>
    <col min="6" max="6" width="8.28515625" style="52" customWidth="1"/>
    <col min="7" max="7" width="15" style="222" customWidth="1"/>
    <col min="8" max="8" width="15.7109375" style="227" customWidth="1"/>
    <col min="9" max="9" width="15.7109375" style="105" customWidth="1"/>
    <col min="10" max="10" width="1.42578125" style="52" customWidth="1"/>
    <col min="11" max="16384" width="9.140625" style="52"/>
  </cols>
  <sheetData>
    <row r="1" spans="2:9" s="31" customFormat="1" ht="9" customHeight="1">
      <c r="B1" s="74"/>
      <c r="C1" s="74"/>
      <c r="D1" s="74"/>
      <c r="G1" s="218"/>
      <c r="H1" s="223"/>
      <c r="I1" s="75"/>
    </row>
    <row r="2" spans="2:9" s="79" customFormat="1" ht="18">
      <c r="B2" s="76" t="s">
        <v>65</v>
      </c>
      <c r="C2" s="77"/>
      <c r="D2" s="77"/>
      <c r="E2" s="78"/>
      <c r="G2" s="219"/>
      <c r="H2" s="455"/>
      <c r="I2" s="455"/>
    </row>
    <row r="3" spans="2:9" s="79" customFormat="1" ht="4.5" customHeight="1">
      <c r="B3" s="76"/>
      <c r="C3" s="77"/>
      <c r="D3" s="77"/>
      <c r="E3" s="78"/>
      <c r="G3" s="219"/>
      <c r="H3" s="224"/>
      <c r="I3" s="80"/>
    </row>
    <row r="4" spans="2:9" s="79" customFormat="1" ht="18" customHeight="1">
      <c r="B4" s="456" t="s">
        <v>233</v>
      </c>
      <c r="C4" s="456"/>
      <c r="D4" s="456"/>
      <c r="E4" s="456"/>
      <c r="F4" s="456"/>
      <c r="G4" s="456"/>
      <c r="H4" s="456"/>
      <c r="I4" s="456"/>
    </row>
    <row r="5" spans="2:9" s="82" customFormat="1" ht="6.75" customHeight="1">
      <c r="B5" s="81"/>
      <c r="C5" s="81"/>
      <c r="D5" s="81"/>
      <c r="G5" s="220"/>
      <c r="H5" s="225"/>
      <c r="I5" s="83"/>
    </row>
    <row r="6" spans="2:9" s="41" customFormat="1" ht="12" customHeight="1">
      <c r="B6" s="453" t="s">
        <v>2</v>
      </c>
      <c r="C6" s="457" t="s">
        <v>66</v>
      </c>
      <c r="D6" s="458"/>
      <c r="E6" s="459"/>
      <c r="F6" s="453" t="s">
        <v>8</v>
      </c>
      <c r="G6" s="466">
        <v>2020</v>
      </c>
      <c r="H6" s="471">
        <v>2019</v>
      </c>
      <c r="I6" s="84" t="s">
        <v>48</v>
      </c>
    </row>
    <row r="7" spans="2:9" s="41" customFormat="1" ht="12" customHeight="1">
      <c r="B7" s="454"/>
      <c r="C7" s="460"/>
      <c r="D7" s="461"/>
      <c r="E7" s="462"/>
      <c r="F7" s="454"/>
      <c r="G7" s="467"/>
      <c r="H7" s="472"/>
      <c r="I7" s="86" t="s">
        <v>55</v>
      </c>
    </row>
    <row r="8" spans="2:9" s="90" customFormat="1" ht="15" customHeight="1">
      <c r="B8" s="87" t="s">
        <v>3</v>
      </c>
      <c r="C8" s="463" t="s">
        <v>56</v>
      </c>
      <c r="D8" s="464"/>
      <c r="E8" s="465"/>
      <c r="F8" s="85">
        <v>1</v>
      </c>
      <c r="G8" s="237">
        <f>G9+G12+G17</f>
        <v>235932823.71000001</v>
      </c>
      <c r="H8" s="237">
        <v>542359.54029999999</v>
      </c>
      <c r="I8" s="89"/>
    </row>
    <row r="9" spans="2:9" s="90" customFormat="1" ht="12.75" customHeight="1">
      <c r="B9" s="91"/>
      <c r="C9" s="88">
        <v>1</v>
      </c>
      <c r="D9" s="92" t="s">
        <v>9</v>
      </c>
      <c r="E9" s="93"/>
      <c r="F9" s="91">
        <v>2</v>
      </c>
      <c r="G9" s="237">
        <f>G10+G11</f>
        <v>234149839</v>
      </c>
      <c r="H9" s="237">
        <v>225790.2493</v>
      </c>
      <c r="I9" s="89"/>
    </row>
    <row r="10" spans="2:9" s="90" customFormat="1" ht="12.75" customHeight="1">
      <c r="B10" s="91"/>
      <c r="C10" s="88"/>
      <c r="D10" s="94" t="s">
        <v>71</v>
      </c>
      <c r="E10" s="95" t="s">
        <v>20</v>
      </c>
      <c r="F10" s="85">
        <v>3</v>
      </c>
      <c r="G10" s="238">
        <f>'[1]Masto 2020 '!D31</f>
        <v>234149839</v>
      </c>
      <c r="H10" s="237">
        <v>225790.2493</v>
      </c>
      <c r="I10" s="89"/>
    </row>
    <row r="11" spans="2:9" s="90" customFormat="1" ht="12.75" customHeight="1">
      <c r="B11" s="91"/>
      <c r="C11" s="88"/>
      <c r="D11" s="94" t="s">
        <v>71</v>
      </c>
      <c r="E11" s="95" t="s">
        <v>21</v>
      </c>
      <c r="F11" s="91">
        <v>4</v>
      </c>
      <c r="G11" s="239"/>
      <c r="H11" s="237"/>
      <c r="I11" s="89"/>
    </row>
    <row r="12" spans="2:9" s="90" customFormat="1" ht="12.75" customHeight="1">
      <c r="B12" s="91"/>
      <c r="C12" s="88">
        <v>2</v>
      </c>
      <c r="D12" s="92" t="s">
        <v>51</v>
      </c>
      <c r="E12" s="93"/>
      <c r="F12" s="85">
        <v>5</v>
      </c>
      <c r="G12" s="237">
        <f>G13+G14+G15+G16</f>
        <v>1782984.7100000083</v>
      </c>
      <c r="H12" s="237">
        <v>316569.29099999997</v>
      </c>
      <c r="I12" s="89"/>
    </row>
    <row r="13" spans="2:9" s="90" customFormat="1" ht="12.75" customHeight="1">
      <c r="B13" s="91"/>
      <c r="C13" s="96"/>
      <c r="D13" s="94" t="s">
        <v>71</v>
      </c>
      <c r="E13" s="95" t="s">
        <v>228</v>
      </c>
      <c r="F13" s="91">
        <v>6</v>
      </c>
      <c r="G13" s="240">
        <f>'[2]2020S'!J29</f>
        <v>169000510.71000001</v>
      </c>
      <c r="H13" s="237"/>
      <c r="I13" s="89"/>
    </row>
    <row r="14" spans="2:9" s="90" customFormat="1" ht="12.75" customHeight="1">
      <c r="B14" s="91"/>
      <c r="C14" s="96"/>
      <c r="D14" s="94" t="s">
        <v>71</v>
      </c>
      <c r="E14" s="95" t="s">
        <v>57</v>
      </c>
      <c r="F14" s="85">
        <v>7</v>
      </c>
      <c r="G14" s="238"/>
      <c r="H14" s="237"/>
      <c r="I14" s="89"/>
    </row>
    <row r="15" spans="2:9" s="90" customFormat="1" ht="12.75" customHeight="1">
      <c r="B15" s="91"/>
      <c r="C15" s="96"/>
      <c r="D15" s="94" t="s">
        <v>71</v>
      </c>
      <c r="E15" s="95" t="s">
        <v>58</v>
      </c>
      <c r="F15" s="91">
        <v>8</v>
      </c>
      <c r="G15" s="240">
        <f>'[2]2020S'!J30</f>
        <v>-167217526</v>
      </c>
      <c r="H15" s="237">
        <v>316569.29099999997</v>
      </c>
      <c r="I15" s="89"/>
    </row>
    <row r="16" spans="2:9" s="90" customFormat="1" ht="12.75" customHeight="1">
      <c r="B16" s="91"/>
      <c r="C16" s="96"/>
      <c r="D16" s="94" t="s">
        <v>71</v>
      </c>
      <c r="E16" s="95" t="s">
        <v>231</v>
      </c>
      <c r="F16" s="85">
        <v>9</v>
      </c>
      <c r="G16" s="241"/>
      <c r="H16" s="237"/>
      <c r="I16" s="89"/>
    </row>
    <row r="17" spans="2:9" s="90" customFormat="1" ht="12.75" customHeight="1">
      <c r="B17" s="91"/>
      <c r="C17" s="88">
        <v>3</v>
      </c>
      <c r="D17" s="92" t="s">
        <v>10</v>
      </c>
      <c r="E17" s="93"/>
      <c r="F17" s="91">
        <v>10</v>
      </c>
      <c r="G17" s="239"/>
      <c r="H17" s="237"/>
      <c r="I17" s="89"/>
    </row>
    <row r="18" spans="2:9" s="90" customFormat="1" ht="12.75" customHeight="1">
      <c r="B18" s="91"/>
      <c r="C18" s="96"/>
      <c r="D18" s="94" t="s">
        <v>71</v>
      </c>
      <c r="E18" s="95" t="s">
        <v>11</v>
      </c>
      <c r="F18" s="85">
        <v>11</v>
      </c>
      <c r="G18" s="241"/>
      <c r="H18" s="237"/>
      <c r="I18" s="89"/>
    </row>
    <row r="19" spans="2:9" s="90" customFormat="1" ht="12.75" customHeight="1">
      <c r="B19" s="91"/>
      <c r="C19" s="96"/>
      <c r="D19" s="94" t="s">
        <v>71</v>
      </c>
      <c r="E19" s="95" t="s">
        <v>12</v>
      </c>
      <c r="F19" s="91">
        <v>12</v>
      </c>
      <c r="G19" s="239"/>
      <c r="H19" s="237"/>
      <c r="I19" s="89"/>
    </row>
    <row r="20" spans="2:9" s="90" customFormat="1" ht="12.75" customHeight="1">
      <c r="B20" s="91"/>
      <c r="C20" s="96"/>
      <c r="D20" s="94" t="s">
        <v>71</v>
      </c>
      <c r="E20" s="95" t="s">
        <v>52</v>
      </c>
      <c r="F20" s="85">
        <v>13</v>
      </c>
      <c r="G20" s="241"/>
      <c r="H20" s="237"/>
      <c r="I20" s="89"/>
    </row>
    <row r="21" spans="2:9" s="90" customFormat="1" ht="12.75" customHeight="1">
      <c r="B21" s="91"/>
      <c r="C21" s="96"/>
      <c r="D21" s="94" t="s">
        <v>71</v>
      </c>
      <c r="E21" s="95" t="s">
        <v>13</v>
      </c>
      <c r="F21" s="91">
        <v>14</v>
      </c>
      <c r="G21" s="239"/>
      <c r="H21" s="237"/>
      <c r="I21" s="89"/>
    </row>
    <row r="22" spans="2:9" s="90" customFormat="1" ht="12.75" customHeight="1">
      <c r="B22" s="91"/>
      <c r="C22" s="96"/>
      <c r="D22" s="94" t="s">
        <v>71</v>
      </c>
      <c r="E22" s="95" t="s">
        <v>14</v>
      </c>
      <c r="F22" s="85">
        <v>15</v>
      </c>
      <c r="G22" s="241"/>
      <c r="H22" s="237"/>
      <c r="I22" s="89"/>
    </row>
    <row r="23" spans="2:9" s="90" customFormat="1" ht="12.75" customHeight="1">
      <c r="B23" s="91"/>
      <c r="C23" s="96"/>
      <c r="D23" s="94" t="s">
        <v>71</v>
      </c>
      <c r="E23" s="95"/>
      <c r="F23" s="91">
        <v>16</v>
      </c>
      <c r="G23" s="239"/>
      <c r="H23" s="237"/>
      <c r="I23" s="89"/>
    </row>
    <row r="24" spans="2:9" s="90" customFormat="1" ht="12.75" customHeight="1">
      <c r="B24" s="91"/>
      <c r="C24" s="96"/>
      <c r="D24" s="94" t="s">
        <v>71</v>
      </c>
      <c r="E24" s="95"/>
      <c r="F24" s="85">
        <v>17</v>
      </c>
      <c r="G24" s="241"/>
      <c r="H24" s="237"/>
      <c r="I24" s="89"/>
    </row>
    <row r="25" spans="2:9" s="90" customFormat="1" ht="15" customHeight="1">
      <c r="B25" s="97" t="s">
        <v>4</v>
      </c>
      <c r="C25" s="463" t="s">
        <v>15</v>
      </c>
      <c r="D25" s="464"/>
      <c r="E25" s="465"/>
      <c r="F25" s="91">
        <v>18</v>
      </c>
      <c r="G25" s="237">
        <f>G26+G31</f>
        <v>131909.6</v>
      </c>
      <c r="H25" s="237">
        <v>164887</v>
      </c>
      <c r="I25" s="89"/>
    </row>
    <row r="26" spans="2:9" s="90" customFormat="1" ht="12.75" customHeight="1">
      <c r="B26" s="91"/>
      <c r="C26" s="88">
        <v>1</v>
      </c>
      <c r="D26" s="92" t="s">
        <v>16</v>
      </c>
      <c r="E26" s="98"/>
      <c r="F26" s="85">
        <v>19</v>
      </c>
      <c r="G26" s="238">
        <f>G27+G28+G29+G30</f>
        <v>131909.6</v>
      </c>
      <c r="H26" s="237"/>
      <c r="I26" s="89"/>
    </row>
    <row r="27" spans="2:9" s="90" customFormat="1" ht="12.75" customHeight="1">
      <c r="B27" s="91"/>
      <c r="C27" s="96"/>
      <c r="D27" s="94" t="s">
        <v>71</v>
      </c>
      <c r="E27" s="95" t="s">
        <v>18</v>
      </c>
      <c r="F27" s="91">
        <v>20</v>
      </c>
      <c r="G27" s="239"/>
      <c r="H27" s="237"/>
      <c r="I27" s="89"/>
    </row>
    <row r="28" spans="2:9" s="90" customFormat="1" ht="12.75" customHeight="1">
      <c r="B28" s="91"/>
      <c r="C28" s="96"/>
      <c r="D28" s="94" t="s">
        <v>71</v>
      </c>
      <c r="E28" s="95" t="s">
        <v>5</v>
      </c>
      <c r="F28" s="85">
        <v>21</v>
      </c>
      <c r="G28" s="241"/>
      <c r="H28" s="237"/>
      <c r="I28" s="89"/>
    </row>
    <row r="29" spans="2:9" s="90" customFormat="1" ht="12.75" customHeight="1">
      <c r="B29" s="91"/>
      <c r="C29" s="96"/>
      <c r="D29" s="94" t="s">
        <v>71</v>
      </c>
      <c r="E29" s="95" t="s">
        <v>38</v>
      </c>
      <c r="F29" s="91">
        <v>22</v>
      </c>
      <c r="G29" s="239"/>
      <c r="H29" s="237"/>
      <c r="I29" s="89"/>
    </row>
    <row r="30" spans="2:9" s="90" customFormat="1" ht="12.75" customHeight="1">
      <c r="B30" s="91"/>
      <c r="C30" s="96"/>
      <c r="D30" s="94" t="s">
        <v>71</v>
      </c>
      <c r="E30" s="95" t="s">
        <v>45</v>
      </c>
      <c r="F30" s="85">
        <v>23</v>
      </c>
      <c r="G30" s="238">
        <f>'[2]mastro 20'!J10</f>
        <v>131909.6</v>
      </c>
      <c r="H30" s="237">
        <v>164887</v>
      </c>
      <c r="I30" s="89"/>
    </row>
    <row r="31" spans="2:9" s="90" customFormat="1" ht="12.75" customHeight="1">
      <c r="B31" s="91"/>
      <c r="C31" s="88">
        <v>2</v>
      </c>
      <c r="D31" s="92" t="s">
        <v>17</v>
      </c>
      <c r="E31" s="93"/>
      <c r="F31" s="91">
        <v>24</v>
      </c>
      <c r="G31" s="239"/>
      <c r="H31" s="237"/>
      <c r="I31" s="89"/>
    </row>
    <row r="32" spans="2:9" s="90" customFormat="1" ht="20.100000000000001" customHeight="1">
      <c r="B32" s="99"/>
      <c r="C32" s="468" t="s">
        <v>67</v>
      </c>
      <c r="D32" s="469"/>
      <c r="E32" s="470"/>
      <c r="F32" s="85">
        <v>25</v>
      </c>
      <c r="G32" s="237">
        <f>G25+G8-1</f>
        <v>236064732.31</v>
      </c>
      <c r="H32" s="237">
        <v>707246.54029999999</v>
      </c>
      <c r="I32" s="89"/>
    </row>
    <row r="33" spans="2:9" s="90" customFormat="1" ht="9.75" customHeight="1">
      <c r="B33" s="100"/>
      <c r="C33" s="100"/>
      <c r="D33" s="100"/>
      <c r="E33" s="100"/>
      <c r="F33" s="101"/>
      <c r="G33" s="221"/>
      <c r="H33" s="226"/>
      <c r="I33" s="102"/>
    </row>
    <row r="34" spans="2:9" s="90" customFormat="1" ht="12" customHeight="1">
      <c r="B34" s="453" t="s">
        <v>2</v>
      </c>
      <c r="C34" s="457" t="s">
        <v>26</v>
      </c>
      <c r="D34" s="458"/>
      <c r="E34" s="459"/>
      <c r="F34" s="453" t="s">
        <v>8</v>
      </c>
      <c r="G34" s="466">
        <v>2020</v>
      </c>
      <c r="H34" s="473">
        <v>2019</v>
      </c>
      <c r="I34" s="84" t="s">
        <v>48</v>
      </c>
    </row>
    <row r="35" spans="2:9" s="41" customFormat="1" ht="9.75" customHeight="1">
      <c r="B35" s="454"/>
      <c r="C35" s="460"/>
      <c r="D35" s="461"/>
      <c r="E35" s="462"/>
      <c r="F35" s="454"/>
      <c r="G35" s="467"/>
      <c r="H35" s="474"/>
      <c r="I35" s="86" t="s">
        <v>55</v>
      </c>
    </row>
    <row r="36" spans="2:9" s="41" customFormat="1" ht="15" customHeight="1">
      <c r="B36" s="97" t="s">
        <v>3</v>
      </c>
      <c r="C36" s="463" t="s">
        <v>49</v>
      </c>
      <c r="D36" s="464"/>
      <c r="E36" s="465"/>
      <c r="F36" s="91">
        <v>26</v>
      </c>
      <c r="G36" s="237">
        <f>G37+G40</f>
        <v>272227803.03367239</v>
      </c>
      <c r="H36" s="237">
        <f>H40</f>
        <v>18315679.203200847</v>
      </c>
      <c r="I36" s="89"/>
    </row>
    <row r="37" spans="2:9" s="41" customFormat="1" ht="12">
      <c r="B37" s="91"/>
      <c r="C37" s="88">
        <v>1</v>
      </c>
      <c r="D37" s="92" t="s">
        <v>19</v>
      </c>
      <c r="E37" s="93"/>
      <c r="F37" s="91">
        <v>27</v>
      </c>
      <c r="G37" s="239"/>
      <c r="H37" s="237">
        <v>0</v>
      </c>
      <c r="I37" s="89"/>
    </row>
    <row r="38" spans="2:9" s="41" customFormat="1" ht="12">
      <c r="B38" s="91"/>
      <c r="C38" s="96"/>
      <c r="D38" s="94" t="s">
        <v>71</v>
      </c>
      <c r="E38" s="95" t="s">
        <v>39</v>
      </c>
      <c r="F38" s="91">
        <v>28</v>
      </c>
      <c r="G38" s="239"/>
      <c r="H38" s="237">
        <v>0</v>
      </c>
      <c r="I38" s="89"/>
    </row>
    <row r="39" spans="2:9" s="41" customFormat="1" ht="12">
      <c r="B39" s="91"/>
      <c r="C39" s="96"/>
      <c r="D39" s="94" t="s">
        <v>71</v>
      </c>
      <c r="E39" s="95" t="s">
        <v>50</v>
      </c>
      <c r="F39" s="91">
        <v>29</v>
      </c>
      <c r="G39" s="239"/>
      <c r="H39" s="237"/>
      <c r="I39" s="89"/>
    </row>
    <row r="40" spans="2:9" s="41" customFormat="1" ht="12">
      <c r="B40" s="91"/>
      <c r="C40" s="88">
        <v>2</v>
      </c>
      <c r="D40" s="92" t="s">
        <v>60</v>
      </c>
      <c r="E40" s="93"/>
      <c r="F40" s="91">
        <v>30</v>
      </c>
      <c r="G40" s="237">
        <f>G41+G42+G43+G44+G45+G46+G47+G48+G49</f>
        <v>272227803.03367239</v>
      </c>
      <c r="H40" s="237">
        <f>H41+H42+H43+H48+H49</f>
        <v>18315679.203200847</v>
      </c>
      <c r="I40" s="89"/>
    </row>
    <row r="41" spans="2:9" s="41" customFormat="1" ht="12">
      <c r="B41" s="91"/>
      <c r="C41" s="96"/>
      <c r="D41" s="94" t="s">
        <v>71</v>
      </c>
      <c r="E41" s="95" t="s">
        <v>53</v>
      </c>
      <c r="F41" s="91">
        <v>31</v>
      </c>
      <c r="G41" s="242">
        <f>'[1]Masto 2020 '!E13+'[1]Masto 2020 '!E14-1</f>
        <v>369215075.59867239</v>
      </c>
      <c r="H41" s="237">
        <f>332426.6453-938602</f>
        <v>-606175.35470000003</v>
      </c>
      <c r="I41" s="89"/>
    </row>
    <row r="42" spans="2:9" s="41" customFormat="1" ht="12">
      <c r="B42" s="91"/>
      <c r="C42" s="96"/>
      <c r="D42" s="94" t="s">
        <v>71</v>
      </c>
      <c r="E42" s="95" t="s">
        <v>54</v>
      </c>
      <c r="F42" s="91">
        <v>32</v>
      </c>
      <c r="G42" s="240">
        <f>'[2]2020S'!K32+'[2]2020S'!K33</f>
        <v>145292.16</v>
      </c>
      <c r="H42" s="237">
        <v>172876</v>
      </c>
      <c r="I42" s="89"/>
    </row>
    <row r="43" spans="2:9" s="41" customFormat="1" ht="12">
      <c r="B43" s="91"/>
      <c r="C43" s="96"/>
      <c r="D43" s="94" t="s">
        <v>71</v>
      </c>
      <c r="E43" s="95" t="s">
        <v>40</v>
      </c>
      <c r="F43" s="91">
        <v>33</v>
      </c>
      <c r="G43" s="240"/>
      <c r="H43" s="237">
        <v>8169</v>
      </c>
      <c r="I43" s="89"/>
    </row>
    <row r="44" spans="2:9" s="41" customFormat="1" ht="12">
      <c r="B44" s="91"/>
      <c r="C44" s="96"/>
      <c r="D44" s="94" t="s">
        <v>71</v>
      </c>
      <c r="E44" s="95" t="s">
        <v>41</v>
      </c>
      <c r="F44" s="91">
        <v>34</v>
      </c>
      <c r="G44" s="239"/>
      <c r="H44" s="237"/>
      <c r="I44" s="89"/>
    </row>
    <row r="45" spans="2:9" s="41" customFormat="1" ht="12">
      <c r="B45" s="91"/>
      <c r="C45" s="96"/>
      <c r="D45" s="94" t="s">
        <v>71</v>
      </c>
      <c r="E45" s="95" t="s">
        <v>42</v>
      </c>
      <c r="F45" s="91">
        <v>35</v>
      </c>
      <c r="G45" s="239"/>
      <c r="H45" s="237"/>
      <c r="I45" s="89"/>
    </row>
    <row r="46" spans="2:9" s="41" customFormat="1" ht="12">
      <c r="B46" s="91"/>
      <c r="C46" s="96"/>
      <c r="D46" s="94" t="s">
        <v>71</v>
      </c>
      <c r="E46" s="95" t="s">
        <v>43</v>
      </c>
      <c r="F46" s="91">
        <v>36</v>
      </c>
      <c r="G46" s="240">
        <f>'[2]2020S'!K37</f>
        <v>167773.27499997616</v>
      </c>
      <c r="H46" s="237"/>
      <c r="I46" s="89"/>
    </row>
    <row r="47" spans="2:9" s="41" customFormat="1" ht="12">
      <c r="B47" s="91"/>
      <c r="C47" s="96"/>
      <c r="D47" s="94" t="s">
        <v>71</v>
      </c>
      <c r="E47" s="95" t="s">
        <v>44</v>
      </c>
      <c r="F47" s="91">
        <v>37</v>
      </c>
      <c r="G47" s="239"/>
      <c r="H47" s="237"/>
      <c r="I47" s="89"/>
    </row>
    <row r="48" spans="2:9" s="41" customFormat="1" ht="12">
      <c r="B48" s="91"/>
      <c r="C48" s="96"/>
      <c r="D48" s="94" t="s">
        <v>71</v>
      </c>
      <c r="E48" s="95" t="s">
        <v>229</v>
      </c>
      <c r="F48" s="91">
        <v>38</v>
      </c>
      <c r="G48" s="240"/>
      <c r="H48" s="237">
        <v>18689263.557900846</v>
      </c>
      <c r="I48" s="89"/>
    </row>
    <row r="49" spans="2:9" s="41" customFormat="1" ht="12">
      <c r="B49" s="91"/>
      <c r="C49" s="96"/>
      <c r="D49" s="94" t="s">
        <v>71</v>
      </c>
      <c r="E49" s="93" t="s">
        <v>61</v>
      </c>
      <c r="F49" s="91">
        <v>39</v>
      </c>
      <c r="G49" s="240">
        <f>'[2]2020S'!K27</f>
        <v>-97300338</v>
      </c>
      <c r="H49" s="237">
        <v>51546</v>
      </c>
      <c r="I49" s="89"/>
    </row>
    <row r="50" spans="2:9" s="41" customFormat="1" ht="12">
      <c r="B50" s="91"/>
      <c r="C50" s="96"/>
      <c r="D50" s="94" t="s">
        <v>71</v>
      </c>
      <c r="E50" s="93"/>
      <c r="F50" s="91">
        <v>40</v>
      </c>
      <c r="G50" s="239"/>
      <c r="H50" s="237"/>
      <c r="I50" s="89"/>
    </row>
    <row r="51" spans="2:9" s="41" customFormat="1" ht="15" customHeight="1">
      <c r="B51" s="97" t="s">
        <v>4</v>
      </c>
      <c r="C51" s="463" t="s">
        <v>27</v>
      </c>
      <c r="D51" s="464"/>
      <c r="E51" s="465"/>
      <c r="F51" s="91">
        <v>41</v>
      </c>
      <c r="G51" s="239"/>
      <c r="H51" s="237">
        <v>0</v>
      </c>
      <c r="I51" s="89"/>
    </row>
    <row r="52" spans="2:9" s="41" customFormat="1" ht="12">
      <c r="B52" s="91"/>
      <c r="C52" s="88">
        <v>1</v>
      </c>
      <c r="D52" s="92" t="s">
        <v>23</v>
      </c>
      <c r="E52" s="98"/>
      <c r="F52" s="91">
        <v>42</v>
      </c>
      <c r="G52" s="239"/>
      <c r="H52" s="237"/>
      <c r="I52" s="89"/>
    </row>
    <row r="53" spans="2:9" s="41" customFormat="1" ht="12">
      <c r="B53" s="91"/>
      <c r="C53" s="96"/>
      <c r="D53" s="94" t="s">
        <v>71</v>
      </c>
      <c r="E53" s="95"/>
      <c r="F53" s="91">
        <v>43</v>
      </c>
      <c r="G53" s="239"/>
      <c r="H53" s="237"/>
      <c r="I53" s="89"/>
    </row>
    <row r="54" spans="2:9" s="41" customFormat="1" ht="12">
      <c r="B54" s="91"/>
      <c r="C54" s="88">
        <v>2</v>
      </c>
      <c r="D54" s="92" t="s">
        <v>62</v>
      </c>
      <c r="E54" s="93"/>
      <c r="F54" s="91">
        <v>44</v>
      </c>
      <c r="G54" s="239"/>
      <c r="H54" s="237"/>
      <c r="I54" s="89"/>
    </row>
    <row r="55" spans="2:9" s="41" customFormat="1" ht="12">
      <c r="B55" s="91"/>
      <c r="C55" s="88"/>
      <c r="D55" s="94" t="s">
        <v>71</v>
      </c>
      <c r="E55" s="95"/>
      <c r="F55" s="91">
        <v>45</v>
      </c>
      <c r="G55" s="239"/>
      <c r="H55" s="237"/>
      <c r="I55" s="89"/>
    </row>
    <row r="56" spans="2:9" s="41" customFormat="1" ht="15" customHeight="1">
      <c r="B56" s="97" t="s">
        <v>24</v>
      </c>
      <c r="C56" s="463" t="s">
        <v>25</v>
      </c>
      <c r="D56" s="464"/>
      <c r="E56" s="465"/>
      <c r="F56" s="91">
        <v>46</v>
      </c>
      <c r="G56" s="237">
        <f>G58+G59</f>
        <v>-36163070.787999988</v>
      </c>
      <c r="H56" s="237">
        <f>H58+H59</f>
        <v>-17608432.175999999</v>
      </c>
      <c r="I56" s="89"/>
    </row>
    <row r="57" spans="2:9" s="41" customFormat="1" ht="12">
      <c r="B57" s="91"/>
      <c r="C57" s="88">
        <v>1</v>
      </c>
      <c r="D57" s="92" t="s">
        <v>63</v>
      </c>
      <c r="E57" s="93"/>
      <c r="F57" s="91">
        <v>47</v>
      </c>
      <c r="G57" s="239"/>
      <c r="H57" s="237"/>
      <c r="I57" s="89"/>
    </row>
    <row r="58" spans="2:9" s="41" customFormat="1" ht="12">
      <c r="B58" s="91"/>
      <c r="C58" s="103">
        <v>2</v>
      </c>
      <c r="D58" s="92" t="s">
        <v>64</v>
      </c>
      <c r="E58" s="93"/>
      <c r="F58" s="91">
        <v>48</v>
      </c>
      <c r="G58" s="240">
        <f>'Rez.Sipas Natyres'!F36</f>
        <v>-17616035.787999988</v>
      </c>
      <c r="H58" s="237">
        <f>'[2]conto ekonomiko'!G34</f>
        <v>-17608432.175999999</v>
      </c>
      <c r="I58" s="89"/>
    </row>
    <row r="59" spans="2:9" s="41" customFormat="1" ht="12">
      <c r="B59" s="91"/>
      <c r="C59" s="88">
        <v>3</v>
      </c>
      <c r="D59" s="92" t="s">
        <v>262</v>
      </c>
      <c r="E59" s="93"/>
      <c r="F59" s="91">
        <v>49</v>
      </c>
      <c r="G59" s="240">
        <v>-18547035</v>
      </c>
      <c r="H59" s="237"/>
      <c r="I59" s="89"/>
    </row>
    <row r="60" spans="2:9" s="41" customFormat="1" ht="20.100000000000001" customHeight="1">
      <c r="B60" s="91"/>
      <c r="C60" s="468" t="s">
        <v>68</v>
      </c>
      <c r="D60" s="469"/>
      <c r="E60" s="470"/>
      <c r="F60" s="91">
        <v>50</v>
      </c>
      <c r="G60" s="237">
        <f>G56+G36</f>
        <v>236064732.2456724</v>
      </c>
      <c r="H60" s="237">
        <f>H36+H56</f>
        <v>707247.02720084786</v>
      </c>
      <c r="I60" s="89"/>
    </row>
    <row r="61" spans="2:9" ht="8.25" customHeight="1"/>
    <row r="62" spans="2:9" ht="18.75" customHeight="1"/>
  </sheetData>
  <mergeCells count="19">
    <mergeCell ref="C60:E60"/>
    <mergeCell ref="C51:E51"/>
    <mergeCell ref="C56:E56"/>
    <mergeCell ref="H6:H7"/>
    <mergeCell ref="G34:G35"/>
    <mergeCell ref="H34:H35"/>
    <mergeCell ref="C36:E36"/>
    <mergeCell ref="C25:E25"/>
    <mergeCell ref="C32:E32"/>
    <mergeCell ref="B34:B35"/>
    <mergeCell ref="H2:I2"/>
    <mergeCell ref="B4:I4"/>
    <mergeCell ref="F6:F7"/>
    <mergeCell ref="C6:E7"/>
    <mergeCell ref="B6:B7"/>
    <mergeCell ref="C8:E8"/>
    <mergeCell ref="C34:E35"/>
    <mergeCell ref="F34:F35"/>
    <mergeCell ref="G6:G7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K39"/>
  <sheetViews>
    <sheetView topLeftCell="A15" workbookViewId="0">
      <selection activeCell="N17" sqref="N17"/>
    </sheetView>
  </sheetViews>
  <sheetFormatPr defaultRowHeight="12.75"/>
  <cols>
    <col min="1" max="1" width="6.5703125" style="188" customWidth="1"/>
    <col min="2" max="2" width="3.7109375" style="187" customWidth="1"/>
    <col min="3" max="3" width="5.28515625" style="187" customWidth="1"/>
    <col min="4" max="4" width="2.7109375" style="187" customWidth="1"/>
    <col min="5" max="5" width="51.7109375" style="188" customWidth="1"/>
    <col min="6" max="6" width="14.85546875" style="217" customWidth="1"/>
    <col min="7" max="7" width="14.85546875" style="215" customWidth="1"/>
    <col min="8" max="8" width="14" style="189" customWidth="1"/>
    <col min="9" max="9" width="1.42578125" style="188" customWidth="1"/>
    <col min="10" max="10" width="9.140625" style="188"/>
    <col min="11" max="11" width="10.7109375" style="188" bestFit="1" customWidth="1"/>
    <col min="12" max="16384" width="9.140625" style="188"/>
  </cols>
  <sheetData>
    <row r="2" spans="2:11" s="185" customFormat="1" ht="18">
      <c r="B2" s="181" t="s">
        <v>65</v>
      </c>
      <c r="C2" s="182"/>
      <c r="D2" s="183"/>
      <c r="E2" s="184"/>
      <c r="F2" s="216"/>
      <c r="G2" s="213"/>
      <c r="H2" s="186"/>
    </row>
    <row r="3" spans="2:11" s="185" customFormat="1" ht="15.75" customHeight="1">
      <c r="B3" s="181"/>
      <c r="C3" s="182"/>
      <c r="D3" s="183"/>
      <c r="E3" s="184"/>
      <c r="F3" s="216"/>
      <c r="G3" s="214"/>
      <c r="H3" s="186"/>
    </row>
    <row r="4" spans="2:11" s="185" customFormat="1" ht="29.25" customHeight="1">
      <c r="B4" s="486" t="s">
        <v>232</v>
      </c>
      <c r="C4" s="486"/>
      <c r="D4" s="486"/>
      <c r="E4" s="486"/>
      <c r="F4" s="486"/>
      <c r="G4" s="486"/>
      <c r="H4" s="486"/>
    </row>
    <row r="5" spans="2:11" s="185" customFormat="1" ht="18.75" customHeight="1">
      <c r="B5" s="487" t="s">
        <v>46</v>
      </c>
      <c r="C5" s="487"/>
      <c r="D5" s="487"/>
      <c r="E5" s="487"/>
      <c r="F5" s="487"/>
      <c r="G5" s="487"/>
      <c r="H5" s="487"/>
    </row>
    <row r="6" spans="2:11" ht="28.5" customHeight="1"/>
    <row r="7" spans="2:11" s="185" customFormat="1" ht="15.95" customHeight="1">
      <c r="B7" s="488" t="s">
        <v>2</v>
      </c>
      <c r="C7" s="490" t="s">
        <v>47</v>
      </c>
      <c r="D7" s="491"/>
      <c r="E7" s="492"/>
      <c r="F7" s="480">
        <v>2020</v>
      </c>
      <c r="G7" s="478">
        <v>2019</v>
      </c>
      <c r="H7" s="190" t="s">
        <v>48</v>
      </c>
    </row>
    <row r="8" spans="2:11" s="185" customFormat="1" ht="15.95" customHeight="1">
      <c r="B8" s="489"/>
      <c r="C8" s="493"/>
      <c r="D8" s="494"/>
      <c r="E8" s="495"/>
      <c r="F8" s="481"/>
      <c r="G8" s="479"/>
      <c r="H8" s="191" t="s">
        <v>55</v>
      </c>
    </row>
    <row r="9" spans="2:11" s="185" customFormat="1" ht="20.100000000000001" customHeight="1">
      <c r="B9" s="192" t="s">
        <v>3</v>
      </c>
      <c r="C9" s="496" t="s">
        <v>70</v>
      </c>
      <c r="D9" s="497"/>
      <c r="E9" s="498"/>
      <c r="F9" s="230">
        <v>873732355.36099994</v>
      </c>
      <c r="G9" s="230">
        <v>66649</v>
      </c>
      <c r="H9" s="193"/>
    </row>
    <row r="10" spans="2:11" s="185" customFormat="1" ht="20.100000000000001" customHeight="1">
      <c r="B10" s="192"/>
      <c r="C10" s="194" t="s">
        <v>71</v>
      </c>
      <c r="D10" s="484" t="s">
        <v>197</v>
      </c>
      <c r="E10" s="485"/>
      <c r="F10" s="231">
        <v>873725478.76999998</v>
      </c>
      <c r="G10" s="193">
        <v>0</v>
      </c>
      <c r="H10" s="193"/>
    </row>
    <row r="11" spans="2:11" s="185" customFormat="1" ht="20.100000000000001" customHeight="1">
      <c r="B11" s="192"/>
      <c r="C11" s="194" t="s">
        <v>71</v>
      </c>
      <c r="D11" s="484"/>
      <c r="E11" s="485"/>
      <c r="F11" s="231"/>
      <c r="G11" s="193">
        <v>0</v>
      </c>
      <c r="H11" s="193"/>
    </row>
    <row r="12" spans="2:11" s="185" customFormat="1" ht="20.100000000000001" customHeight="1">
      <c r="B12" s="192"/>
      <c r="C12" s="194" t="s">
        <v>71</v>
      </c>
      <c r="D12" s="484" t="s">
        <v>196</v>
      </c>
      <c r="E12" s="485"/>
      <c r="F12" s="231">
        <v>6876.5909999999994</v>
      </c>
      <c r="G12" s="193">
        <v>66649</v>
      </c>
      <c r="H12" s="193"/>
    </row>
    <row r="13" spans="2:11" s="185" customFormat="1" ht="20.100000000000001" customHeight="1">
      <c r="B13" s="192" t="s">
        <v>4</v>
      </c>
      <c r="C13" s="496" t="s">
        <v>72</v>
      </c>
      <c r="D13" s="497"/>
      <c r="E13" s="498"/>
      <c r="F13" s="230">
        <f>F14+F18+F21+F22+F32</f>
        <v>891348391.14899993</v>
      </c>
      <c r="G13" s="230">
        <f>G14+G18+G21+G22+G32</f>
        <v>18613684.153000001</v>
      </c>
      <c r="H13" s="193"/>
      <c r="K13" s="186">
        <f>F9-F13</f>
        <v>-17616035.787999988</v>
      </c>
    </row>
    <row r="14" spans="2:11" s="185" customFormat="1" ht="20.100000000000001" customHeight="1">
      <c r="B14" s="195">
        <v>1</v>
      </c>
      <c r="C14" s="475" t="s">
        <v>73</v>
      </c>
      <c r="D14" s="476"/>
      <c r="E14" s="477"/>
      <c r="F14" s="196">
        <v>847513713.75</v>
      </c>
      <c r="G14" s="196">
        <v>0</v>
      </c>
      <c r="H14" s="196"/>
    </row>
    <row r="15" spans="2:11" s="185" customFormat="1" ht="20.100000000000001" customHeight="1">
      <c r="B15" s="195"/>
      <c r="C15" s="194" t="s">
        <v>71</v>
      </c>
      <c r="D15" s="482" t="s">
        <v>74</v>
      </c>
      <c r="E15" s="483"/>
      <c r="F15" s="232"/>
      <c r="G15" s="196"/>
      <c r="H15" s="196"/>
    </row>
    <row r="16" spans="2:11" s="185" customFormat="1" ht="20.100000000000001" customHeight="1">
      <c r="B16" s="195"/>
      <c r="C16" s="194" t="s">
        <v>71</v>
      </c>
      <c r="D16" s="482" t="s">
        <v>75</v>
      </c>
      <c r="E16" s="483"/>
      <c r="F16" s="232">
        <v>847513713.75</v>
      </c>
      <c r="G16" s="196"/>
      <c r="H16" s="196"/>
    </row>
    <row r="17" spans="2:8" s="185" customFormat="1" ht="20.100000000000001" customHeight="1">
      <c r="B17" s="195"/>
      <c r="C17" s="194" t="s">
        <v>71</v>
      </c>
      <c r="D17" s="482" t="s">
        <v>76</v>
      </c>
      <c r="E17" s="483"/>
      <c r="F17" s="232"/>
      <c r="G17" s="196"/>
      <c r="H17" s="196"/>
    </row>
    <row r="18" spans="2:8" s="185" customFormat="1" ht="20.100000000000001" customHeight="1">
      <c r="B18" s="195">
        <v>2</v>
      </c>
      <c r="C18" s="475" t="s">
        <v>77</v>
      </c>
      <c r="D18" s="476"/>
      <c r="E18" s="477"/>
      <c r="F18" s="196">
        <v>368949</v>
      </c>
      <c r="G18" s="196">
        <v>227191</v>
      </c>
      <c r="H18" s="196"/>
    </row>
    <row r="19" spans="2:8" s="185" customFormat="1" ht="20.100000000000001" customHeight="1">
      <c r="B19" s="192"/>
      <c r="C19" s="194" t="s">
        <v>71</v>
      </c>
      <c r="D19" s="482" t="s">
        <v>78</v>
      </c>
      <c r="E19" s="483"/>
      <c r="F19" s="233">
        <v>318559</v>
      </c>
      <c r="G19" s="193">
        <v>194681</v>
      </c>
      <c r="H19" s="193"/>
    </row>
    <row r="20" spans="2:8" s="185" customFormat="1" ht="20.100000000000001" customHeight="1">
      <c r="B20" s="192"/>
      <c r="C20" s="194" t="s">
        <v>71</v>
      </c>
      <c r="D20" s="482" t="s">
        <v>79</v>
      </c>
      <c r="E20" s="483"/>
      <c r="F20" s="233">
        <v>50390</v>
      </c>
      <c r="G20" s="193">
        <v>32510</v>
      </c>
      <c r="H20" s="193"/>
    </row>
    <row r="21" spans="2:8" s="185" customFormat="1" ht="20.100000000000001" customHeight="1">
      <c r="B21" s="197">
        <v>3</v>
      </c>
      <c r="C21" s="475" t="s">
        <v>80</v>
      </c>
      <c r="D21" s="476"/>
      <c r="E21" s="477"/>
      <c r="F21" s="234">
        <v>32977.4</v>
      </c>
      <c r="G21" s="193"/>
      <c r="H21" s="193"/>
    </row>
    <row r="22" spans="2:8" s="185" customFormat="1" ht="20.100000000000001" customHeight="1">
      <c r="B22" s="197">
        <v>4</v>
      </c>
      <c r="C22" s="475" t="s">
        <v>81</v>
      </c>
      <c r="D22" s="476"/>
      <c r="E22" s="477"/>
      <c r="F22" s="230">
        <f>F23+F24+F25+F26+F27+F28+F29+F30</f>
        <v>29523029.986000001</v>
      </c>
      <c r="G22" s="230">
        <f>G23+G24+G25+G26+G27+G28+G29+G30</f>
        <v>18386493.153000001</v>
      </c>
      <c r="H22" s="193"/>
    </row>
    <row r="23" spans="2:8" s="185" customFormat="1" ht="20.100000000000001" customHeight="1">
      <c r="B23" s="197"/>
      <c r="C23" s="194" t="s">
        <v>71</v>
      </c>
      <c r="D23" s="476" t="s">
        <v>227</v>
      </c>
      <c r="E23" s="477"/>
      <c r="F23" s="234">
        <v>409636</v>
      </c>
      <c r="G23" s="193">
        <v>782768.04</v>
      </c>
      <c r="H23" s="193"/>
    </row>
    <row r="24" spans="2:8" s="185" customFormat="1" ht="20.100000000000001" customHeight="1">
      <c r="B24" s="197"/>
      <c r="C24" s="194" t="s">
        <v>71</v>
      </c>
      <c r="D24" s="476" t="s">
        <v>82</v>
      </c>
      <c r="E24" s="477"/>
      <c r="F24" s="234">
        <v>3098</v>
      </c>
      <c r="G24" s="193"/>
      <c r="H24" s="193"/>
    </row>
    <row r="25" spans="2:8" s="185" customFormat="1" ht="20.100000000000001" customHeight="1">
      <c r="B25" s="197"/>
      <c r="C25" s="194" t="s">
        <v>71</v>
      </c>
      <c r="D25" s="476" t="s">
        <v>260</v>
      </c>
      <c r="E25" s="477"/>
      <c r="F25" s="234"/>
      <c r="G25" s="193">
        <v>2235585.1539999996</v>
      </c>
      <c r="H25" s="193"/>
    </row>
    <row r="26" spans="2:8" s="185" customFormat="1" ht="20.100000000000001" customHeight="1">
      <c r="B26" s="197"/>
      <c r="C26" s="194" t="s">
        <v>71</v>
      </c>
      <c r="D26" s="476" t="s">
        <v>83</v>
      </c>
      <c r="E26" s="477"/>
      <c r="F26" s="234">
        <v>4633678.8</v>
      </c>
      <c r="G26" s="235">
        <v>3766823.9590000003</v>
      </c>
      <c r="H26" s="193"/>
    </row>
    <row r="27" spans="2:8" s="185" customFormat="1" ht="20.100000000000001" customHeight="1">
      <c r="B27" s="197"/>
      <c r="C27" s="194" t="s">
        <v>71</v>
      </c>
      <c r="D27" s="476" t="s">
        <v>84</v>
      </c>
      <c r="E27" s="477"/>
      <c r="F27" s="234"/>
      <c r="G27" s="193"/>
      <c r="H27" s="193"/>
    </row>
    <row r="28" spans="2:8" s="185" customFormat="1" ht="20.100000000000001" customHeight="1">
      <c r="B28" s="197"/>
      <c r="C28" s="194" t="s">
        <v>71</v>
      </c>
      <c r="D28" s="476" t="s">
        <v>85</v>
      </c>
      <c r="E28" s="477"/>
      <c r="F28" s="234">
        <v>5870.83</v>
      </c>
      <c r="G28" s="193"/>
      <c r="H28" s="193"/>
    </row>
    <row r="29" spans="2:8" s="185" customFormat="1" ht="20.100000000000001" customHeight="1">
      <c r="B29" s="197"/>
      <c r="C29" s="194" t="s">
        <v>71</v>
      </c>
      <c r="D29" s="476" t="s">
        <v>86</v>
      </c>
      <c r="E29" s="477"/>
      <c r="F29" s="234">
        <v>17788358.356000002</v>
      </c>
      <c r="G29" s="193"/>
      <c r="H29" s="193"/>
    </row>
    <row r="30" spans="2:8" s="185" customFormat="1" ht="20.100000000000001" customHeight="1">
      <c r="B30" s="197"/>
      <c r="C30" s="194" t="s">
        <v>71</v>
      </c>
      <c r="D30" s="476" t="s">
        <v>81</v>
      </c>
      <c r="E30" s="477"/>
      <c r="F30" s="234">
        <v>6682388</v>
      </c>
      <c r="G30" s="193">
        <v>11601316</v>
      </c>
      <c r="H30" s="193"/>
    </row>
    <row r="31" spans="2:8" s="185" customFormat="1" ht="20.100000000000001" customHeight="1">
      <c r="B31" s="197"/>
      <c r="C31" s="194" t="s">
        <v>71</v>
      </c>
      <c r="D31" s="501"/>
      <c r="E31" s="502"/>
      <c r="F31" s="234"/>
      <c r="G31" s="193"/>
      <c r="H31" s="193"/>
    </row>
    <row r="32" spans="2:8" s="185" customFormat="1" ht="20.100000000000001" customHeight="1">
      <c r="B32" s="197">
        <v>5</v>
      </c>
      <c r="C32" s="475" t="s">
        <v>87</v>
      </c>
      <c r="D32" s="476"/>
      <c r="E32" s="477"/>
      <c r="F32" s="234">
        <v>13909721.012999998</v>
      </c>
      <c r="G32" s="193"/>
      <c r="H32" s="193"/>
    </row>
    <row r="33" spans="2:8" s="185" customFormat="1" ht="20.100000000000001" customHeight="1">
      <c r="B33" s="192"/>
      <c r="C33" s="194" t="s">
        <v>71</v>
      </c>
      <c r="D33" s="476" t="s">
        <v>88</v>
      </c>
      <c r="E33" s="477"/>
      <c r="F33" s="234">
        <v>12961768.012999998</v>
      </c>
      <c r="G33" s="193"/>
      <c r="H33" s="193"/>
    </row>
    <row r="34" spans="2:8" s="185" customFormat="1" ht="20.100000000000001" customHeight="1">
      <c r="B34" s="192"/>
      <c r="C34" s="194" t="s">
        <v>71</v>
      </c>
      <c r="D34" s="476" t="s">
        <v>261</v>
      </c>
      <c r="E34" s="477"/>
      <c r="F34" s="234">
        <v>480000</v>
      </c>
      <c r="G34" s="193"/>
      <c r="H34" s="193"/>
    </row>
    <row r="35" spans="2:8" s="185" customFormat="1" ht="20.100000000000001" customHeight="1">
      <c r="B35" s="192"/>
      <c r="C35" s="194" t="s">
        <v>71</v>
      </c>
      <c r="D35" s="501"/>
      <c r="E35" s="502"/>
      <c r="F35" s="234">
        <v>467953</v>
      </c>
      <c r="G35" s="193"/>
      <c r="H35" s="193"/>
    </row>
    <row r="36" spans="2:8" s="185" customFormat="1" ht="20.100000000000001" customHeight="1">
      <c r="B36" s="192" t="s">
        <v>89</v>
      </c>
      <c r="C36" s="496" t="s">
        <v>90</v>
      </c>
      <c r="D36" s="497"/>
      <c r="E36" s="498"/>
      <c r="F36" s="236">
        <f>F9-F13</f>
        <v>-17616035.787999988</v>
      </c>
      <c r="G36" s="236">
        <f>G9-G13</f>
        <v>-18547035.153000001</v>
      </c>
      <c r="H36" s="193"/>
    </row>
    <row r="37" spans="2:8" s="185" customFormat="1" ht="20.100000000000001" customHeight="1">
      <c r="B37" s="197"/>
      <c r="C37" s="194" t="s">
        <v>71</v>
      </c>
      <c r="D37" s="499"/>
      <c r="E37" s="500"/>
      <c r="F37" s="234"/>
      <c r="G37" s="193"/>
      <c r="H37" s="193"/>
    </row>
    <row r="38" spans="2:8" s="185" customFormat="1" ht="20.100000000000001" customHeight="1">
      <c r="B38" s="197">
        <v>6</v>
      </c>
      <c r="C38" s="475" t="s">
        <v>91</v>
      </c>
      <c r="D38" s="476"/>
      <c r="E38" s="477"/>
      <c r="F38" s="234">
        <v>0</v>
      </c>
      <c r="G38" s="193">
        <v>0</v>
      </c>
      <c r="H38" s="193"/>
    </row>
    <row r="39" spans="2:8" s="185" customFormat="1" ht="20.100000000000001" customHeight="1">
      <c r="B39" s="192" t="s">
        <v>92</v>
      </c>
      <c r="C39" s="496" t="s">
        <v>93</v>
      </c>
      <c r="D39" s="497"/>
      <c r="E39" s="498"/>
      <c r="F39" s="231">
        <v>0</v>
      </c>
      <c r="G39" s="193">
        <v>0</v>
      </c>
      <c r="H39" s="193"/>
    </row>
  </sheetData>
  <mergeCells count="37">
    <mergeCell ref="C32:E32"/>
    <mergeCell ref="C38:E38"/>
    <mergeCell ref="C39:E39"/>
    <mergeCell ref="D23:E23"/>
    <mergeCell ref="D24:E24"/>
    <mergeCell ref="D29:E29"/>
    <mergeCell ref="D25:E25"/>
    <mergeCell ref="D28:E28"/>
    <mergeCell ref="D37:E37"/>
    <mergeCell ref="D35:E35"/>
    <mergeCell ref="D34:E34"/>
    <mergeCell ref="D30:E30"/>
    <mergeCell ref="D31:E31"/>
    <mergeCell ref="C36:E36"/>
    <mergeCell ref="D26:E26"/>
    <mergeCell ref="D27:E27"/>
    <mergeCell ref="D33:E33"/>
    <mergeCell ref="B4:H4"/>
    <mergeCell ref="B5:H5"/>
    <mergeCell ref="B7:B8"/>
    <mergeCell ref="C7:E8"/>
    <mergeCell ref="D17:E17"/>
    <mergeCell ref="C9:E9"/>
    <mergeCell ref="C13:E13"/>
    <mergeCell ref="C14:E14"/>
    <mergeCell ref="D10:E10"/>
    <mergeCell ref="D11:E11"/>
    <mergeCell ref="C22:E22"/>
    <mergeCell ref="G7:G8"/>
    <mergeCell ref="F7:F8"/>
    <mergeCell ref="D16:E16"/>
    <mergeCell ref="D19:E19"/>
    <mergeCell ref="D20:E20"/>
    <mergeCell ref="C21:E21"/>
    <mergeCell ref="D15:E15"/>
    <mergeCell ref="D12:E12"/>
    <mergeCell ref="C18:E18"/>
  </mergeCells>
  <phoneticPr fontId="2" type="noConversion"/>
  <pageMargins left="0.23" right="0.26" top="0.31" bottom="0.31" header="0.2" footer="0.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7"/>
  <sheetViews>
    <sheetView topLeftCell="A62" workbookViewId="0">
      <selection activeCell="F25" sqref="F25"/>
    </sheetView>
  </sheetViews>
  <sheetFormatPr defaultColWidth="16.5703125" defaultRowHeight="12.75"/>
  <cols>
    <col min="1" max="1" width="8.5703125" style="171" customWidth="1"/>
    <col min="2" max="2" width="40.85546875" style="171" customWidth="1"/>
    <col min="3" max="3" width="8.85546875" style="171" customWidth="1"/>
    <col min="4" max="5" width="17.5703125" style="171" customWidth="1"/>
    <col min="6" max="6" width="35.85546875" style="178" customWidth="1"/>
    <col min="7" max="7" width="13.5703125" style="171" customWidth="1"/>
    <col min="8" max="8" width="13.28515625" style="171" customWidth="1"/>
    <col min="9" max="9" width="14.28515625" style="178" customWidth="1"/>
    <col min="10" max="10" width="14.140625" style="178" customWidth="1"/>
    <col min="11" max="11" width="13.140625" style="178" customWidth="1"/>
    <col min="12" max="249" width="11.42578125" style="171" customWidth="1"/>
    <col min="250" max="250" width="8.5703125" style="171" customWidth="1"/>
    <col min="251" max="251" width="35.42578125" style="171" customWidth="1"/>
    <col min="252" max="252" width="8.85546875" style="171" customWidth="1"/>
    <col min="253" max="253" width="13.140625" style="171" customWidth="1"/>
    <col min="254" max="254" width="15.140625" style="171" customWidth="1"/>
    <col min="255" max="255" width="18.5703125" style="171" customWidth="1"/>
    <col min="256" max="16384" width="16.5703125" style="171"/>
  </cols>
  <sheetData>
    <row r="1" spans="1:11" ht="18">
      <c r="D1" s="431" t="s">
        <v>626</v>
      </c>
      <c r="E1" s="117"/>
    </row>
    <row r="2" spans="1:11" ht="15">
      <c r="D2" s="432" t="s">
        <v>627</v>
      </c>
      <c r="E2" s="172"/>
    </row>
    <row r="3" spans="1:11" ht="38.25">
      <c r="D3" s="430" t="s">
        <v>628</v>
      </c>
      <c r="E3" s="430" t="s">
        <v>629</v>
      </c>
      <c r="F3" s="546" t="s">
        <v>680</v>
      </c>
      <c r="G3" s="436" t="s">
        <v>681</v>
      </c>
      <c r="H3" s="547" t="s">
        <v>682</v>
      </c>
      <c r="I3" s="547" t="s">
        <v>683</v>
      </c>
    </row>
    <row r="4" spans="1:11">
      <c r="A4" s="129" t="s">
        <v>201</v>
      </c>
      <c r="B4" s="433" t="s">
        <v>630</v>
      </c>
      <c r="C4" s="173" t="s">
        <v>116</v>
      </c>
      <c r="D4" s="177"/>
      <c r="E4" s="177">
        <f>'[6]Conto economico'!G34</f>
        <v>-18547035.055999998</v>
      </c>
      <c r="F4" s="548" t="s">
        <v>684</v>
      </c>
      <c r="G4" s="549">
        <v>69500</v>
      </c>
      <c r="H4" s="550">
        <f>G4*0.2</f>
        <v>13900</v>
      </c>
      <c r="I4" s="177">
        <f>G4-H4</f>
        <v>55600</v>
      </c>
    </row>
    <row r="5" spans="1:11">
      <c r="A5" s="129"/>
      <c r="B5" s="433" t="s">
        <v>631</v>
      </c>
      <c r="C5" s="173"/>
      <c r="D5" s="177"/>
      <c r="E5" s="177">
        <f>E75</f>
        <v>-17616035.516999841</v>
      </c>
      <c r="F5" s="548" t="s">
        <v>685</v>
      </c>
      <c r="G5" s="549">
        <v>57895</v>
      </c>
      <c r="H5" s="550">
        <f>G5*0.2</f>
        <v>11579</v>
      </c>
      <c r="I5" s="177">
        <f>G5-H5</f>
        <v>46316</v>
      </c>
    </row>
    <row r="6" spans="1:11">
      <c r="A6" s="129" t="s">
        <v>114</v>
      </c>
      <c r="B6" s="129" t="s">
        <v>680</v>
      </c>
      <c r="C6" s="173" t="s">
        <v>116</v>
      </c>
      <c r="D6" s="177"/>
      <c r="E6" s="177"/>
      <c r="F6" s="551" t="s">
        <v>686</v>
      </c>
      <c r="G6" s="549">
        <v>37492</v>
      </c>
      <c r="H6" s="550">
        <f>G6*0.2</f>
        <v>7498.4000000000005</v>
      </c>
      <c r="I6" s="177">
        <f>G6-H6</f>
        <v>29993.599999999999</v>
      </c>
    </row>
    <row r="7" spans="1:11">
      <c r="A7" s="129" t="s">
        <v>632</v>
      </c>
      <c r="B7" s="129" t="s">
        <v>687</v>
      </c>
      <c r="C7" s="173" t="s">
        <v>116</v>
      </c>
      <c r="D7" s="552">
        <v>131910</v>
      </c>
      <c r="E7" s="177"/>
      <c r="F7" s="171"/>
      <c r="G7" s="177">
        <f>SUM(G4:G6)</f>
        <v>164887</v>
      </c>
      <c r="H7" s="177">
        <f>SUM(H4:H6)</f>
        <v>32977.4</v>
      </c>
      <c r="I7" s="552">
        <f>SUM(I4:I6)</f>
        <v>131909.6</v>
      </c>
    </row>
    <row r="8" spans="1:11">
      <c r="A8" s="129"/>
      <c r="B8" s="129" t="s">
        <v>633</v>
      </c>
      <c r="C8" s="173"/>
      <c r="D8" s="177"/>
      <c r="E8" s="177"/>
      <c r="F8" s="171"/>
    </row>
    <row r="9" spans="1:11">
      <c r="A9" s="129" t="s">
        <v>202</v>
      </c>
      <c r="B9" s="129" t="s">
        <v>203</v>
      </c>
      <c r="C9" s="173" t="s">
        <v>116</v>
      </c>
      <c r="D9" s="177"/>
      <c r="E9" s="177">
        <v>323622894.85000002</v>
      </c>
      <c r="F9" s="171"/>
    </row>
    <row r="10" spans="1:11">
      <c r="A10" s="129" t="s">
        <v>204</v>
      </c>
      <c r="B10" s="129" t="s">
        <v>688</v>
      </c>
      <c r="C10" s="173" t="s">
        <v>119</v>
      </c>
      <c r="D10" s="177"/>
      <c r="E10" s="177">
        <f>[3]Sheet1!$C$10</f>
        <v>45592181.748672366</v>
      </c>
      <c r="F10" s="171"/>
    </row>
    <row r="11" spans="1:11" s="429" customFormat="1">
      <c r="A11" s="553">
        <v>40101</v>
      </c>
      <c r="B11" s="553" t="s">
        <v>689</v>
      </c>
      <c r="C11" s="554" t="s">
        <v>116</v>
      </c>
      <c r="D11" s="436"/>
      <c r="E11" s="436">
        <v>11810</v>
      </c>
      <c r="F11" s="555"/>
      <c r="J11" s="430"/>
      <c r="K11" s="430"/>
    </row>
    <row r="12" spans="1:11" s="429" customFormat="1">
      <c r="A12" s="553">
        <v>40102</v>
      </c>
      <c r="B12" s="553" t="s">
        <v>690</v>
      </c>
      <c r="C12" s="554" t="s">
        <v>119</v>
      </c>
      <c r="D12" s="436"/>
      <c r="E12" s="436">
        <v>24369</v>
      </c>
      <c r="F12" s="555"/>
      <c r="J12" s="430"/>
      <c r="K12" s="430"/>
    </row>
    <row r="13" spans="1:11">
      <c r="A13" s="129" t="s">
        <v>206</v>
      </c>
      <c r="B13" s="129" t="s">
        <v>691</v>
      </c>
      <c r="C13" s="173" t="s">
        <v>116</v>
      </c>
      <c r="D13" s="177"/>
      <c r="E13" s="174">
        <v>-97300338</v>
      </c>
      <c r="F13" s="556"/>
      <c r="I13" s="171"/>
    </row>
    <row r="14" spans="1:11">
      <c r="A14" s="129"/>
      <c r="B14" s="129" t="s">
        <v>634</v>
      </c>
      <c r="C14" s="173"/>
      <c r="D14" s="177"/>
      <c r="E14" s="177"/>
      <c r="F14" s="171"/>
    </row>
    <row r="15" spans="1:11">
      <c r="A15" s="129" t="s">
        <v>208</v>
      </c>
      <c r="B15" s="129" t="s">
        <v>209</v>
      </c>
      <c r="C15" s="173" t="s">
        <v>116</v>
      </c>
      <c r="D15" s="177">
        <v>169000510.71000001</v>
      </c>
      <c r="E15" s="177"/>
      <c r="F15" s="171"/>
    </row>
    <row r="16" spans="1:11">
      <c r="A16" s="129" t="s">
        <v>635</v>
      </c>
      <c r="B16" s="129" t="s">
        <v>692</v>
      </c>
      <c r="C16" s="173" t="s">
        <v>116</v>
      </c>
      <c r="D16" s="177">
        <v>-167217526</v>
      </c>
      <c r="E16" s="177"/>
      <c r="F16" s="171"/>
    </row>
    <row r="17" spans="1:11">
      <c r="A17" s="129"/>
      <c r="B17" s="129"/>
      <c r="C17" s="173"/>
      <c r="D17" s="177"/>
      <c r="E17" s="177"/>
      <c r="F17" s="171"/>
    </row>
    <row r="18" spans="1:11">
      <c r="A18" s="129" t="s">
        <v>207</v>
      </c>
      <c r="B18" s="434" t="s">
        <v>636</v>
      </c>
      <c r="C18" s="173" t="s">
        <v>116</v>
      </c>
      <c r="D18" s="177"/>
      <c r="E18" s="177">
        <v>86086.16</v>
      </c>
      <c r="F18" s="171"/>
    </row>
    <row r="19" spans="1:11">
      <c r="A19" s="553" t="s">
        <v>205</v>
      </c>
      <c r="B19" s="434" t="s">
        <v>637</v>
      </c>
      <c r="C19" s="554" t="s">
        <v>116</v>
      </c>
      <c r="D19" s="436"/>
      <c r="E19" s="436">
        <v>23027</v>
      </c>
      <c r="F19" s="171"/>
    </row>
    <row r="20" spans="1:11" s="429" customFormat="1">
      <c r="A20" s="129"/>
      <c r="B20" s="129"/>
      <c r="C20" s="173"/>
      <c r="D20" s="177"/>
      <c r="E20" s="177"/>
      <c r="I20" s="430"/>
      <c r="J20" s="430"/>
      <c r="K20" s="430"/>
    </row>
    <row r="21" spans="1:11">
      <c r="A21" s="129" t="s">
        <v>210</v>
      </c>
      <c r="B21" s="129" t="s">
        <v>132</v>
      </c>
      <c r="C21" s="173" t="s">
        <v>116</v>
      </c>
      <c r="D21" s="177"/>
      <c r="E21" s="177"/>
      <c r="F21" s="171"/>
    </row>
    <row r="22" spans="1:11">
      <c r="A22" s="129" t="s">
        <v>131</v>
      </c>
      <c r="B22" s="129" t="s">
        <v>132</v>
      </c>
      <c r="C22" s="173" t="s">
        <v>116</v>
      </c>
      <c r="D22" s="177"/>
      <c r="E22" s="177"/>
      <c r="F22" s="171"/>
    </row>
    <row r="23" spans="1:11">
      <c r="A23" s="129" t="s">
        <v>211</v>
      </c>
      <c r="B23" s="129" t="s">
        <v>132</v>
      </c>
      <c r="C23" s="173" t="s">
        <v>116</v>
      </c>
      <c r="D23" s="177"/>
      <c r="E23" s="177">
        <v>167773.27499997616</v>
      </c>
      <c r="F23" s="171"/>
    </row>
    <row r="24" spans="1:11">
      <c r="A24" s="129" t="s">
        <v>212</v>
      </c>
      <c r="B24" s="129" t="s">
        <v>132</v>
      </c>
      <c r="C24" s="173" t="s">
        <v>116</v>
      </c>
      <c r="D24" s="177"/>
      <c r="E24" s="177"/>
      <c r="F24" s="171"/>
    </row>
    <row r="25" spans="1:11">
      <c r="A25" s="129"/>
      <c r="B25" s="129"/>
      <c r="C25" s="173"/>
      <c r="D25" s="177"/>
      <c r="E25" s="177"/>
      <c r="F25" s="171"/>
    </row>
    <row r="26" spans="1:11">
      <c r="A26" s="129"/>
      <c r="B26" s="129"/>
      <c r="C26" s="173"/>
      <c r="D26" s="177"/>
      <c r="E26" s="177"/>
      <c r="F26" s="171"/>
    </row>
    <row r="27" spans="1:11">
      <c r="A27" s="129" t="s">
        <v>133</v>
      </c>
      <c r="B27" s="129" t="s">
        <v>213</v>
      </c>
      <c r="C27" s="173" t="s">
        <v>116</v>
      </c>
      <c r="D27" s="177"/>
      <c r="E27" s="177"/>
      <c r="F27" s="171"/>
    </row>
    <row r="28" spans="1:11">
      <c r="A28" s="129" t="s">
        <v>214</v>
      </c>
      <c r="B28" s="129" t="s">
        <v>215</v>
      </c>
      <c r="C28" s="173" t="s">
        <v>116</v>
      </c>
      <c r="D28" s="177"/>
      <c r="E28" s="177"/>
      <c r="F28" s="171"/>
    </row>
    <row r="29" spans="1:11">
      <c r="A29" s="129" t="s">
        <v>216</v>
      </c>
      <c r="B29" s="129" t="s">
        <v>217</v>
      </c>
      <c r="C29" s="173" t="s">
        <v>116</v>
      </c>
      <c r="D29" s="177">
        <v>234149839</v>
      </c>
      <c r="E29" s="177"/>
      <c r="F29" s="171"/>
    </row>
    <row r="30" spans="1:11">
      <c r="A30" s="129" t="s">
        <v>638</v>
      </c>
      <c r="B30" s="129" t="s">
        <v>639</v>
      </c>
      <c r="C30" s="173" t="s">
        <v>116</v>
      </c>
      <c r="D30" s="177"/>
      <c r="E30" s="177"/>
      <c r="F30" s="171"/>
    </row>
    <row r="31" spans="1:11">
      <c r="A31" s="129" t="s">
        <v>137</v>
      </c>
      <c r="B31" s="129" t="s">
        <v>218</v>
      </c>
      <c r="C31" s="173" t="s">
        <v>119</v>
      </c>
      <c r="D31" s="177"/>
      <c r="E31" s="177"/>
      <c r="F31" s="171"/>
    </row>
    <row r="32" spans="1:11">
      <c r="A32" s="129" t="s">
        <v>640</v>
      </c>
      <c r="B32" s="129" t="s">
        <v>641</v>
      </c>
      <c r="C32" s="173" t="s">
        <v>119</v>
      </c>
      <c r="D32" s="177"/>
      <c r="E32" s="177"/>
      <c r="F32" s="171"/>
    </row>
    <row r="33" spans="1:11">
      <c r="A33" s="129"/>
      <c r="B33" s="129"/>
      <c r="C33" s="173"/>
      <c r="D33" s="177"/>
      <c r="E33" s="177"/>
      <c r="F33" s="171"/>
    </row>
    <row r="34" spans="1:11">
      <c r="A34" s="129"/>
      <c r="B34" s="129"/>
      <c r="C34" s="173"/>
      <c r="D34" s="177"/>
      <c r="E34" s="177"/>
      <c r="F34" s="171"/>
    </row>
    <row r="35" spans="1:11">
      <c r="A35" s="129"/>
      <c r="B35" s="129"/>
      <c r="C35" s="173"/>
      <c r="D35" s="177">
        <f>SUM(D4:D34)</f>
        <v>236064733.71000001</v>
      </c>
      <c r="E35" s="177">
        <f>SUM(E4:E34)</f>
        <v>236064733.46067253</v>
      </c>
      <c r="F35" s="171"/>
    </row>
    <row r="36" spans="1:11">
      <c r="A36" s="129"/>
      <c r="B36" s="129"/>
      <c r="C36" s="173"/>
      <c r="D36" s="130"/>
      <c r="E36" s="130"/>
      <c r="F36" s="171"/>
    </row>
    <row r="37" spans="1:11">
      <c r="A37" s="129"/>
      <c r="B37" s="129"/>
      <c r="C37" s="173"/>
      <c r="D37" s="130"/>
      <c r="E37" s="130"/>
    </row>
    <row r="38" spans="1:11">
      <c r="A38" s="129"/>
      <c r="B38" s="129"/>
      <c r="C38" s="173"/>
      <c r="D38" s="130"/>
      <c r="E38" s="130"/>
    </row>
    <row r="39" spans="1:11">
      <c r="A39" s="129"/>
      <c r="B39" s="129"/>
      <c r="C39" s="173"/>
      <c r="D39" s="130"/>
      <c r="E39" s="130"/>
    </row>
    <row r="40" spans="1:11">
      <c r="A40" s="129"/>
      <c r="B40" s="129"/>
      <c r="C40" s="173"/>
      <c r="D40" s="130"/>
      <c r="E40" s="130"/>
    </row>
    <row r="41" spans="1:11">
      <c r="A41" s="129" t="s">
        <v>642</v>
      </c>
      <c r="B41" s="437" t="s">
        <v>643</v>
      </c>
      <c r="C41" s="173" t="s">
        <v>116</v>
      </c>
      <c r="D41" s="557">
        <v>847513713.75</v>
      </c>
      <c r="E41" s="436"/>
    </row>
    <row r="42" spans="1:11">
      <c r="A42" s="129" t="s">
        <v>644</v>
      </c>
      <c r="B42" s="437" t="s">
        <v>645</v>
      </c>
      <c r="C42" s="173" t="s">
        <v>116</v>
      </c>
      <c r="D42" s="558">
        <v>59627.17</v>
      </c>
      <c r="E42" s="436"/>
      <c r="F42" s="171"/>
    </row>
    <row r="43" spans="1:11">
      <c r="A43" s="129" t="s">
        <v>646</v>
      </c>
      <c r="B43" s="437" t="s">
        <v>647</v>
      </c>
      <c r="C43" s="173" t="s">
        <v>116</v>
      </c>
      <c r="D43" s="558">
        <v>102275.51</v>
      </c>
      <c r="E43" s="436"/>
      <c r="F43" s="171"/>
    </row>
    <row r="44" spans="1:11">
      <c r="A44" s="129" t="s">
        <v>648</v>
      </c>
      <c r="B44" s="437" t="s">
        <v>649</v>
      </c>
      <c r="C44" s="173" t="s">
        <v>116</v>
      </c>
      <c r="D44" s="558">
        <v>5442.01</v>
      </c>
      <c r="E44" s="436"/>
      <c r="F44" s="171"/>
    </row>
    <row r="45" spans="1:11">
      <c r="A45" s="129" t="s">
        <v>650</v>
      </c>
      <c r="B45" s="559" t="s">
        <v>651</v>
      </c>
      <c r="C45" s="173" t="s">
        <v>116</v>
      </c>
      <c r="D45" s="560">
        <v>2751460.56</v>
      </c>
      <c r="E45" s="561"/>
      <c r="F45" s="562"/>
    </row>
    <row r="46" spans="1:11">
      <c r="A46" s="129" t="s">
        <v>144</v>
      </c>
      <c r="B46" s="437" t="s">
        <v>652</v>
      </c>
      <c r="C46" s="173" t="s">
        <v>116</v>
      </c>
      <c r="D46" s="563">
        <v>3345570</v>
      </c>
      <c r="E46" s="436"/>
      <c r="F46" s="564"/>
    </row>
    <row r="47" spans="1:11" s="565" customFormat="1">
      <c r="A47" s="129">
        <v>613</v>
      </c>
      <c r="B47" s="433" t="s">
        <v>653</v>
      </c>
      <c r="C47" s="173" t="s">
        <v>116</v>
      </c>
      <c r="D47" s="563">
        <v>1288108.8</v>
      </c>
      <c r="E47" s="436"/>
      <c r="F47" s="564"/>
      <c r="I47" s="566"/>
      <c r="J47" s="566"/>
      <c r="K47" s="566"/>
    </row>
    <row r="48" spans="1:11">
      <c r="A48" s="129" t="s">
        <v>219</v>
      </c>
      <c r="B48" s="437" t="s">
        <v>654</v>
      </c>
      <c r="C48" s="173" t="s">
        <v>116</v>
      </c>
      <c r="D48" s="567">
        <v>100000</v>
      </c>
      <c r="E48" s="436"/>
    </row>
    <row r="49" spans="1:7">
      <c r="A49" s="129" t="s">
        <v>152</v>
      </c>
      <c r="B49" s="437" t="s">
        <v>655</v>
      </c>
      <c r="C49" s="173" t="s">
        <v>116</v>
      </c>
      <c r="D49" s="567">
        <v>56033.332999999999</v>
      </c>
      <c r="E49" s="436"/>
      <c r="F49" s="171"/>
    </row>
    <row r="50" spans="1:7">
      <c r="A50" s="129" t="s">
        <v>154</v>
      </c>
      <c r="B50" s="129" t="s">
        <v>693</v>
      </c>
      <c r="C50" s="173" t="s">
        <v>116</v>
      </c>
      <c r="D50" s="567">
        <v>10731051.022000002</v>
      </c>
      <c r="E50" s="436"/>
      <c r="F50" s="171"/>
    </row>
    <row r="51" spans="1:7">
      <c r="A51" s="129" t="s">
        <v>156</v>
      </c>
      <c r="B51" s="437" t="s">
        <v>656</v>
      </c>
      <c r="C51" s="173" t="s">
        <v>116</v>
      </c>
      <c r="D51" s="567">
        <v>121009.83</v>
      </c>
      <c r="E51" s="436"/>
      <c r="F51" s="171"/>
    </row>
    <row r="52" spans="1:7">
      <c r="A52" s="129" t="s">
        <v>160</v>
      </c>
      <c r="B52" s="433" t="s">
        <v>657</v>
      </c>
      <c r="C52" s="173" t="s">
        <v>116</v>
      </c>
      <c r="D52" s="435">
        <v>5870.83</v>
      </c>
      <c r="E52" s="436"/>
      <c r="F52" s="171"/>
    </row>
    <row r="53" spans="1:7">
      <c r="A53" s="129" t="s">
        <v>162</v>
      </c>
      <c r="B53" s="437" t="s">
        <v>658</v>
      </c>
      <c r="C53" s="173" t="s">
        <v>119</v>
      </c>
      <c r="D53" s="567">
        <v>6708551.1859999988</v>
      </c>
      <c r="E53" s="436"/>
      <c r="F53" s="171"/>
    </row>
    <row r="54" spans="1:7">
      <c r="A54" s="129" t="s">
        <v>164</v>
      </c>
      <c r="B54" s="437" t="s">
        <v>694</v>
      </c>
      <c r="C54" s="173" t="s">
        <v>116</v>
      </c>
      <c r="D54" s="568">
        <v>480000</v>
      </c>
      <c r="E54" s="436"/>
      <c r="F54" s="171"/>
    </row>
    <row r="55" spans="1:7">
      <c r="A55" s="129" t="s">
        <v>166</v>
      </c>
      <c r="B55" s="437" t="s">
        <v>659</v>
      </c>
      <c r="C55" s="173" t="s">
        <v>119</v>
      </c>
      <c r="D55" s="569">
        <v>1516071.4709999999</v>
      </c>
      <c r="E55" s="436"/>
      <c r="F55" s="171"/>
      <c r="G55" s="570"/>
    </row>
    <row r="56" spans="1:7">
      <c r="A56" s="129" t="s">
        <v>660</v>
      </c>
      <c r="B56" s="433" t="s">
        <v>661</v>
      </c>
      <c r="C56" s="173" t="s">
        <v>116</v>
      </c>
      <c r="D56" s="567">
        <v>71112.985000000001</v>
      </c>
      <c r="E56" s="436"/>
      <c r="F56" s="171"/>
      <c r="G56" s="178"/>
    </row>
    <row r="57" spans="1:7">
      <c r="A57" s="129" t="s">
        <v>170</v>
      </c>
      <c r="B57" s="437" t="s">
        <v>662</v>
      </c>
      <c r="C57" s="173" t="s">
        <v>116</v>
      </c>
      <c r="D57" s="435">
        <v>3097.5</v>
      </c>
      <c r="E57" s="436"/>
      <c r="F57" s="171"/>
    </row>
    <row r="58" spans="1:7">
      <c r="A58" s="129" t="s">
        <v>663</v>
      </c>
      <c r="B58" s="437" t="s">
        <v>664</v>
      </c>
      <c r="C58" s="173" t="s">
        <v>116</v>
      </c>
      <c r="D58" s="558">
        <v>222889.5</v>
      </c>
      <c r="E58" s="436"/>
      <c r="F58" s="171"/>
    </row>
    <row r="59" spans="1:7">
      <c r="A59" s="129" t="s">
        <v>665</v>
      </c>
      <c r="B59" s="437" t="s">
        <v>666</v>
      </c>
      <c r="C59" s="173" t="s">
        <v>116</v>
      </c>
      <c r="D59" s="558">
        <v>19401.792999999998</v>
      </c>
      <c r="E59" s="436"/>
      <c r="F59" s="171"/>
    </row>
    <row r="60" spans="1:7">
      <c r="A60" s="129" t="s">
        <v>172</v>
      </c>
      <c r="B60" s="437" t="s">
        <v>667</v>
      </c>
      <c r="C60" s="173" t="s">
        <v>116</v>
      </c>
      <c r="D60" s="571">
        <v>12960086.326999998</v>
      </c>
      <c r="E60" s="436"/>
      <c r="F60" s="171"/>
    </row>
    <row r="61" spans="1:7">
      <c r="A61" s="129" t="s">
        <v>174</v>
      </c>
      <c r="B61" s="437" t="s">
        <v>668</v>
      </c>
      <c r="C61" s="173" t="s">
        <v>116</v>
      </c>
      <c r="D61" s="572">
        <v>318559</v>
      </c>
      <c r="E61" s="436"/>
      <c r="F61" s="171"/>
    </row>
    <row r="62" spans="1:7">
      <c r="A62" s="129" t="s">
        <v>176</v>
      </c>
      <c r="B62" s="437" t="s">
        <v>669</v>
      </c>
      <c r="C62" s="173" t="s">
        <v>116</v>
      </c>
      <c r="D62" s="572">
        <v>50390</v>
      </c>
      <c r="E62" s="436"/>
      <c r="F62" s="171"/>
    </row>
    <row r="63" spans="1:7">
      <c r="A63" s="129" t="s">
        <v>220</v>
      </c>
      <c r="B63" s="433" t="s">
        <v>670</v>
      </c>
      <c r="C63" s="173" t="s">
        <v>116</v>
      </c>
      <c r="D63" s="435">
        <v>4203</v>
      </c>
      <c r="E63" s="436"/>
      <c r="F63" s="171"/>
    </row>
    <row r="64" spans="1:7">
      <c r="A64" s="129" t="s">
        <v>671</v>
      </c>
      <c r="B64" s="433" t="s">
        <v>672</v>
      </c>
      <c r="C64" s="173" t="s">
        <v>116</v>
      </c>
      <c r="D64" s="567">
        <v>600</v>
      </c>
      <c r="E64" s="436"/>
      <c r="F64" s="171"/>
    </row>
    <row r="65" spans="1:6">
      <c r="A65" s="129" t="s">
        <v>221</v>
      </c>
      <c r="B65" s="129" t="s">
        <v>695</v>
      </c>
      <c r="C65" s="173" t="s">
        <v>116</v>
      </c>
      <c r="D65" s="569">
        <v>2414855.8640000005</v>
      </c>
      <c r="E65" s="436"/>
      <c r="F65" s="171"/>
    </row>
    <row r="66" spans="1:6">
      <c r="A66" s="129" t="s">
        <v>222</v>
      </c>
      <c r="B66" s="437" t="s">
        <v>673</v>
      </c>
      <c r="C66" s="173" t="s">
        <v>116</v>
      </c>
      <c r="D66" s="571">
        <v>1681.6859999999997</v>
      </c>
      <c r="E66" s="436"/>
      <c r="F66" s="171"/>
    </row>
    <row r="67" spans="1:6">
      <c r="A67" s="129" t="s">
        <v>674</v>
      </c>
      <c r="B67" s="434" t="s">
        <v>675</v>
      </c>
      <c r="C67" s="173" t="s">
        <v>116</v>
      </c>
      <c r="D67" s="573">
        <v>32977</v>
      </c>
      <c r="E67" s="436"/>
      <c r="F67" s="171"/>
    </row>
    <row r="68" spans="1:6">
      <c r="A68" s="129" t="s">
        <v>223</v>
      </c>
      <c r="B68" s="437" t="s">
        <v>676</v>
      </c>
      <c r="C68" s="173" t="s">
        <v>116</v>
      </c>
      <c r="D68" s="574">
        <v>463751</v>
      </c>
      <c r="E68" s="436"/>
      <c r="F68" s="171"/>
    </row>
    <row r="69" spans="1:6">
      <c r="A69" s="129"/>
      <c r="B69" s="129"/>
      <c r="C69" s="173"/>
      <c r="D69" s="435"/>
      <c r="E69" s="436"/>
      <c r="F69" s="171"/>
    </row>
    <row r="70" spans="1:6">
      <c r="A70" s="129" t="s">
        <v>224</v>
      </c>
      <c r="B70" s="129" t="s">
        <v>696</v>
      </c>
      <c r="C70" s="173" t="s">
        <v>116</v>
      </c>
      <c r="D70" s="436"/>
      <c r="E70" s="435">
        <v>873725478.76999998</v>
      </c>
      <c r="F70" s="171"/>
    </row>
    <row r="71" spans="1:6">
      <c r="A71" s="129" t="s">
        <v>225</v>
      </c>
      <c r="B71" s="129" t="s">
        <v>697</v>
      </c>
      <c r="C71" s="173" t="s">
        <v>116</v>
      </c>
      <c r="D71" s="436"/>
      <c r="E71" s="435">
        <v>6876.5909999999994</v>
      </c>
      <c r="F71" s="171"/>
    </row>
    <row r="72" spans="1:6">
      <c r="A72" s="129" t="s">
        <v>226</v>
      </c>
      <c r="B72" s="129"/>
      <c r="C72" s="173" t="s">
        <v>116</v>
      </c>
      <c r="D72" s="436"/>
      <c r="E72" s="435">
        <v>0.2490000033378601</v>
      </c>
      <c r="F72" s="171"/>
    </row>
    <row r="73" spans="1:6">
      <c r="D73" s="430"/>
      <c r="E73" s="430"/>
      <c r="F73" s="171"/>
    </row>
    <row r="74" spans="1:6" ht="13.5" thickBot="1">
      <c r="D74" s="430">
        <f>SUM(D41:D73)</f>
        <v>891348391.12699974</v>
      </c>
      <c r="E74" s="430">
        <f>SUM(E41:E73)</f>
        <v>873732355.6099999</v>
      </c>
      <c r="F74" s="171"/>
    </row>
    <row r="75" spans="1:6">
      <c r="D75" s="575" t="s">
        <v>698</v>
      </c>
      <c r="E75" s="576">
        <f>E74-D74</f>
        <v>-17616035.516999841</v>
      </c>
      <c r="F75" s="171"/>
    </row>
    <row r="76" spans="1:6" ht="13.5" thickBot="1">
      <c r="D76" s="577"/>
      <c r="E76" s="578"/>
      <c r="F76" s="171"/>
    </row>
    <row r="77" spans="1:6">
      <c r="D77" s="430"/>
      <c r="E77" s="430"/>
      <c r="F77" s="171"/>
    </row>
    <row r="78" spans="1:6">
      <c r="D78" s="430"/>
      <c r="E78" s="430"/>
      <c r="F78" s="171"/>
    </row>
    <row r="79" spans="1:6">
      <c r="D79" s="430"/>
      <c r="E79" s="430"/>
      <c r="F79" s="171"/>
    </row>
    <row r="80" spans="1:6">
      <c r="D80" s="430"/>
      <c r="E80" s="430"/>
      <c r="F80" s="171"/>
    </row>
    <row r="81" spans="4:6">
      <c r="D81" s="430"/>
      <c r="E81" s="430"/>
      <c r="F81" s="171"/>
    </row>
    <row r="82" spans="4:6">
      <c r="D82" s="430"/>
      <c r="E82" s="430"/>
      <c r="F82" s="171"/>
    </row>
    <row r="83" spans="4:6">
      <c r="D83" s="430"/>
      <c r="E83" s="430"/>
      <c r="F83" s="171"/>
    </row>
    <row r="84" spans="4:6">
      <c r="D84" s="430"/>
      <c r="E84" s="430"/>
      <c r="F84" s="171"/>
    </row>
    <row r="85" spans="4:6">
      <c r="D85" s="430"/>
      <c r="E85" s="430"/>
      <c r="F85" s="171"/>
    </row>
    <row r="86" spans="4:6">
      <c r="D86" s="430"/>
      <c r="E86" s="430"/>
      <c r="F86" s="171"/>
    </row>
    <row r="87" spans="4:6">
      <c r="D87" s="430"/>
      <c r="E87" s="430"/>
      <c r="F87" s="171"/>
    </row>
    <row r="88" spans="4:6">
      <c r="D88" s="430"/>
      <c r="E88" s="430"/>
      <c r="F88" s="171"/>
    </row>
    <row r="89" spans="4:6">
      <c r="F89" s="171"/>
    </row>
    <row r="90" spans="4:6">
      <c r="F90" s="171"/>
    </row>
    <row r="136" spans="1:6" ht="13.5">
      <c r="D136" s="155" t="s">
        <v>677</v>
      </c>
      <c r="F136" s="179">
        <v>1619257033.1186535</v>
      </c>
    </row>
    <row r="137" spans="1:6">
      <c r="E137" s="156">
        <v>38043949.689000003</v>
      </c>
    </row>
    <row r="138" spans="1:6" ht="13.5">
      <c r="D138" s="155" t="s">
        <v>678</v>
      </c>
      <c r="E138" s="156">
        <v>0</v>
      </c>
    </row>
    <row r="143" spans="1:6">
      <c r="F143" s="438">
        <v>1</v>
      </c>
    </row>
    <row r="144" spans="1:6" ht="13.5">
      <c r="A144" s="158" t="s">
        <v>679</v>
      </c>
      <c r="E144" s="159" t="s">
        <v>184</v>
      </c>
    </row>
    <row r="147" spans="5:5">
      <c r="E147" s="161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1"/>
  <sheetViews>
    <sheetView workbookViewId="0">
      <selection activeCell="I2" sqref="I2"/>
    </sheetView>
  </sheetViews>
  <sheetFormatPr defaultColWidth="11.42578125" defaultRowHeight="12.75"/>
  <cols>
    <col min="1" max="1" width="15.28515625" customWidth="1"/>
    <col min="2" max="2" width="34.28515625" customWidth="1"/>
    <col min="3" max="3" width="11.42578125" customWidth="1"/>
    <col min="4" max="4" width="15" customWidth="1"/>
    <col min="5" max="5" width="22.140625" customWidth="1"/>
    <col min="6" max="7" width="11.42578125" customWidth="1"/>
    <col min="8" max="8" width="11.42578125" style="116" customWidth="1"/>
    <col min="9" max="9" width="19" style="116" customWidth="1"/>
    <col min="10" max="10" width="6.7109375" style="116" customWidth="1"/>
    <col min="11" max="11" width="14.7109375" style="116" customWidth="1"/>
    <col min="12" max="12" width="11.42578125" style="116" customWidth="1"/>
  </cols>
  <sheetData>
    <row r="1" spans="1:12" ht="18">
      <c r="D1" s="115" t="s">
        <v>100</v>
      </c>
    </row>
    <row r="2" spans="1:12" ht="15">
      <c r="D2" s="117" t="s">
        <v>101</v>
      </c>
    </row>
    <row r="4" spans="1:12" ht="27">
      <c r="A4" s="118" t="s">
        <v>102</v>
      </c>
      <c r="B4" s="119" t="s">
        <v>103</v>
      </c>
      <c r="C4" s="120" t="s">
        <v>104</v>
      </c>
      <c r="D4" s="503" t="s">
        <v>105</v>
      </c>
      <c r="E4" s="503"/>
      <c r="F4" s="504" t="s">
        <v>106</v>
      </c>
      <c r="G4" s="504"/>
      <c r="H4" s="121" t="s">
        <v>107</v>
      </c>
      <c r="I4" s="122"/>
      <c r="J4" s="122"/>
      <c r="K4" s="121" t="s">
        <v>108</v>
      </c>
      <c r="L4" s="122"/>
    </row>
    <row r="5" spans="1:12" ht="13.5">
      <c r="A5" s="106"/>
      <c r="B5" s="106"/>
      <c r="C5" s="106"/>
      <c r="D5" s="120" t="s">
        <v>109</v>
      </c>
      <c r="E5" s="120" t="s">
        <v>110</v>
      </c>
      <c r="F5" s="120" t="s">
        <v>109</v>
      </c>
      <c r="G5" s="120" t="s">
        <v>110</v>
      </c>
      <c r="H5" s="123" t="s">
        <v>111</v>
      </c>
      <c r="I5" s="124" t="s">
        <v>112</v>
      </c>
      <c r="J5" s="124"/>
      <c r="K5" s="123" t="s">
        <v>111</v>
      </c>
      <c r="L5" s="124" t="s">
        <v>112</v>
      </c>
    </row>
    <row r="6" spans="1:12" ht="13.5">
      <c r="A6" s="125">
        <v>121</v>
      </c>
      <c r="B6" s="126" t="s">
        <v>113</v>
      </c>
      <c r="C6" s="106"/>
      <c r="D6" s="120"/>
      <c r="E6" s="120"/>
      <c r="F6" s="120"/>
      <c r="G6" s="120"/>
      <c r="H6" s="127"/>
      <c r="I6" s="128">
        <f>E54</f>
        <v>-18547035.175999999</v>
      </c>
      <c r="J6" s="128"/>
      <c r="K6" s="127"/>
      <c r="L6" s="127">
        <f>I6/121.77</f>
        <v>-152312.02411102899</v>
      </c>
    </row>
    <row r="7" spans="1:12" ht="13.5">
      <c r="A7" s="106"/>
      <c r="B7" s="126"/>
      <c r="C7" s="106"/>
      <c r="D7" s="120"/>
      <c r="E7" s="120"/>
      <c r="F7" s="120"/>
      <c r="G7" s="120"/>
      <c r="H7" s="127"/>
      <c r="I7" s="128"/>
      <c r="J7" s="128"/>
      <c r="K7" s="127"/>
      <c r="L7" s="127"/>
    </row>
    <row r="8" spans="1:12">
      <c r="A8" s="129" t="s">
        <v>114</v>
      </c>
      <c r="B8" s="126" t="s">
        <v>115</v>
      </c>
      <c r="C8" s="129" t="s">
        <v>116</v>
      </c>
      <c r="D8" s="130">
        <v>164887</v>
      </c>
      <c r="E8" s="106"/>
      <c r="F8" s="106"/>
      <c r="G8" s="106"/>
      <c r="H8" s="127">
        <f>D8</f>
        <v>164887</v>
      </c>
      <c r="I8" s="128"/>
      <c r="J8" s="128"/>
      <c r="K8" s="127">
        <f>H8/121.77</f>
        <v>1354.0855711587419</v>
      </c>
      <c r="L8" s="127"/>
    </row>
    <row r="9" spans="1:12">
      <c r="A9" s="129"/>
      <c r="B9" s="126"/>
      <c r="C9" s="129"/>
      <c r="D9" s="130"/>
      <c r="E9" s="106"/>
      <c r="F9" s="106"/>
      <c r="G9" s="106"/>
      <c r="H9" s="127"/>
      <c r="I9" s="128"/>
      <c r="J9" s="128"/>
      <c r="K9" s="127"/>
      <c r="L9" s="127"/>
    </row>
    <row r="10" spans="1:12">
      <c r="A10" s="129" t="s">
        <v>117</v>
      </c>
      <c r="B10" s="126" t="s">
        <v>118</v>
      </c>
      <c r="C10" s="129" t="s">
        <v>119</v>
      </c>
      <c r="D10" s="106"/>
      <c r="E10" s="130">
        <v>35705.399399999973</v>
      </c>
      <c r="F10" s="106"/>
      <c r="G10" s="130">
        <v>293.22000000000003</v>
      </c>
      <c r="H10" s="127"/>
      <c r="I10" s="128"/>
      <c r="J10" s="128"/>
      <c r="K10" s="127"/>
      <c r="L10" s="127"/>
    </row>
    <row r="11" spans="1:12">
      <c r="A11" s="129" t="s">
        <v>120</v>
      </c>
      <c r="B11" s="126" t="s">
        <v>121</v>
      </c>
      <c r="C11" s="129" t="s">
        <v>116</v>
      </c>
      <c r="D11" s="106"/>
      <c r="E11" s="130">
        <v>257503.43</v>
      </c>
      <c r="F11" s="106"/>
      <c r="G11" s="106"/>
      <c r="H11" s="127"/>
      <c r="I11" s="128">
        <f>E10+E11</f>
        <v>293208.82939999999</v>
      </c>
      <c r="J11" s="128"/>
      <c r="K11" s="127"/>
      <c r="L11" s="127">
        <f>I11/121.77</f>
        <v>2407.8905264022337</v>
      </c>
    </row>
    <row r="12" spans="1:12">
      <c r="A12" s="129"/>
      <c r="B12" s="126"/>
      <c r="C12" s="129"/>
      <c r="D12" s="106"/>
      <c r="E12" s="130"/>
      <c r="F12" s="106"/>
      <c r="G12" s="106"/>
      <c r="H12" s="127"/>
      <c r="I12" s="128"/>
      <c r="J12" s="128"/>
      <c r="K12" s="127"/>
      <c r="L12" s="127"/>
    </row>
    <row r="13" spans="1:12">
      <c r="A13" s="129" t="s">
        <v>122</v>
      </c>
      <c r="B13" s="126" t="s">
        <v>123</v>
      </c>
      <c r="C13" s="129" t="s">
        <v>116</v>
      </c>
      <c r="D13" s="106"/>
      <c r="E13" s="130">
        <v>56987.711999999956</v>
      </c>
      <c r="F13" s="106"/>
      <c r="G13" s="106"/>
      <c r="H13" s="127"/>
      <c r="I13" s="128"/>
      <c r="J13" s="128"/>
      <c r="K13" s="127"/>
      <c r="L13" s="127"/>
    </row>
    <row r="14" spans="1:12">
      <c r="A14" s="129" t="s">
        <v>124</v>
      </c>
      <c r="B14" s="126" t="s">
        <v>125</v>
      </c>
      <c r="C14" s="129" t="s">
        <v>119</v>
      </c>
      <c r="D14" s="130">
        <v>17769.896099999845</v>
      </c>
      <c r="E14" s="106"/>
      <c r="F14" s="130">
        <v>145.93</v>
      </c>
      <c r="G14" s="106"/>
      <c r="H14" s="127"/>
      <c r="I14" s="128">
        <f>E13-D14</f>
        <v>39217.815900000111</v>
      </c>
      <c r="J14" s="128"/>
      <c r="K14" s="127"/>
      <c r="L14" s="127">
        <f>I14/121.77</f>
        <v>322.06467849224038</v>
      </c>
    </row>
    <row r="15" spans="1:12">
      <c r="A15" s="129"/>
      <c r="B15" s="126"/>
      <c r="C15" s="129"/>
      <c r="D15" s="130"/>
      <c r="E15" s="106"/>
      <c r="F15" s="130"/>
      <c r="G15" s="106"/>
      <c r="H15" s="127"/>
      <c r="I15" s="128"/>
      <c r="J15" s="128"/>
      <c r="K15" s="127"/>
      <c r="L15" s="127"/>
    </row>
    <row r="16" spans="1:12">
      <c r="A16" s="129" t="s">
        <v>126</v>
      </c>
      <c r="B16" s="126" t="s">
        <v>127</v>
      </c>
      <c r="C16" s="129" t="s">
        <v>119</v>
      </c>
      <c r="D16" s="106"/>
      <c r="E16" s="130">
        <v>18689263.557900846</v>
      </c>
      <c r="F16" s="106"/>
      <c r="G16" s="130">
        <v>153480.0325030867</v>
      </c>
      <c r="H16" s="127"/>
      <c r="I16" s="128">
        <f>E16</f>
        <v>18689263.557900846</v>
      </c>
      <c r="J16" s="128"/>
      <c r="K16" s="127"/>
      <c r="L16" s="127">
        <f>I16/121.77</f>
        <v>153480.03250308652</v>
      </c>
    </row>
    <row r="17" spans="1:12">
      <c r="A17" s="129"/>
      <c r="B17" s="126"/>
      <c r="C17" s="129"/>
      <c r="D17" s="106"/>
      <c r="E17" s="130"/>
      <c r="F17" s="106"/>
      <c r="G17" s="130"/>
      <c r="H17" s="127"/>
      <c r="I17" s="128"/>
      <c r="J17" s="128"/>
      <c r="K17" s="127"/>
      <c r="L17" s="127"/>
    </row>
    <row r="18" spans="1:12">
      <c r="A18" s="129" t="s">
        <v>128</v>
      </c>
      <c r="B18" s="126" t="s">
        <v>129</v>
      </c>
      <c r="C18" s="129" t="s">
        <v>116</v>
      </c>
      <c r="D18" s="106"/>
      <c r="E18" s="130">
        <v>172876</v>
      </c>
      <c r="F18" s="106"/>
      <c r="G18" s="106"/>
      <c r="H18" s="127"/>
      <c r="I18" s="128">
        <f>E18</f>
        <v>172876</v>
      </c>
      <c r="J18" s="128"/>
      <c r="K18" s="127"/>
      <c r="L18" s="127">
        <f>I18/121.77</f>
        <v>1419.6928635953027</v>
      </c>
    </row>
    <row r="19" spans="1:12">
      <c r="A19" s="129">
        <v>431</v>
      </c>
      <c r="B19" s="126" t="s">
        <v>130</v>
      </c>
      <c r="C19" s="129" t="s">
        <v>116</v>
      </c>
      <c r="D19" s="106"/>
      <c r="E19" s="130">
        <v>8169</v>
      </c>
      <c r="F19" s="106"/>
      <c r="G19" s="106"/>
      <c r="H19" s="127"/>
      <c r="I19" s="128">
        <f>E19</f>
        <v>8169</v>
      </c>
      <c r="J19" s="128"/>
      <c r="K19" s="127"/>
      <c r="L19" s="127">
        <f>I19/121.77</f>
        <v>67.085489036708552</v>
      </c>
    </row>
    <row r="20" spans="1:12">
      <c r="A20" s="129"/>
      <c r="B20" s="126"/>
      <c r="C20" s="129"/>
      <c r="D20" s="106"/>
      <c r="E20" s="130"/>
      <c r="F20" s="106"/>
      <c r="G20" s="106"/>
      <c r="H20" s="127"/>
      <c r="I20" s="128"/>
      <c r="J20" s="128"/>
      <c r="K20" s="127"/>
      <c r="L20" s="127"/>
    </row>
    <row r="21" spans="1:12">
      <c r="A21" s="129" t="s">
        <v>131</v>
      </c>
      <c r="B21" s="126" t="s">
        <v>132</v>
      </c>
      <c r="C21" s="129" t="s">
        <v>116</v>
      </c>
      <c r="D21" s="130">
        <v>316569.29099999997</v>
      </c>
      <c r="E21" s="106"/>
      <c r="F21" s="106"/>
      <c r="G21" s="106"/>
      <c r="H21" s="127">
        <f>D21</f>
        <v>316569.29099999997</v>
      </c>
      <c r="I21" s="128"/>
      <c r="J21" s="128"/>
      <c r="K21" s="127">
        <f>H21/121.77</f>
        <v>2599.7313870411431</v>
      </c>
      <c r="L21" s="127"/>
    </row>
    <row r="22" spans="1:12">
      <c r="A22" s="129"/>
      <c r="B22" s="126"/>
      <c r="C22" s="129"/>
      <c r="D22" s="130"/>
      <c r="E22" s="106"/>
      <c r="F22" s="106"/>
      <c r="G22" s="106"/>
      <c r="H22" s="127"/>
      <c r="I22" s="128"/>
      <c r="J22" s="128"/>
      <c r="K22" s="127"/>
      <c r="L22" s="127"/>
    </row>
    <row r="23" spans="1:12">
      <c r="A23" s="129" t="s">
        <v>133</v>
      </c>
      <c r="B23" s="126" t="s">
        <v>134</v>
      </c>
      <c r="C23" s="129" t="s">
        <v>116</v>
      </c>
      <c r="D23" s="130">
        <v>111227.78</v>
      </c>
      <c r="E23" s="106"/>
      <c r="F23" s="106"/>
      <c r="G23" s="106"/>
      <c r="H23" s="127"/>
      <c r="I23" s="128"/>
      <c r="J23" s="128"/>
      <c r="K23" s="127"/>
      <c r="L23" s="127"/>
    </row>
    <row r="24" spans="1:12">
      <c r="A24" s="129" t="s">
        <v>135</v>
      </c>
      <c r="B24" s="126" t="s">
        <v>136</v>
      </c>
      <c r="C24" s="129" t="s">
        <v>116</v>
      </c>
      <c r="D24" s="106"/>
      <c r="E24" s="130">
        <v>1008.22</v>
      </c>
      <c r="F24" s="106"/>
      <c r="G24" s="106"/>
      <c r="H24" s="127"/>
      <c r="I24" s="128"/>
      <c r="J24" s="128"/>
      <c r="K24" s="127"/>
      <c r="L24" s="127"/>
    </row>
    <row r="25" spans="1:12">
      <c r="A25" s="129" t="s">
        <v>137</v>
      </c>
      <c r="B25" s="126" t="s">
        <v>138</v>
      </c>
      <c r="C25" s="129" t="s">
        <v>119</v>
      </c>
      <c r="D25" s="130">
        <v>115570.6893</v>
      </c>
      <c r="E25" s="106"/>
      <c r="F25" s="130">
        <v>949.09</v>
      </c>
      <c r="G25" s="106"/>
      <c r="H25" s="127">
        <f>D23+D25-E24</f>
        <v>225790.2493</v>
      </c>
      <c r="I25" s="128"/>
      <c r="J25" s="128"/>
      <c r="K25" s="127">
        <f>H25/121.77</f>
        <v>1854.235438121048</v>
      </c>
      <c r="L25" s="127"/>
    </row>
    <row r="26" spans="1:12">
      <c r="A26" s="129"/>
      <c r="B26" s="126"/>
      <c r="C26" s="129"/>
      <c r="D26" s="130"/>
      <c r="E26" s="106"/>
      <c r="F26" s="130"/>
      <c r="G26" s="106"/>
      <c r="H26" s="127"/>
      <c r="I26" s="128"/>
      <c r="J26" s="128"/>
      <c r="K26" s="127"/>
      <c r="L26" s="127"/>
    </row>
    <row r="27" spans="1:12">
      <c r="A27" s="129" t="s">
        <v>139</v>
      </c>
      <c r="B27" s="126" t="s">
        <v>140</v>
      </c>
      <c r="C27" s="129" t="s">
        <v>116</v>
      </c>
      <c r="D27" s="106"/>
      <c r="E27" s="130">
        <v>51546</v>
      </c>
      <c r="F27" s="106"/>
      <c r="G27" s="106"/>
      <c r="H27" s="127"/>
      <c r="I27" s="128">
        <f>E27</f>
        <v>51546</v>
      </c>
      <c r="J27" s="128"/>
      <c r="K27" s="127"/>
      <c r="L27" s="127">
        <f>I27/121.77</f>
        <v>423.30623306233065</v>
      </c>
    </row>
    <row r="28" spans="1:12">
      <c r="A28" s="129"/>
      <c r="B28" s="126"/>
      <c r="C28" s="129"/>
      <c r="D28" s="106"/>
      <c r="E28" s="130"/>
      <c r="F28" s="106"/>
      <c r="G28" s="106"/>
      <c r="H28" s="127"/>
      <c r="I28" s="128"/>
      <c r="J28" s="128"/>
      <c r="K28" s="127"/>
      <c r="L28" s="127"/>
    </row>
    <row r="29" spans="1:12" s="133" customFormat="1">
      <c r="A29" s="129"/>
      <c r="B29" s="126"/>
      <c r="C29" s="129"/>
      <c r="D29" s="106"/>
      <c r="E29" s="130"/>
      <c r="F29" s="106"/>
      <c r="G29" s="106"/>
      <c r="H29" s="131">
        <f>SUM(H6:H28)</f>
        <v>707246.54029999999</v>
      </c>
      <c r="I29" s="132">
        <f>SUM(I6:I28)</f>
        <v>707246.02720084786</v>
      </c>
      <c r="J29" s="132"/>
      <c r="K29" s="127">
        <f>H29/121.77</f>
        <v>5808.0523963209334</v>
      </c>
      <c r="L29" s="127">
        <f>I29/121.77</f>
        <v>5808.0481826463656</v>
      </c>
    </row>
    <row r="30" spans="1:12">
      <c r="A30" s="129"/>
      <c r="B30" s="126"/>
      <c r="C30" s="129"/>
      <c r="D30" s="106"/>
      <c r="E30" s="130"/>
      <c r="F30" s="106"/>
      <c r="G30" s="106"/>
      <c r="H30" s="127"/>
      <c r="I30" s="128"/>
      <c r="J30" s="128"/>
      <c r="K30" s="127"/>
      <c r="L30" s="127"/>
    </row>
    <row r="31" spans="1:12">
      <c r="A31" s="134"/>
      <c r="B31" s="135"/>
      <c r="C31" s="136"/>
      <c r="D31" s="137"/>
      <c r="E31" s="138"/>
      <c r="F31" s="137"/>
      <c r="G31" s="139"/>
      <c r="H31" s="127"/>
      <c r="I31" s="128"/>
      <c r="J31" s="128"/>
      <c r="K31" s="127"/>
      <c r="L31" s="127"/>
    </row>
    <row r="32" spans="1:12">
      <c r="A32" s="505" t="s">
        <v>141</v>
      </c>
      <c r="B32" s="506"/>
      <c r="C32" s="506"/>
      <c r="D32" s="506"/>
      <c r="E32" s="506"/>
      <c r="F32" s="506"/>
      <c r="G32" s="507"/>
      <c r="H32" s="127"/>
      <c r="I32" s="128"/>
      <c r="J32" s="128"/>
      <c r="K32" s="127"/>
      <c r="L32" s="127"/>
    </row>
    <row r="33" spans="1:12">
      <c r="A33" s="140"/>
      <c r="B33" s="141"/>
      <c r="C33" s="140"/>
      <c r="D33" s="142" t="s">
        <v>142</v>
      </c>
      <c r="E33" s="143" t="s">
        <v>143</v>
      </c>
      <c r="F33" s="142"/>
      <c r="G33" s="142"/>
      <c r="H33" s="127"/>
      <c r="I33" s="128"/>
      <c r="J33" s="128"/>
      <c r="K33" s="127"/>
      <c r="L33" s="127"/>
    </row>
    <row r="34" spans="1:12">
      <c r="A34" s="129" t="s">
        <v>144</v>
      </c>
      <c r="B34" s="126" t="s">
        <v>145</v>
      </c>
      <c r="C34" s="129" t="s">
        <v>116</v>
      </c>
      <c r="D34" s="144">
        <v>3766823.9590000003</v>
      </c>
      <c r="E34" s="106"/>
      <c r="F34" s="106"/>
      <c r="G34" s="106"/>
      <c r="H34" s="145"/>
      <c r="I34" s="145"/>
      <c r="J34" s="146"/>
    </row>
    <row r="35" spans="1:12">
      <c r="A35" s="129" t="s">
        <v>146</v>
      </c>
      <c r="B35" s="126" t="s">
        <v>147</v>
      </c>
      <c r="C35" s="129" t="s">
        <v>116</v>
      </c>
      <c r="D35" s="130">
        <v>71940.78</v>
      </c>
      <c r="E35" s="106"/>
      <c r="F35" s="106"/>
      <c r="G35" s="106"/>
      <c r="H35" s="145"/>
      <c r="I35" s="145"/>
      <c r="J35" s="146"/>
    </row>
    <row r="36" spans="1:12">
      <c r="A36" s="129" t="s">
        <v>148</v>
      </c>
      <c r="B36" s="126" t="s">
        <v>149</v>
      </c>
      <c r="C36" s="129" t="s">
        <v>116</v>
      </c>
      <c r="D36" s="130">
        <v>129313.60000000001</v>
      </c>
      <c r="E36" s="106"/>
      <c r="F36" s="106"/>
      <c r="G36" s="106"/>
      <c r="H36" s="145"/>
      <c r="I36" s="145"/>
      <c r="J36" s="146"/>
    </row>
    <row r="37" spans="1:12">
      <c r="A37" s="129" t="s">
        <v>150</v>
      </c>
      <c r="B37" s="126" t="s">
        <v>151</v>
      </c>
      <c r="C37" s="129" t="s">
        <v>116</v>
      </c>
      <c r="D37" s="130">
        <v>3531.1960000000004</v>
      </c>
      <c r="E37" s="106"/>
      <c r="F37" s="106"/>
      <c r="G37" s="106"/>
      <c r="H37" s="145"/>
      <c r="I37" s="145"/>
      <c r="J37" s="146"/>
    </row>
    <row r="38" spans="1:12">
      <c r="A38" s="129" t="s">
        <v>152</v>
      </c>
      <c r="B38" s="126" t="s">
        <v>153</v>
      </c>
      <c r="C38" s="129" t="s">
        <v>116</v>
      </c>
      <c r="D38" s="130">
        <v>134179.484</v>
      </c>
      <c r="E38" s="106"/>
      <c r="F38" s="106"/>
      <c r="G38" s="106"/>
      <c r="H38" s="145"/>
      <c r="I38" s="145"/>
      <c r="J38" s="146"/>
    </row>
    <row r="39" spans="1:12">
      <c r="A39" s="129" t="s">
        <v>154</v>
      </c>
      <c r="B39" s="126" t="s">
        <v>155</v>
      </c>
      <c r="C39" s="129" t="s">
        <v>116</v>
      </c>
      <c r="D39" s="130">
        <v>1014881.73</v>
      </c>
      <c r="E39" s="106"/>
      <c r="F39" s="106"/>
      <c r="G39" s="106"/>
      <c r="H39" s="145"/>
      <c r="I39" s="145"/>
      <c r="J39" s="146"/>
    </row>
    <row r="40" spans="1:12">
      <c r="A40" s="129" t="s">
        <v>156</v>
      </c>
      <c r="B40" s="126" t="s">
        <v>157</v>
      </c>
      <c r="C40" s="129" t="s">
        <v>116</v>
      </c>
      <c r="D40" s="130">
        <v>230405.22199999998</v>
      </c>
      <c r="E40" s="106"/>
      <c r="F40" s="106"/>
      <c r="G40" s="106"/>
      <c r="H40" s="145"/>
      <c r="I40" s="145"/>
      <c r="J40" s="146"/>
    </row>
    <row r="41" spans="1:12">
      <c r="A41" s="129" t="s">
        <v>158</v>
      </c>
      <c r="B41" s="126" t="s">
        <v>159</v>
      </c>
      <c r="C41" s="129" t="s">
        <v>116</v>
      </c>
      <c r="D41" s="130">
        <v>550935</v>
      </c>
      <c r="E41" s="106"/>
      <c r="F41" s="106"/>
      <c r="G41" s="106"/>
      <c r="H41" s="145"/>
      <c r="I41" s="145"/>
      <c r="J41" s="146"/>
    </row>
    <row r="42" spans="1:12">
      <c r="A42" s="129" t="s">
        <v>160</v>
      </c>
      <c r="B42" s="126" t="s">
        <v>161</v>
      </c>
      <c r="C42" s="129" t="s">
        <v>116</v>
      </c>
      <c r="D42" s="130">
        <v>9068362.1199999992</v>
      </c>
      <c r="E42" s="147"/>
      <c r="F42" s="106"/>
      <c r="G42" s="106"/>
      <c r="H42" s="145"/>
      <c r="I42" s="145"/>
      <c r="J42" s="146"/>
    </row>
    <row r="43" spans="1:12">
      <c r="A43" s="129" t="s">
        <v>162</v>
      </c>
      <c r="B43" s="126" t="s">
        <v>163</v>
      </c>
      <c r="C43" s="129" t="s">
        <v>116</v>
      </c>
      <c r="D43" s="130">
        <v>34578.395999999993</v>
      </c>
      <c r="E43" s="106"/>
      <c r="F43" s="106"/>
      <c r="G43" s="106"/>
      <c r="H43" s="145"/>
      <c r="I43" s="145"/>
      <c r="J43" s="146"/>
    </row>
    <row r="44" spans="1:12">
      <c r="A44" s="129" t="s">
        <v>164</v>
      </c>
      <c r="B44" s="126" t="s">
        <v>165</v>
      </c>
      <c r="C44" s="129" t="s">
        <v>116</v>
      </c>
      <c r="D44" s="130">
        <v>342808</v>
      </c>
      <c r="E44" s="106"/>
      <c r="F44" s="106"/>
      <c r="G44" s="106"/>
      <c r="H44" s="145"/>
      <c r="I44" s="145"/>
      <c r="J44" s="146"/>
    </row>
    <row r="45" spans="1:12">
      <c r="A45" s="129" t="s">
        <v>166</v>
      </c>
      <c r="B45" s="126" t="s">
        <v>167</v>
      </c>
      <c r="C45" s="129" t="s">
        <v>116</v>
      </c>
      <c r="D45" s="130">
        <v>4500</v>
      </c>
      <c r="E45" s="106"/>
      <c r="F45" s="106"/>
      <c r="G45" s="106"/>
      <c r="H45" s="145"/>
      <c r="I45" s="145"/>
      <c r="J45" s="146"/>
    </row>
    <row r="46" spans="1:12">
      <c r="A46" s="129" t="s">
        <v>168</v>
      </c>
      <c r="B46" s="126" t="s">
        <v>169</v>
      </c>
      <c r="C46" s="129" t="s">
        <v>116</v>
      </c>
      <c r="D46" s="144">
        <v>2235585.1539999996</v>
      </c>
      <c r="E46" s="106"/>
      <c r="F46" s="106"/>
      <c r="G46" s="106"/>
      <c r="H46" s="145"/>
      <c r="I46" s="145"/>
      <c r="J46" s="146"/>
    </row>
    <row r="47" spans="1:12">
      <c r="A47" s="129" t="s">
        <v>170</v>
      </c>
      <c r="B47" s="126" t="s">
        <v>171</v>
      </c>
      <c r="C47" s="129" t="s">
        <v>116</v>
      </c>
      <c r="D47" s="144">
        <v>782768.04</v>
      </c>
      <c r="E47" s="106"/>
      <c r="F47" s="106"/>
      <c r="G47" s="106"/>
      <c r="H47" s="145"/>
      <c r="I47" s="145"/>
      <c r="J47" s="146"/>
    </row>
    <row r="48" spans="1:12">
      <c r="A48" s="129" t="s">
        <v>172</v>
      </c>
      <c r="B48" s="126" t="s">
        <v>173</v>
      </c>
      <c r="C48" s="129" t="s">
        <v>116</v>
      </c>
      <c r="D48" s="130">
        <v>15880.495000000001</v>
      </c>
      <c r="E48" s="106"/>
      <c r="F48" s="106"/>
      <c r="G48" s="106"/>
      <c r="H48" s="145"/>
      <c r="I48" s="145"/>
      <c r="J48" s="146"/>
    </row>
    <row r="49" spans="1:10">
      <c r="A49" s="129" t="s">
        <v>174</v>
      </c>
      <c r="B49" s="126" t="s">
        <v>175</v>
      </c>
      <c r="C49" s="129" t="s">
        <v>116</v>
      </c>
      <c r="D49" s="144">
        <v>194681</v>
      </c>
      <c r="E49" s="106"/>
      <c r="F49" s="106"/>
      <c r="G49" s="106"/>
      <c r="H49" s="148"/>
      <c r="I49" s="148"/>
      <c r="J49" s="148"/>
    </row>
    <row r="50" spans="1:10">
      <c r="A50" s="129" t="s">
        <v>176</v>
      </c>
      <c r="B50" s="126" t="s">
        <v>177</v>
      </c>
      <c r="C50" s="129" t="s">
        <v>116</v>
      </c>
      <c r="D50" s="144">
        <v>32510</v>
      </c>
      <c r="E50" s="106"/>
      <c r="F50" s="106"/>
      <c r="G50" s="106"/>
      <c r="H50" s="148"/>
      <c r="I50" s="148"/>
      <c r="J50" s="148"/>
    </row>
    <row r="51" spans="1:10">
      <c r="A51" s="129" t="s">
        <v>178</v>
      </c>
      <c r="B51" s="126" t="s">
        <v>179</v>
      </c>
      <c r="C51" s="129" t="s">
        <v>116</v>
      </c>
      <c r="D51" s="149"/>
      <c r="E51" s="150">
        <v>66649</v>
      </c>
      <c r="F51" s="149"/>
      <c r="G51" s="149"/>
      <c r="H51" s="148"/>
      <c r="I51" s="148"/>
      <c r="J51" s="148"/>
    </row>
    <row r="52" spans="1:10">
      <c r="H52" s="148"/>
      <c r="I52" s="148"/>
      <c r="J52" s="148"/>
    </row>
    <row r="53" spans="1:10">
      <c r="B53" s="151" t="s">
        <v>180</v>
      </c>
      <c r="C53" s="152"/>
      <c r="D53" s="153">
        <f>SUM(D34:D51)</f>
        <v>18613684.175999999</v>
      </c>
      <c r="E53" s="152">
        <f>SUM(E34:E51)</f>
        <v>66649</v>
      </c>
      <c r="H53" s="148"/>
      <c r="I53" s="148"/>
      <c r="J53" s="148"/>
    </row>
    <row r="54" spans="1:10">
      <c r="B54" s="151" t="s">
        <v>113</v>
      </c>
      <c r="C54" s="152"/>
      <c r="D54" s="152"/>
      <c r="E54" s="154">
        <f>E53-D53</f>
        <v>-18547035.175999999</v>
      </c>
      <c r="H54" s="148"/>
      <c r="I54" s="148"/>
      <c r="J54" s="148"/>
    </row>
    <row r="55" spans="1:10">
      <c r="H55" s="148"/>
      <c r="I55" s="148"/>
      <c r="J55" s="148"/>
    </row>
    <row r="56" spans="1:10">
      <c r="H56" s="148"/>
      <c r="I56" s="148"/>
      <c r="J56" s="148"/>
    </row>
    <row r="57" spans="1:10">
      <c r="H57" s="148"/>
      <c r="I57" s="148"/>
      <c r="J57" s="148"/>
    </row>
    <row r="58" spans="1:10">
      <c r="E58">
        <v>73.08</v>
      </c>
      <c r="H58" s="148"/>
      <c r="I58" s="148"/>
      <c r="J58" s="148"/>
    </row>
    <row r="59" spans="1:10">
      <c r="H59" s="148"/>
      <c r="I59" s="148"/>
      <c r="J59" s="148"/>
    </row>
    <row r="60" spans="1:10">
      <c r="H60" s="148"/>
      <c r="I60" s="148"/>
      <c r="J60" s="148"/>
    </row>
    <row r="61" spans="1:10">
      <c r="H61" s="148"/>
      <c r="I61" s="148"/>
      <c r="J61" s="148"/>
    </row>
    <row r="62" spans="1:10">
      <c r="H62" s="148"/>
      <c r="I62" s="148"/>
      <c r="J62" s="148"/>
    </row>
    <row r="63" spans="1:10">
      <c r="H63" s="148"/>
      <c r="I63" s="148"/>
      <c r="J63" s="148"/>
    </row>
    <row r="64" spans="1:10">
      <c r="H64" s="148"/>
      <c r="I64" s="148"/>
      <c r="J64" s="148"/>
    </row>
    <row r="65" spans="8:10">
      <c r="H65" s="148"/>
      <c r="I65" s="148"/>
      <c r="J65" s="148"/>
    </row>
    <row r="66" spans="8:10">
      <c r="H66" s="148"/>
      <c r="I66" s="148"/>
      <c r="J66" s="148"/>
    </row>
    <row r="67" spans="8:10">
      <c r="H67" s="148"/>
      <c r="I67" s="148"/>
      <c r="J67" s="148"/>
    </row>
    <row r="68" spans="8:10">
      <c r="H68" s="148"/>
      <c r="I68" s="148"/>
      <c r="J68" s="148"/>
    </row>
    <row r="69" spans="8:10">
      <c r="H69" s="148"/>
      <c r="I69" s="148"/>
      <c r="J69" s="148"/>
    </row>
    <row r="70" spans="8:10">
      <c r="H70" s="148"/>
      <c r="I70" s="148"/>
      <c r="J70" s="148"/>
    </row>
    <row r="71" spans="8:10">
      <c r="H71" s="148"/>
      <c r="I71" s="148"/>
      <c r="J71" s="148"/>
    </row>
    <row r="72" spans="8:10">
      <c r="H72" s="148"/>
      <c r="I72" s="148"/>
      <c r="J72" s="148"/>
    </row>
    <row r="73" spans="8:10">
      <c r="H73" s="148"/>
      <c r="I73" s="148"/>
      <c r="J73" s="148"/>
    </row>
    <row r="74" spans="8:10">
      <c r="H74" s="148"/>
      <c r="I74" s="148"/>
      <c r="J74" s="148"/>
    </row>
    <row r="75" spans="8:10">
      <c r="H75" s="148"/>
      <c r="I75" s="148"/>
      <c r="J75" s="148"/>
    </row>
    <row r="76" spans="8:10">
      <c r="H76" s="148"/>
      <c r="I76" s="148"/>
      <c r="J76" s="148"/>
    </row>
    <row r="77" spans="8:10">
      <c r="H77" s="148"/>
      <c r="I77" s="148"/>
      <c r="J77" s="148"/>
    </row>
    <row r="78" spans="8:10">
      <c r="H78" s="148"/>
      <c r="I78" s="148"/>
      <c r="J78" s="148"/>
    </row>
    <row r="79" spans="8:10">
      <c r="H79" s="148"/>
      <c r="I79" s="148"/>
      <c r="J79" s="148"/>
    </row>
    <row r="80" spans="8:10">
      <c r="H80" s="148"/>
      <c r="I80" s="148"/>
      <c r="J80" s="148"/>
    </row>
    <row r="81" spans="8:10">
      <c r="H81" s="148"/>
      <c r="I81" s="148"/>
      <c r="J81" s="148"/>
    </row>
    <row r="82" spans="8:10">
      <c r="H82" s="148"/>
      <c r="I82" s="148"/>
      <c r="J82" s="148"/>
    </row>
    <row r="83" spans="8:10">
      <c r="H83" s="148"/>
      <c r="I83" s="148"/>
      <c r="J83" s="148"/>
    </row>
    <row r="84" spans="8:10">
      <c r="H84" s="148"/>
      <c r="I84" s="148"/>
      <c r="J84" s="148"/>
    </row>
    <row r="85" spans="8:10">
      <c r="H85" s="148"/>
      <c r="I85" s="148"/>
      <c r="J85" s="148"/>
    </row>
    <row r="86" spans="8:10">
      <c r="H86" s="148"/>
      <c r="I86" s="148"/>
      <c r="J86" s="148"/>
    </row>
    <row r="87" spans="8:10">
      <c r="H87" s="148"/>
      <c r="I87" s="148"/>
      <c r="J87" s="148"/>
    </row>
    <row r="88" spans="8:10">
      <c r="H88" s="148"/>
      <c r="I88" s="148"/>
      <c r="J88" s="148"/>
    </row>
    <row r="89" spans="8:10">
      <c r="H89" s="148"/>
      <c r="I89" s="148"/>
      <c r="J89" s="148"/>
    </row>
    <row r="90" spans="8:10">
      <c r="H90" s="148"/>
      <c r="I90" s="148"/>
      <c r="J90" s="148"/>
    </row>
    <row r="91" spans="8:10">
      <c r="H91" s="148"/>
      <c r="I91" s="148"/>
      <c r="J91" s="148"/>
    </row>
    <row r="92" spans="8:10">
      <c r="H92" s="148"/>
      <c r="I92" s="148"/>
      <c r="J92" s="148"/>
    </row>
    <row r="93" spans="8:10">
      <c r="H93" s="148"/>
      <c r="I93" s="148"/>
      <c r="J93" s="148"/>
    </row>
    <row r="94" spans="8:10">
      <c r="H94" s="148"/>
      <c r="I94" s="148"/>
      <c r="J94" s="148"/>
    </row>
    <row r="95" spans="8:10">
      <c r="H95" s="148"/>
      <c r="I95" s="148"/>
      <c r="J95" s="148"/>
    </row>
    <row r="96" spans="8:10">
      <c r="H96" s="148"/>
      <c r="I96" s="148"/>
      <c r="J96" s="148"/>
    </row>
    <row r="97" spans="4:10">
      <c r="H97" s="148"/>
      <c r="I97" s="148"/>
      <c r="J97" s="148"/>
    </row>
    <row r="98" spans="4:10">
      <c r="H98" s="148"/>
      <c r="I98" s="148"/>
      <c r="J98" s="148"/>
    </row>
    <row r="99" spans="4:10">
      <c r="H99" s="148"/>
      <c r="I99" s="148"/>
      <c r="J99" s="148"/>
    </row>
    <row r="100" spans="4:10">
      <c r="H100" s="148"/>
      <c r="I100" s="148"/>
      <c r="J100" s="148"/>
    </row>
    <row r="101" spans="4:10">
      <c r="H101" s="148"/>
      <c r="I101" s="148"/>
      <c r="J101" s="148"/>
    </row>
    <row r="102" spans="4:10">
      <c r="H102" s="148"/>
      <c r="I102" s="148"/>
      <c r="J102" s="148"/>
    </row>
    <row r="103" spans="4:10">
      <c r="H103" s="148"/>
      <c r="I103" s="148"/>
      <c r="J103" s="148"/>
    </row>
    <row r="104" spans="4:10">
      <c r="H104" s="148"/>
      <c r="I104" s="148"/>
      <c r="J104" s="148"/>
    </row>
    <row r="105" spans="4:10">
      <c r="H105" s="148"/>
      <c r="I105" s="148"/>
      <c r="J105" s="148"/>
    </row>
    <row r="112" spans="4:10" ht="13.5">
      <c r="D112" s="155" t="s">
        <v>181</v>
      </c>
      <c r="E112" s="156">
        <v>19342213.734285887</v>
      </c>
      <c r="G112" s="156">
        <v>19342213.246300839</v>
      </c>
    </row>
    <row r="114" spans="1:12" ht="13.5">
      <c r="D114" s="155" t="s">
        <v>182</v>
      </c>
      <c r="E114" s="156">
        <v>0.48798502445220948</v>
      </c>
    </row>
    <row r="115" spans="1:12">
      <c r="L115" s="157">
        <v>1</v>
      </c>
    </row>
    <row r="117" spans="1:12" ht="13.5">
      <c r="A117" s="158" t="s">
        <v>183</v>
      </c>
    </row>
    <row r="118" spans="1:12">
      <c r="D118" s="159" t="s">
        <v>184</v>
      </c>
      <c r="E118" s="160">
        <v>43956</v>
      </c>
    </row>
    <row r="121" spans="1:12">
      <c r="D121" s="161" t="s">
        <v>185</v>
      </c>
    </row>
  </sheetData>
  <mergeCells count="3">
    <mergeCell ref="D4:E4"/>
    <mergeCell ref="F4:G4"/>
    <mergeCell ref="A32:G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9"/>
  <sheetViews>
    <sheetView topLeftCell="B1" workbookViewId="0">
      <selection activeCell="R9" sqref="R9"/>
    </sheetView>
  </sheetViews>
  <sheetFormatPr defaultRowHeight="11.25"/>
  <cols>
    <col min="1" max="1" width="0.140625" style="198" hidden="1" customWidth="1"/>
    <col min="2" max="2" width="0.140625" style="198" customWidth="1"/>
    <col min="3" max="3" width="39.85546875" style="199" customWidth="1"/>
    <col min="4" max="4" width="13.28515625" style="199" customWidth="1"/>
    <col min="5" max="5" width="7.7109375" style="199" customWidth="1"/>
    <col min="6" max="6" width="8.5703125" style="199" customWidth="1"/>
    <col min="7" max="7" width="9.42578125" style="199" customWidth="1"/>
    <col min="8" max="8" width="8.7109375" style="199" customWidth="1"/>
    <col min="9" max="9" width="11.5703125" style="199" customWidth="1"/>
    <col min="10" max="11" width="13" style="199" customWidth="1"/>
    <col min="12" max="12" width="12" style="199" customWidth="1"/>
    <col min="13" max="13" width="11.5703125" style="199" customWidth="1"/>
    <col min="14" max="14" width="11.7109375" style="199" customWidth="1"/>
    <col min="15" max="15" width="2.42578125" style="198" customWidth="1"/>
    <col min="16" max="16384" width="9.140625" style="198"/>
  </cols>
  <sheetData>
    <row r="1" spans="2:14">
      <c r="C1" s="199" t="str">
        <f>Kopertina!F3</f>
        <v>INC S.P.A.</v>
      </c>
    </row>
    <row r="2" spans="2:14">
      <c r="C2" s="199" t="str">
        <f>Kopertina!F4</f>
        <v>L91330024U</v>
      </c>
    </row>
    <row r="3" spans="2:14">
      <c r="C3" s="508" t="s">
        <v>236</v>
      </c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</row>
    <row r="4" spans="2:14" ht="9.75" customHeight="1"/>
    <row r="5" spans="2:14" ht="131.25" customHeight="1">
      <c r="B5" s="200"/>
      <c r="C5" s="201"/>
      <c r="D5" s="202" t="s">
        <v>237</v>
      </c>
      <c r="E5" s="203" t="s">
        <v>238</v>
      </c>
      <c r="F5" s="203" t="s">
        <v>239</v>
      </c>
      <c r="G5" s="203" t="s">
        <v>240</v>
      </c>
      <c r="H5" s="203" t="s">
        <v>241</v>
      </c>
      <c r="I5" s="203" t="s">
        <v>242</v>
      </c>
      <c r="J5" s="203" t="s">
        <v>243</v>
      </c>
      <c r="K5" s="203" t="s">
        <v>244</v>
      </c>
      <c r="L5" s="203" t="s">
        <v>181</v>
      </c>
      <c r="M5" s="203" t="s">
        <v>245</v>
      </c>
      <c r="N5" s="203" t="s">
        <v>181</v>
      </c>
    </row>
    <row r="6" spans="2:14">
      <c r="B6" s="204" t="s">
        <v>71</v>
      </c>
      <c r="C6" s="205" t="s">
        <v>254</v>
      </c>
      <c r="D6" s="198"/>
      <c r="E6" s="206"/>
      <c r="F6" s="206"/>
      <c r="G6" s="206"/>
      <c r="H6" s="206"/>
      <c r="I6" s="206"/>
      <c r="J6" s="206"/>
      <c r="K6" s="206"/>
      <c r="L6" s="206"/>
      <c r="M6" s="206"/>
      <c r="N6" s="206"/>
    </row>
    <row r="7" spans="2:14">
      <c r="B7" s="200"/>
      <c r="C7" s="205" t="s">
        <v>249</v>
      </c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6">
        <f t="shared" ref="N7:N14" si="0">L7+M7</f>
        <v>0</v>
      </c>
    </row>
    <row r="8" spans="2:14" ht="19.5" customHeight="1">
      <c r="B8" s="200"/>
      <c r="C8" s="207" t="s">
        <v>247</v>
      </c>
      <c r="D8" s="208"/>
      <c r="E8" s="208"/>
      <c r="F8" s="208">
        <f>+[4]Pasivet!I53</f>
        <v>0</v>
      </c>
      <c r="G8" s="208"/>
      <c r="H8" s="208">
        <f>+[4]Pasivet!I56</f>
        <v>0</v>
      </c>
      <c r="I8" s="208">
        <f>+[4]Pasivet!I57</f>
        <v>0</v>
      </c>
      <c r="J8" s="208">
        <f>J6</f>
        <v>0</v>
      </c>
      <c r="K8" s="208">
        <f>'Rez.Sipas Natyres'!G36</f>
        <v>-18547035.153000001</v>
      </c>
      <c r="L8" s="208">
        <f>SUM(D8:K8)</f>
        <v>-18547035.153000001</v>
      </c>
      <c r="M8" s="198"/>
      <c r="N8" s="206">
        <f t="shared" si="0"/>
        <v>-18547035.153000001</v>
      </c>
    </row>
    <row r="9" spans="2:14">
      <c r="B9" s="200"/>
      <c r="C9" s="205" t="s">
        <v>248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6">
        <f t="shared" si="0"/>
        <v>0</v>
      </c>
    </row>
    <row r="10" spans="2:14">
      <c r="B10" s="200"/>
      <c r="C10" s="205" t="s">
        <v>246</v>
      </c>
      <c r="D10" s="206"/>
      <c r="E10" s="206"/>
      <c r="F10" s="206"/>
      <c r="G10" s="206"/>
      <c r="H10" s="206"/>
      <c r="I10" s="206"/>
      <c r="J10" s="206"/>
      <c r="K10" s="206"/>
      <c r="L10" s="208">
        <f>SUM(D10:K10)</f>
        <v>0</v>
      </c>
      <c r="M10" s="206"/>
      <c r="N10" s="206">
        <f t="shared" si="0"/>
        <v>0</v>
      </c>
    </row>
    <row r="11" spans="2:14" ht="21">
      <c r="B11" s="200"/>
      <c r="C11" s="205" t="s">
        <v>250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6">
        <f t="shared" si="0"/>
        <v>0</v>
      </c>
    </row>
    <row r="12" spans="2:14">
      <c r="B12" s="200"/>
      <c r="C12" s="207" t="s">
        <v>251</v>
      </c>
      <c r="D12" s="206"/>
      <c r="E12" s="208"/>
      <c r="F12" s="208"/>
      <c r="G12" s="208"/>
      <c r="H12" s="208"/>
      <c r="I12" s="208"/>
      <c r="J12" s="208"/>
      <c r="K12" s="208"/>
      <c r="L12" s="208"/>
      <c r="M12" s="208"/>
      <c r="N12" s="206">
        <f>D12</f>
        <v>0</v>
      </c>
    </row>
    <row r="13" spans="2:14">
      <c r="B13" s="200"/>
      <c r="C13" s="207" t="s">
        <v>252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6">
        <f t="shared" si="0"/>
        <v>0</v>
      </c>
    </row>
    <row r="14" spans="2:14" ht="21">
      <c r="B14" s="200"/>
      <c r="C14" s="205" t="s">
        <v>253</v>
      </c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>
        <f t="shared" si="0"/>
        <v>0</v>
      </c>
    </row>
    <row r="15" spans="2:14">
      <c r="B15" s="204" t="s">
        <v>71</v>
      </c>
      <c r="C15" s="205" t="s">
        <v>255</v>
      </c>
      <c r="D15" s="206"/>
      <c r="E15" s="206">
        <f t="shared" ref="E15:M15" si="1">E8+E12</f>
        <v>0</v>
      </c>
      <c r="F15" s="206">
        <f t="shared" si="1"/>
        <v>0</v>
      </c>
      <c r="G15" s="206">
        <f t="shared" si="1"/>
        <v>0</v>
      </c>
      <c r="H15" s="206">
        <f t="shared" si="1"/>
        <v>0</v>
      </c>
      <c r="I15" s="206">
        <f t="shared" si="1"/>
        <v>0</v>
      </c>
      <c r="J15" s="206">
        <f t="shared" si="1"/>
        <v>0</v>
      </c>
      <c r="K15" s="206">
        <f t="shared" si="1"/>
        <v>-18547035.153000001</v>
      </c>
      <c r="L15" s="206">
        <f t="shared" si="1"/>
        <v>-18547035.153000001</v>
      </c>
      <c r="M15" s="206">
        <f t="shared" si="1"/>
        <v>0</v>
      </c>
      <c r="N15" s="206">
        <f>N8+N12</f>
        <v>-18547035.153000001</v>
      </c>
    </row>
    <row r="16" spans="2:14">
      <c r="B16" s="204" t="s">
        <v>71</v>
      </c>
      <c r="C16" s="205" t="s">
        <v>256</v>
      </c>
      <c r="D16" s="209">
        <f>D15</f>
        <v>0</v>
      </c>
      <c r="E16" s="206">
        <f>SUM(E14:E15)</f>
        <v>0</v>
      </c>
      <c r="F16" s="206">
        <f>SUM(F14:F15)</f>
        <v>0</v>
      </c>
      <c r="G16" s="206">
        <f>SUM(G14:G15)</f>
        <v>0</v>
      </c>
      <c r="H16" s="206">
        <f>SUM(H14:H15)</f>
        <v>0</v>
      </c>
      <c r="I16" s="206">
        <f>SUM(I14:I15)</f>
        <v>0</v>
      </c>
      <c r="J16" s="206">
        <f>J15</f>
        <v>0</v>
      </c>
      <c r="K16" s="206">
        <f>K15</f>
        <v>-18547035.153000001</v>
      </c>
      <c r="L16" s="206">
        <f>SUM(L14:L15)</f>
        <v>-18547035.153000001</v>
      </c>
      <c r="M16" s="206">
        <f>SUM(M14:M15)</f>
        <v>0</v>
      </c>
      <c r="N16" s="206">
        <f>N15</f>
        <v>-18547035.153000001</v>
      </c>
    </row>
    <row r="17" spans="2:14">
      <c r="B17" s="200"/>
      <c r="C17" s="205" t="s">
        <v>249</v>
      </c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6">
        <f>L17+M17</f>
        <v>0</v>
      </c>
    </row>
    <row r="18" spans="2:14" ht="19.5" customHeight="1">
      <c r="B18" s="200"/>
      <c r="C18" s="207" t="s">
        <v>247</v>
      </c>
      <c r="D18" s="208"/>
      <c r="E18" s="208"/>
      <c r="F18" s="208">
        <f>+[4]Pasivet!I63</f>
        <v>0</v>
      </c>
      <c r="G18" s="208"/>
      <c r="H18" s="208">
        <f>+[4]Pasivet!I66</f>
        <v>0</v>
      </c>
      <c r="I18" s="208">
        <f>+[4]Pasivet!I67</f>
        <v>0</v>
      </c>
      <c r="J18" s="208"/>
      <c r="K18" s="208">
        <f>'Rez.Sipas Natyres'!F36</f>
        <v>-17616035.787999988</v>
      </c>
      <c r="L18" s="208">
        <f>SUM(D18:K18)</f>
        <v>-17616035.787999988</v>
      </c>
      <c r="M18" s="198"/>
      <c r="N18" s="206">
        <f>L18+M18</f>
        <v>-17616035.787999988</v>
      </c>
    </row>
    <row r="19" spans="2:14">
      <c r="B19" s="200"/>
      <c r="C19" s="205" t="s">
        <v>248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6">
        <f>L19+M19</f>
        <v>0</v>
      </c>
    </row>
    <row r="20" spans="2:14">
      <c r="B20" s="200"/>
      <c r="C20" s="205" t="s">
        <v>246</v>
      </c>
      <c r="D20" s="206"/>
      <c r="E20" s="206"/>
      <c r="F20" s="206"/>
      <c r="G20" s="206"/>
      <c r="H20" s="206"/>
      <c r="I20" s="206"/>
      <c r="J20" s="206"/>
      <c r="K20" s="206"/>
      <c r="L20" s="208">
        <f>SUM(D20:K20)</f>
        <v>0</v>
      </c>
      <c r="M20" s="206"/>
      <c r="N20" s="206">
        <f>L20+M20</f>
        <v>0</v>
      </c>
    </row>
    <row r="21" spans="2:14" ht="21">
      <c r="B21" s="200"/>
      <c r="C21" s="205" t="s">
        <v>250</v>
      </c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6">
        <f>L21+M21</f>
        <v>0</v>
      </c>
    </row>
    <row r="22" spans="2:14">
      <c r="B22" s="200"/>
      <c r="C22" s="207" t="s">
        <v>251</v>
      </c>
      <c r="D22" s="206"/>
      <c r="E22" s="208"/>
      <c r="F22" s="208"/>
      <c r="G22" s="208"/>
      <c r="H22" s="208"/>
      <c r="I22" s="208"/>
      <c r="J22" s="208"/>
      <c r="K22" s="208"/>
      <c r="L22" s="208"/>
      <c r="M22" s="208"/>
      <c r="N22" s="206">
        <f>D22</f>
        <v>0</v>
      </c>
    </row>
    <row r="23" spans="2:14">
      <c r="B23" s="200"/>
      <c r="C23" s="207" t="s">
        <v>252</v>
      </c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6">
        <f>L23+M23</f>
        <v>0</v>
      </c>
    </row>
    <row r="24" spans="2:14" ht="21">
      <c r="B24" s="200"/>
      <c r="C24" s="205" t="s">
        <v>253</v>
      </c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>
        <f>L24+M24</f>
        <v>0</v>
      </c>
    </row>
    <row r="25" spans="2:14">
      <c r="B25" s="204" t="s">
        <v>71</v>
      </c>
      <c r="C25" s="205" t="s">
        <v>257</v>
      </c>
      <c r="D25" s="206">
        <f>D18+D22+D16</f>
        <v>0</v>
      </c>
      <c r="E25" s="206">
        <f t="shared" ref="E25:N25" si="2">E18+E22+E16</f>
        <v>0</v>
      </c>
      <c r="F25" s="206">
        <f t="shared" si="2"/>
        <v>0</v>
      </c>
      <c r="G25" s="206">
        <f t="shared" si="2"/>
        <v>0</v>
      </c>
      <c r="H25" s="206"/>
      <c r="I25" s="206">
        <f t="shared" si="2"/>
        <v>0</v>
      </c>
      <c r="J25" s="206">
        <f>J16+J18</f>
        <v>0</v>
      </c>
      <c r="K25" s="206">
        <f>K16+K18</f>
        <v>-36163070.940999985</v>
      </c>
      <c r="L25" s="206">
        <f>L16+L18</f>
        <v>-36163070.940999985</v>
      </c>
      <c r="M25" s="206">
        <f t="shared" si="2"/>
        <v>0</v>
      </c>
      <c r="N25" s="206">
        <f t="shared" si="2"/>
        <v>-36163070.940999985</v>
      </c>
    </row>
    <row r="26" spans="2:14"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</row>
    <row r="29" spans="2:14">
      <c r="H29" s="211" t="s">
        <v>258</v>
      </c>
      <c r="I29" s="211"/>
      <c r="J29" s="212"/>
      <c r="K29" s="212"/>
    </row>
  </sheetData>
  <mergeCells count="1">
    <mergeCell ref="C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R58"/>
  <sheetViews>
    <sheetView workbookViewId="0">
      <selection activeCell="N23" sqref="N23"/>
    </sheetView>
  </sheetViews>
  <sheetFormatPr defaultRowHeight="12.75"/>
  <cols>
    <col min="1" max="1" width="8" style="1" customWidth="1"/>
    <col min="2" max="2" width="3.7109375" style="1" customWidth="1"/>
    <col min="3" max="3" width="3.42578125" style="2" customWidth="1"/>
    <col min="4" max="4" width="2" style="1" customWidth="1"/>
    <col min="5" max="5" width="3.42578125" style="1" customWidth="1"/>
    <col min="6" max="6" width="13.7109375" style="1" customWidth="1"/>
    <col min="7" max="8" width="8.7109375" style="1" customWidth="1"/>
    <col min="9" max="9" width="6.7109375" style="1" customWidth="1"/>
    <col min="10" max="10" width="8.7109375" style="1" customWidth="1"/>
    <col min="11" max="11" width="6.140625" style="1" customWidth="1"/>
    <col min="12" max="12" width="8.7109375" style="1" customWidth="1"/>
    <col min="13" max="13" width="10.42578125" style="1" customWidth="1"/>
    <col min="14" max="14" width="24.42578125" style="1" customWidth="1"/>
    <col min="15" max="15" width="2.140625" style="1" customWidth="1"/>
    <col min="16" max="16384" width="9.140625" style="1"/>
  </cols>
  <sheetData>
    <row r="2" spans="2:18" s="3" customFormat="1">
      <c r="B2" s="4"/>
      <c r="C2" s="11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5"/>
      <c r="P2" s="5"/>
      <c r="Q2" s="5"/>
      <c r="R2" s="6"/>
    </row>
    <row r="3" spans="2:18" s="3" customFormat="1"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4"/>
      <c r="P3" s="14"/>
      <c r="Q3" s="14"/>
      <c r="R3" s="15"/>
    </row>
    <row r="4" spans="2:18" s="16" customFormat="1" ht="33" customHeight="1">
      <c r="B4" s="511" t="s">
        <v>29</v>
      </c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3"/>
      <c r="O4" s="169"/>
      <c r="P4" s="169"/>
      <c r="Q4" s="169"/>
      <c r="R4" s="170"/>
    </row>
    <row r="5" spans="2:18" s="16" customFormat="1" ht="12.75" customHeight="1">
      <c r="B5" s="113"/>
      <c r="C5" s="164" t="s">
        <v>186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14"/>
      <c r="O5" s="169"/>
      <c r="P5" s="169"/>
      <c r="Q5" s="169"/>
      <c r="R5" s="162"/>
    </row>
    <row r="6" spans="2:18" s="21" customFormat="1" ht="14.25">
      <c r="B6" s="17"/>
      <c r="C6" s="166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20"/>
      <c r="O6" s="19"/>
      <c r="P6" s="19"/>
      <c r="Q6" s="19"/>
      <c r="R6" s="163"/>
    </row>
    <row r="7" spans="2:18" s="21" customFormat="1" ht="14.25">
      <c r="B7" s="17"/>
      <c r="C7" s="164" t="s">
        <v>187</v>
      </c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20"/>
      <c r="O7" s="19"/>
      <c r="P7" s="19"/>
      <c r="Q7" s="19"/>
      <c r="R7" s="163"/>
    </row>
    <row r="8" spans="2:18" s="21" customFormat="1" ht="14.25">
      <c r="B8" s="17"/>
      <c r="C8" s="166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20"/>
      <c r="O8" s="19"/>
      <c r="P8" s="19"/>
      <c r="Q8" s="19"/>
      <c r="R8" s="163"/>
    </row>
    <row r="9" spans="2:18" s="21" customFormat="1" ht="14.25">
      <c r="B9" s="17"/>
      <c r="C9" s="164" t="s">
        <v>188</v>
      </c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20"/>
      <c r="O9" s="19"/>
      <c r="P9" s="19"/>
      <c r="Q9" s="19"/>
      <c r="R9" s="163"/>
    </row>
    <row r="10" spans="2:18" s="21" customFormat="1" ht="14.25">
      <c r="B10" s="17"/>
      <c r="C10" s="164" t="s">
        <v>189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20"/>
      <c r="O10" s="19"/>
      <c r="P10" s="19"/>
      <c r="Q10" s="19"/>
      <c r="R10" s="163"/>
    </row>
    <row r="11" spans="2:18" s="21" customFormat="1" ht="14.25">
      <c r="B11" s="17"/>
      <c r="C11" s="166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20"/>
      <c r="O11" s="19"/>
      <c r="P11" s="19"/>
      <c r="Q11" s="19"/>
      <c r="R11" s="163"/>
    </row>
    <row r="12" spans="2:18" s="21" customFormat="1" ht="14.25">
      <c r="B12" s="17"/>
      <c r="C12" s="168" t="s">
        <v>190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20"/>
      <c r="O12" s="19"/>
      <c r="P12" s="19"/>
      <c r="Q12" s="19"/>
      <c r="R12" s="163"/>
    </row>
    <row r="13" spans="2:18" s="21" customFormat="1" ht="14.25">
      <c r="B13" s="17"/>
      <c r="C13" s="166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20"/>
      <c r="O13" s="19"/>
      <c r="P13" s="19"/>
      <c r="Q13" s="19"/>
      <c r="R13" s="163"/>
    </row>
    <row r="14" spans="2:18" s="21" customFormat="1" ht="14.25">
      <c r="B14" s="17"/>
      <c r="C14" s="164" t="s">
        <v>191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20"/>
      <c r="O14" s="19"/>
      <c r="P14" s="19"/>
      <c r="Q14" s="19"/>
      <c r="R14" s="163"/>
    </row>
    <row r="15" spans="2:18" s="21" customFormat="1" ht="14.25">
      <c r="B15" s="17"/>
      <c r="C15" s="166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20"/>
      <c r="O15" s="19"/>
      <c r="P15" s="19"/>
      <c r="Q15" s="19"/>
      <c r="R15" s="163"/>
    </row>
    <row r="16" spans="2:18" s="21" customFormat="1" ht="14.25">
      <c r="B16" s="17"/>
      <c r="C16" s="164" t="s">
        <v>192</v>
      </c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20"/>
      <c r="O16" s="19"/>
      <c r="P16" s="19"/>
      <c r="Q16" s="19"/>
      <c r="R16" s="163"/>
    </row>
    <row r="17" spans="2:18" s="21" customFormat="1" ht="14.25">
      <c r="B17" s="17"/>
      <c r="C17" s="166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20"/>
      <c r="O17" s="19"/>
      <c r="P17" s="19"/>
      <c r="Q17" s="19"/>
      <c r="R17" s="163"/>
    </row>
    <row r="18" spans="2:18" s="21" customFormat="1" ht="14.25">
      <c r="B18" s="17"/>
      <c r="C18" s="164" t="s">
        <v>193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20"/>
      <c r="O18" s="19"/>
      <c r="P18" s="19"/>
      <c r="Q18" s="19"/>
      <c r="R18" s="163"/>
    </row>
    <row r="19" spans="2:18" s="21" customFormat="1" ht="14.25">
      <c r="B19" s="17"/>
      <c r="C19" s="166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20"/>
      <c r="O19" s="19"/>
      <c r="P19" s="19"/>
      <c r="Q19" s="19"/>
      <c r="R19" s="20"/>
    </row>
    <row r="20" spans="2:18" s="21" customFormat="1" ht="14.25">
      <c r="B20" s="17"/>
      <c r="C20" s="164" t="s">
        <v>194</v>
      </c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20"/>
      <c r="O20" s="19"/>
      <c r="P20" s="19"/>
      <c r="Q20" s="19"/>
      <c r="R20" s="20"/>
    </row>
    <row r="21" spans="2:18" s="21" customFormat="1" ht="14.25">
      <c r="B21" s="17"/>
      <c r="C21" s="166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20"/>
      <c r="O21" s="19"/>
      <c r="P21" s="19"/>
      <c r="Q21" s="19"/>
      <c r="R21" s="20"/>
    </row>
    <row r="22" spans="2:18" s="21" customFormat="1" ht="14.25">
      <c r="B22" s="17"/>
      <c r="C22" s="164" t="s">
        <v>195</v>
      </c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20"/>
      <c r="O22" s="19"/>
      <c r="P22" s="19"/>
      <c r="Q22" s="19"/>
      <c r="R22" s="20"/>
    </row>
    <row r="23" spans="2:18" s="21" customFormat="1" ht="14.25">
      <c r="B23" s="17"/>
      <c r="C23" s="166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20"/>
      <c r="O23" s="19"/>
      <c r="P23" s="19"/>
      <c r="Q23" s="19"/>
      <c r="R23" s="20"/>
    </row>
    <row r="24" spans="2:18" s="21" customFormat="1">
      <c r="B24" s="17"/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19"/>
      <c r="P24" s="19"/>
      <c r="Q24" s="19"/>
      <c r="R24" s="20"/>
    </row>
    <row r="25" spans="2:18" s="21" customFormat="1">
      <c r="B25" s="17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  <c r="O25" s="19"/>
      <c r="P25" s="19"/>
      <c r="Q25" s="19"/>
      <c r="R25" s="20"/>
    </row>
    <row r="26" spans="2:18" s="21" customFormat="1"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19"/>
      <c r="P26" s="19"/>
      <c r="Q26" s="19"/>
      <c r="R26" s="20"/>
    </row>
    <row r="27" spans="2:18" s="21" customFormat="1">
      <c r="B27" s="17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  <c r="O27" s="19"/>
      <c r="P27" s="19"/>
      <c r="Q27" s="19"/>
      <c r="R27" s="20"/>
    </row>
    <row r="28" spans="2:18" s="21" customFormat="1">
      <c r="B28" s="17"/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  <c r="O28" s="19"/>
      <c r="P28" s="19"/>
      <c r="Q28" s="19"/>
      <c r="R28" s="20"/>
    </row>
    <row r="29" spans="2:18" s="21" customFormat="1">
      <c r="B29" s="17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  <c r="O29" s="19"/>
      <c r="P29" s="19"/>
      <c r="Q29" s="19"/>
      <c r="R29" s="20"/>
    </row>
    <row r="30" spans="2:18" s="21" customFormat="1">
      <c r="B30" s="17"/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  <c r="O30" s="19"/>
      <c r="P30" s="19"/>
      <c r="Q30" s="19"/>
      <c r="R30" s="20"/>
    </row>
    <row r="31" spans="2:18" s="21" customFormat="1">
      <c r="B31" s="17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  <c r="O31" s="19"/>
      <c r="P31" s="19"/>
      <c r="Q31" s="19"/>
      <c r="R31" s="20"/>
    </row>
    <row r="32" spans="2:18" s="21" customFormat="1">
      <c r="B32" s="17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  <c r="O32" s="19"/>
      <c r="P32" s="19"/>
      <c r="Q32" s="19"/>
      <c r="R32" s="20"/>
    </row>
    <row r="33" spans="2:18" s="21" customFormat="1">
      <c r="B33" s="17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  <c r="O33" s="19"/>
      <c r="P33" s="19"/>
      <c r="Q33" s="19"/>
      <c r="R33" s="20"/>
    </row>
    <row r="34" spans="2:18" s="21" customFormat="1">
      <c r="B34" s="17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  <c r="O34" s="19"/>
      <c r="P34" s="19"/>
      <c r="Q34" s="19"/>
      <c r="R34" s="20"/>
    </row>
    <row r="35" spans="2:18" s="21" customFormat="1">
      <c r="B35" s="17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  <c r="O35" s="19"/>
      <c r="P35" s="19"/>
      <c r="Q35" s="19"/>
      <c r="R35" s="20"/>
    </row>
    <row r="36" spans="2:18" s="21" customFormat="1">
      <c r="B36" s="17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  <c r="O36" s="19"/>
      <c r="P36" s="19"/>
      <c r="Q36" s="19"/>
      <c r="R36" s="20"/>
    </row>
    <row r="37" spans="2:18" s="21" customFormat="1">
      <c r="B37" s="17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  <c r="O37" s="19"/>
      <c r="P37" s="19"/>
      <c r="Q37" s="19"/>
      <c r="R37" s="20"/>
    </row>
    <row r="38" spans="2:18" s="21" customFormat="1" ht="15">
      <c r="B38" s="17"/>
      <c r="C38" s="18"/>
      <c r="D38" s="19"/>
      <c r="E38" s="19"/>
      <c r="F38" s="510" t="s">
        <v>69</v>
      </c>
      <c r="G38" s="510"/>
      <c r="H38" s="510"/>
      <c r="I38" s="510"/>
      <c r="J38" s="510"/>
      <c r="K38" s="19"/>
      <c r="L38" s="19"/>
      <c r="M38" s="19"/>
      <c r="N38" s="20"/>
      <c r="O38" s="19"/>
      <c r="P38" s="19"/>
      <c r="Q38" s="19"/>
      <c r="R38" s="20"/>
    </row>
    <row r="39" spans="2:18" s="21" customFormat="1" ht="15">
      <c r="B39" s="17"/>
      <c r="C39" s="18"/>
      <c r="D39" s="19"/>
      <c r="E39" s="19"/>
      <c r="F39" s="509" t="s">
        <v>28</v>
      </c>
      <c r="G39" s="509"/>
      <c r="H39" s="509"/>
      <c r="I39" s="509"/>
      <c r="J39" s="509"/>
      <c r="K39" s="19"/>
      <c r="L39" s="19"/>
      <c r="M39" s="19"/>
      <c r="N39" s="20"/>
      <c r="O39" s="19"/>
      <c r="P39" s="19"/>
      <c r="Q39" s="19"/>
      <c r="R39" s="20"/>
    </row>
    <row r="40" spans="2:18" s="21" customFormat="1">
      <c r="B40" s="17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19"/>
      <c r="P40" s="19"/>
      <c r="Q40" s="19"/>
      <c r="R40" s="20"/>
    </row>
    <row r="41" spans="2:18" s="21" customFormat="1">
      <c r="B41" s="17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  <c r="O41" s="19"/>
      <c r="P41" s="19"/>
      <c r="Q41" s="19"/>
      <c r="R41" s="20"/>
    </row>
    <row r="42" spans="2:18" s="21" customFormat="1">
      <c r="B42" s="17"/>
      <c r="C42" s="18"/>
      <c r="D42" s="19"/>
      <c r="E42" s="29" t="s">
        <v>198</v>
      </c>
      <c r="F42" s="19"/>
      <c r="G42" s="19"/>
      <c r="H42" s="19"/>
      <c r="I42" s="19"/>
      <c r="J42" s="29" t="s">
        <v>199</v>
      </c>
      <c r="K42" s="19"/>
      <c r="L42" s="19"/>
      <c r="M42" s="19"/>
      <c r="N42" s="20"/>
      <c r="O42" s="19"/>
      <c r="P42" s="19"/>
      <c r="Q42" s="19"/>
      <c r="R42" s="20"/>
    </row>
    <row r="43" spans="2:18" s="21" customFormat="1">
      <c r="B43" s="17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  <c r="O43" s="19"/>
      <c r="P43" s="19"/>
      <c r="Q43" s="19"/>
      <c r="R43" s="20"/>
    </row>
    <row r="44" spans="2:18" s="21" customFormat="1">
      <c r="B44" s="17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19"/>
      <c r="P44" s="19"/>
      <c r="Q44" s="19"/>
      <c r="R44" s="20"/>
    </row>
    <row r="45" spans="2:18" s="21" customFormat="1">
      <c r="B45" s="17"/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  <c r="O45" s="19"/>
      <c r="P45" s="19"/>
      <c r="Q45" s="19"/>
      <c r="R45" s="20"/>
    </row>
    <row r="46" spans="2:18" s="21" customFormat="1">
      <c r="B46" s="17"/>
      <c r="C46" s="18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19"/>
      <c r="P46" s="19"/>
      <c r="Q46" s="19"/>
      <c r="R46" s="20"/>
    </row>
    <row r="47" spans="2:18" s="21" customFormat="1">
      <c r="B47" s="17"/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  <c r="O47" s="19"/>
      <c r="P47" s="19"/>
      <c r="Q47" s="19"/>
      <c r="R47" s="20"/>
    </row>
    <row r="48" spans="2:18" s="21" customFormat="1">
      <c r="B48" s="17"/>
      <c r="C48" s="18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19"/>
      <c r="P48" s="19"/>
      <c r="Q48" s="19"/>
      <c r="R48" s="20"/>
    </row>
    <row r="49" spans="2:18" s="21" customFormat="1">
      <c r="B49" s="17"/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  <c r="O49" s="19"/>
      <c r="P49" s="19"/>
      <c r="Q49" s="19"/>
      <c r="R49" s="20"/>
    </row>
    <row r="50" spans="2:18" s="21" customFormat="1">
      <c r="B50" s="17"/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19"/>
      <c r="P50" s="19"/>
      <c r="Q50" s="19"/>
      <c r="R50" s="20"/>
    </row>
    <row r="51" spans="2:18" s="21" customFormat="1">
      <c r="B51" s="17"/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  <c r="O51" s="19"/>
      <c r="P51" s="19"/>
      <c r="Q51" s="19"/>
      <c r="R51" s="20"/>
    </row>
    <row r="52" spans="2:18" s="10" customFormat="1">
      <c r="B52" s="17"/>
      <c r="C52" s="18"/>
      <c r="D52" s="19"/>
      <c r="E52" s="19"/>
      <c r="F52" s="19"/>
      <c r="G52" s="19"/>
      <c r="H52" s="19"/>
      <c r="I52" s="25"/>
      <c r="J52" s="25"/>
      <c r="K52" s="25"/>
      <c r="L52" s="25"/>
      <c r="M52" s="25"/>
      <c r="N52" s="22"/>
      <c r="O52" s="25"/>
      <c r="P52" s="25"/>
      <c r="Q52" s="25"/>
      <c r="R52" s="22"/>
    </row>
    <row r="53" spans="2:18">
      <c r="B53" s="23"/>
      <c r="C53" s="24"/>
      <c r="D53" s="25"/>
      <c r="E53" s="25"/>
      <c r="F53" s="25"/>
      <c r="G53" s="25"/>
      <c r="H53" s="25"/>
      <c r="I53" s="29"/>
      <c r="J53" s="29"/>
      <c r="K53" s="29"/>
      <c r="L53" s="29"/>
      <c r="M53" s="29"/>
      <c r="N53" s="26"/>
      <c r="O53" s="29"/>
      <c r="P53" s="29"/>
      <c r="Q53" s="29"/>
      <c r="R53" s="26"/>
    </row>
    <row r="54" spans="2:18" ht="15">
      <c r="B54" s="27"/>
      <c r="C54" s="28"/>
      <c r="D54" s="29"/>
      <c r="E54" s="29"/>
      <c r="F54" s="29"/>
      <c r="G54" s="29"/>
      <c r="H54" s="29"/>
      <c r="I54" s="112"/>
      <c r="J54" s="112"/>
      <c r="K54" s="112"/>
      <c r="L54" s="112"/>
      <c r="M54" s="112"/>
      <c r="N54" s="26"/>
      <c r="O54" s="29"/>
      <c r="P54" s="29"/>
      <c r="Q54" s="29"/>
      <c r="R54" s="26"/>
    </row>
    <row r="55" spans="2:18" ht="15">
      <c r="B55" s="27"/>
      <c r="C55" s="28"/>
      <c r="D55" s="29"/>
      <c r="E55" s="29"/>
      <c r="F55" s="29"/>
      <c r="G55" s="29"/>
      <c r="H55" s="29"/>
      <c r="I55" s="112"/>
      <c r="J55" s="112"/>
      <c r="K55" s="112"/>
      <c r="L55" s="112"/>
      <c r="M55" s="112"/>
      <c r="N55" s="26"/>
      <c r="O55" s="29"/>
      <c r="P55" s="29"/>
      <c r="Q55" s="29"/>
      <c r="R55" s="26"/>
    </row>
    <row r="56" spans="2:18" ht="15">
      <c r="B56" s="27"/>
      <c r="C56" s="28"/>
      <c r="D56" s="29"/>
      <c r="E56" s="29"/>
      <c r="F56" s="29"/>
      <c r="G56" s="29"/>
      <c r="H56" s="29"/>
      <c r="I56" s="112"/>
      <c r="J56" s="112"/>
      <c r="K56" s="112"/>
      <c r="L56" s="112"/>
      <c r="M56" s="112"/>
      <c r="N56" s="26"/>
      <c r="O56" s="29"/>
      <c r="P56" s="29"/>
      <c r="Q56" s="29"/>
      <c r="R56" s="26"/>
    </row>
    <row r="57" spans="2:18" ht="9.75" customHeight="1">
      <c r="B57" s="27"/>
      <c r="C57" s="2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6"/>
      <c r="O57" s="29"/>
      <c r="P57" s="29"/>
      <c r="Q57" s="29"/>
      <c r="R57" s="26"/>
    </row>
    <row r="58" spans="2:18">
      <c r="B58" s="7"/>
      <c r="C58" s="30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8"/>
      <c r="P58" s="8"/>
      <c r="Q58" s="8"/>
      <c r="R58" s="9"/>
    </row>
  </sheetData>
  <mergeCells count="3">
    <mergeCell ref="F39:J39"/>
    <mergeCell ref="F38:J38"/>
    <mergeCell ref="B4:N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12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01"/>
  <sheetViews>
    <sheetView workbookViewId="0">
      <selection activeCell="S15" sqref="S15"/>
    </sheetView>
  </sheetViews>
  <sheetFormatPr defaultRowHeight="12.75"/>
  <cols>
    <col min="1" max="2" width="9.140625" style="289"/>
    <col min="3" max="3" width="9.140625" style="282"/>
    <col min="4" max="11" width="9.140625" style="289"/>
    <col min="12" max="12" width="11.85546875" style="342" customWidth="1"/>
    <col min="13" max="13" width="12.140625" style="342" customWidth="1"/>
    <col min="14" max="16384" width="9.140625" style="243"/>
  </cols>
  <sheetData>
    <row r="1" spans="1:14">
      <c r="A1" s="243"/>
      <c r="B1" s="243"/>
      <c r="C1" s="243"/>
      <c r="D1" s="243"/>
      <c r="E1" s="243"/>
      <c r="F1" s="244"/>
      <c r="G1" s="244"/>
      <c r="H1" s="244"/>
      <c r="I1" s="244"/>
      <c r="J1" s="244"/>
      <c r="K1" s="244"/>
      <c r="L1" s="245"/>
      <c r="M1" s="245"/>
      <c r="N1" s="246"/>
    </row>
    <row r="2" spans="1:14">
      <c r="A2" s="243"/>
      <c r="B2" s="247"/>
      <c r="C2" s="248"/>
      <c r="D2" s="248"/>
      <c r="E2" s="248"/>
      <c r="F2" s="249"/>
      <c r="G2" s="249"/>
      <c r="H2" s="249"/>
      <c r="I2" s="249"/>
      <c r="J2" s="249"/>
      <c r="K2" s="249"/>
      <c r="L2" s="250"/>
      <c r="M2" s="250"/>
      <c r="N2" s="251"/>
    </row>
    <row r="3" spans="1:14" ht="18">
      <c r="A3" s="252"/>
      <c r="B3" s="541" t="s">
        <v>29</v>
      </c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3"/>
    </row>
    <row r="4" spans="1:14" ht="18">
      <c r="A4" s="252"/>
      <c r="B4" s="253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</row>
    <row r="5" spans="1:14">
      <c r="A5" s="256"/>
      <c r="B5" s="257"/>
      <c r="C5" s="258"/>
      <c r="D5" s="259" t="s">
        <v>263</v>
      </c>
      <c r="E5" s="260"/>
      <c r="F5" s="261"/>
      <c r="G5" s="261"/>
      <c r="H5" s="261"/>
      <c r="I5" s="261"/>
      <c r="J5" s="261"/>
      <c r="K5" s="261"/>
      <c r="L5" s="262"/>
      <c r="M5" s="263"/>
      <c r="N5" s="264"/>
    </row>
    <row r="6" spans="1:14">
      <c r="A6" s="256"/>
      <c r="B6" s="257"/>
      <c r="C6" s="265"/>
      <c r="D6" s="266"/>
      <c r="E6" s="267"/>
      <c r="F6" s="268"/>
      <c r="G6" s="268"/>
      <c r="H6" s="268"/>
      <c r="I6" s="268"/>
      <c r="J6" s="268"/>
      <c r="K6" s="268"/>
      <c r="L6" s="269"/>
      <c r="M6" s="270"/>
      <c r="N6" s="264"/>
    </row>
    <row r="7" spans="1:14">
      <c r="A7" s="256"/>
      <c r="B7" s="257"/>
      <c r="C7" s="271"/>
      <c r="D7" s="272" t="s">
        <v>264</v>
      </c>
      <c r="E7" s="267"/>
      <c r="F7" s="268"/>
      <c r="G7" s="268"/>
      <c r="H7" s="268"/>
      <c r="I7" s="268"/>
      <c r="J7" s="268"/>
      <c r="K7" s="268"/>
      <c r="L7" s="269"/>
      <c r="M7" s="270"/>
      <c r="N7" s="264"/>
    </row>
    <row r="8" spans="1:14">
      <c r="A8" s="256"/>
      <c r="B8" s="257"/>
      <c r="C8" s="271"/>
      <c r="D8" s="272" t="s">
        <v>265</v>
      </c>
      <c r="E8" s="267"/>
      <c r="F8" s="268"/>
      <c r="G8" s="268"/>
      <c r="H8" s="268"/>
      <c r="I8" s="268"/>
      <c r="J8" s="268"/>
      <c r="K8" s="268"/>
      <c r="L8" s="269"/>
      <c r="M8" s="270"/>
      <c r="N8" s="264"/>
    </row>
    <row r="9" spans="1:14">
      <c r="A9" s="256"/>
      <c r="B9" s="257"/>
      <c r="C9" s="273" t="s">
        <v>266</v>
      </c>
      <c r="D9" s="274"/>
      <c r="E9" s="267"/>
      <c r="F9" s="268"/>
      <c r="G9" s="268"/>
      <c r="H9" s="268"/>
      <c r="I9" s="268"/>
      <c r="J9" s="268"/>
      <c r="K9" s="268"/>
      <c r="L9" s="269"/>
      <c r="M9" s="270"/>
      <c r="N9" s="264"/>
    </row>
    <row r="10" spans="1:14">
      <c r="A10" s="256"/>
      <c r="B10" s="257"/>
      <c r="C10" s="271"/>
      <c r="D10" s="267" t="s">
        <v>267</v>
      </c>
      <c r="E10" s="267"/>
      <c r="F10" s="268"/>
      <c r="G10" s="268"/>
      <c r="H10" s="268"/>
      <c r="I10" s="268"/>
      <c r="J10" s="268"/>
      <c r="K10" s="268"/>
      <c r="L10" s="269"/>
      <c r="M10" s="270"/>
      <c r="N10" s="264"/>
    </row>
    <row r="11" spans="1:14">
      <c r="A11" s="256"/>
      <c r="B11" s="257"/>
      <c r="C11" s="271"/>
      <c r="D11" s="267" t="s">
        <v>268</v>
      </c>
      <c r="E11" s="267"/>
      <c r="F11" s="268"/>
      <c r="G11" s="268"/>
      <c r="H11" s="268"/>
      <c r="I11" s="268"/>
      <c r="J11" s="268"/>
      <c r="K11" s="268"/>
      <c r="L11" s="269"/>
      <c r="M11" s="270"/>
      <c r="N11" s="264"/>
    </row>
    <row r="12" spans="1:14">
      <c r="A12" s="256"/>
      <c r="B12" s="257"/>
      <c r="C12" s="275"/>
      <c r="D12" s="276" t="s">
        <v>269</v>
      </c>
      <c r="E12" s="276"/>
      <c r="F12" s="277"/>
      <c r="G12" s="277"/>
      <c r="H12" s="277"/>
      <c r="I12" s="277"/>
      <c r="J12" s="277"/>
      <c r="K12" s="277"/>
      <c r="L12" s="278"/>
      <c r="M12" s="279"/>
      <c r="N12" s="264"/>
    </row>
    <row r="13" spans="1:14">
      <c r="A13" s="243"/>
      <c r="B13" s="280"/>
      <c r="C13" s="281"/>
      <c r="D13" s="281"/>
      <c r="E13" s="281"/>
      <c r="F13" s="268"/>
      <c r="G13" s="268"/>
      <c r="H13" s="268"/>
      <c r="I13" s="268"/>
      <c r="J13" s="268"/>
      <c r="K13" s="268"/>
      <c r="L13" s="269"/>
      <c r="M13" s="269"/>
      <c r="N13" s="264"/>
    </row>
    <row r="14" spans="1:14" ht="15.75">
      <c r="A14" s="243"/>
      <c r="B14" s="280"/>
      <c r="D14" s="283" t="s">
        <v>270</v>
      </c>
      <c r="E14" s="281"/>
      <c r="F14" s="284" t="s">
        <v>271</v>
      </c>
      <c r="G14" s="268"/>
      <c r="H14" s="268"/>
      <c r="I14" s="268"/>
      <c r="J14" s="268"/>
      <c r="K14" s="268"/>
      <c r="L14" s="269"/>
      <c r="M14" s="269"/>
      <c r="N14" s="264"/>
    </row>
    <row r="15" spans="1:14">
      <c r="A15" s="243"/>
      <c r="B15" s="280"/>
      <c r="C15" s="285"/>
      <c r="D15" s="286"/>
      <c r="E15" s="281"/>
      <c r="F15" s="268"/>
      <c r="G15" s="268"/>
      <c r="H15" s="268"/>
      <c r="I15" s="268"/>
      <c r="J15" s="268"/>
      <c r="K15" s="268"/>
      <c r="L15" s="269"/>
      <c r="M15" s="269"/>
      <c r="N15" s="264"/>
    </row>
    <row r="16" spans="1:14">
      <c r="A16" s="243"/>
      <c r="B16" s="280"/>
      <c r="C16" s="287">
        <v>1</v>
      </c>
      <c r="D16" s="268" t="s">
        <v>272</v>
      </c>
      <c r="E16" s="281"/>
      <c r="F16" s="268"/>
      <c r="G16" s="268"/>
      <c r="H16" s="268"/>
      <c r="I16" s="268"/>
      <c r="J16" s="268"/>
      <c r="K16" s="268"/>
      <c r="L16" s="269"/>
      <c r="M16" s="269"/>
      <c r="N16" s="264"/>
    </row>
    <row r="17" spans="1:14">
      <c r="A17" s="243"/>
      <c r="B17" s="280"/>
      <c r="C17" s="287">
        <v>2</v>
      </c>
      <c r="D17" s="286" t="s">
        <v>273</v>
      </c>
      <c r="E17" s="281"/>
      <c r="F17" s="268"/>
      <c r="G17" s="268"/>
      <c r="H17" s="268"/>
      <c r="I17" s="268"/>
      <c r="J17" s="268"/>
      <c r="K17" s="268"/>
      <c r="L17" s="269"/>
      <c r="M17" s="269"/>
      <c r="N17" s="264"/>
    </row>
    <row r="18" spans="1:14">
      <c r="A18" s="243"/>
      <c r="B18" s="280"/>
      <c r="C18" s="288">
        <v>3</v>
      </c>
      <c r="D18" s="286" t="s">
        <v>274</v>
      </c>
      <c r="E18" s="281"/>
      <c r="F18" s="268"/>
      <c r="G18" s="268"/>
      <c r="H18" s="268"/>
      <c r="I18" s="268"/>
      <c r="J18" s="268"/>
      <c r="K18" s="268"/>
      <c r="L18" s="269"/>
      <c r="M18" s="269"/>
      <c r="N18" s="264"/>
    </row>
    <row r="19" spans="1:14">
      <c r="B19" s="290"/>
      <c r="C19" s="288">
        <v>4</v>
      </c>
      <c r="D19" s="288" t="s">
        <v>275</v>
      </c>
      <c r="E19" s="268"/>
      <c r="F19" s="268"/>
      <c r="G19" s="268"/>
      <c r="H19" s="268"/>
      <c r="I19" s="268"/>
      <c r="J19" s="268"/>
      <c r="K19" s="268"/>
      <c r="L19" s="269"/>
      <c r="M19" s="269"/>
      <c r="N19" s="264"/>
    </row>
    <row r="20" spans="1:14">
      <c r="B20" s="290"/>
      <c r="C20" s="288"/>
      <c r="D20" s="268" t="s">
        <v>276</v>
      </c>
      <c r="E20" s="268"/>
      <c r="F20" s="268"/>
      <c r="G20" s="268"/>
      <c r="H20" s="268"/>
      <c r="I20" s="268"/>
      <c r="J20" s="268"/>
      <c r="K20" s="268"/>
      <c r="L20" s="269"/>
      <c r="M20" s="269"/>
      <c r="N20" s="264"/>
    </row>
    <row r="21" spans="1:14">
      <c r="B21" s="290"/>
      <c r="C21" s="288" t="s">
        <v>277</v>
      </c>
      <c r="D21" s="288"/>
      <c r="E21" s="268"/>
      <c r="F21" s="268"/>
      <c r="G21" s="268"/>
      <c r="H21" s="268"/>
      <c r="I21" s="268"/>
      <c r="J21" s="268"/>
      <c r="K21" s="268"/>
      <c r="L21" s="269"/>
      <c r="M21" s="269"/>
      <c r="N21" s="264"/>
    </row>
    <row r="22" spans="1:14">
      <c r="B22" s="290"/>
      <c r="C22" s="288"/>
      <c r="D22" s="268" t="s">
        <v>278</v>
      </c>
      <c r="E22" s="268"/>
      <c r="F22" s="268"/>
      <c r="G22" s="268"/>
      <c r="H22" s="268"/>
      <c r="I22" s="268"/>
      <c r="J22" s="268"/>
      <c r="K22" s="268"/>
      <c r="L22" s="269"/>
      <c r="M22" s="269"/>
      <c r="N22" s="264"/>
    </row>
    <row r="23" spans="1:14">
      <c r="B23" s="290"/>
      <c r="C23" s="288" t="s">
        <v>279</v>
      </c>
      <c r="D23" s="288"/>
      <c r="E23" s="268"/>
      <c r="F23" s="268"/>
      <c r="G23" s="268"/>
      <c r="H23" s="268"/>
      <c r="I23" s="268"/>
      <c r="J23" s="268"/>
      <c r="K23" s="268"/>
      <c r="L23" s="269"/>
      <c r="M23" s="269"/>
      <c r="N23" s="264"/>
    </row>
    <row r="24" spans="1:14">
      <c r="B24" s="290"/>
      <c r="C24" s="288"/>
      <c r="D24" s="268" t="s">
        <v>280</v>
      </c>
      <c r="E24" s="268"/>
      <c r="F24" s="268"/>
      <c r="G24" s="268"/>
      <c r="H24" s="268"/>
      <c r="I24" s="268"/>
      <c r="J24" s="268"/>
      <c r="K24" s="268"/>
      <c r="L24" s="269"/>
      <c r="M24" s="269"/>
      <c r="N24" s="264"/>
    </row>
    <row r="25" spans="1:14">
      <c r="B25" s="290"/>
      <c r="C25" s="288" t="s">
        <v>281</v>
      </c>
      <c r="D25" s="288"/>
      <c r="E25" s="268"/>
      <c r="F25" s="268"/>
      <c r="G25" s="268"/>
      <c r="H25" s="268"/>
      <c r="I25" s="268"/>
      <c r="J25" s="268"/>
      <c r="K25" s="268"/>
      <c r="L25" s="269"/>
      <c r="M25" s="269"/>
      <c r="N25" s="264"/>
    </row>
    <row r="26" spans="1:14">
      <c r="B26" s="290"/>
      <c r="C26" s="288"/>
      <c r="D26" s="288" t="s">
        <v>282</v>
      </c>
      <c r="E26" s="268"/>
      <c r="F26" s="268"/>
      <c r="G26" s="268"/>
      <c r="H26" s="268"/>
      <c r="I26" s="268"/>
      <c r="J26" s="268"/>
      <c r="K26" s="268"/>
      <c r="L26" s="269"/>
      <c r="M26" s="269"/>
      <c r="N26" s="264"/>
    </row>
    <row r="27" spans="1:14">
      <c r="B27" s="290"/>
      <c r="C27" s="288" t="s">
        <v>283</v>
      </c>
      <c r="D27" s="288"/>
      <c r="E27" s="268"/>
      <c r="F27" s="268"/>
      <c r="G27" s="268"/>
      <c r="H27" s="268"/>
      <c r="I27" s="268"/>
      <c r="J27" s="268"/>
      <c r="K27" s="268"/>
      <c r="L27" s="269"/>
      <c r="M27" s="269"/>
      <c r="N27" s="264"/>
    </row>
    <row r="28" spans="1:14">
      <c r="B28" s="290"/>
      <c r="C28" s="268" t="s">
        <v>284</v>
      </c>
      <c r="D28" s="288"/>
      <c r="E28" s="268"/>
      <c r="F28" s="268"/>
      <c r="G28" s="268"/>
      <c r="H28" s="268"/>
      <c r="I28" s="268"/>
      <c r="J28" s="268"/>
      <c r="K28" s="268"/>
      <c r="L28" s="269"/>
      <c r="M28" s="269"/>
      <c r="N28" s="264"/>
    </row>
    <row r="29" spans="1:14">
      <c r="B29" s="290"/>
      <c r="C29" s="288"/>
      <c r="D29" s="288" t="s">
        <v>285</v>
      </c>
      <c r="E29" s="268"/>
      <c r="F29" s="268"/>
      <c r="G29" s="268"/>
      <c r="H29" s="268"/>
      <c r="I29" s="268"/>
      <c r="J29" s="268"/>
      <c r="K29" s="268"/>
      <c r="L29" s="269"/>
      <c r="M29" s="269"/>
      <c r="N29" s="264"/>
    </row>
    <row r="30" spans="1:14">
      <c r="B30" s="290"/>
      <c r="C30" s="268" t="s">
        <v>286</v>
      </c>
      <c r="D30" s="288"/>
      <c r="E30" s="268"/>
      <c r="F30" s="268"/>
      <c r="G30" s="268"/>
      <c r="H30" s="268"/>
      <c r="I30" s="268"/>
      <c r="J30" s="268"/>
      <c r="K30" s="268"/>
      <c r="L30" s="269"/>
      <c r="M30" s="269"/>
      <c r="N30" s="264"/>
    </row>
    <row r="31" spans="1:14">
      <c r="B31" s="290"/>
      <c r="C31" s="288"/>
      <c r="D31" s="288" t="s">
        <v>287</v>
      </c>
      <c r="E31" s="268"/>
      <c r="F31" s="268"/>
      <c r="G31" s="268"/>
      <c r="H31" s="268"/>
      <c r="I31" s="268"/>
      <c r="J31" s="268"/>
      <c r="K31" s="268"/>
      <c r="L31" s="269"/>
      <c r="M31" s="269"/>
      <c r="N31" s="264"/>
    </row>
    <row r="32" spans="1:14">
      <c r="B32" s="290"/>
      <c r="C32" s="268" t="s">
        <v>288</v>
      </c>
      <c r="D32" s="288"/>
      <c r="E32" s="268"/>
      <c r="F32" s="268"/>
      <c r="G32" s="268"/>
      <c r="H32" s="268"/>
      <c r="I32" s="268"/>
      <c r="J32" s="268"/>
      <c r="K32" s="268"/>
      <c r="L32" s="269"/>
      <c r="M32" s="269"/>
      <c r="N32" s="264"/>
    </row>
    <row r="33" spans="2:14">
      <c r="B33" s="290"/>
      <c r="C33" s="288" t="s">
        <v>289</v>
      </c>
      <c r="D33" s="288" t="s">
        <v>290</v>
      </c>
      <c r="E33" s="268"/>
      <c r="F33" s="268"/>
      <c r="G33" s="268"/>
      <c r="H33" s="268"/>
      <c r="I33" s="268"/>
      <c r="J33" s="268"/>
      <c r="K33" s="268"/>
      <c r="L33" s="269"/>
      <c r="M33" s="269"/>
      <c r="N33" s="264"/>
    </row>
    <row r="34" spans="2:14">
      <c r="B34" s="290"/>
      <c r="C34" s="288"/>
      <c r="D34" s="268" t="s">
        <v>291</v>
      </c>
      <c r="E34" s="268"/>
      <c r="F34" s="268"/>
      <c r="G34" s="268"/>
      <c r="H34" s="268"/>
      <c r="I34" s="268"/>
      <c r="J34" s="268"/>
      <c r="K34" s="268"/>
      <c r="L34" s="269"/>
      <c r="M34" s="269"/>
      <c r="N34" s="264"/>
    </row>
    <row r="35" spans="2:14">
      <c r="B35" s="290"/>
      <c r="C35" s="288"/>
      <c r="D35" s="268" t="s">
        <v>292</v>
      </c>
      <c r="E35" s="268"/>
      <c r="F35" s="268"/>
      <c r="G35" s="268"/>
      <c r="H35" s="268"/>
      <c r="I35" s="268"/>
      <c r="J35" s="268"/>
      <c r="K35" s="268"/>
      <c r="L35" s="269"/>
      <c r="M35" s="269"/>
      <c r="N35" s="264"/>
    </row>
    <row r="36" spans="2:14">
      <c r="B36" s="290"/>
      <c r="C36" s="288"/>
      <c r="D36" s="268" t="s">
        <v>293</v>
      </c>
      <c r="E36" s="268"/>
      <c r="F36" s="268"/>
      <c r="G36" s="268"/>
      <c r="H36" s="268"/>
      <c r="I36" s="268"/>
      <c r="J36" s="268"/>
      <c r="K36" s="268"/>
      <c r="L36" s="269"/>
      <c r="M36" s="269"/>
      <c r="N36" s="264"/>
    </row>
    <row r="37" spans="2:14">
      <c r="B37" s="290"/>
      <c r="C37" s="288"/>
      <c r="D37" s="268" t="s">
        <v>294</v>
      </c>
      <c r="E37" s="268"/>
      <c r="F37" s="268"/>
      <c r="G37" s="268"/>
      <c r="H37" s="268"/>
      <c r="I37" s="268"/>
      <c r="J37" s="268"/>
      <c r="K37" s="268"/>
      <c r="L37" s="269"/>
      <c r="M37" s="269"/>
      <c r="N37" s="264"/>
    </row>
    <row r="38" spans="2:14">
      <c r="B38" s="290"/>
      <c r="C38" s="288"/>
      <c r="D38" s="268" t="s">
        <v>295</v>
      </c>
      <c r="E38" s="268"/>
      <c r="F38" s="268"/>
      <c r="G38" s="268"/>
      <c r="H38" s="268"/>
      <c r="I38" s="268"/>
      <c r="J38" s="268"/>
      <c r="K38" s="268"/>
      <c r="L38" s="269"/>
      <c r="M38" s="269"/>
      <c r="N38" s="264"/>
    </row>
    <row r="39" spans="2:14">
      <c r="B39" s="290"/>
      <c r="C39" s="288"/>
      <c r="D39" s="268" t="s">
        <v>296</v>
      </c>
      <c r="E39" s="268"/>
      <c r="F39" s="268"/>
      <c r="G39" s="268"/>
      <c r="H39" s="268"/>
      <c r="I39" s="268"/>
      <c r="J39" s="268"/>
      <c r="K39" s="268"/>
      <c r="L39" s="269"/>
      <c r="M39" s="269"/>
      <c r="N39" s="264"/>
    </row>
    <row r="40" spans="2:14">
      <c r="B40" s="290"/>
      <c r="C40" s="288"/>
      <c r="D40" s="288"/>
      <c r="E40" s="268"/>
      <c r="F40" s="268"/>
      <c r="G40" s="268"/>
      <c r="H40" s="268"/>
      <c r="I40" s="268"/>
      <c r="J40" s="268"/>
      <c r="K40" s="268"/>
      <c r="L40" s="269"/>
      <c r="M40" s="269"/>
      <c r="N40" s="264"/>
    </row>
    <row r="41" spans="2:14" ht="15.75">
      <c r="B41" s="290"/>
      <c r="D41" s="283" t="s">
        <v>297</v>
      </c>
      <c r="F41" s="284" t="s">
        <v>298</v>
      </c>
      <c r="G41" s="268"/>
      <c r="H41" s="268"/>
      <c r="I41" s="268"/>
      <c r="J41" s="268"/>
      <c r="K41" s="268"/>
      <c r="L41" s="269"/>
      <c r="M41" s="269"/>
      <c r="N41" s="264"/>
    </row>
    <row r="42" spans="2:14">
      <c r="B42" s="290"/>
      <c r="C42" s="288"/>
      <c r="D42" s="288"/>
      <c r="E42" s="268"/>
      <c r="F42" s="268"/>
      <c r="G42" s="268"/>
      <c r="H42" s="268"/>
      <c r="I42" s="268"/>
      <c r="J42" s="268"/>
      <c r="K42" s="268"/>
      <c r="L42" s="269"/>
      <c r="M42" s="269"/>
      <c r="N42" s="264"/>
    </row>
    <row r="43" spans="2:14">
      <c r="B43" s="290"/>
      <c r="C43" s="288"/>
      <c r="D43" s="268" t="s">
        <v>299</v>
      </c>
      <c r="E43" s="268"/>
      <c r="F43" s="268"/>
      <c r="G43" s="268"/>
      <c r="H43" s="268"/>
      <c r="I43" s="268"/>
      <c r="J43" s="268"/>
      <c r="K43" s="268"/>
      <c r="L43" s="269"/>
      <c r="M43" s="269"/>
      <c r="N43" s="264"/>
    </row>
    <row r="44" spans="2:14">
      <c r="B44" s="290"/>
      <c r="C44" s="288" t="s">
        <v>300</v>
      </c>
      <c r="D44" s="288"/>
      <c r="E44" s="268"/>
      <c r="F44" s="268"/>
      <c r="G44" s="268"/>
      <c r="H44" s="268"/>
      <c r="I44" s="268"/>
      <c r="J44" s="268"/>
      <c r="K44" s="268"/>
      <c r="L44" s="269"/>
      <c r="M44" s="269"/>
      <c r="N44" s="264"/>
    </row>
    <row r="45" spans="2:14">
      <c r="B45" s="290"/>
      <c r="C45" s="288"/>
      <c r="D45" s="288" t="s">
        <v>301</v>
      </c>
      <c r="E45" s="268"/>
      <c r="F45" s="268"/>
      <c r="G45" s="268"/>
      <c r="H45" s="268"/>
      <c r="I45" s="268"/>
      <c r="J45" s="268"/>
      <c r="K45" s="268"/>
      <c r="L45" s="269"/>
      <c r="M45" s="269"/>
      <c r="N45" s="264"/>
    </row>
    <row r="46" spans="2:14">
      <c r="B46" s="290"/>
      <c r="C46" s="288" t="s">
        <v>302</v>
      </c>
      <c r="D46" s="288"/>
      <c r="E46" s="268"/>
      <c r="F46" s="268"/>
      <c r="G46" s="268"/>
      <c r="H46" s="268"/>
      <c r="I46" s="268"/>
      <c r="J46" s="268"/>
      <c r="K46" s="268"/>
      <c r="L46" s="269"/>
      <c r="M46" s="269"/>
      <c r="N46" s="264"/>
    </row>
    <row r="47" spans="2:14">
      <c r="B47" s="290"/>
      <c r="C47" s="288"/>
      <c r="D47" s="288" t="s">
        <v>303</v>
      </c>
      <c r="E47" s="268"/>
      <c r="F47" s="268"/>
      <c r="G47" s="268"/>
      <c r="H47" s="268"/>
      <c r="I47" s="268"/>
      <c r="J47" s="268"/>
      <c r="K47" s="268"/>
      <c r="L47" s="269"/>
      <c r="M47" s="269"/>
      <c r="N47" s="264"/>
    </row>
    <row r="48" spans="2:14">
      <c r="B48" s="290"/>
      <c r="C48" s="288" t="s">
        <v>304</v>
      </c>
      <c r="D48" s="288"/>
      <c r="E48" s="268"/>
      <c r="F48" s="268"/>
      <c r="G48" s="268"/>
      <c r="H48" s="268"/>
      <c r="I48" s="268"/>
      <c r="J48" s="268"/>
      <c r="K48" s="268"/>
      <c r="L48" s="269"/>
      <c r="M48" s="269"/>
      <c r="N48" s="264"/>
    </row>
    <row r="49" spans="1:14">
      <c r="B49" s="290"/>
      <c r="C49" s="288"/>
      <c r="D49" s="288" t="s">
        <v>305</v>
      </c>
      <c r="E49" s="268"/>
      <c r="F49" s="268"/>
      <c r="G49" s="268"/>
      <c r="H49" s="268"/>
      <c r="I49" s="268"/>
      <c r="J49" s="268"/>
      <c r="K49" s="268"/>
      <c r="L49" s="269"/>
      <c r="M49" s="269"/>
      <c r="N49" s="264"/>
    </row>
    <row r="50" spans="1:14">
      <c r="B50" s="290"/>
      <c r="C50" s="288" t="s">
        <v>306</v>
      </c>
      <c r="D50" s="288"/>
      <c r="E50" s="291"/>
      <c r="F50" s="268"/>
      <c r="G50" s="268"/>
      <c r="H50" s="268"/>
      <c r="I50" s="268"/>
      <c r="J50" s="268"/>
      <c r="K50" s="268"/>
      <c r="L50" s="269"/>
      <c r="M50" s="269"/>
      <c r="N50" s="264"/>
    </row>
    <row r="51" spans="1:14">
      <c r="B51" s="290"/>
      <c r="C51" s="286"/>
      <c r="D51" s="286" t="s">
        <v>307</v>
      </c>
      <c r="E51" s="291"/>
      <c r="F51" s="268"/>
      <c r="G51" s="268"/>
      <c r="H51" s="268"/>
      <c r="I51" s="268"/>
      <c r="J51" s="268"/>
      <c r="K51" s="268"/>
      <c r="L51" s="269"/>
      <c r="M51" s="269"/>
      <c r="N51" s="264"/>
    </row>
    <row r="52" spans="1:14">
      <c r="B52" s="290"/>
      <c r="C52" s="286" t="s">
        <v>308</v>
      </c>
      <c r="D52" s="286"/>
      <c r="E52" s="291"/>
      <c r="F52" s="268"/>
      <c r="G52" s="268"/>
      <c r="H52" s="268"/>
      <c r="I52" s="268"/>
      <c r="J52" s="268"/>
      <c r="K52" s="268"/>
      <c r="L52" s="269"/>
      <c r="M52" s="269"/>
      <c r="N52" s="264"/>
    </row>
    <row r="53" spans="1:14">
      <c r="B53" s="290"/>
      <c r="C53" s="286" t="s">
        <v>309</v>
      </c>
      <c r="D53" s="286"/>
      <c r="E53" s="291"/>
      <c r="F53" s="268"/>
      <c r="G53" s="268"/>
      <c r="H53" s="268"/>
      <c r="I53" s="268"/>
      <c r="J53" s="268"/>
      <c r="K53" s="268"/>
      <c r="L53" s="269"/>
      <c r="M53" s="269"/>
      <c r="N53" s="264"/>
    </row>
    <row r="54" spans="1:14">
      <c r="B54" s="290"/>
      <c r="C54" s="288"/>
      <c r="D54" s="286" t="s">
        <v>310</v>
      </c>
      <c r="E54" s="291"/>
      <c r="F54" s="268"/>
      <c r="G54" s="268"/>
      <c r="H54" s="268"/>
      <c r="I54" s="268"/>
      <c r="J54" s="268"/>
      <c r="K54" s="268"/>
      <c r="L54" s="269"/>
      <c r="M54" s="269"/>
      <c r="N54" s="264"/>
    </row>
    <row r="55" spans="1:14">
      <c r="B55" s="290"/>
      <c r="C55" s="288"/>
      <c r="D55" s="288" t="s">
        <v>311</v>
      </c>
      <c r="E55" s="291"/>
      <c r="F55" s="268"/>
      <c r="G55" s="268"/>
      <c r="H55" s="268"/>
      <c r="I55" s="268"/>
      <c r="J55" s="268"/>
      <c r="K55" s="268"/>
      <c r="L55" s="269"/>
      <c r="M55" s="269"/>
      <c r="N55" s="264"/>
    </row>
    <row r="56" spans="1:14">
      <c r="B56" s="290"/>
      <c r="C56" s="288"/>
      <c r="D56" s="288" t="s">
        <v>312</v>
      </c>
      <c r="E56" s="291"/>
      <c r="F56" s="268"/>
      <c r="G56" s="268"/>
      <c r="H56" s="268"/>
      <c r="I56" s="268"/>
      <c r="J56" s="268"/>
      <c r="K56" s="268"/>
      <c r="L56" s="269"/>
      <c r="M56" s="269"/>
      <c r="N56" s="264"/>
    </row>
    <row r="57" spans="1:14">
      <c r="A57" s="243"/>
      <c r="B57" s="280"/>
      <c r="C57" s="286"/>
      <c r="D57" s="286" t="s">
        <v>313</v>
      </c>
      <c r="E57" s="264"/>
      <c r="F57" s="268"/>
      <c r="G57" s="268"/>
      <c r="H57" s="268"/>
      <c r="I57" s="268"/>
      <c r="J57" s="268"/>
      <c r="K57" s="268"/>
      <c r="L57" s="269"/>
      <c r="M57" s="269"/>
      <c r="N57" s="264"/>
    </row>
    <row r="58" spans="1:14">
      <c r="A58" s="243"/>
      <c r="B58" s="280"/>
      <c r="C58" s="286" t="s">
        <v>314</v>
      </c>
      <c r="D58" s="286"/>
      <c r="E58" s="264"/>
      <c r="F58" s="268"/>
      <c r="G58" s="268"/>
      <c r="H58" s="268"/>
      <c r="I58" s="268"/>
      <c r="J58" s="268"/>
      <c r="K58" s="268"/>
      <c r="L58" s="269"/>
      <c r="M58" s="269"/>
      <c r="N58" s="264"/>
    </row>
    <row r="59" spans="1:14">
      <c r="A59" s="243"/>
      <c r="B59" s="280"/>
      <c r="C59" s="268"/>
      <c r="D59" s="268"/>
      <c r="E59" s="281"/>
      <c r="F59" s="268"/>
      <c r="G59" s="268"/>
      <c r="H59" s="268"/>
      <c r="I59" s="268"/>
      <c r="J59" s="268"/>
      <c r="K59" s="268"/>
      <c r="L59" s="269"/>
      <c r="M59" s="269"/>
      <c r="N59" s="264"/>
    </row>
    <row r="60" spans="1:14">
      <c r="A60" s="243"/>
      <c r="B60" s="280"/>
      <c r="C60" s="268"/>
      <c r="D60" s="268"/>
      <c r="E60" s="281"/>
      <c r="F60" s="268"/>
      <c r="G60" s="268"/>
      <c r="H60" s="268"/>
      <c r="I60" s="268"/>
      <c r="J60" s="268"/>
      <c r="K60" s="268"/>
      <c r="L60" s="269"/>
      <c r="M60" s="269"/>
      <c r="N60" s="264"/>
    </row>
    <row r="61" spans="1:14">
      <c r="A61" s="281"/>
      <c r="B61" s="280"/>
      <c r="C61" s="268"/>
      <c r="D61" s="268"/>
      <c r="E61" s="292"/>
      <c r="F61" s="268"/>
      <c r="G61" s="268"/>
      <c r="H61" s="268"/>
      <c r="I61" s="268"/>
      <c r="J61" s="268"/>
      <c r="K61" s="268"/>
      <c r="L61" s="269"/>
      <c r="M61" s="269"/>
      <c r="N61" s="264"/>
    </row>
    <row r="62" spans="1:14">
      <c r="A62" s="281"/>
      <c r="B62" s="280"/>
      <c r="C62" s="281"/>
      <c r="D62" s="281"/>
      <c r="E62" s="281"/>
      <c r="F62" s="268"/>
      <c r="G62" s="268"/>
      <c r="H62" s="268"/>
      <c r="I62" s="268"/>
      <c r="J62" s="268"/>
      <c r="K62" s="268"/>
      <c r="L62" s="269"/>
      <c r="M62" s="269"/>
      <c r="N62" s="264"/>
    </row>
    <row r="63" spans="1:14">
      <c r="B63" s="290"/>
      <c r="C63" s="293"/>
      <c r="D63" s="268"/>
      <c r="E63" s="268"/>
      <c r="F63" s="268"/>
      <c r="G63" s="268"/>
      <c r="H63" s="268"/>
      <c r="I63" s="268"/>
      <c r="J63" s="268"/>
      <c r="K63" s="268"/>
      <c r="L63" s="269"/>
      <c r="M63" s="269"/>
      <c r="N63" s="291"/>
    </row>
    <row r="64" spans="1:14">
      <c r="B64" s="290"/>
      <c r="C64" s="293"/>
      <c r="D64" s="268"/>
      <c r="E64" s="268"/>
      <c r="F64" s="268"/>
      <c r="G64" s="268"/>
      <c r="H64" s="268"/>
      <c r="I64" s="268"/>
      <c r="J64" s="268"/>
      <c r="K64" s="268"/>
      <c r="L64" s="269"/>
      <c r="M64" s="269"/>
      <c r="N64" s="291"/>
    </row>
    <row r="65" spans="2:17">
      <c r="B65" s="290"/>
      <c r="C65" s="293"/>
      <c r="D65" s="268"/>
      <c r="E65" s="268"/>
      <c r="F65" s="268"/>
      <c r="G65" s="268"/>
      <c r="H65" s="268"/>
      <c r="I65" s="268"/>
      <c r="J65" s="268"/>
      <c r="K65" s="268"/>
      <c r="L65" s="269"/>
      <c r="M65" s="269"/>
      <c r="N65" s="291"/>
    </row>
    <row r="66" spans="2:17" ht="18">
      <c r="B66" s="294"/>
      <c r="C66" s="295" t="s">
        <v>315</v>
      </c>
      <c r="D66" s="296"/>
      <c r="E66" s="296"/>
      <c r="F66" s="296"/>
      <c r="G66" s="296"/>
      <c r="H66" s="296"/>
      <c r="I66" s="296"/>
      <c r="J66" s="296"/>
      <c r="K66" s="296"/>
      <c r="L66" s="296"/>
      <c r="M66" s="296"/>
      <c r="N66" s="297"/>
    </row>
    <row r="67" spans="2:17" ht="18">
      <c r="B67" s="294"/>
      <c r="C67" s="298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7"/>
    </row>
    <row r="68" spans="2:17" ht="15.75">
      <c r="B68" s="299"/>
      <c r="C68" s="295"/>
      <c r="D68" s="544" t="s">
        <v>92</v>
      </c>
      <c r="E68" s="544"/>
      <c r="F68" s="300" t="s">
        <v>316</v>
      </c>
      <c r="G68" s="288"/>
      <c r="H68" s="288"/>
      <c r="I68" s="288"/>
      <c r="J68" s="288"/>
      <c r="K68" s="301"/>
      <c r="L68" s="301"/>
      <c r="M68" s="288"/>
      <c r="N68" s="302"/>
    </row>
    <row r="69" spans="2:17">
      <c r="B69" s="299"/>
      <c r="C69" s="295"/>
      <c r="D69" s="288"/>
      <c r="E69" s="303"/>
      <c r="F69" s="288"/>
      <c r="G69" s="288"/>
      <c r="H69" s="288"/>
      <c r="I69" s="288"/>
      <c r="J69" s="288"/>
      <c r="K69" s="301"/>
      <c r="L69" s="301"/>
      <c r="M69" s="288"/>
      <c r="N69" s="302"/>
    </row>
    <row r="70" spans="2:17">
      <c r="B70" s="299"/>
      <c r="C70" s="295"/>
      <c r="D70" s="288"/>
      <c r="E70" s="304" t="s">
        <v>3</v>
      </c>
      <c r="F70" s="305" t="s">
        <v>317</v>
      </c>
      <c r="G70" s="305"/>
      <c r="H70" s="305"/>
      <c r="I70" s="288"/>
      <c r="J70" s="288"/>
      <c r="K70" s="288"/>
      <c r="L70" s="288"/>
      <c r="M70" s="288"/>
      <c r="N70" s="302"/>
    </row>
    <row r="71" spans="2:17">
      <c r="B71" s="299"/>
      <c r="C71" s="295"/>
      <c r="D71" s="288"/>
      <c r="E71" s="304"/>
      <c r="F71" s="305"/>
      <c r="G71" s="305"/>
      <c r="H71" s="305"/>
      <c r="I71" s="288"/>
      <c r="J71" s="288"/>
      <c r="K71" s="288"/>
      <c r="L71" s="288"/>
      <c r="M71" s="288"/>
      <c r="N71" s="302"/>
    </row>
    <row r="72" spans="2:17">
      <c r="B72" s="299"/>
      <c r="C72" s="295"/>
      <c r="D72" s="288"/>
      <c r="E72" s="306">
        <v>1</v>
      </c>
      <c r="F72" s="307" t="s">
        <v>9</v>
      </c>
      <c r="G72" s="308"/>
      <c r="H72" s="288"/>
      <c r="I72" s="288"/>
      <c r="J72" s="288"/>
      <c r="K72" s="288"/>
      <c r="L72" s="288"/>
      <c r="M72" s="288"/>
      <c r="N72" s="302"/>
    </row>
    <row r="73" spans="2:17">
      <c r="B73" s="299"/>
      <c r="C73" s="295"/>
      <c r="D73" s="288"/>
      <c r="E73" s="306"/>
      <c r="F73" s="307"/>
      <c r="G73" s="308"/>
      <c r="H73" s="288"/>
      <c r="I73" s="288"/>
      <c r="J73" s="288"/>
      <c r="K73" s="288"/>
      <c r="L73" s="288"/>
      <c r="M73" s="288"/>
      <c r="N73" s="302"/>
    </row>
    <row r="74" spans="2:17">
      <c r="B74" s="299"/>
      <c r="C74" s="295">
        <v>1.1000000000000001</v>
      </c>
      <c r="D74" s="288"/>
      <c r="E74" s="303"/>
      <c r="F74" s="309" t="s">
        <v>20</v>
      </c>
      <c r="G74" s="301"/>
      <c r="H74" s="301"/>
      <c r="I74" s="301"/>
      <c r="J74" s="301"/>
      <c r="K74" s="301"/>
      <c r="L74" s="301"/>
      <c r="M74" s="288"/>
      <c r="N74" s="302"/>
      <c r="P74" s="129" t="s">
        <v>133</v>
      </c>
      <c r="Q74" s="129" t="s">
        <v>213</v>
      </c>
    </row>
    <row r="75" spans="2:17">
      <c r="B75" s="299"/>
      <c r="C75" s="295"/>
      <c r="D75" s="288"/>
      <c r="E75" s="545" t="s">
        <v>2</v>
      </c>
      <c r="F75" s="545" t="s">
        <v>318</v>
      </c>
      <c r="G75" s="545"/>
      <c r="H75" s="545" t="s">
        <v>200</v>
      </c>
      <c r="I75" s="545" t="s">
        <v>319</v>
      </c>
      <c r="J75" s="545"/>
      <c r="K75" s="310" t="s">
        <v>320</v>
      </c>
      <c r="L75" s="310" t="s">
        <v>321</v>
      </c>
      <c r="M75" s="310" t="s">
        <v>320</v>
      </c>
      <c r="N75" s="302"/>
      <c r="P75" s="129" t="s">
        <v>214</v>
      </c>
      <c r="Q75" s="129" t="s">
        <v>215</v>
      </c>
    </row>
    <row r="76" spans="2:17">
      <c r="B76" s="299"/>
      <c r="C76" s="295"/>
      <c r="D76" s="288"/>
      <c r="E76" s="545"/>
      <c r="F76" s="545"/>
      <c r="G76" s="545"/>
      <c r="H76" s="545"/>
      <c r="I76" s="545"/>
      <c r="J76" s="545"/>
      <c r="K76" s="311" t="s">
        <v>322</v>
      </c>
      <c r="L76" s="311" t="s">
        <v>323</v>
      </c>
      <c r="M76" s="311" t="s">
        <v>324</v>
      </c>
      <c r="N76" s="302"/>
      <c r="P76" s="129" t="s">
        <v>216</v>
      </c>
      <c r="Q76" s="129" t="s">
        <v>217</v>
      </c>
    </row>
    <row r="77" spans="2:17">
      <c r="B77" s="299"/>
      <c r="C77" s="295"/>
      <c r="D77" s="288"/>
      <c r="E77" s="312"/>
      <c r="F77" s="129" t="s">
        <v>213</v>
      </c>
      <c r="G77" s="129"/>
      <c r="H77" s="313"/>
      <c r="I77" s="538"/>
      <c r="J77" s="539"/>
      <c r="K77" s="313"/>
      <c r="L77" s="313"/>
      <c r="M77" s="175"/>
      <c r="N77" s="302"/>
      <c r="P77" s="129" t="s">
        <v>638</v>
      </c>
      <c r="Q77" s="129" t="s">
        <v>639</v>
      </c>
    </row>
    <row r="78" spans="2:17">
      <c r="B78" s="299"/>
      <c r="C78" s="295"/>
      <c r="D78" s="288"/>
      <c r="E78" s="314"/>
      <c r="F78" s="129" t="s">
        <v>215</v>
      </c>
      <c r="G78" s="126"/>
      <c r="H78" s="313"/>
      <c r="I78" s="540"/>
      <c r="J78" s="539"/>
      <c r="K78" s="315"/>
      <c r="L78" s="315"/>
      <c r="M78" s="176"/>
      <c r="N78" s="302"/>
      <c r="P78" s="129" t="s">
        <v>137</v>
      </c>
      <c r="Q78" s="129" t="s">
        <v>218</v>
      </c>
    </row>
    <row r="79" spans="2:17">
      <c r="B79" s="299"/>
      <c r="C79" s="295"/>
      <c r="D79" s="288"/>
      <c r="E79" s="314"/>
      <c r="F79" s="129" t="s">
        <v>217</v>
      </c>
      <c r="G79" s="126"/>
      <c r="H79" s="313"/>
      <c r="I79" s="540"/>
      <c r="J79" s="539"/>
      <c r="K79" s="315"/>
      <c r="L79" s="315"/>
      <c r="M79" s="175"/>
      <c r="N79" s="302"/>
      <c r="P79" s="129" t="s">
        <v>640</v>
      </c>
      <c r="Q79" s="129" t="s">
        <v>641</v>
      </c>
    </row>
    <row r="80" spans="2:17">
      <c r="B80" s="299"/>
      <c r="C80" s="295"/>
      <c r="D80" s="288"/>
      <c r="E80" s="314"/>
      <c r="F80" s="129" t="s">
        <v>639</v>
      </c>
      <c r="G80" s="126"/>
      <c r="H80" s="313"/>
      <c r="I80" s="439"/>
      <c r="J80" s="440"/>
      <c r="K80" s="315"/>
      <c r="L80" s="315"/>
      <c r="M80" s="175"/>
      <c r="N80" s="302"/>
      <c r="P80" s="441"/>
      <c r="Q80" s="441"/>
    </row>
    <row r="81" spans="2:17">
      <c r="B81" s="299"/>
      <c r="C81" s="295"/>
      <c r="D81" s="288"/>
      <c r="E81" s="314"/>
      <c r="F81" s="129" t="s">
        <v>218</v>
      </c>
      <c r="G81" s="126"/>
      <c r="H81" s="313"/>
      <c r="I81" s="439"/>
      <c r="J81" s="440"/>
      <c r="K81" s="315"/>
      <c r="L81" s="315"/>
      <c r="M81" s="175"/>
      <c r="N81" s="302"/>
      <c r="P81" s="441"/>
      <c r="Q81" s="441"/>
    </row>
    <row r="82" spans="2:17">
      <c r="B82" s="299"/>
      <c r="C82" s="295"/>
      <c r="D82" s="288"/>
      <c r="E82" s="314"/>
      <c r="F82" s="129" t="s">
        <v>641</v>
      </c>
      <c r="G82" s="428"/>
      <c r="H82" s="313"/>
      <c r="I82" s="538"/>
      <c r="J82" s="539"/>
      <c r="K82" s="313"/>
      <c r="L82" s="315"/>
      <c r="M82" s="175"/>
      <c r="N82" s="302"/>
    </row>
    <row r="83" spans="2:17">
      <c r="B83" s="299"/>
      <c r="C83" s="295"/>
      <c r="D83" s="288"/>
      <c r="E83" s="317"/>
      <c r="F83" s="523" t="s">
        <v>181</v>
      </c>
      <c r="G83" s="524"/>
      <c r="H83" s="524"/>
      <c r="I83" s="524"/>
      <c r="J83" s="524"/>
      <c r="K83" s="524"/>
      <c r="L83" s="525"/>
      <c r="M83" s="318">
        <f>'2020'!D29</f>
        <v>234149839</v>
      </c>
      <c r="N83" s="302"/>
    </row>
    <row r="84" spans="2:17">
      <c r="B84" s="299"/>
      <c r="C84" s="295"/>
      <c r="D84" s="288"/>
      <c r="E84" s="319"/>
      <c r="F84" s="320"/>
      <c r="G84" s="320"/>
      <c r="H84" s="320"/>
      <c r="I84" s="320"/>
      <c r="J84" s="320"/>
      <c r="K84" s="320"/>
      <c r="L84" s="320"/>
      <c r="M84" s="321"/>
      <c r="N84" s="302"/>
    </row>
    <row r="85" spans="2:17">
      <c r="B85" s="322"/>
      <c r="C85" s="323"/>
      <c r="D85" s="308"/>
      <c r="E85" s="324"/>
      <c r="F85" s="309" t="s">
        <v>21</v>
      </c>
      <c r="G85" s="325"/>
      <c r="H85" s="325"/>
      <c r="I85" s="325"/>
      <c r="J85" s="325"/>
      <c r="K85" s="325"/>
      <c r="L85" s="325"/>
      <c r="M85" s="288"/>
      <c r="N85" s="326"/>
    </row>
    <row r="86" spans="2:17">
      <c r="B86" s="322"/>
      <c r="C86" s="323"/>
      <c r="D86" s="308"/>
      <c r="E86" s="530" t="s">
        <v>2</v>
      </c>
      <c r="F86" s="532" t="s">
        <v>325</v>
      </c>
      <c r="G86" s="533"/>
      <c r="H86" s="533"/>
      <c r="I86" s="533"/>
      <c r="J86" s="534"/>
      <c r="K86" s="310" t="s">
        <v>320</v>
      </c>
      <c r="L86" s="310" t="s">
        <v>321</v>
      </c>
      <c r="M86" s="310" t="s">
        <v>320</v>
      </c>
      <c r="N86" s="326"/>
    </row>
    <row r="87" spans="2:17">
      <c r="B87" s="299"/>
      <c r="C87" s="295">
        <v>1.2</v>
      </c>
      <c r="D87" s="288"/>
      <c r="E87" s="531"/>
      <c r="F87" s="535"/>
      <c r="G87" s="536"/>
      <c r="H87" s="536"/>
      <c r="I87" s="536"/>
      <c r="J87" s="537"/>
      <c r="K87" s="311" t="s">
        <v>322</v>
      </c>
      <c r="L87" s="311" t="s">
        <v>323</v>
      </c>
      <c r="M87" s="311" t="s">
        <v>324</v>
      </c>
      <c r="N87" s="302"/>
    </row>
    <row r="88" spans="2:17">
      <c r="B88" s="299"/>
      <c r="C88" s="295"/>
      <c r="D88" s="288"/>
      <c r="E88" s="312"/>
      <c r="F88" s="520" t="s">
        <v>326</v>
      </c>
      <c r="G88" s="521"/>
      <c r="H88" s="521"/>
      <c r="I88" s="521"/>
      <c r="J88" s="522"/>
      <c r="K88" s="313"/>
      <c r="L88" s="313"/>
      <c r="M88" s="316">
        <v>0</v>
      </c>
      <c r="N88" s="302"/>
    </row>
    <row r="89" spans="2:17">
      <c r="B89" s="299"/>
      <c r="C89" s="295"/>
      <c r="D89" s="288"/>
      <c r="E89" s="314"/>
      <c r="F89" s="520" t="s">
        <v>327</v>
      </c>
      <c r="G89" s="521"/>
      <c r="H89" s="521"/>
      <c r="I89" s="521"/>
      <c r="J89" s="522"/>
      <c r="K89" s="315"/>
      <c r="L89" s="315"/>
      <c r="M89" s="316"/>
      <c r="N89" s="302"/>
    </row>
    <row r="90" spans="2:17">
      <c r="B90" s="299"/>
      <c r="C90" s="295"/>
      <c r="D90" s="288"/>
      <c r="E90" s="314"/>
      <c r="F90" s="520" t="s">
        <v>328</v>
      </c>
      <c r="G90" s="521"/>
      <c r="H90" s="521"/>
      <c r="I90" s="521"/>
      <c r="J90" s="522"/>
      <c r="K90" s="315"/>
      <c r="L90" s="315"/>
      <c r="M90" s="316"/>
      <c r="N90" s="302"/>
    </row>
    <row r="91" spans="2:17">
      <c r="B91" s="299"/>
      <c r="C91" s="295"/>
      <c r="D91" s="288"/>
      <c r="E91" s="314"/>
      <c r="F91" s="520" t="s">
        <v>329</v>
      </c>
      <c r="G91" s="521"/>
      <c r="H91" s="521"/>
      <c r="I91" s="521"/>
      <c r="J91" s="522"/>
      <c r="K91" s="315"/>
      <c r="L91" s="315"/>
      <c r="M91" s="316"/>
      <c r="N91" s="302"/>
    </row>
    <row r="92" spans="2:17">
      <c r="B92" s="299"/>
      <c r="C92" s="295"/>
      <c r="D92" s="288"/>
      <c r="E92" s="317"/>
      <c r="F92" s="523" t="s">
        <v>181</v>
      </c>
      <c r="G92" s="524"/>
      <c r="H92" s="524"/>
      <c r="I92" s="524"/>
      <c r="J92" s="524"/>
      <c r="K92" s="524"/>
      <c r="L92" s="525"/>
      <c r="M92" s="318">
        <f>SUM(M88:M91)</f>
        <v>0</v>
      </c>
      <c r="N92" s="302"/>
    </row>
    <row r="93" spans="2:17">
      <c r="B93" s="299"/>
      <c r="C93" s="295"/>
      <c r="D93" s="288"/>
      <c r="E93" s="319"/>
      <c r="F93" s="320"/>
      <c r="G93" s="320"/>
      <c r="H93" s="320"/>
      <c r="I93" s="320"/>
      <c r="J93" s="320"/>
      <c r="K93" s="320"/>
      <c r="L93" s="320"/>
      <c r="M93" s="321"/>
      <c r="N93" s="302"/>
    </row>
    <row r="94" spans="2:17">
      <c r="B94" s="299"/>
      <c r="C94" s="295"/>
      <c r="D94" s="288"/>
      <c r="E94" s="306">
        <v>2</v>
      </c>
      <c r="F94" s="307" t="s">
        <v>330</v>
      </c>
      <c r="G94" s="320"/>
      <c r="H94" s="320"/>
      <c r="I94" s="320"/>
      <c r="J94" s="320"/>
      <c r="K94" s="320"/>
      <c r="L94" s="320"/>
      <c r="M94" s="321"/>
      <c r="N94" s="302"/>
    </row>
    <row r="95" spans="2:17">
      <c r="B95" s="299"/>
      <c r="C95" s="295"/>
      <c r="D95" s="288"/>
      <c r="E95" s="306"/>
      <c r="F95" s="307"/>
      <c r="G95" s="320"/>
      <c r="H95" s="320"/>
      <c r="I95" s="320"/>
      <c r="J95" s="320"/>
      <c r="K95" s="320"/>
      <c r="L95" s="320"/>
      <c r="M95" s="321"/>
      <c r="N95" s="302"/>
    </row>
    <row r="96" spans="2:17">
      <c r="B96" s="299"/>
      <c r="C96" s="295"/>
      <c r="D96" s="288"/>
      <c r="E96" s="319"/>
      <c r="F96" s="327" t="s">
        <v>331</v>
      </c>
      <c r="G96" s="320"/>
      <c r="H96" s="320"/>
      <c r="I96" s="320"/>
      <c r="J96" s="320"/>
      <c r="K96" s="320"/>
      <c r="L96" s="320"/>
      <c r="M96" s="321"/>
      <c r="N96" s="302"/>
    </row>
    <row r="97" spans="2:14">
      <c r="B97" s="299"/>
      <c r="C97" s="295"/>
      <c r="D97" s="288"/>
      <c r="E97" s="319"/>
      <c r="F97" s="327"/>
      <c r="G97" s="328" t="s">
        <v>332</v>
      </c>
      <c r="H97" s="320"/>
      <c r="I97" s="320"/>
      <c r="J97" s="320"/>
      <c r="K97" s="320"/>
      <c r="L97" s="320"/>
      <c r="M97" s="321"/>
      <c r="N97" s="302"/>
    </row>
    <row r="98" spans="2:14">
      <c r="B98" s="299"/>
      <c r="C98" s="319">
        <v>2.1</v>
      </c>
      <c r="D98" s="288"/>
      <c r="E98" s="319"/>
      <c r="F98" s="327" t="s">
        <v>333</v>
      </c>
      <c r="G98" s="320"/>
      <c r="H98" s="320"/>
      <c r="I98" s="320"/>
      <c r="J98" s="320"/>
      <c r="K98" s="320"/>
      <c r="L98" s="320"/>
      <c r="M98" s="321"/>
      <c r="N98" s="302"/>
    </row>
    <row r="99" spans="2:14">
      <c r="B99" s="299"/>
      <c r="C99" s="319"/>
      <c r="D99" s="288"/>
      <c r="E99" s="319"/>
      <c r="F99" s="327"/>
      <c r="G99" s="328" t="s">
        <v>334</v>
      </c>
      <c r="H99" s="320"/>
      <c r="I99" s="320"/>
      <c r="J99" s="320"/>
      <c r="K99" s="320"/>
      <c r="L99" s="320"/>
      <c r="M99" s="321"/>
      <c r="N99" s="302"/>
    </row>
    <row r="100" spans="2:14">
      <c r="B100" s="299"/>
      <c r="C100" s="329">
        <v>2.2000000000000002</v>
      </c>
      <c r="D100" s="288"/>
      <c r="E100" s="319"/>
      <c r="F100" s="327" t="s">
        <v>335</v>
      </c>
      <c r="G100" s="320"/>
      <c r="H100" s="320"/>
      <c r="I100" s="320"/>
      <c r="J100" s="320"/>
      <c r="K100" s="320"/>
      <c r="L100" s="320"/>
      <c r="M100" s="321"/>
      <c r="N100" s="302"/>
    </row>
    <row r="101" spans="2:14">
      <c r="B101" s="299"/>
      <c r="C101" s="329"/>
      <c r="D101" s="288"/>
      <c r="E101" s="319"/>
      <c r="F101" s="320"/>
      <c r="G101" s="328" t="s">
        <v>336</v>
      </c>
      <c r="H101" s="320"/>
      <c r="I101" s="320"/>
      <c r="J101" s="320"/>
      <c r="K101" s="320"/>
      <c r="L101" s="320"/>
      <c r="M101" s="321"/>
      <c r="N101" s="302"/>
    </row>
    <row r="102" spans="2:14">
      <c r="B102" s="299"/>
      <c r="C102" s="319">
        <v>2.2999999999999998</v>
      </c>
      <c r="D102" s="288"/>
      <c r="E102" s="320"/>
      <c r="F102" s="320"/>
      <c r="G102" s="320"/>
      <c r="H102" s="320"/>
      <c r="I102" s="320"/>
      <c r="J102" s="320"/>
      <c r="K102" s="320"/>
      <c r="L102" s="320"/>
      <c r="M102" s="330"/>
      <c r="N102" s="302"/>
    </row>
    <row r="103" spans="2:14">
      <c r="B103" s="299"/>
      <c r="C103" s="295"/>
      <c r="D103" s="288"/>
      <c r="E103" s="331">
        <v>3</v>
      </c>
      <c r="F103" s="332" t="s">
        <v>337</v>
      </c>
      <c r="G103" s="320"/>
      <c r="H103" s="320"/>
      <c r="I103" s="320"/>
      <c r="J103" s="320"/>
      <c r="K103" s="320"/>
      <c r="L103" s="320"/>
      <c r="M103" s="330"/>
      <c r="N103" s="302"/>
    </row>
    <row r="104" spans="2:14">
      <c r="B104" s="290"/>
      <c r="C104" s="333"/>
      <c r="D104" s="268"/>
      <c r="E104" s="320"/>
      <c r="F104" s="334" t="s">
        <v>338</v>
      </c>
      <c r="G104" s="320"/>
      <c r="H104" s="320"/>
      <c r="I104" s="320"/>
      <c r="J104" s="320"/>
      <c r="K104" s="320"/>
      <c r="L104" s="320"/>
      <c r="M104" s="330"/>
      <c r="N104" s="291"/>
    </row>
    <row r="105" spans="2:14">
      <c r="B105" s="290"/>
      <c r="C105" s="333"/>
      <c r="D105" s="268"/>
      <c r="E105" s="282"/>
      <c r="F105" s="335" t="s">
        <v>339</v>
      </c>
      <c r="G105" s="336"/>
      <c r="H105" s="336"/>
      <c r="I105" s="336"/>
      <c r="J105" s="336"/>
      <c r="K105" s="336"/>
      <c r="L105" s="337">
        <f>Bilanci!G13</f>
        <v>169000510.71000001</v>
      </c>
      <c r="M105" s="330"/>
      <c r="N105" s="291"/>
    </row>
    <row r="106" spans="2:14">
      <c r="B106" s="290"/>
      <c r="C106" s="333">
        <v>3.1</v>
      </c>
      <c r="D106" s="268"/>
      <c r="E106" s="319" t="s">
        <v>340</v>
      </c>
      <c r="F106" s="336" t="s">
        <v>341</v>
      </c>
      <c r="G106" s="336"/>
      <c r="H106" s="336"/>
      <c r="I106" s="336"/>
      <c r="J106" s="336"/>
      <c r="K106" s="338"/>
      <c r="L106" s="337"/>
      <c r="M106" s="330"/>
      <c r="N106" s="291"/>
    </row>
    <row r="107" spans="2:14">
      <c r="B107" s="290"/>
      <c r="C107" s="333"/>
      <c r="D107" s="268"/>
      <c r="E107" s="319" t="s">
        <v>340</v>
      </c>
      <c r="F107" s="336" t="s">
        <v>342</v>
      </c>
      <c r="G107" s="336"/>
      <c r="H107" s="336"/>
      <c r="I107" s="336"/>
      <c r="J107" s="336"/>
      <c r="K107" s="338"/>
      <c r="L107" s="337"/>
      <c r="M107" s="330"/>
      <c r="N107" s="291"/>
    </row>
    <row r="108" spans="2:14">
      <c r="B108" s="290"/>
      <c r="C108" s="333"/>
      <c r="D108" s="268"/>
      <c r="E108" s="319" t="s">
        <v>340</v>
      </c>
      <c r="F108" s="281" t="s">
        <v>343</v>
      </c>
      <c r="G108" s="336"/>
      <c r="H108" s="336"/>
      <c r="I108" s="336"/>
      <c r="J108" s="336"/>
      <c r="K108" s="338"/>
      <c r="L108" s="337"/>
      <c r="M108" s="330"/>
      <c r="N108" s="291"/>
    </row>
    <row r="109" spans="2:14">
      <c r="B109" s="290"/>
      <c r="C109" s="333"/>
      <c r="D109" s="268"/>
      <c r="E109" s="320"/>
      <c r="G109" s="339" t="s">
        <v>344</v>
      </c>
      <c r="H109" s="320"/>
      <c r="I109" s="336"/>
      <c r="J109" s="336"/>
      <c r="K109" s="320"/>
      <c r="L109" s="320"/>
      <c r="M109" s="330"/>
      <c r="N109" s="291"/>
    </row>
    <row r="110" spans="2:14">
      <c r="B110" s="290"/>
      <c r="C110" s="333"/>
      <c r="D110" s="268"/>
      <c r="E110" s="320"/>
      <c r="F110" s="334"/>
      <c r="G110" s="320"/>
      <c r="H110" s="320"/>
      <c r="I110" s="336"/>
      <c r="J110" s="336"/>
      <c r="K110" s="320"/>
      <c r="L110" s="320"/>
      <c r="M110" s="330"/>
      <c r="N110" s="291"/>
    </row>
    <row r="111" spans="2:14">
      <c r="B111" s="290"/>
      <c r="C111" s="333"/>
      <c r="D111" s="268"/>
      <c r="E111" s="320"/>
      <c r="F111" s="334" t="s">
        <v>345</v>
      </c>
      <c r="G111" s="320"/>
      <c r="H111" s="320"/>
      <c r="I111" s="320"/>
      <c r="J111" s="320"/>
      <c r="K111" s="320"/>
      <c r="L111" s="320"/>
      <c r="M111" s="330"/>
      <c r="N111" s="291"/>
    </row>
    <row r="112" spans="2:14">
      <c r="B112" s="290"/>
      <c r="C112" s="333"/>
      <c r="D112" s="268"/>
      <c r="E112" s="319" t="s">
        <v>340</v>
      </c>
      <c r="F112" s="334" t="s">
        <v>346</v>
      </c>
      <c r="G112" s="320"/>
      <c r="H112" s="320"/>
      <c r="I112" s="320"/>
      <c r="J112" s="320"/>
      <c r="K112" s="320"/>
      <c r="L112" s="320"/>
      <c r="M112" s="330"/>
      <c r="N112" s="291"/>
    </row>
    <row r="113" spans="2:14">
      <c r="B113" s="290"/>
      <c r="C113" s="333">
        <v>3.2</v>
      </c>
      <c r="D113" s="268"/>
      <c r="E113" s="320"/>
      <c r="F113" s="334"/>
      <c r="G113" s="320"/>
      <c r="H113" s="320"/>
      <c r="I113" s="320"/>
      <c r="J113" s="320"/>
      <c r="K113" s="320"/>
      <c r="L113" s="320"/>
      <c r="M113" s="330"/>
      <c r="N113" s="291"/>
    </row>
    <row r="114" spans="2:14">
      <c r="B114" s="290"/>
      <c r="C114" s="333"/>
      <c r="D114" s="268"/>
      <c r="E114" s="320"/>
      <c r="F114" s="334" t="s">
        <v>347</v>
      </c>
      <c r="G114" s="320"/>
      <c r="H114" s="320"/>
      <c r="I114" s="320"/>
      <c r="J114" s="320"/>
      <c r="K114" s="320"/>
      <c r="L114" s="320"/>
      <c r="M114" s="330"/>
      <c r="N114" s="291"/>
    </row>
    <row r="115" spans="2:14">
      <c r="B115" s="290"/>
      <c r="C115" s="333"/>
      <c r="D115" s="268"/>
      <c r="E115" s="319" t="s">
        <v>340</v>
      </c>
      <c r="F115" s="340" t="s">
        <v>348</v>
      </c>
      <c r="G115" s="320"/>
      <c r="H115" s="320"/>
      <c r="I115" s="320"/>
      <c r="J115" s="320"/>
      <c r="K115" s="320"/>
      <c r="L115" s="320"/>
      <c r="M115" s="330"/>
      <c r="N115" s="291"/>
    </row>
    <row r="116" spans="2:14">
      <c r="B116" s="290"/>
      <c r="C116" s="333">
        <v>3.3</v>
      </c>
      <c r="D116" s="268"/>
      <c r="E116" s="320"/>
      <c r="F116" s="340"/>
      <c r="G116" s="320"/>
      <c r="H116" s="320"/>
      <c r="I116" s="320"/>
      <c r="J116" s="320"/>
      <c r="K116" s="320"/>
      <c r="L116" s="320"/>
      <c r="M116" s="330"/>
      <c r="N116" s="291"/>
    </row>
    <row r="117" spans="2:14">
      <c r="B117" s="290"/>
      <c r="C117" s="333"/>
      <c r="D117" s="268"/>
      <c r="E117" s="320"/>
      <c r="F117" s="334" t="s">
        <v>349</v>
      </c>
      <c r="G117" s="320"/>
      <c r="H117" s="320"/>
      <c r="I117" s="320"/>
      <c r="J117" s="320"/>
      <c r="K117" s="320"/>
      <c r="L117" s="320"/>
      <c r="M117" s="330"/>
      <c r="N117" s="291"/>
    </row>
    <row r="118" spans="2:14">
      <c r="B118" s="290"/>
      <c r="C118" s="333"/>
      <c r="D118" s="268"/>
      <c r="E118" s="319" t="s">
        <v>340</v>
      </c>
      <c r="F118" s="341" t="s">
        <v>350</v>
      </c>
      <c r="G118" s="320"/>
      <c r="H118" s="320"/>
      <c r="I118" s="320"/>
      <c r="J118" s="320"/>
      <c r="K118" s="320"/>
      <c r="L118" s="320"/>
      <c r="M118" s="330"/>
      <c r="N118" s="291"/>
    </row>
    <row r="119" spans="2:14">
      <c r="B119" s="290"/>
      <c r="C119" s="333">
        <v>3.4</v>
      </c>
      <c r="D119" s="268"/>
      <c r="E119" s="319" t="s">
        <v>340</v>
      </c>
      <c r="F119" s="341" t="s">
        <v>351</v>
      </c>
      <c r="G119" s="320"/>
      <c r="H119" s="320"/>
      <c r="I119" s="320"/>
      <c r="J119" s="320"/>
      <c r="K119" s="320"/>
      <c r="L119" s="337">
        <f>Bilanci!G15</f>
        <v>-167217526</v>
      </c>
      <c r="M119" s="330"/>
      <c r="N119" s="291"/>
    </row>
    <row r="120" spans="2:14">
      <c r="B120" s="290"/>
      <c r="C120" s="333"/>
      <c r="D120" s="268"/>
      <c r="E120" s="319" t="s">
        <v>340</v>
      </c>
      <c r="F120" s="341" t="s">
        <v>352</v>
      </c>
      <c r="G120" s="320"/>
      <c r="H120" s="320"/>
      <c r="I120" s="320"/>
      <c r="J120" s="320"/>
      <c r="K120" s="320"/>
      <c r="L120" s="337"/>
      <c r="M120" s="330"/>
      <c r="N120" s="291"/>
    </row>
    <row r="121" spans="2:14">
      <c r="B121" s="290"/>
      <c r="C121" s="333"/>
      <c r="D121" s="268"/>
      <c r="E121" s="319" t="s">
        <v>340</v>
      </c>
      <c r="F121" s="341" t="s">
        <v>353</v>
      </c>
      <c r="G121" s="320"/>
      <c r="H121" s="320"/>
      <c r="I121" s="320"/>
      <c r="J121" s="320"/>
      <c r="K121" s="320"/>
      <c r="L121" s="337"/>
      <c r="M121" s="330"/>
      <c r="N121" s="291"/>
    </row>
    <row r="122" spans="2:14">
      <c r="B122" s="290"/>
      <c r="C122" s="333"/>
      <c r="D122" s="268"/>
      <c r="E122" s="319" t="s">
        <v>340</v>
      </c>
      <c r="F122" s="341" t="s">
        <v>354</v>
      </c>
      <c r="G122" s="320"/>
      <c r="H122" s="320"/>
      <c r="I122" s="320"/>
      <c r="J122" s="320"/>
      <c r="K122" s="320"/>
      <c r="L122" s="337"/>
      <c r="M122" s="330"/>
      <c r="N122" s="291"/>
    </row>
    <row r="123" spans="2:14">
      <c r="B123" s="290"/>
      <c r="C123" s="333"/>
      <c r="D123" s="268"/>
      <c r="E123" s="319" t="s">
        <v>340</v>
      </c>
      <c r="F123" s="341" t="s">
        <v>355</v>
      </c>
      <c r="G123" s="320"/>
      <c r="H123" s="320"/>
      <c r="I123" s="320"/>
      <c r="J123" s="320"/>
      <c r="K123" s="320"/>
      <c r="L123" s="337"/>
      <c r="M123" s="330"/>
      <c r="N123" s="291"/>
    </row>
    <row r="124" spans="2:14">
      <c r="B124" s="290"/>
      <c r="C124" s="333"/>
      <c r="D124" s="268"/>
      <c r="E124" s="319" t="s">
        <v>340</v>
      </c>
      <c r="F124" s="341" t="s">
        <v>356</v>
      </c>
      <c r="G124" s="320"/>
      <c r="H124" s="320"/>
      <c r="I124" s="320"/>
      <c r="J124" s="320"/>
      <c r="K124" s="320"/>
      <c r="L124" s="337"/>
      <c r="M124" s="330"/>
      <c r="N124" s="291"/>
    </row>
    <row r="125" spans="2:14">
      <c r="B125" s="290"/>
      <c r="C125" s="333"/>
      <c r="D125" s="268"/>
      <c r="E125" s="319" t="s">
        <v>340</v>
      </c>
      <c r="F125" s="341" t="s">
        <v>357</v>
      </c>
      <c r="G125" s="320"/>
      <c r="H125" s="320"/>
      <c r="I125" s="320"/>
      <c r="J125" s="320"/>
      <c r="K125" s="320"/>
      <c r="L125" s="337"/>
      <c r="M125" s="330"/>
      <c r="N125" s="291"/>
    </row>
    <row r="126" spans="2:14">
      <c r="B126" s="290"/>
      <c r="C126" s="333"/>
      <c r="D126" s="268"/>
      <c r="E126" s="319" t="s">
        <v>340</v>
      </c>
      <c r="F126" s="341" t="s">
        <v>358</v>
      </c>
      <c r="G126" s="320"/>
      <c r="H126" s="320"/>
      <c r="I126" s="320"/>
      <c r="J126" s="320"/>
      <c r="K126" s="320"/>
      <c r="L126" s="337"/>
      <c r="M126" s="330"/>
      <c r="N126" s="291"/>
    </row>
    <row r="127" spans="2:14">
      <c r="B127" s="290"/>
      <c r="C127" s="333"/>
      <c r="D127" s="268"/>
      <c r="E127" s="319" t="s">
        <v>340</v>
      </c>
      <c r="F127" s="341" t="s">
        <v>359</v>
      </c>
      <c r="G127" s="320"/>
      <c r="H127" s="320"/>
      <c r="I127" s="320"/>
      <c r="J127" s="320"/>
      <c r="K127" s="320"/>
      <c r="L127" s="337"/>
      <c r="M127" s="330"/>
      <c r="N127" s="291"/>
    </row>
    <row r="128" spans="2:14">
      <c r="B128" s="290"/>
      <c r="C128" s="333"/>
      <c r="D128" s="268"/>
      <c r="E128" s="319" t="s">
        <v>340</v>
      </c>
      <c r="F128" s="341" t="s">
        <v>360</v>
      </c>
      <c r="G128" s="320"/>
      <c r="H128" s="320"/>
      <c r="I128" s="320"/>
      <c r="J128" s="320"/>
      <c r="K128" s="320"/>
      <c r="L128" s="337"/>
      <c r="M128" s="330"/>
      <c r="N128" s="291"/>
    </row>
    <row r="129" spans="2:14">
      <c r="B129" s="290"/>
      <c r="C129" s="333"/>
      <c r="D129" s="268"/>
      <c r="E129" s="319" t="s">
        <v>340</v>
      </c>
      <c r="F129" s="341" t="s">
        <v>361</v>
      </c>
      <c r="G129" s="320"/>
      <c r="H129" s="320"/>
      <c r="I129" s="320"/>
      <c r="J129" s="320"/>
      <c r="K129" s="320"/>
      <c r="L129" s="342">
        <f>[5]Aktivet!I17</f>
        <v>0</v>
      </c>
      <c r="M129" s="330"/>
      <c r="N129" s="291"/>
    </row>
    <row r="130" spans="2:14">
      <c r="B130" s="290"/>
      <c r="C130" s="333"/>
      <c r="D130" s="268"/>
      <c r="E130" s="319" t="s">
        <v>340</v>
      </c>
      <c r="F130" s="341" t="s">
        <v>362</v>
      </c>
      <c r="G130" s="320"/>
      <c r="H130" s="320"/>
      <c r="I130" s="320"/>
      <c r="J130" s="320"/>
      <c r="K130" s="320"/>
      <c r="L130" s="337"/>
      <c r="M130" s="330"/>
      <c r="N130" s="291"/>
    </row>
    <row r="131" spans="2:14">
      <c r="B131" s="290"/>
      <c r="C131" s="333"/>
      <c r="D131" s="268"/>
      <c r="E131" s="319" t="s">
        <v>340</v>
      </c>
      <c r="F131" s="341" t="s">
        <v>363</v>
      </c>
      <c r="G131" s="320"/>
      <c r="H131" s="320"/>
      <c r="I131" s="320"/>
      <c r="J131" s="320"/>
      <c r="K131" s="320"/>
      <c r="L131" s="337"/>
      <c r="M131" s="330"/>
      <c r="N131" s="291"/>
    </row>
    <row r="132" spans="2:14">
      <c r="B132" s="290"/>
      <c r="C132" s="333"/>
      <c r="D132" s="268"/>
      <c r="E132" s="320"/>
      <c r="F132" s="341"/>
      <c r="G132" s="320"/>
      <c r="H132" s="320"/>
      <c r="I132" s="320"/>
      <c r="J132" s="320"/>
      <c r="K132" s="320"/>
      <c r="L132" s="343"/>
      <c r="M132" s="330"/>
      <c r="N132" s="291"/>
    </row>
    <row r="133" spans="2:14">
      <c r="B133" s="290"/>
      <c r="C133" s="333"/>
      <c r="D133" s="268"/>
      <c r="E133" s="320"/>
      <c r="F133" s="334" t="s">
        <v>364</v>
      </c>
      <c r="G133" s="320"/>
      <c r="H133" s="320"/>
      <c r="I133" s="320"/>
      <c r="J133" s="320"/>
      <c r="K133" s="320"/>
      <c r="L133" s="344"/>
      <c r="M133" s="330"/>
      <c r="N133" s="291"/>
    </row>
    <row r="134" spans="2:14">
      <c r="B134" s="290"/>
      <c r="C134" s="333"/>
      <c r="D134" s="268"/>
      <c r="E134" s="319" t="s">
        <v>340</v>
      </c>
      <c r="F134" s="340" t="s">
        <v>365</v>
      </c>
      <c r="G134" s="320"/>
      <c r="H134" s="320"/>
      <c r="I134" s="320"/>
      <c r="J134" s="320"/>
      <c r="K134" s="320"/>
      <c r="L134" s="344"/>
      <c r="M134" s="330"/>
      <c r="N134" s="291"/>
    </row>
    <row r="135" spans="2:14">
      <c r="B135" s="290"/>
      <c r="C135" s="333">
        <v>3.5</v>
      </c>
      <c r="D135" s="268"/>
      <c r="E135" s="319" t="s">
        <v>340</v>
      </c>
      <c r="F135" s="340" t="s">
        <v>366</v>
      </c>
      <c r="G135" s="320"/>
      <c r="H135" s="320"/>
      <c r="I135" s="320"/>
      <c r="J135" s="320"/>
      <c r="K135" s="320"/>
      <c r="L135" s="344"/>
      <c r="M135" s="330"/>
      <c r="N135" s="291"/>
    </row>
    <row r="136" spans="2:14">
      <c r="B136" s="290"/>
      <c r="C136" s="333"/>
      <c r="D136" s="268"/>
      <c r="E136" s="320"/>
      <c r="F136" s="334"/>
      <c r="G136" s="320"/>
      <c r="H136" s="320"/>
      <c r="I136" s="320"/>
      <c r="J136" s="320"/>
      <c r="K136" s="320"/>
      <c r="L136" s="320"/>
      <c r="M136" s="330"/>
      <c r="N136" s="291"/>
    </row>
    <row r="137" spans="2:14">
      <c r="B137" s="290"/>
      <c r="C137" s="333"/>
      <c r="D137" s="268"/>
      <c r="E137" s="331">
        <v>4</v>
      </c>
      <c r="F137" s="332" t="s">
        <v>367</v>
      </c>
      <c r="G137" s="320"/>
      <c r="H137" s="320"/>
      <c r="I137" s="320"/>
      <c r="J137" s="320"/>
      <c r="K137" s="320"/>
      <c r="L137" s="320"/>
      <c r="M137" s="330"/>
      <c r="N137" s="291"/>
    </row>
    <row r="138" spans="2:14">
      <c r="B138" s="290"/>
      <c r="C138" s="333"/>
      <c r="D138" s="268"/>
      <c r="E138" s="320"/>
      <c r="F138" s="334" t="s">
        <v>368</v>
      </c>
      <c r="G138" s="320"/>
      <c r="H138" s="320"/>
      <c r="I138" s="320"/>
      <c r="J138" s="320"/>
      <c r="K138" s="320"/>
      <c r="L138" s="344"/>
      <c r="M138" s="330"/>
      <c r="N138" s="291"/>
    </row>
    <row r="139" spans="2:14">
      <c r="B139" s="290"/>
      <c r="C139" s="333"/>
      <c r="D139" s="268"/>
      <c r="E139" s="319" t="s">
        <v>340</v>
      </c>
      <c r="F139" s="341" t="s">
        <v>369</v>
      </c>
      <c r="G139" s="320"/>
      <c r="H139" s="320"/>
      <c r="I139" s="320"/>
      <c r="J139" s="320"/>
      <c r="K139" s="320"/>
      <c r="L139" s="344"/>
      <c r="M139" s="330"/>
      <c r="N139" s="291"/>
    </row>
    <row r="140" spans="2:14">
      <c r="B140" s="290"/>
      <c r="C140" s="333">
        <v>4.0999999999999996</v>
      </c>
      <c r="D140" s="268"/>
      <c r="E140" s="319" t="s">
        <v>340</v>
      </c>
      <c r="F140" s="341" t="s">
        <v>370</v>
      </c>
      <c r="G140" s="320"/>
      <c r="H140" s="320"/>
      <c r="I140" s="320"/>
      <c r="J140" s="320"/>
      <c r="K140" s="320"/>
      <c r="L140" s="344"/>
      <c r="M140" s="330"/>
      <c r="N140" s="291"/>
    </row>
    <row r="141" spans="2:14">
      <c r="B141" s="290"/>
      <c r="C141" s="333"/>
      <c r="D141" s="268"/>
      <c r="E141" s="319" t="s">
        <v>340</v>
      </c>
      <c r="F141" s="341" t="s">
        <v>371</v>
      </c>
      <c r="G141" s="320"/>
      <c r="H141" s="320"/>
      <c r="I141" s="320"/>
      <c r="J141" s="320"/>
      <c r="K141" s="320"/>
      <c r="L141" s="344"/>
      <c r="M141" s="330"/>
      <c r="N141" s="291"/>
    </row>
    <row r="142" spans="2:14">
      <c r="B142" s="290"/>
      <c r="C142" s="333"/>
      <c r="D142" s="268"/>
      <c r="E142" s="319" t="s">
        <v>340</v>
      </c>
      <c r="F142" s="341" t="s">
        <v>372</v>
      </c>
      <c r="G142" s="320"/>
      <c r="H142" s="320"/>
      <c r="I142" s="320"/>
      <c r="J142" s="320"/>
      <c r="K142" s="320"/>
      <c r="L142" s="344"/>
      <c r="M142" s="330"/>
      <c r="N142" s="291"/>
    </row>
    <row r="143" spans="2:14">
      <c r="B143" s="290"/>
      <c r="C143" s="333"/>
      <c r="D143" s="268"/>
      <c r="E143" s="319" t="s">
        <v>340</v>
      </c>
      <c r="F143" s="341" t="s">
        <v>373</v>
      </c>
      <c r="G143" s="320"/>
      <c r="H143" s="320"/>
      <c r="I143" s="320"/>
      <c r="J143" s="320"/>
      <c r="K143" s="320"/>
      <c r="L143" s="344"/>
      <c r="M143" s="330"/>
      <c r="N143" s="291"/>
    </row>
    <row r="144" spans="2:14">
      <c r="B144" s="290"/>
      <c r="C144" s="333"/>
      <c r="D144" s="268"/>
      <c r="E144" s="345" t="s">
        <v>340</v>
      </c>
      <c r="F144" s="346" t="s">
        <v>374</v>
      </c>
      <c r="G144" s="345"/>
      <c r="H144" s="345"/>
      <c r="I144" s="320"/>
      <c r="J144" s="320"/>
      <c r="K144" s="320"/>
      <c r="L144" s="344"/>
      <c r="M144" s="330"/>
      <c r="N144" s="291"/>
    </row>
    <row r="145" spans="2:14">
      <c r="B145" s="290"/>
      <c r="C145" s="333"/>
      <c r="D145" s="268"/>
      <c r="E145" s="319" t="s">
        <v>340</v>
      </c>
      <c r="F145" s="341" t="s">
        <v>375</v>
      </c>
      <c r="G145" s="320"/>
      <c r="H145" s="320"/>
      <c r="I145" s="320"/>
      <c r="J145" s="320"/>
      <c r="K145" s="320"/>
      <c r="L145" s="344"/>
      <c r="M145" s="330"/>
      <c r="N145" s="291"/>
    </row>
    <row r="146" spans="2:14">
      <c r="B146" s="290"/>
      <c r="C146" s="333"/>
      <c r="D146" s="268"/>
      <c r="E146" s="319" t="s">
        <v>340</v>
      </c>
      <c r="F146" s="341" t="s">
        <v>376</v>
      </c>
      <c r="G146" s="320"/>
      <c r="H146" s="320"/>
      <c r="I146" s="320"/>
      <c r="J146" s="320"/>
      <c r="K146" s="320"/>
      <c r="L146" s="344"/>
      <c r="M146" s="330"/>
      <c r="N146" s="291"/>
    </row>
    <row r="147" spans="2:14">
      <c r="B147" s="290"/>
      <c r="C147" s="333"/>
      <c r="D147" s="268"/>
      <c r="E147" s="320"/>
      <c r="G147" s="339" t="s">
        <v>377</v>
      </c>
      <c r="H147" s="320"/>
      <c r="I147" s="320"/>
      <c r="J147" s="320"/>
      <c r="K147" s="320"/>
      <c r="L147" s="320"/>
      <c r="M147" s="330"/>
      <c r="N147" s="291"/>
    </row>
    <row r="148" spans="2:14">
      <c r="B148" s="290"/>
      <c r="C148" s="333"/>
      <c r="D148" s="268"/>
      <c r="E148" s="320"/>
      <c r="F148" s="339"/>
      <c r="G148" s="320"/>
      <c r="H148" s="320"/>
      <c r="I148" s="320"/>
      <c r="J148" s="320"/>
      <c r="K148" s="320"/>
      <c r="L148" s="320"/>
      <c r="M148" s="330"/>
      <c r="N148" s="291"/>
    </row>
    <row r="149" spans="2:14">
      <c r="B149" s="290"/>
      <c r="C149" s="333"/>
      <c r="D149" s="268"/>
      <c r="E149" s="320"/>
      <c r="F149" s="334" t="s">
        <v>378</v>
      </c>
      <c r="G149" s="320"/>
      <c r="H149" s="320"/>
      <c r="I149" s="320"/>
      <c r="J149" s="320"/>
      <c r="K149" s="320"/>
      <c r="L149" s="344"/>
      <c r="M149" s="330"/>
      <c r="N149" s="291"/>
    </row>
    <row r="150" spans="2:14">
      <c r="B150" s="290"/>
      <c r="C150" s="333"/>
      <c r="D150" s="268"/>
      <c r="E150" s="319" t="s">
        <v>340</v>
      </c>
      <c r="F150" s="341" t="s">
        <v>379</v>
      </c>
      <c r="G150" s="320"/>
      <c r="H150" s="320"/>
      <c r="I150" s="320"/>
      <c r="J150" s="320"/>
      <c r="K150" s="320"/>
      <c r="L150" s="344"/>
      <c r="M150" s="330"/>
      <c r="N150" s="291"/>
    </row>
    <row r="151" spans="2:14">
      <c r="B151" s="290"/>
      <c r="C151" s="333">
        <v>4.2</v>
      </c>
      <c r="D151" s="268"/>
      <c r="E151" s="319" t="s">
        <v>340</v>
      </c>
      <c r="F151" s="341" t="s">
        <v>380</v>
      </c>
      <c r="G151" s="320"/>
      <c r="H151" s="320"/>
      <c r="I151" s="320"/>
      <c r="J151" s="320"/>
      <c r="K151" s="320"/>
      <c r="L151" s="344"/>
      <c r="M151" s="330"/>
      <c r="N151" s="291"/>
    </row>
    <row r="152" spans="2:14">
      <c r="B152" s="290"/>
      <c r="C152" s="333"/>
      <c r="D152" s="268"/>
      <c r="E152" s="319" t="s">
        <v>340</v>
      </c>
      <c r="F152" s="341" t="s">
        <v>381</v>
      </c>
      <c r="G152" s="320"/>
      <c r="H152" s="320"/>
      <c r="I152" s="320"/>
      <c r="J152" s="320"/>
      <c r="K152" s="320"/>
      <c r="L152" s="344"/>
      <c r="M152" s="330"/>
      <c r="N152" s="291"/>
    </row>
    <row r="153" spans="2:14">
      <c r="B153" s="290"/>
      <c r="C153" s="333"/>
      <c r="D153" s="268"/>
      <c r="E153" s="319" t="s">
        <v>340</v>
      </c>
      <c r="F153" s="341" t="s">
        <v>382</v>
      </c>
      <c r="G153" s="320"/>
      <c r="H153" s="320"/>
      <c r="I153" s="320"/>
      <c r="J153" s="320"/>
      <c r="K153" s="320"/>
      <c r="L153" s="344"/>
      <c r="M153" s="330"/>
      <c r="N153" s="291"/>
    </row>
    <row r="154" spans="2:14" ht="15.75">
      <c r="B154" s="290"/>
      <c r="C154" s="333"/>
      <c r="D154" s="268"/>
      <c r="E154" s="320"/>
      <c r="F154" s="347"/>
      <c r="G154" s="339" t="s">
        <v>383</v>
      </c>
      <c r="H154" s="320"/>
      <c r="I154" s="320"/>
      <c r="J154" s="320"/>
      <c r="K154" s="320"/>
      <c r="L154" s="320"/>
      <c r="M154" s="330"/>
      <c r="N154" s="291"/>
    </row>
    <row r="155" spans="2:14" ht="15.75">
      <c r="B155" s="290"/>
      <c r="C155" s="333"/>
      <c r="D155" s="268"/>
      <c r="E155" s="320"/>
      <c r="F155" s="347"/>
      <c r="G155" s="339"/>
      <c r="H155" s="320"/>
      <c r="I155" s="320"/>
      <c r="J155" s="320"/>
      <c r="K155" s="320"/>
      <c r="L155" s="320"/>
      <c r="M155" s="330"/>
      <c r="N155" s="291"/>
    </row>
    <row r="156" spans="2:14">
      <c r="B156" s="290"/>
      <c r="C156" s="333"/>
      <c r="D156" s="268"/>
      <c r="E156" s="320"/>
      <c r="F156" s="334" t="s">
        <v>384</v>
      </c>
      <c r="G156" s="320"/>
      <c r="H156" s="320"/>
      <c r="I156" s="320"/>
      <c r="J156" s="320"/>
      <c r="K156" s="320"/>
      <c r="L156" s="344"/>
      <c r="M156" s="330"/>
      <c r="N156" s="291"/>
    </row>
    <row r="157" spans="2:14">
      <c r="B157" s="290"/>
      <c r="C157" s="333"/>
      <c r="D157" s="268"/>
      <c r="E157" s="319" t="s">
        <v>340</v>
      </c>
      <c r="F157" s="341" t="s">
        <v>385</v>
      </c>
      <c r="G157" s="320"/>
      <c r="H157" s="320"/>
      <c r="I157" s="320"/>
      <c r="J157" s="320"/>
      <c r="K157" s="320"/>
      <c r="L157" s="344"/>
      <c r="M157" s="330"/>
      <c r="N157" s="291"/>
    </row>
    <row r="158" spans="2:14">
      <c r="B158" s="290"/>
      <c r="C158" s="333">
        <v>4.3</v>
      </c>
      <c r="D158" s="268"/>
      <c r="E158" s="319" t="s">
        <v>340</v>
      </c>
      <c r="F158" s="341" t="s">
        <v>386</v>
      </c>
      <c r="G158" s="320"/>
      <c r="H158" s="320"/>
      <c r="I158" s="320"/>
      <c r="J158" s="320"/>
      <c r="K158" s="320"/>
      <c r="L158" s="344"/>
      <c r="M158" s="330"/>
      <c r="N158" s="291"/>
    </row>
    <row r="159" spans="2:14">
      <c r="B159" s="290"/>
      <c r="C159" s="333"/>
      <c r="D159" s="268"/>
      <c r="E159" s="319" t="s">
        <v>340</v>
      </c>
      <c r="F159" s="341" t="s">
        <v>387</v>
      </c>
      <c r="G159" s="320"/>
      <c r="H159" s="320"/>
      <c r="I159" s="320"/>
      <c r="J159" s="320"/>
      <c r="K159" s="320"/>
      <c r="L159" s="344"/>
      <c r="M159" s="330"/>
      <c r="N159" s="291"/>
    </row>
    <row r="160" spans="2:14">
      <c r="B160" s="290"/>
      <c r="C160" s="333"/>
      <c r="D160" s="268"/>
      <c r="E160" s="319" t="s">
        <v>340</v>
      </c>
      <c r="F160" s="341" t="s">
        <v>388</v>
      </c>
      <c r="G160" s="320"/>
      <c r="H160" s="320"/>
      <c r="I160" s="320"/>
      <c r="J160" s="320"/>
      <c r="K160" s="320"/>
      <c r="L160" s="344"/>
      <c r="M160" s="330"/>
      <c r="N160" s="291"/>
    </row>
    <row r="161" spans="2:14">
      <c r="B161" s="290"/>
      <c r="C161" s="333"/>
      <c r="D161" s="268"/>
      <c r="E161" s="320"/>
      <c r="F161" s="334"/>
      <c r="G161" s="339" t="s">
        <v>377</v>
      </c>
      <c r="H161" s="320"/>
      <c r="I161" s="320"/>
      <c r="J161" s="320"/>
      <c r="K161" s="320"/>
      <c r="L161" s="320"/>
      <c r="M161" s="330"/>
      <c r="N161" s="291"/>
    </row>
    <row r="162" spans="2:14">
      <c r="B162" s="290"/>
      <c r="C162" s="333"/>
      <c r="D162" s="268"/>
      <c r="E162" s="320"/>
      <c r="F162" s="334"/>
      <c r="G162" s="320"/>
      <c r="H162" s="320"/>
      <c r="I162" s="320"/>
      <c r="J162" s="320"/>
      <c r="K162" s="320"/>
      <c r="L162" s="320"/>
      <c r="M162" s="330"/>
      <c r="N162" s="291"/>
    </row>
    <row r="163" spans="2:14">
      <c r="B163" s="290"/>
      <c r="C163" s="333"/>
      <c r="D163" s="268"/>
      <c r="E163" s="320"/>
      <c r="F163" s="334" t="s">
        <v>389</v>
      </c>
      <c r="G163" s="320"/>
      <c r="H163" s="320"/>
      <c r="I163" s="320"/>
      <c r="J163" s="320"/>
      <c r="K163" s="320"/>
      <c r="L163" s="344"/>
      <c r="M163" s="330"/>
      <c r="N163" s="291"/>
    </row>
    <row r="164" spans="2:14">
      <c r="B164" s="290"/>
      <c r="C164" s="333"/>
      <c r="D164" s="268"/>
      <c r="E164" s="319" t="s">
        <v>340</v>
      </c>
      <c r="F164" s="340" t="s">
        <v>389</v>
      </c>
      <c r="G164" s="320"/>
      <c r="H164" s="320"/>
      <c r="I164" s="320"/>
      <c r="J164" s="320"/>
      <c r="K164" s="320"/>
      <c r="L164" s="344"/>
      <c r="M164" s="330"/>
      <c r="N164" s="291"/>
    </row>
    <row r="165" spans="2:14">
      <c r="B165" s="290"/>
      <c r="C165" s="333">
        <v>4.4000000000000004</v>
      </c>
      <c r="D165" s="268"/>
      <c r="E165" s="319" t="s">
        <v>340</v>
      </c>
      <c r="F165" s="341" t="s">
        <v>390</v>
      </c>
      <c r="G165" s="320"/>
      <c r="H165" s="320"/>
      <c r="I165" s="320"/>
      <c r="J165" s="320"/>
      <c r="K165" s="320"/>
      <c r="L165" s="344"/>
      <c r="M165" s="330"/>
      <c r="N165" s="291"/>
    </row>
    <row r="166" spans="2:14">
      <c r="B166" s="290"/>
      <c r="C166" s="333"/>
      <c r="D166" s="268"/>
      <c r="E166" s="320"/>
      <c r="F166" s="334"/>
      <c r="G166" s="339" t="s">
        <v>391</v>
      </c>
      <c r="H166" s="320"/>
      <c r="I166" s="320"/>
      <c r="J166" s="320"/>
      <c r="K166" s="320"/>
      <c r="L166" s="320"/>
      <c r="M166" s="330"/>
      <c r="N166" s="291"/>
    </row>
    <row r="167" spans="2:14">
      <c r="B167" s="290"/>
      <c r="C167" s="333"/>
      <c r="D167" s="268"/>
      <c r="E167" s="320"/>
      <c r="F167" s="334"/>
      <c r="G167" s="320"/>
      <c r="H167" s="320"/>
      <c r="I167" s="320"/>
      <c r="J167" s="320"/>
      <c r="K167" s="320"/>
      <c r="L167" s="320"/>
      <c r="M167" s="330"/>
      <c r="N167" s="291"/>
    </row>
    <row r="168" spans="2:14">
      <c r="B168" s="290"/>
      <c r="C168" s="333"/>
      <c r="D168" s="268"/>
      <c r="E168" s="320"/>
      <c r="F168" s="334" t="s">
        <v>392</v>
      </c>
      <c r="G168" s="320"/>
      <c r="H168" s="320"/>
      <c r="I168" s="320"/>
      <c r="J168" s="320"/>
      <c r="K168" s="320"/>
      <c r="L168" s="344"/>
      <c r="M168" s="330"/>
      <c r="N168" s="291"/>
    </row>
    <row r="169" spans="2:14">
      <c r="B169" s="290"/>
      <c r="C169" s="333"/>
      <c r="D169" s="268"/>
      <c r="E169" s="319" t="s">
        <v>340</v>
      </c>
      <c r="F169" s="340" t="s">
        <v>393</v>
      </c>
      <c r="G169" s="320"/>
      <c r="H169" s="320"/>
      <c r="I169" s="320"/>
      <c r="J169" s="320"/>
      <c r="K169" s="320"/>
      <c r="L169" s="344"/>
      <c r="M169" s="330"/>
      <c r="N169" s="291"/>
    </row>
    <row r="170" spans="2:14">
      <c r="B170" s="290"/>
      <c r="C170" s="333">
        <v>4.5</v>
      </c>
      <c r="D170" s="268"/>
      <c r="E170" s="319" t="s">
        <v>340</v>
      </c>
      <c r="F170" s="340" t="s">
        <v>394</v>
      </c>
      <c r="G170" s="320"/>
      <c r="H170" s="320"/>
      <c r="I170" s="320"/>
      <c r="J170" s="320"/>
      <c r="K170" s="320"/>
      <c r="L170" s="344"/>
      <c r="M170" s="330"/>
      <c r="N170" s="291"/>
    </row>
    <row r="171" spans="2:14">
      <c r="B171" s="290"/>
      <c r="C171" s="333"/>
      <c r="D171" s="268"/>
      <c r="E171" s="319" t="s">
        <v>340</v>
      </c>
      <c r="F171" s="340" t="s">
        <v>395</v>
      </c>
      <c r="G171" s="320"/>
      <c r="H171" s="320"/>
      <c r="I171" s="320"/>
      <c r="J171" s="320"/>
      <c r="K171" s="320"/>
      <c r="L171" s="344"/>
      <c r="M171" s="330"/>
      <c r="N171" s="291"/>
    </row>
    <row r="172" spans="2:14">
      <c r="B172" s="290"/>
      <c r="C172" s="333"/>
      <c r="D172" s="268"/>
      <c r="E172" s="319" t="s">
        <v>340</v>
      </c>
      <c r="F172" s="340" t="s">
        <v>396</v>
      </c>
      <c r="G172" s="320"/>
      <c r="H172" s="320"/>
      <c r="I172" s="320"/>
      <c r="J172" s="320"/>
      <c r="K172" s="320"/>
      <c r="L172" s="344"/>
      <c r="M172" s="330"/>
      <c r="N172" s="291"/>
    </row>
    <row r="173" spans="2:14">
      <c r="B173" s="290"/>
      <c r="C173" s="333"/>
      <c r="D173" s="268"/>
      <c r="E173" s="319" t="s">
        <v>340</v>
      </c>
      <c r="F173" s="340" t="s">
        <v>397</v>
      </c>
      <c r="G173" s="320"/>
      <c r="H173" s="320"/>
      <c r="I173" s="320"/>
      <c r="J173" s="320"/>
      <c r="K173" s="320"/>
      <c r="L173" s="344"/>
      <c r="M173" s="330"/>
      <c r="N173" s="291"/>
    </row>
    <row r="174" spans="2:14">
      <c r="B174" s="290"/>
      <c r="C174" s="333"/>
      <c r="D174" s="268"/>
      <c r="E174" s="320"/>
      <c r="F174" s="334"/>
      <c r="G174" s="339" t="s">
        <v>377</v>
      </c>
      <c r="H174" s="320"/>
      <c r="I174" s="320"/>
      <c r="J174" s="320"/>
      <c r="K174" s="320"/>
      <c r="L174" s="320"/>
      <c r="M174" s="330"/>
      <c r="N174" s="291"/>
    </row>
    <row r="175" spans="2:14">
      <c r="B175" s="290"/>
      <c r="C175" s="333"/>
      <c r="D175" s="268"/>
      <c r="E175" s="320"/>
      <c r="F175" s="334"/>
      <c r="G175" s="320"/>
      <c r="H175" s="320"/>
      <c r="I175" s="320"/>
      <c r="J175" s="320"/>
      <c r="K175" s="320"/>
      <c r="L175" s="320"/>
      <c r="M175" s="330"/>
      <c r="N175" s="291"/>
    </row>
    <row r="176" spans="2:14">
      <c r="B176" s="290"/>
      <c r="C176" s="333"/>
      <c r="D176" s="268"/>
      <c r="E176" s="320"/>
      <c r="F176" s="334" t="s">
        <v>398</v>
      </c>
      <c r="G176" s="320"/>
      <c r="H176" s="320"/>
      <c r="I176" s="320"/>
      <c r="J176" s="320"/>
      <c r="K176" s="320"/>
      <c r="L176" s="344"/>
      <c r="M176" s="330"/>
      <c r="N176" s="291"/>
    </row>
    <row r="177" spans="2:14">
      <c r="B177" s="290"/>
      <c r="C177" s="333"/>
      <c r="D177" s="268"/>
      <c r="E177" s="319" t="s">
        <v>340</v>
      </c>
      <c r="F177" s="340" t="s">
        <v>398</v>
      </c>
      <c r="G177" s="320"/>
      <c r="H177" s="320"/>
      <c r="I177" s="320"/>
      <c r="J177" s="320"/>
      <c r="K177" s="320"/>
      <c r="L177" s="344"/>
      <c r="M177" s="330"/>
      <c r="N177" s="291"/>
    </row>
    <row r="178" spans="2:14">
      <c r="B178" s="290"/>
      <c r="C178" s="333">
        <v>4.5999999999999996</v>
      </c>
      <c r="D178" s="268"/>
      <c r="E178" s="319"/>
      <c r="F178" s="340"/>
      <c r="G178" s="339" t="s">
        <v>399</v>
      </c>
      <c r="H178" s="320"/>
      <c r="I178" s="320"/>
      <c r="J178" s="320"/>
      <c r="K178" s="320"/>
      <c r="L178" s="320"/>
      <c r="M178" s="330"/>
      <c r="N178" s="291"/>
    </row>
    <row r="179" spans="2:14">
      <c r="B179" s="290"/>
      <c r="C179" s="333"/>
      <c r="D179" s="268"/>
      <c r="E179" s="320"/>
      <c r="F179" s="334"/>
      <c r="G179" s="320"/>
      <c r="H179" s="320"/>
      <c r="I179" s="320"/>
      <c r="J179" s="320"/>
      <c r="K179" s="320"/>
      <c r="L179" s="320"/>
      <c r="M179" s="330"/>
      <c r="N179" s="291"/>
    </row>
    <row r="180" spans="2:14">
      <c r="B180" s="290"/>
      <c r="C180" s="333"/>
      <c r="D180" s="268"/>
      <c r="E180" s="320"/>
      <c r="F180" s="334" t="s">
        <v>400</v>
      </c>
      <c r="G180" s="320"/>
      <c r="H180" s="320"/>
      <c r="I180" s="320"/>
      <c r="J180" s="320"/>
      <c r="K180" s="320"/>
      <c r="L180" s="344"/>
      <c r="M180" s="330"/>
      <c r="N180" s="291"/>
    </row>
    <row r="181" spans="2:14">
      <c r="B181" s="290"/>
      <c r="C181" s="333"/>
      <c r="D181" s="268"/>
      <c r="E181" s="319" t="s">
        <v>340</v>
      </c>
      <c r="F181" s="341" t="s">
        <v>401</v>
      </c>
      <c r="G181" s="320"/>
      <c r="H181" s="320"/>
      <c r="I181" s="320"/>
      <c r="J181" s="320"/>
      <c r="K181" s="320"/>
      <c r="L181" s="344"/>
      <c r="M181" s="330"/>
      <c r="N181" s="291"/>
    </row>
    <row r="182" spans="2:14">
      <c r="B182" s="290"/>
      <c r="C182" s="333">
        <v>4.7</v>
      </c>
      <c r="D182" s="268"/>
      <c r="E182" s="319" t="s">
        <v>340</v>
      </c>
      <c r="F182" s="341" t="s">
        <v>373</v>
      </c>
      <c r="G182" s="320"/>
      <c r="H182" s="320"/>
      <c r="I182" s="320"/>
      <c r="J182" s="320"/>
      <c r="K182" s="320"/>
      <c r="L182" s="344"/>
      <c r="M182" s="330"/>
      <c r="N182" s="291"/>
    </row>
    <row r="183" spans="2:14">
      <c r="B183" s="290"/>
      <c r="C183" s="333"/>
      <c r="D183" s="268"/>
      <c r="E183" s="319" t="s">
        <v>340</v>
      </c>
      <c r="F183" s="341" t="s">
        <v>386</v>
      </c>
      <c r="G183" s="320"/>
      <c r="H183" s="320"/>
      <c r="I183" s="320"/>
      <c r="J183" s="320"/>
      <c r="K183" s="320"/>
      <c r="L183" s="344"/>
      <c r="M183" s="330"/>
      <c r="N183" s="291"/>
    </row>
    <row r="184" spans="2:14">
      <c r="B184" s="290"/>
      <c r="C184" s="333"/>
      <c r="D184" s="268"/>
      <c r="E184" s="319" t="s">
        <v>340</v>
      </c>
      <c r="F184" s="341" t="s">
        <v>402</v>
      </c>
      <c r="G184" s="320"/>
      <c r="H184" s="320"/>
      <c r="I184" s="320"/>
      <c r="J184" s="320"/>
      <c r="K184" s="320"/>
      <c r="L184" s="344"/>
      <c r="M184" s="330"/>
      <c r="N184" s="291"/>
    </row>
    <row r="185" spans="2:14">
      <c r="B185" s="290"/>
      <c r="C185" s="333"/>
      <c r="D185" s="268"/>
      <c r="E185" s="319" t="s">
        <v>340</v>
      </c>
      <c r="F185" s="341" t="s">
        <v>403</v>
      </c>
      <c r="G185" s="320"/>
      <c r="H185" s="320"/>
      <c r="I185" s="320"/>
      <c r="J185" s="320"/>
      <c r="K185" s="320"/>
      <c r="L185" s="344"/>
      <c r="M185" s="330"/>
      <c r="N185" s="291"/>
    </row>
    <row r="186" spans="2:14">
      <c r="B186" s="290"/>
      <c r="C186" s="333"/>
      <c r="D186" s="268"/>
      <c r="E186" s="320"/>
      <c r="F186" s="334"/>
      <c r="G186" s="339" t="s">
        <v>377</v>
      </c>
      <c r="H186" s="320"/>
      <c r="I186" s="320"/>
      <c r="J186" s="320"/>
      <c r="K186" s="320"/>
      <c r="L186" s="320"/>
      <c r="M186" s="330"/>
      <c r="N186" s="291"/>
    </row>
    <row r="187" spans="2:14">
      <c r="B187" s="290"/>
      <c r="C187" s="333"/>
      <c r="D187" s="268"/>
      <c r="E187" s="320"/>
      <c r="F187" s="334"/>
      <c r="G187" s="320"/>
      <c r="H187" s="320"/>
      <c r="I187" s="320"/>
      <c r="J187" s="320"/>
      <c r="K187" s="320"/>
      <c r="L187" s="320"/>
      <c r="M187" s="330"/>
      <c r="N187" s="291"/>
    </row>
    <row r="188" spans="2:14">
      <c r="B188" s="290"/>
      <c r="C188" s="333"/>
      <c r="D188" s="268"/>
      <c r="E188" s="331">
        <v>5</v>
      </c>
      <c r="F188" s="332" t="s">
        <v>404</v>
      </c>
      <c r="G188" s="320"/>
      <c r="H188" s="320"/>
      <c r="I188" s="320"/>
      <c r="J188" s="320"/>
      <c r="K188" s="320"/>
      <c r="L188" s="344"/>
      <c r="M188" s="330"/>
      <c r="N188" s="291"/>
    </row>
    <row r="189" spans="2:14">
      <c r="B189" s="290"/>
      <c r="C189" s="333"/>
      <c r="D189" s="268"/>
      <c r="E189" s="319" t="s">
        <v>340</v>
      </c>
      <c r="F189" s="341" t="s">
        <v>405</v>
      </c>
      <c r="G189" s="320"/>
      <c r="H189" s="320"/>
      <c r="I189" s="320"/>
      <c r="J189" s="320"/>
      <c r="K189" s="320"/>
      <c r="L189" s="344"/>
      <c r="M189" s="330"/>
      <c r="N189" s="291"/>
    </row>
    <row r="190" spans="2:14">
      <c r="B190" s="290"/>
      <c r="C190" s="333"/>
      <c r="D190" s="268"/>
      <c r="E190" s="319" t="s">
        <v>340</v>
      </c>
      <c r="F190" s="341" t="s">
        <v>406</v>
      </c>
      <c r="G190" s="320"/>
      <c r="H190" s="320"/>
      <c r="I190" s="320"/>
      <c r="J190" s="320"/>
      <c r="K190" s="320"/>
      <c r="L190" s="344"/>
      <c r="M190" s="330"/>
      <c r="N190" s="291"/>
    </row>
    <row r="191" spans="2:14">
      <c r="B191" s="290"/>
      <c r="C191" s="333"/>
      <c r="D191" s="268"/>
      <c r="E191" s="331"/>
      <c r="F191" s="332"/>
      <c r="G191" s="320"/>
      <c r="H191" s="320"/>
      <c r="I191" s="320"/>
      <c r="J191" s="320"/>
      <c r="K191" s="320"/>
      <c r="L191" s="320"/>
      <c r="M191" s="330"/>
      <c r="N191" s="291"/>
    </row>
    <row r="192" spans="2:14">
      <c r="B192" s="290"/>
      <c r="C192" s="333"/>
      <c r="D192" s="268"/>
      <c r="E192" s="331">
        <v>6</v>
      </c>
      <c r="F192" s="332" t="s">
        <v>407</v>
      </c>
      <c r="G192" s="320"/>
      <c r="H192" s="320"/>
      <c r="I192" s="320"/>
      <c r="J192" s="320"/>
      <c r="K192" s="320"/>
      <c r="L192" s="344"/>
      <c r="M192" s="330"/>
      <c r="N192" s="291"/>
    </row>
    <row r="193" spans="2:14">
      <c r="B193" s="290"/>
      <c r="C193" s="333"/>
      <c r="D193" s="268"/>
      <c r="E193" s="319" t="s">
        <v>340</v>
      </c>
      <c r="F193" s="341" t="s">
        <v>408</v>
      </c>
      <c r="G193" s="320"/>
      <c r="H193" s="320"/>
      <c r="I193" s="320"/>
      <c r="J193" s="320"/>
      <c r="K193" s="320"/>
      <c r="L193" s="344"/>
      <c r="M193" s="330"/>
      <c r="N193" s="291"/>
    </row>
    <row r="194" spans="2:14">
      <c r="B194" s="290"/>
      <c r="C194" s="333"/>
      <c r="D194" s="268"/>
      <c r="E194" s="319" t="s">
        <v>340</v>
      </c>
      <c r="F194" s="341" t="s">
        <v>409</v>
      </c>
      <c r="G194" s="320"/>
      <c r="H194" s="320"/>
      <c r="I194" s="320"/>
      <c r="J194" s="320"/>
      <c r="K194" s="320"/>
      <c r="L194" s="344"/>
      <c r="M194" s="330"/>
      <c r="N194" s="291"/>
    </row>
    <row r="195" spans="2:14">
      <c r="B195" s="290"/>
      <c r="C195" s="333"/>
      <c r="D195" s="268"/>
      <c r="E195" s="319"/>
      <c r="F195" s="320"/>
      <c r="G195" s="320"/>
      <c r="H195" s="320"/>
      <c r="I195" s="320"/>
      <c r="J195" s="320"/>
      <c r="K195" s="320"/>
      <c r="L195" s="320"/>
      <c r="M195" s="321"/>
      <c r="N195" s="291"/>
    </row>
    <row r="196" spans="2:14">
      <c r="B196" s="290"/>
      <c r="C196" s="333"/>
      <c r="D196" s="268"/>
      <c r="E196" s="319"/>
      <c r="F196" s="320"/>
      <c r="G196" s="320"/>
      <c r="H196" s="320"/>
      <c r="I196" s="320"/>
      <c r="J196" s="320"/>
      <c r="K196" s="320"/>
      <c r="L196" s="320"/>
      <c r="M196" s="321"/>
      <c r="N196" s="291"/>
    </row>
    <row r="197" spans="2:14">
      <c r="B197" s="299"/>
      <c r="C197" s="295"/>
      <c r="D197" s="288"/>
      <c r="E197" s="319"/>
      <c r="F197" s="320"/>
      <c r="G197" s="320"/>
      <c r="H197" s="320"/>
      <c r="I197" s="320"/>
      <c r="J197" s="320"/>
      <c r="K197" s="320"/>
      <c r="L197" s="320"/>
      <c r="M197" s="321"/>
      <c r="N197" s="302"/>
    </row>
    <row r="198" spans="2:14">
      <c r="B198" s="299"/>
      <c r="C198" s="295"/>
      <c r="D198" s="288"/>
      <c r="E198" s="348" t="s">
        <v>4</v>
      </c>
      <c r="F198" s="349" t="s">
        <v>410</v>
      </c>
      <c r="G198" s="336"/>
      <c r="H198" s="336"/>
      <c r="I198" s="338"/>
      <c r="J198" s="341"/>
      <c r="K198" s="338"/>
      <c r="L198" s="343"/>
      <c r="M198" s="288"/>
      <c r="N198" s="302"/>
    </row>
    <row r="199" spans="2:14">
      <c r="B199" s="299"/>
      <c r="C199" s="295"/>
      <c r="D199" s="288"/>
      <c r="E199" s="338"/>
      <c r="F199" s="350"/>
      <c r="G199" s="350"/>
      <c r="H199" s="336"/>
      <c r="I199" s="338"/>
      <c r="J199" s="341"/>
      <c r="K199" s="338"/>
      <c r="L199" s="343"/>
      <c r="M199" s="288"/>
      <c r="N199" s="302"/>
    </row>
    <row r="200" spans="2:14">
      <c r="B200" s="299"/>
      <c r="C200" s="351"/>
      <c r="D200" s="336"/>
      <c r="E200" s="348">
        <v>7</v>
      </c>
      <c r="F200" s="352" t="s">
        <v>411</v>
      </c>
      <c r="G200" s="336"/>
      <c r="H200" s="336"/>
      <c r="I200" s="338"/>
      <c r="J200" s="341"/>
      <c r="K200" s="338"/>
      <c r="L200" s="343"/>
      <c r="M200" s="288"/>
      <c r="N200" s="302"/>
    </row>
    <row r="201" spans="2:14">
      <c r="B201" s="299"/>
      <c r="C201" s="351"/>
      <c r="D201" s="336"/>
      <c r="E201" s="319"/>
      <c r="F201" s="353" t="s">
        <v>412</v>
      </c>
      <c r="G201" s="336"/>
      <c r="H201" s="336"/>
      <c r="I201" s="338"/>
      <c r="J201" s="341"/>
      <c r="K201" s="338"/>
      <c r="L201" s="354"/>
      <c r="M201" s="288"/>
      <c r="N201" s="302"/>
    </row>
    <row r="202" spans="2:14">
      <c r="B202" s="299"/>
      <c r="C202" s="351"/>
      <c r="D202" s="336"/>
      <c r="E202" s="319" t="s">
        <v>340</v>
      </c>
      <c r="F202" s="341" t="s">
        <v>413</v>
      </c>
      <c r="G202" s="336"/>
      <c r="H202" s="336"/>
      <c r="I202" s="338"/>
      <c r="J202" s="341"/>
      <c r="K202" s="338"/>
      <c r="L202" s="354"/>
      <c r="M202" s="288"/>
      <c r="N202" s="302"/>
    </row>
    <row r="203" spans="2:14">
      <c r="B203" s="299"/>
      <c r="C203" s="319">
        <v>7.1</v>
      </c>
      <c r="D203" s="336"/>
      <c r="E203" s="319" t="s">
        <v>340</v>
      </c>
      <c r="F203" s="341" t="s">
        <v>414</v>
      </c>
      <c r="G203" s="336"/>
      <c r="H203" s="336"/>
      <c r="I203" s="338"/>
      <c r="J203" s="341"/>
      <c r="K203" s="338"/>
      <c r="L203" s="354"/>
      <c r="M203" s="288"/>
      <c r="N203" s="302"/>
    </row>
    <row r="204" spans="2:14">
      <c r="B204" s="299"/>
      <c r="C204" s="319"/>
      <c r="D204" s="336"/>
      <c r="E204" s="319" t="s">
        <v>340</v>
      </c>
      <c r="F204" s="341" t="s">
        <v>415</v>
      </c>
      <c r="G204" s="336"/>
      <c r="H204" s="336"/>
      <c r="I204" s="338"/>
      <c r="J204" s="341"/>
      <c r="K204" s="338"/>
      <c r="L204" s="354"/>
      <c r="M204" s="288"/>
      <c r="N204" s="302"/>
    </row>
    <row r="205" spans="2:14">
      <c r="B205" s="299"/>
      <c r="C205" s="319"/>
      <c r="D205" s="336"/>
      <c r="E205" s="319" t="s">
        <v>340</v>
      </c>
      <c r="F205" s="341" t="s">
        <v>416</v>
      </c>
      <c r="G205" s="336"/>
      <c r="H205" s="336"/>
      <c r="I205" s="338"/>
      <c r="J205" s="341"/>
      <c r="K205" s="338"/>
      <c r="L205" s="354"/>
      <c r="M205" s="288"/>
      <c r="N205" s="302"/>
    </row>
    <row r="206" spans="2:14">
      <c r="B206" s="299"/>
      <c r="C206" s="319"/>
      <c r="D206" s="336"/>
      <c r="E206" s="355"/>
      <c r="F206" s="335"/>
      <c r="G206" s="336"/>
      <c r="H206" s="336"/>
      <c r="I206" s="338"/>
      <c r="J206" s="341"/>
      <c r="K206" s="338"/>
      <c r="L206" s="343"/>
      <c r="M206" s="288"/>
      <c r="N206" s="302"/>
    </row>
    <row r="207" spans="2:14">
      <c r="B207" s="299"/>
      <c r="C207" s="319"/>
      <c r="D207" s="336"/>
      <c r="E207" s="355"/>
      <c r="F207" s="353" t="s">
        <v>417</v>
      </c>
      <c r="G207" s="336"/>
      <c r="H207" s="336"/>
      <c r="I207" s="338"/>
      <c r="J207" s="341"/>
      <c r="K207" s="338"/>
      <c r="L207" s="354"/>
      <c r="M207" s="288"/>
      <c r="N207" s="302"/>
    </row>
    <row r="208" spans="2:14">
      <c r="B208" s="299"/>
      <c r="C208" s="319"/>
      <c r="D208" s="336"/>
      <c r="E208" s="319" t="s">
        <v>340</v>
      </c>
      <c r="F208" s="341" t="s">
        <v>418</v>
      </c>
      <c r="G208" s="336"/>
      <c r="H208" s="336"/>
      <c r="I208" s="338"/>
      <c r="J208" s="341"/>
      <c r="K208" s="338"/>
      <c r="L208" s="354"/>
      <c r="M208" s="288"/>
      <c r="N208" s="302"/>
    </row>
    <row r="209" spans="2:14">
      <c r="B209" s="299"/>
      <c r="C209" s="329">
        <v>7.2</v>
      </c>
      <c r="D209" s="336"/>
      <c r="E209" s="319" t="s">
        <v>340</v>
      </c>
      <c r="F209" s="341" t="s">
        <v>419</v>
      </c>
      <c r="G209" s="336"/>
      <c r="H209" s="336"/>
      <c r="I209" s="338"/>
      <c r="J209" s="341"/>
      <c r="K209" s="338"/>
      <c r="L209" s="354"/>
      <c r="M209" s="288"/>
      <c r="N209" s="302"/>
    </row>
    <row r="210" spans="2:14">
      <c r="B210" s="299"/>
      <c r="C210" s="329"/>
      <c r="D210" s="336"/>
      <c r="E210" s="355"/>
      <c r="F210" s="353"/>
      <c r="G210" s="336"/>
      <c r="H210" s="336"/>
      <c r="I210" s="338"/>
      <c r="J210" s="341"/>
      <c r="K210" s="338"/>
      <c r="L210" s="343"/>
      <c r="M210" s="288"/>
      <c r="N210" s="302"/>
    </row>
    <row r="211" spans="2:14">
      <c r="B211" s="299"/>
      <c r="C211" s="329"/>
      <c r="D211" s="336"/>
      <c r="E211" s="355"/>
      <c r="F211" s="353" t="s">
        <v>420</v>
      </c>
      <c r="G211" s="336"/>
      <c r="H211" s="336"/>
      <c r="I211" s="338"/>
      <c r="J211" s="341"/>
      <c r="K211" s="338"/>
      <c r="L211" s="354"/>
      <c r="M211" s="288"/>
      <c r="N211" s="302"/>
    </row>
    <row r="212" spans="2:14">
      <c r="B212" s="299"/>
      <c r="C212" s="329"/>
      <c r="D212" s="336"/>
      <c r="E212" s="319" t="s">
        <v>340</v>
      </c>
      <c r="F212" s="341" t="s">
        <v>421</v>
      </c>
      <c r="G212" s="336"/>
      <c r="H212" s="336"/>
      <c r="I212" s="338"/>
      <c r="J212" s="341"/>
      <c r="K212" s="338"/>
      <c r="L212" s="337"/>
      <c r="M212" s="288"/>
      <c r="N212" s="302"/>
    </row>
    <row r="213" spans="2:14">
      <c r="B213" s="299"/>
      <c r="C213" s="319">
        <v>7.3</v>
      </c>
      <c r="D213" s="336"/>
      <c r="E213" s="319" t="s">
        <v>340</v>
      </c>
      <c r="F213" s="341" t="s">
        <v>422</v>
      </c>
      <c r="G213" s="336"/>
      <c r="H213" s="336"/>
      <c r="I213" s="338"/>
      <c r="J213" s="341"/>
      <c r="K213" s="338"/>
      <c r="L213" s="337"/>
      <c r="M213" s="288"/>
      <c r="N213" s="302"/>
    </row>
    <row r="214" spans="2:14">
      <c r="B214" s="299"/>
      <c r="C214" s="319"/>
      <c r="D214" s="336"/>
      <c r="E214" s="355"/>
      <c r="F214" s="353"/>
      <c r="G214" s="336"/>
      <c r="H214" s="336"/>
      <c r="I214" s="338"/>
      <c r="J214" s="341"/>
      <c r="K214" s="338"/>
      <c r="L214" s="343"/>
      <c r="M214" s="288"/>
      <c r="N214" s="302"/>
    </row>
    <row r="215" spans="2:14">
      <c r="B215" s="299"/>
      <c r="C215" s="319"/>
      <c r="D215" s="336"/>
      <c r="E215" s="355"/>
      <c r="F215" s="353" t="s">
        <v>423</v>
      </c>
      <c r="G215" s="336"/>
      <c r="H215" s="336"/>
      <c r="I215" s="338"/>
      <c r="J215" s="341"/>
      <c r="K215" s="338"/>
      <c r="L215" s="343"/>
      <c r="M215" s="288"/>
      <c r="N215" s="302"/>
    </row>
    <row r="216" spans="2:14">
      <c r="B216" s="299"/>
      <c r="C216" s="319"/>
      <c r="D216" s="336"/>
      <c r="E216" s="319" t="s">
        <v>340</v>
      </c>
      <c r="F216" s="335" t="s">
        <v>424</v>
      </c>
      <c r="G216" s="336"/>
      <c r="H216" s="336"/>
      <c r="I216" s="338"/>
      <c r="J216" s="341"/>
      <c r="K216" s="338"/>
      <c r="L216" s="337"/>
      <c r="M216" s="288"/>
      <c r="N216" s="302"/>
    </row>
    <row r="217" spans="2:14">
      <c r="B217" s="299"/>
      <c r="C217" s="329">
        <v>7.4</v>
      </c>
      <c r="D217" s="336"/>
      <c r="E217" s="319" t="s">
        <v>340</v>
      </c>
      <c r="F217" s="335" t="s">
        <v>425</v>
      </c>
      <c r="G217" s="336"/>
      <c r="H217" s="336"/>
      <c r="I217" s="338"/>
      <c r="J217" s="341"/>
      <c r="K217" s="338"/>
      <c r="L217" s="343"/>
      <c r="M217" s="288"/>
      <c r="N217" s="302"/>
    </row>
    <row r="218" spans="2:14">
      <c r="B218" s="299"/>
      <c r="C218" s="329"/>
      <c r="D218" s="336"/>
      <c r="E218" s="355"/>
      <c r="F218" s="353"/>
      <c r="G218" s="336"/>
      <c r="H218" s="336"/>
      <c r="I218" s="338"/>
      <c r="J218" s="341"/>
      <c r="K218" s="338"/>
      <c r="L218" s="343"/>
      <c r="M218" s="288"/>
      <c r="N218" s="302"/>
    </row>
    <row r="219" spans="2:14">
      <c r="B219" s="299"/>
      <c r="C219" s="329"/>
      <c r="D219" s="336"/>
      <c r="E219" s="355"/>
      <c r="F219" s="353" t="s">
        <v>426</v>
      </c>
      <c r="G219" s="336"/>
      <c r="H219" s="336"/>
      <c r="I219" s="338"/>
      <c r="J219" s="341"/>
      <c r="K219" s="338"/>
      <c r="L219" s="343"/>
      <c r="M219" s="288"/>
      <c r="N219" s="302"/>
    </row>
    <row r="220" spans="2:14">
      <c r="B220" s="299"/>
      <c r="C220" s="329"/>
      <c r="D220" s="336"/>
      <c r="E220" s="319" t="s">
        <v>340</v>
      </c>
      <c r="F220" s="341" t="s">
        <v>427</v>
      </c>
      <c r="G220" s="336"/>
      <c r="H220" s="336"/>
      <c r="I220" s="338"/>
      <c r="J220" s="341"/>
      <c r="K220" s="338"/>
      <c r="L220" s="337"/>
      <c r="M220" s="288"/>
      <c r="N220" s="302"/>
    </row>
    <row r="221" spans="2:14">
      <c r="B221" s="299"/>
      <c r="C221" s="319">
        <v>7.5</v>
      </c>
      <c r="D221" s="336"/>
      <c r="E221" s="319" t="s">
        <v>340</v>
      </c>
      <c r="F221" s="341" t="s">
        <v>428</v>
      </c>
      <c r="G221" s="336"/>
      <c r="H221" s="336"/>
      <c r="I221" s="338"/>
      <c r="J221" s="341"/>
      <c r="K221" s="338"/>
      <c r="L221" s="337"/>
      <c r="M221" s="288"/>
      <c r="N221" s="302"/>
    </row>
    <row r="222" spans="2:14">
      <c r="B222" s="299"/>
      <c r="C222" s="319"/>
      <c r="D222" s="336"/>
      <c r="E222" s="355"/>
      <c r="F222" s="353"/>
      <c r="G222" s="336"/>
      <c r="H222" s="336"/>
      <c r="I222" s="338"/>
      <c r="J222" s="341"/>
      <c r="K222" s="338"/>
      <c r="L222" s="343"/>
      <c r="M222" s="288"/>
      <c r="N222" s="302"/>
    </row>
    <row r="223" spans="2:14">
      <c r="B223" s="299"/>
      <c r="C223" s="319"/>
      <c r="D223" s="336"/>
      <c r="E223" s="355"/>
      <c r="F223" s="353" t="s">
        <v>429</v>
      </c>
      <c r="G223" s="336"/>
      <c r="H223" s="336"/>
      <c r="I223" s="338"/>
      <c r="J223" s="341"/>
      <c r="K223" s="338"/>
      <c r="L223" s="343"/>
      <c r="M223" s="288"/>
      <c r="N223" s="302"/>
    </row>
    <row r="224" spans="2:14">
      <c r="B224" s="299"/>
      <c r="C224" s="319"/>
      <c r="D224" s="336"/>
      <c r="E224" s="319" t="s">
        <v>340</v>
      </c>
      <c r="F224" s="341" t="s">
        <v>430</v>
      </c>
      <c r="G224" s="336"/>
      <c r="H224" s="336"/>
      <c r="I224" s="338"/>
      <c r="J224" s="341"/>
      <c r="K224" s="338"/>
      <c r="L224" s="337"/>
      <c r="M224" s="288"/>
      <c r="N224" s="302"/>
    </row>
    <row r="225" spans="2:14">
      <c r="B225" s="299"/>
      <c r="C225" s="329">
        <v>7.6</v>
      </c>
      <c r="D225" s="336"/>
      <c r="E225" s="319" t="s">
        <v>340</v>
      </c>
      <c r="F225" s="341" t="s">
        <v>431</v>
      </c>
      <c r="G225" s="336"/>
      <c r="H225" s="336"/>
      <c r="I225" s="338"/>
      <c r="J225" s="341"/>
      <c r="K225" s="338"/>
      <c r="L225" s="337"/>
      <c r="M225" s="288"/>
      <c r="N225" s="302"/>
    </row>
    <row r="226" spans="2:14">
      <c r="B226" s="299"/>
      <c r="C226" s="329"/>
      <c r="D226" s="336"/>
      <c r="E226" s="319" t="s">
        <v>340</v>
      </c>
      <c r="F226" s="341" t="s">
        <v>432</v>
      </c>
      <c r="G226" s="336"/>
      <c r="H226" s="336"/>
      <c r="I226" s="338"/>
      <c r="J226" s="341"/>
      <c r="K226" s="338"/>
      <c r="L226" s="337"/>
      <c r="M226" s="288"/>
      <c r="N226" s="302"/>
    </row>
    <row r="227" spans="2:14">
      <c r="B227" s="299"/>
      <c r="C227" s="329"/>
      <c r="D227" s="336"/>
      <c r="E227" s="319" t="s">
        <v>340</v>
      </c>
      <c r="F227" s="341" t="s">
        <v>433</v>
      </c>
      <c r="G227" s="336"/>
      <c r="H227" s="336"/>
      <c r="I227" s="338"/>
      <c r="J227" s="341"/>
      <c r="K227" s="338"/>
      <c r="L227" s="337"/>
      <c r="M227" s="288"/>
      <c r="N227" s="302"/>
    </row>
    <row r="228" spans="2:14">
      <c r="B228" s="299"/>
      <c r="C228" s="329"/>
      <c r="D228" s="336"/>
      <c r="E228" s="319" t="s">
        <v>340</v>
      </c>
      <c r="F228" s="341" t="s">
        <v>434</v>
      </c>
      <c r="G228" s="336"/>
      <c r="H228" s="336"/>
      <c r="I228" s="338"/>
      <c r="J228" s="341"/>
      <c r="K228" s="338"/>
      <c r="L228" s="337"/>
      <c r="M228" s="288"/>
      <c r="N228" s="302"/>
    </row>
    <row r="229" spans="2:14">
      <c r="B229" s="299"/>
      <c r="C229" s="329"/>
      <c r="D229" s="336"/>
      <c r="E229" s="319" t="s">
        <v>340</v>
      </c>
      <c r="F229" s="341" t="s">
        <v>435</v>
      </c>
      <c r="G229" s="336"/>
      <c r="H229" s="336"/>
      <c r="I229" s="338"/>
      <c r="J229" s="341"/>
      <c r="K229" s="338"/>
      <c r="L229" s="337"/>
      <c r="M229" s="288"/>
      <c r="N229" s="302"/>
    </row>
    <row r="230" spans="2:14">
      <c r="B230" s="299"/>
      <c r="C230" s="329"/>
      <c r="D230" s="336"/>
      <c r="E230" s="355"/>
      <c r="F230" s="356"/>
      <c r="G230" s="336"/>
      <c r="H230" s="336"/>
      <c r="I230" s="338"/>
      <c r="J230" s="341"/>
      <c r="K230" s="338"/>
      <c r="L230" s="343"/>
      <c r="M230" s="288"/>
      <c r="N230" s="302"/>
    </row>
    <row r="231" spans="2:14">
      <c r="B231" s="299"/>
      <c r="C231" s="329"/>
      <c r="D231" s="336"/>
      <c r="E231" s="355">
        <v>8</v>
      </c>
      <c r="F231" s="357" t="s">
        <v>436</v>
      </c>
      <c r="G231" s="336"/>
      <c r="H231" s="336"/>
      <c r="I231" s="336"/>
      <c r="J231" s="341"/>
      <c r="K231" s="338"/>
      <c r="L231" s="343"/>
      <c r="M231" s="288"/>
      <c r="N231" s="302"/>
    </row>
    <row r="232" spans="2:14">
      <c r="B232" s="299"/>
      <c r="C232" s="351"/>
      <c r="D232" s="336"/>
      <c r="E232" s="355"/>
      <c r="F232" s="353" t="s">
        <v>437</v>
      </c>
      <c r="G232" s="336"/>
      <c r="H232" s="336"/>
      <c r="I232" s="336"/>
      <c r="J232" s="341"/>
      <c r="K232" s="338"/>
      <c r="L232" s="343"/>
      <c r="M232" s="288"/>
      <c r="N232" s="302"/>
    </row>
    <row r="233" spans="2:14">
      <c r="B233" s="299"/>
      <c r="C233" s="351"/>
      <c r="D233" s="336"/>
      <c r="E233" s="355"/>
      <c r="F233" s="353" t="s">
        <v>438</v>
      </c>
      <c r="G233" s="336"/>
      <c r="H233" s="336"/>
      <c r="I233" s="336"/>
      <c r="J233" s="341"/>
      <c r="K233" s="338"/>
      <c r="L233" s="343"/>
      <c r="M233" s="288"/>
      <c r="N233" s="302"/>
    </row>
    <row r="234" spans="2:14">
      <c r="B234" s="299"/>
      <c r="C234" s="319">
        <v>8.1</v>
      </c>
      <c r="D234" s="336"/>
      <c r="E234" s="355"/>
      <c r="F234" s="353" t="s">
        <v>439</v>
      </c>
      <c r="G234" s="336"/>
      <c r="H234" s="336"/>
      <c r="I234" s="336"/>
      <c r="J234" s="341"/>
      <c r="K234" s="338"/>
      <c r="L234" s="343">
        <f>Bilanci!G26</f>
        <v>131909.6</v>
      </c>
      <c r="M234" s="288"/>
      <c r="N234" s="302"/>
    </row>
    <row r="235" spans="2:14">
      <c r="B235" s="299"/>
      <c r="C235" s="329">
        <v>8.1999999999999993</v>
      </c>
      <c r="D235" s="336"/>
      <c r="E235" s="355"/>
      <c r="F235" s="353" t="s">
        <v>440</v>
      </c>
      <c r="G235" s="336"/>
      <c r="H235" s="336"/>
      <c r="I235" s="336"/>
      <c r="J235" s="341"/>
      <c r="K235" s="338"/>
      <c r="L235" s="343"/>
      <c r="M235" s="288"/>
      <c r="N235" s="302"/>
    </row>
    <row r="236" spans="2:14">
      <c r="B236" s="299"/>
      <c r="C236" s="319">
        <v>8.3000000000000007</v>
      </c>
      <c r="D236" s="336"/>
      <c r="E236" s="338"/>
      <c r="F236" s="336"/>
      <c r="G236" s="336"/>
      <c r="H236" s="336"/>
      <c r="I236" s="336"/>
      <c r="J236" s="336"/>
      <c r="K236" s="336"/>
      <c r="L236" s="343"/>
      <c r="M236" s="288"/>
      <c r="N236" s="302"/>
    </row>
    <row r="237" spans="2:14">
      <c r="B237" s="299"/>
      <c r="C237" s="329">
        <v>8.4</v>
      </c>
      <c r="D237" s="336"/>
      <c r="E237" s="338"/>
      <c r="F237" s="336"/>
      <c r="G237" s="336" t="s">
        <v>441</v>
      </c>
      <c r="H237" s="336"/>
      <c r="I237" s="336"/>
      <c r="J237" s="336"/>
      <c r="K237" s="336"/>
      <c r="L237" s="336"/>
      <c r="M237" s="288"/>
      <c r="N237" s="302"/>
    </row>
    <row r="238" spans="2:14">
      <c r="B238" s="299"/>
      <c r="C238" s="351"/>
      <c r="D238" s="336"/>
      <c r="E238" s="526" t="s">
        <v>2</v>
      </c>
      <c r="F238" s="526" t="s">
        <v>442</v>
      </c>
      <c r="G238" s="527" t="s">
        <v>443</v>
      </c>
      <c r="H238" s="528"/>
      <c r="I238" s="529"/>
      <c r="J238" s="527" t="s">
        <v>444</v>
      </c>
      <c r="K238" s="528"/>
      <c r="L238" s="529"/>
      <c r="M238" s="288"/>
      <c r="N238" s="302"/>
    </row>
    <row r="239" spans="2:14">
      <c r="B239" s="299"/>
      <c r="C239" s="351"/>
      <c r="D239" s="336"/>
      <c r="E239" s="526"/>
      <c r="F239" s="526"/>
      <c r="G239" s="358" t="s">
        <v>445</v>
      </c>
      <c r="H239" s="358" t="s">
        <v>446</v>
      </c>
      <c r="I239" s="358" t="s">
        <v>447</v>
      </c>
      <c r="J239" s="358" t="s">
        <v>445</v>
      </c>
      <c r="K239" s="358" t="s">
        <v>446</v>
      </c>
      <c r="L239" s="358" t="s">
        <v>447</v>
      </c>
      <c r="M239" s="288"/>
      <c r="N239" s="302"/>
    </row>
    <row r="240" spans="2:14">
      <c r="B240" s="299"/>
      <c r="C240" s="351"/>
      <c r="D240" s="336"/>
      <c r="E240" s="358"/>
      <c r="F240" s="359" t="s">
        <v>448</v>
      </c>
      <c r="G240" s="360"/>
      <c r="H240" s="360"/>
      <c r="I240" s="360"/>
      <c r="J240" s="360"/>
      <c r="K240" s="360"/>
      <c r="L240" s="360"/>
      <c r="M240" s="288"/>
      <c r="N240" s="302"/>
    </row>
    <row r="241" spans="2:14">
      <c r="B241" s="299"/>
      <c r="C241" s="351"/>
      <c r="D241" s="336"/>
      <c r="E241" s="358"/>
      <c r="F241" s="359" t="s">
        <v>449</v>
      </c>
      <c r="G241" s="360"/>
      <c r="H241" s="360"/>
      <c r="I241" s="360"/>
      <c r="J241" s="360"/>
      <c r="K241" s="360"/>
      <c r="L241" s="360"/>
      <c r="M241" s="288"/>
      <c r="N241" s="302"/>
    </row>
    <row r="242" spans="2:14">
      <c r="B242" s="299"/>
      <c r="C242" s="351"/>
      <c r="D242" s="336"/>
      <c r="E242" s="358"/>
      <c r="F242" s="359" t="s">
        <v>450</v>
      </c>
      <c r="I242" s="289">
        <f>G242-H242</f>
        <v>0</v>
      </c>
      <c r="J242" s="360"/>
      <c r="K242" s="360"/>
      <c r="L242" s="360">
        <f>J242-K242</f>
        <v>0</v>
      </c>
      <c r="M242" s="288"/>
      <c r="N242" s="302"/>
    </row>
    <row r="243" spans="2:14">
      <c r="B243" s="299"/>
      <c r="C243" s="351"/>
      <c r="D243" s="336"/>
      <c r="E243" s="361"/>
      <c r="F243" s="361" t="s">
        <v>451</v>
      </c>
      <c r="G243" s="362">
        <f t="shared" ref="G243:L243" si="0">SUM(G242)</f>
        <v>0</v>
      </c>
      <c r="H243" s="362">
        <f t="shared" si="0"/>
        <v>0</v>
      </c>
      <c r="I243" s="362">
        <f t="shared" si="0"/>
        <v>0</v>
      </c>
      <c r="J243" s="362">
        <f t="shared" si="0"/>
        <v>0</v>
      </c>
      <c r="K243" s="362">
        <f t="shared" si="0"/>
        <v>0</v>
      </c>
      <c r="L243" s="362">
        <f t="shared" si="0"/>
        <v>0</v>
      </c>
      <c r="M243" s="308"/>
      <c r="N243" s="302"/>
    </row>
    <row r="244" spans="2:14">
      <c r="B244" s="299"/>
      <c r="C244" s="351"/>
      <c r="D244" s="336"/>
      <c r="E244" s="303"/>
      <c r="F244" s="357"/>
      <c r="G244" s="357"/>
      <c r="H244" s="357"/>
      <c r="I244" s="357"/>
      <c r="J244" s="357"/>
      <c r="K244" s="303"/>
      <c r="L244" s="357"/>
      <c r="M244" s="288"/>
      <c r="N244" s="302"/>
    </row>
    <row r="245" spans="2:14">
      <c r="B245" s="322"/>
      <c r="C245" s="363"/>
      <c r="D245" s="335"/>
      <c r="E245" s="303"/>
      <c r="F245" s="336" t="s">
        <v>452</v>
      </c>
      <c r="G245" s="339"/>
      <c r="H245" s="357"/>
      <c r="I245" s="357"/>
      <c r="J245" s="357"/>
      <c r="K245" s="303"/>
      <c r="L245" s="364"/>
      <c r="M245" s="288"/>
      <c r="N245" s="326"/>
    </row>
    <row r="246" spans="2:14">
      <c r="B246" s="299"/>
      <c r="C246" s="295"/>
      <c r="D246" s="288"/>
      <c r="E246" s="303"/>
      <c r="F246" s="336" t="s">
        <v>453</v>
      </c>
      <c r="G246" s="339"/>
      <c r="H246" s="357"/>
      <c r="I246" s="357"/>
      <c r="J246" s="357"/>
      <c r="K246" s="303"/>
      <c r="L246" s="365"/>
      <c r="M246" s="288"/>
      <c r="N246" s="302"/>
    </row>
    <row r="247" spans="2:14">
      <c r="B247" s="299"/>
      <c r="C247" s="295"/>
      <c r="D247" s="288"/>
      <c r="E247" s="303"/>
      <c r="F247" s="336" t="s">
        <v>454</v>
      </c>
      <c r="G247" s="339"/>
      <c r="H247" s="357"/>
      <c r="I247" s="357"/>
      <c r="J247" s="357"/>
      <c r="K247" s="303"/>
      <c r="L247" s="365"/>
      <c r="M247" s="288"/>
      <c r="N247" s="302"/>
    </row>
    <row r="248" spans="2:14">
      <c r="B248" s="299"/>
      <c r="C248" s="295"/>
      <c r="D248" s="288"/>
      <c r="E248" s="303"/>
      <c r="F248" s="357"/>
      <c r="G248" s="339" t="s">
        <v>377</v>
      </c>
      <c r="H248" s="357"/>
      <c r="I248" s="357"/>
      <c r="J248" s="357"/>
      <c r="K248" s="303"/>
      <c r="L248" s="357"/>
      <c r="M248" s="288"/>
      <c r="N248" s="302"/>
    </row>
    <row r="249" spans="2:14">
      <c r="B249" s="299"/>
      <c r="C249" s="295"/>
      <c r="D249" s="288"/>
      <c r="E249" s="303"/>
      <c r="F249" s="357"/>
      <c r="G249" s="339"/>
      <c r="H249" s="357"/>
      <c r="I249" s="357"/>
      <c r="J249" s="357"/>
      <c r="K249" s="303"/>
      <c r="L249" s="357"/>
      <c r="M249" s="288"/>
      <c r="N249" s="302"/>
    </row>
    <row r="250" spans="2:14">
      <c r="B250" s="299"/>
      <c r="C250" s="295"/>
      <c r="D250" s="288"/>
      <c r="E250" s="303"/>
      <c r="F250" s="357"/>
      <c r="G250" s="339"/>
      <c r="H250" s="357"/>
      <c r="I250" s="357"/>
      <c r="J250" s="357"/>
      <c r="K250" s="303"/>
      <c r="L250" s="357"/>
      <c r="M250" s="288"/>
      <c r="N250" s="302"/>
    </row>
    <row r="251" spans="2:14">
      <c r="B251" s="299"/>
      <c r="C251" s="295"/>
      <c r="D251" s="288"/>
      <c r="E251" s="348">
        <v>9</v>
      </c>
      <c r="F251" s="349" t="s">
        <v>455</v>
      </c>
      <c r="G251" s="336"/>
      <c r="H251" s="336"/>
      <c r="I251" s="336"/>
      <c r="J251" s="341"/>
      <c r="K251" s="336"/>
      <c r="L251" s="357"/>
      <c r="M251" s="288"/>
      <c r="N251" s="302"/>
    </row>
    <row r="252" spans="2:14">
      <c r="B252" s="299"/>
      <c r="C252" s="295"/>
      <c r="D252" s="288"/>
      <c r="E252" s="319" t="s">
        <v>340</v>
      </c>
      <c r="F252" s="340" t="s">
        <v>456</v>
      </c>
      <c r="G252" s="336"/>
      <c r="H252" s="336"/>
      <c r="I252" s="336"/>
      <c r="J252" s="341"/>
      <c r="K252" s="336"/>
      <c r="L252" s="365"/>
      <c r="M252" s="288"/>
      <c r="N252" s="302"/>
    </row>
    <row r="253" spans="2:14">
      <c r="B253" s="299"/>
      <c r="C253" s="351"/>
      <c r="D253" s="336"/>
      <c r="E253" s="319" t="s">
        <v>340</v>
      </c>
      <c r="F253" s="340" t="s">
        <v>457</v>
      </c>
      <c r="G253" s="336"/>
      <c r="H253" s="336"/>
      <c r="I253" s="336"/>
      <c r="J253" s="341"/>
      <c r="K253" s="336"/>
      <c r="L253" s="365"/>
      <c r="M253" s="288"/>
      <c r="N253" s="302"/>
    </row>
    <row r="254" spans="2:14">
      <c r="B254" s="299"/>
      <c r="C254" s="351"/>
      <c r="D254" s="336"/>
      <c r="E254" s="319" t="s">
        <v>340</v>
      </c>
      <c r="F254" s="340" t="s">
        <v>458</v>
      </c>
      <c r="G254" s="336"/>
      <c r="H254" s="336"/>
      <c r="I254" s="336"/>
      <c r="J254" s="341"/>
      <c r="K254" s="336"/>
      <c r="L254" s="365"/>
      <c r="M254" s="288"/>
      <c r="N254" s="302"/>
    </row>
    <row r="255" spans="2:14">
      <c r="B255" s="299"/>
      <c r="C255" s="351"/>
      <c r="D255" s="336"/>
      <c r="E255" s="319" t="s">
        <v>340</v>
      </c>
      <c r="F255" s="340" t="s">
        <v>459</v>
      </c>
      <c r="G255" s="336"/>
      <c r="H255" s="336"/>
      <c r="I255" s="336"/>
      <c r="J255" s="341"/>
      <c r="K255" s="336"/>
      <c r="L255" s="365"/>
      <c r="M255" s="288"/>
      <c r="N255" s="302"/>
    </row>
    <row r="256" spans="2:14">
      <c r="B256" s="299"/>
      <c r="C256" s="351"/>
      <c r="D256" s="336"/>
      <c r="E256" s="319" t="s">
        <v>340</v>
      </c>
      <c r="F256" s="340" t="s">
        <v>460</v>
      </c>
      <c r="G256" s="336"/>
      <c r="H256" s="336"/>
      <c r="I256" s="336"/>
      <c r="J256" s="341"/>
      <c r="K256" s="336"/>
      <c r="L256" s="365"/>
      <c r="M256" s="288"/>
      <c r="N256" s="302"/>
    </row>
    <row r="257" spans="2:14">
      <c r="B257" s="299"/>
      <c r="C257" s="351"/>
      <c r="D257" s="336"/>
      <c r="E257" s="355"/>
      <c r="F257" s="357"/>
      <c r="G257" s="336"/>
      <c r="H257" s="336"/>
      <c r="I257" s="336"/>
      <c r="J257" s="341"/>
      <c r="K257" s="336"/>
      <c r="L257" s="357"/>
      <c r="M257" s="288"/>
      <c r="N257" s="302"/>
    </row>
    <row r="258" spans="2:14">
      <c r="B258" s="299"/>
      <c r="C258" s="351"/>
      <c r="D258" s="336"/>
      <c r="E258" s="348">
        <v>10</v>
      </c>
      <c r="F258" s="349" t="s">
        <v>461</v>
      </c>
      <c r="G258" s="288"/>
      <c r="H258" s="288"/>
      <c r="I258" s="288"/>
      <c r="J258" s="341"/>
      <c r="K258" s="288"/>
      <c r="L258" s="357"/>
      <c r="M258" s="288"/>
      <c r="N258" s="302"/>
    </row>
    <row r="259" spans="2:14">
      <c r="B259" s="299"/>
      <c r="C259" s="351"/>
      <c r="D259" s="336"/>
      <c r="E259" s="319" t="s">
        <v>340</v>
      </c>
      <c r="F259" s="341" t="s">
        <v>462</v>
      </c>
      <c r="G259" s="288"/>
      <c r="H259" s="288"/>
      <c r="I259" s="288"/>
      <c r="J259" s="341"/>
      <c r="K259" s="288"/>
      <c r="L259" s="364"/>
      <c r="M259" s="288"/>
      <c r="N259" s="302"/>
    </row>
    <row r="260" spans="2:14">
      <c r="B260" s="299"/>
      <c r="C260" s="351"/>
      <c r="D260" s="288"/>
      <c r="E260" s="319"/>
      <c r="F260" s="341" t="s">
        <v>463</v>
      </c>
      <c r="G260" s="288"/>
      <c r="H260" s="288"/>
      <c r="I260" s="288"/>
      <c r="J260" s="341"/>
      <c r="K260" s="288"/>
      <c r="L260" s="364"/>
      <c r="M260" s="288"/>
      <c r="N260" s="302"/>
    </row>
    <row r="261" spans="2:14">
      <c r="B261" s="299"/>
      <c r="C261" s="351"/>
      <c r="D261" s="288"/>
      <c r="E261" s="319"/>
      <c r="F261" s="341" t="s">
        <v>464</v>
      </c>
      <c r="G261" s="288"/>
      <c r="H261" s="288"/>
      <c r="I261" s="288"/>
      <c r="J261" s="341"/>
      <c r="K261" s="288"/>
      <c r="L261" s="364"/>
      <c r="M261" s="288"/>
      <c r="N261" s="302"/>
    </row>
    <row r="262" spans="2:14">
      <c r="B262" s="299"/>
      <c r="C262" s="351"/>
      <c r="D262" s="288"/>
      <c r="E262" s="319"/>
      <c r="F262" s="341" t="s">
        <v>465</v>
      </c>
      <c r="G262" s="288"/>
      <c r="H262" s="288"/>
      <c r="I262" s="288"/>
      <c r="J262" s="341"/>
      <c r="K262" s="288"/>
      <c r="L262" s="364"/>
      <c r="M262" s="288"/>
      <c r="N262" s="302"/>
    </row>
    <row r="263" spans="2:14">
      <c r="B263" s="299"/>
      <c r="C263" s="351"/>
      <c r="D263" s="288"/>
      <c r="E263" s="348"/>
      <c r="F263" s="349"/>
      <c r="G263" s="288"/>
      <c r="H263" s="288"/>
      <c r="I263" s="288"/>
      <c r="J263" s="341"/>
      <c r="K263" s="288"/>
      <c r="L263" s="357"/>
      <c r="M263" s="288"/>
      <c r="N263" s="302"/>
    </row>
    <row r="264" spans="2:14">
      <c r="B264" s="299"/>
      <c r="C264" s="351"/>
      <c r="D264" s="288"/>
      <c r="E264" s="319" t="s">
        <v>340</v>
      </c>
      <c r="F264" s="341" t="s">
        <v>466</v>
      </c>
      <c r="G264" s="288"/>
      <c r="H264" s="288"/>
      <c r="I264" s="288"/>
      <c r="J264" s="341"/>
      <c r="K264" s="288"/>
      <c r="L264" s="364"/>
      <c r="M264" s="288"/>
      <c r="N264" s="302"/>
    </row>
    <row r="265" spans="2:14">
      <c r="B265" s="299"/>
      <c r="C265" s="351"/>
      <c r="D265" s="288"/>
      <c r="E265" s="348"/>
      <c r="F265" s="341" t="s">
        <v>467</v>
      </c>
      <c r="G265" s="288"/>
      <c r="H265" s="288"/>
      <c r="I265" s="288"/>
      <c r="J265" s="341"/>
      <c r="K265" s="288"/>
      <c r="L265" s="364"/>
      <c r="M265" s="288"/>
      <c r="N265" s="302"/>
    </row>
    <row r="266" spans="2:14">
      <c r="B266" s="299"/>
      <c r="C266" s="351"/>
      <c r="D266" s="288"/>
      <c r="E266" s="348"/>
      <c r="F266" s="341" t="s">
        <v>468</v>
      </c>
      <c r="G266" s="288"/>
      <c r="H266" s="288"/>
      <c r="I266" s="288"/>
      <c r="J266" s="341"/>
      <c r="K266" s="288"/>
      <c r="L266" s="364"/>
      <c r="M266" s="288"/>
      <c r="N266" s="302"/>
    </row>
    <row r="267" spans="2:14">
      <c r="B267" s="299"/>
      <c r="C267" s="351"/>
      <c r="D267" s="288"/>
      <c r="E267" s="348"/>
      <c r="F267" s="341" t="s">
        <v>469</v>
      </c>
      <c r="G267" s="288"/>
      <c r="H267" s="288"/>
      <c r="I267" s="288"/>
      <c r="J267" s="341"/>
      <c r="K267" s="288"/>
      <c r="L267" s="364"/>
      <c r="M267" s="288"/>
      <c r="N267" s="302"/>
    </row>
    <row r="268" spans="2:14">
      <c r="B268" s="299"/>
      <c r="C268" s="351"/>
      <c r="D268" s="288"/>
      <c r="E268" s="348"/>
      <c r="F268" s="349"/>
      <c r="G268" s="288"/>
      <c r="H268" s="288"/>
      <c r="I268" s="288"/>
      <c r="J268" s="341"/>
      <c r="K268" s="288"/>
      <c r="L268" s="357"/>
      <c r="M268" s="288"/>
      <c r="N268" s="302"/>
    </row>
    <row r="269" spans="2:14">
      <c r="B269" s="299"/>
      <c r="C269" s="351"/>
      <c r="D269" s="288"/>
      <c r="E269" s="319" t="s">
        <v>340</v>
      </c>
      <c r="F269" s="336" t="s">
        <v>470</v>
      </c>
      <c r="G269" s="288"/>
      <c r="H269" s="288"/>
      <c r="I269" s="288"/>
      <c r="J269" s="341"/>
      <c r="K269" s="288"/>
      <c r="L269" s="364"/>
      <c r="M269" s="288"/>
      <c r="N269" s="302"/>
    </row>
    <row r="270" spans="2:14">
      <c r="B270" s="299"/>
      <c r="C270" s="351"/>
      <c r="D270" s="288"/>
      <c r="E270" s="348"/>
      <c r="F270" s="336" t="s">
        <v>471</v>
      </c>
      <c r="G270" s="288"/>
      <c r="H270" s="288"/>
      <c r="I270" s="288"/>
      <c r="J270" s="341"/>
      <c r="K270" s="288"/>
      <c r="L270" s="364"/>
      <c r="M270" s="288"/>
      <c r="N270" s="302"/>
    </row>
    <row r="271" spans="2:14">
      <c r="B271" s="299"/>
      <c r="C271" s="351"/>
      <c r="D271" s="288"/>
      <c r="E271" s="348"/>
      <c r="F271" s="336" t="s">
        <v>472</v>
      </c>
      <c r="G271" s="288"/>
      <c r="H271" s="288"/>
      <c r="I271" s="288"/>
      <c r="J271" s="341"/>
      <c r="K271" s="288"/>
      <c r="L271" s="364"/>
      <c r="M271" s="288"/>
      <c r="N271" s="302"/>
    </row>
    <row r="272" spans="2:14">
      <c r="B272" s="299"/>
      <c r="C272" s="351"/>
      <c r="D272" s="288"/>
      <c r="E272" s="348"/>
      <c r="F272" s="336" t="s">
        <v>473</v>
      </c>
      <c r="G272" s="288"/>
      <c r="H272" s="288"/>
      <c r="I272" s="288"/>
      <c r="J272" s="341"/>
      <c r="K272" s="288"/>
      <c r="L272" s="364"/>
      <c r="M272" s="288"/>
      <c r="N272" s="302"/>
    </row>
    <row r="273" spans="2:14">
      <c r="B273" s="299"/>
      <c r="C273" s="351"/>
      <c r="D273" s="288"/>
      <c r="E273" s="348"/>
      <c r="F273" s="349"/>
      <c r="G273" s="288"/>
      <c r="H273" s="288"/>
      <c r="I273" s="288"/>
      <c r="J273" s="341"/>
      <c r="K273" s="288"/>
      <c r="L273" s="357"/>
      <c r="M273" s="288"/>
      <c r="N273" s="302"/>
    </row>
    <row r="274" spans="2:14">
      <c r="B274" s="299"/>
      <c r="C274" s="351"/>
      <c r="D274" s="288"/>
      <c r="E274" s="319" t="s">
        <v>340</v>
      </c>
      <c r="F274" s="341" t="s">
        <v>474</v>
      </c>
      <c r="G274" s="288"/>
      <c r="H274" s="288"/>
      <c r="I274" s="288"/>
      <c r="J274" s="341"/>
      <c r="K274" s="288"/>
      <c r="L274" s="364"/>
      <c r="M274" s="288"/>
      <c r="N274" s="302"/>
    </row>
    <row r="275" spans="2:14">
      <c r="B275" s="299"/>
      <c r="C275" s="351"/>
      <c r="D275" s="288"/>
      <c r="E275" s="348"/>
      <c r="F275" s="341" t="s">
        <v>475</v>
      </c>
      <c r="G275" s="288"/>
      <c r="H275" s="288"/>
      <c r="I275" s="288"/>
      <c r="J275" s="341"/>
      <c r="K275" s="288"/>
      <c r="L275" s="365"/>
      <c r="M275" s="288"/>
      <c r="N275" s="302"/>
    </row>
    <row r="276" spans="2:14">
      <c r="B276" s="299"/>
      <c r="C276" s="351"/>
      <c r="D276" s="288"/>
      <c r="E276" s="348"/>
      <c r="F276" s="349"/>
      <c r="G276" s="288"/>
      <c r="H276" s="288"/>
      <c r="I276" s="288"/>
      <c r="J276" s="341"/>
      <c r="K276" s="288"/>
      <c r="L276" s="357"/>
      <c r="M276" s="288"/>
      <c r="N276" s="302"/>
    </row>
    <row r="277" spans="2:14">
      <c r="B277" s="299"/>
      <c r="C277" s="351"/>
      <c r="D277" s="288"/>
      <c r="E277" s="355"/>
      <c r="F277" s="357"/>
      <c r="G277" s="288"/>
      <c r="H277" s="288"/>
      <c r="I277" s="288"/>
      <c r="J277" s="341"/>
      <c r="K277" s="288"/>
      <c r="L277" s="357"/>
      <c r="M277" s="288"/>
      <c r="N277" s="302"/>
    </row>
    <row r="278" spans="2:14">
      <c r="B278" s="299"/>
      <c r="C278" s="351"/>
      <c r="D278" s="288"/>
      <c r="E278" s="348">
        <v>11</v>
      </c>
      <c r="F278" s="349" t="s">
        <v>476</v>
      </c>
      <c r="G278" s="288"/>
      <c r="H278" s="288"/>
      <c r="I278" s="288"/>
      <c r="J278" s="341"/>
      <c r="K278" s="288"/>
      <c r="L278" s="357"/>
      <c r="M278" s="288"/>
      <c r="N278" s="302"/>
    </row>
    <row r="279" spans="2:14">
      <c r="B279" s="299"/>
      <c r="C279" s="351"/>
      <c r="D279" s="288"/>
      <c r="E279" s="355"/>
      <c r="F279" s="341" t="s">
        <v>477</v>
      </c>
      <c r="G279" s="288"/>
      <c r="H279" s="288"/>
      <c r="I279" s="288"/>
      <c r="J279" s="341"/>
      <c r="K279" s="288"/>
      <c r="L279" s="364"/>
      <c r="M279" s="288"/>
      <c r="N279" s="302"/>
    </row>
    <row r="280" spans="2:14">
      <c r="B280" s="299"/>
      <c r="C280" s="351"/>
      <c r="D280" s="288"/>
      <c r="E280" s="355"/>
      <c r="F280" s="357"/>
      <c r="G280" s="288"/>
      <c r="H280" s="288"/>
      <c r="I280" s="288"/>
      <c r="J280" s="341"/>
      <c r="K280" s="288"/>
      <c r="L280" s="357"/>
      <c r="M280" s="288"/>
      <c r="N280" s="302"/>
    </row>
    <row r="281" spans="2:14" ht="15">
      <c r="B281" s="299"/>
      <c r="C281" s="351"/>
      <c r="D281" s="288"/>
      <c r="E281" s="348">
        <v>12</v>
      </c>
      <c r="F281" s="349" t="s">
        <v>478</v>
      </c>
      <c r="G281" s="288"/>
      <c r="H281" s="366"/>
      <c r="I281" s="366"/>
      <c r="J281" s="341"/>
      <c r="K281" s="288"/>
      <c r="L281" s="364"/>
      <c r="M281" s="288"/>
      <c r="N281" s="302"/>
    </row>
    <row r="282" spans="2:14" ht="15">
      <c r="B282" s="299"/>
      <c r="C282" s="351"/>
      <c r="D282" s="288"/>
      <c r="E282" s="355"/>
      <c r="F282" s="357"/>
      <c r="G282" s="288"/>
      <c r="H282" s="366"/>
      <c r="I282" s="366"/>
      <c r="J282" s="341"/>
      <c r="K282" s="288"/>
      <c r="L282" s="357"/>
      <c r="M282" s="288"/>
      <c r="N282" s="302"/>
    </row>
    <row r="283" spans="2:14" ht="15">
      <c r="B283" s="299"/>
      <c r="C283" s="351"/>
      <c r="D283" s="288"/>
      <c r="E283" s="355"/>
      <c r="F283" s="357"/>
      <c r="G283" s="366"/>
      <c r="H283" s="366"/>
      <c r="I283" s="366"/>
      <c r="J283" s="288"/>
      <c r="K283" s="303"/>
      <c r="L283" s="357"/>
      <c r="M283" s="288"/>
      <c r="N283" s="302"/>
    </row>
    <row r="284" spans="2:14">
      <c r="B284" s="299"/>
      <c r="C284" s="351"/>
      <c r="D284" s="288"/>
      <c r="E284" s="348" t="s">
        <v>24</v>
      </c>
      <c r="F284" s="367" t="s">
        <v>479</v>
      </c>
      <c r="G284" s="305"/>
      <c r="H284" s="301"/>
      <c r="I284" s="301"/>
      <c r="J284" s="288"/>
      <c r="K284" s="303"/>
      <c r="L284" s="357"/>
      <c r="M284" s="288"/>
      <c r="N284" s="302"/>
    </row>
    <row r="285" spans="2:14">
      <c r="B285" s="299"/>
      <c r="C285" s="351"/>
      <c r="D285" s="288"/>
      <c r="E285" s="348"/>
      <c r="F285" s="367"/>
      <c r="G285" s="305"/>
      <c r="H285" s="301"/>
      <c r="I285" s="301"/>
      <c r="J285" s="288"/>
      <c r="K285" s="303"/>
      <c r="L285" s="357"/>
      <c r="M285" s="288"/>
      <c r="N285" s="302"/>
    </row>
    <row r="286" spans="2:14">
      <c r="B286" s="299"/>
      <c r="C286" s="295"/>
      <c r="D286" s="288"/>
      <c r="E286" s="368">
        <v>13</v>
      </c>
      <c r="F286" s="369" t="s">
        <v>480</v>
      </c>
      <c r="G286" s="305"/>
      <c r="H286" s="301"/>
      <c r="I286" s="301"/>
      <c r="J286" s="288"/>
      <c r="K286" s="303"/>
      <c r="L286" s="357"/>
      <c r="M286" s="288"/>
      <c r="N286" s="302"/>
    </row>
    <row r="287" spans="2:14">
      <c r="B287" s="299"/>
      <c r="C287" s="295"/>
      <c r="D287" s="288"/>
      <c r="E287" s="355"/>
      <c r="F287" s="327" t="s">
        <v>481</v>
      </c>
      <c r="G287" s="305"/>
      <c r="H287" s="301"/>
      <c r="I287" s="301"/>
      <c r="J287" s="288"/>
      <c r="K287" s="303"/>
      <c r="L287" s="364"/>
      <c r="M287" s="288"/>
      <c r="N287" s="302"/>
    </row>
    <row r="288" spans="2:14">
      <c r="B288" s="299"/>
      <c r="C288" s="351"/>
      <c r="D288" s="288"/>
      <c r="E288" s="319" t="s">
        <v>340</v>
      </c>
      <c r="F288" s="341" t="s">
        <v>482</v>
      </c>
      <c r="G288" s="305"/>
      <c r="H288" s="301"/>
      <c r="I288" s="301"/>
      <c r="J288" s="288"/>
      <c r="K288" s="303"/>
      <c r="L288" s="364"/>
      <c r="M288" s="288"/>
      <c r="N288" s="302"/>
    </row>
    <row r="289" spans="2:14">
      <c r="B289" s="299"/>
      <c r="C289" s="329" t="s">
        <v>483</v>
      </c>
      <c r="D289" s="288"/>
      <c r="E289" s="319" t="s">
        <v>340</v>
      </c>
      <c r="F289" s="341" t="s">
        <v>484</v>
      </c>
      <c r="G289" s="305"/>
      <c r="H289" s="301"/>
      <c r="I289" s="301"/>
      <c r="J289" s="288"/>
      <c r="K289" s="303"/>
      <c r="L289" s="364"/>
      <c r="M289" s="288"/>
      <c r="N289" s="302"/>
    </row>
    <row r="290" spans="2:14">
      <c r="B290" s="299"/>
      <c r="C290" s="329"/>
      <c r="D290" s="288"/>
      <c r="E290" s="319" t="s">
        <v>340</v>
      </c>
      <c r="F290" s="341" t="s">
        <v>485</v>
      </c>
      <c r="G290" s="305"/>
      <c r="H290" s="301"/>
      <c r="I290" s="301"/>
      <c r="J290" s="288"/>
      <c r="K290" s="303"/>
      <c r="L290" s="364"/>
      <c r="M290" s="288"/>
      <c r="N290" s="302"/>
    </row>
    <row r="291" spans="2:14">
      <c r="B291" s="299"/>
      <c r="C291" s="329"/>
      <c r="D291" s="288"/>
      <c r="E291" s="319" t="s">
        <v>340</v>
      </c>
      <c r="F291" s="341" t="s">
        <v>486</v>
      </c>
      <c r="G291" s="305"/>
      <c r="H291" s="301"/>
      <c r="I291" s="301"/>
      <c r="J291" s="288"/>
      <c r="K291" s="303"/>
      <c r="L291" s="364"/>
      <c r="M291" s="288"/>
      <c r="N291" s="302"/>
    </row>
    <row r="292" spans="2:14">
      <c r="B292" s="299"/>
      <c r="C292" s="329"/>
      <c r="D292" s="288"/>
      <c r="E292" s="319" t="s">
        <v>340</v>
      </c>
      <c r="F292" s="341" t="s">
        <v>487</v>
      </c>
      <c r="G292" s="305"/>
      <c r="H292" s="301"/>
      <c r="I292" s="301"/>
      <c r="J292" s="288"/>
      <c r="K292" s="303"/>
      <c r="L292" s="364"/>
      <c r="M292" s="288"/>
      <c r="N292" s="302"/>
    </row>
    <row r="293" spans="2:14">
      <c r="B293" s="299"/>
      <c r="C293" s="329"/>
      <c r="D293" s="288"/>
      <c r="E293" s="319" t="s">
        <v>340</v>
      </c>
      <c r="F293" s="341" t="s">
        <v>488</v>
      </c>
      <c r="G293" s="305"/>
      <c r="H293" s="301"/>
      <c r="I293" s="301"/>
      <c r="J293" s="288"/>
      <c r="K293" s="303"/>
      <c r="L293" s="364"/>
      <c r="M293" s="288"/>
      <c r="N293" s="302"/>
    </row>
    <row r="294" spans="2:14">
      <c r="B294" s="299"/>
      <c r="C294" s="329"/>
      <c r="D294" s="288"/>
      <c r="E294" s="355"/>
      <c r="F294" s="327"/>
      <c r="G294" s="305"/>
      <c r="H294" s="301"/>
      <c r="I294" s="301"/>
      <c r="J294" s="288"/>
      <c r="K294" s="303"/>
      <c r="L294" s="357"/>
      <c r="M294" s="288"/>
      <c r="N294" s="302"/>
    </row>
    <row r="295" spans="2:14">
      <c r="B295" s="299"/>
      <c r="C295" s="329"/>
      <c r="D295" s="288"/>
      <c r="E295" s="355"/>
      <c r="F295" s="327" t="s">
        <v>489</v>
      </c>
      <c r="G295" s="305"/>
      <c r="H295" s="301"/>
      <c r="I295" s="301"/>
      <c r="J295" s="288"/>
      <c r="K295" s="303"/>
      <c r="L295" s="357"/>
      <c r="M295" s="288"/>
      <c r="N295" s="302"/>
    </row>
    <row r="296" spans="2:14" ht="15.75">
      <c r="B296" s="299"/>
      <c r="C296" s="329"/>
      <c r="D296" s="288"/>
      <c r="E296" s="319" t="s">
        <v>340</v>
      </c>
      <c r="F296" s="347" t="s">
        <v>490</v>
      </c>
      <c r="G296" s="305"/>
      <c r="H296" s="301"/>
      <c r="I296" s="301"/>
      <c r="J296" s="288"/>
      <c r="K296" s="303"/>
      <c r="L296" s="364"/>
      <c r="M296" s="288"/>
      <c r="N296" s="302"/>
    </row>
    <row r="297" spans="2:14" ht="15.75">
      <c r="B297" s="299"/>
      <c r="C297" s="319" t="s">
        <v>491</v>
      </c>
      <c r="D297" s="288"/>
      <c r="E297" s="355"/>
      <c r="F297" s="347"/>
      <c r="G297" s="370" t="s">
        <v>492</v>
      </c>
      <c r="H297" s="301"/>
      <c r="I297" s="301"/>
      <c r="J297" s="288"/>
      <c r="K297" s="303"/>
      <c r="L297" s="357"/>
      <c r="M297" s="288"/>
      <c r="N297" s="302"/>
    </row>
    <row r="298" spans="2:14">
      <c r="B298" s="299"/>
      <c r="C298" s="319"/>
      <c r="D298" s="288"/>
      <c r="E298" s="319" t="s">
        <v>340</v>
      </c>
      <c r="F298" s="341" t="s">
        <v>493</v>
      </c>
      <c r="G298" s="305"/>
      <c r="H298" s="301"/>
      <c r="I298" s="301"/>
      <c r="J298" s="288"/>
      <c r="K298" s="303"/>
      <c r="L298" s="364"/>
      <c r="M298" s="288"/>
      <c r="N298" s="302"/>
    </row>
    <row r="299" spans="2:14">
      <c r="B299" s="299"/>
      <c r="C299" s="319"/>
      <c r="D299" s="288"/>
      <c r="E299" s="355"/>
      <c r="F299" s="341"/>
      <c r="G299" s="335" t="s">
        <v>494</v>
      </c>
      <c r="H299" s="301"/>
      <c r="I299" s="301"/>
      <c r="J299" s="288"/>
      <c r="K299" s="303"/>
      <c r="L299" s="364"/>
      <c r="M299" s="288"/>
      <c r="N299" s="302"/>
    </row>
    <row r="300" spans="2:14">
      <c r="B300" s="299"/>
      <c r="C300" s="319"/>
      <c r="D300" s="288"/>
      <c r="E300" s="355"/>
      <c r="F300" s="341"/>
      <c r="G300" s="335" t="s">
        <v>495</v>
      </c>
      <c r="H300" s="301"/>
      <c r="I300" s="301"/>
      <c r="J300" s="288"/>
      <c r="K300" s="303"/>
      <c r="L300" s="364"/>
      <c r="M300" s="288"/>
      <c r="N300" s="302"/>
    </row>
    <row r="301" spans="2:14">
      <c r="B301" s="299"/>
      <c r="C301" s="319"/>
      <c r="D301" s="288"/>
      <c r="E301" s="355"/>
      <c r="F301" s="341"/>
      <c r="G301" s="335" t="s">
        <v>496</v>
      </c>
      <c r="H301" s="301"/>
      <c r="I301" s="301"/>
      <c r="J301" s="288"/>
      <c r="K301" s="303"/>
      <c r="L301" s="364"/>
      <c r="M301" s="288"/>
      <c r="N301" s="302"/>
    </row>
    <row r="302" spans="2:14">
      <c r="B302" s="299"/>
      <c r="C302" s="319"/>
      <c r="D302" s="288"/>
      <c r="E302" s="319" t="s">
        <v>340</v>
      </c>
      <c r="F302" s="341" t="s">
        <v>497</v>
      </c>
      <c r="G302" s="305"/>
      <c r="H302" s="301"/>
      <c r="I302" s="301"/>
      <c r="J302" s="288"/>
      <c r="K302" s="303"/>
      <c r="L302" s="364"/>
      <c r="M302" s="288"/>
      <c r="N302" s="302"/>
    </row>
    <row r="303" spans="2:14">
      <c r="B303" s="299"/>
      <c r="C303" s="319"/>
      <c r="D303" s="288"/>
      <c r="E303" s="355"/>
      <c r="F303" s="341"/>
      <c r="G303" s="335" t="s">
        <v>494</v>
      </c>
      <c r="H303" s="301"/>
      <c r="I303" s="301"/>
      <c r="J303" s="288"/>
      <c r="K303" s="303"/>
      <c r="L303" s="364"/>
      <c r="M303" s="288"/>
      <c r="N303" s="302"/>
    </row>
    <row r="304" spans="2:14">
      <c r="B304" s="299"/>
      <c r="C304" s="319"/>
      <c r="D304" s="288"/>
      <c r="E304" s="355"/>
      <c r="F304" s="341"/>
      <c r="G304" s="335" t="s">
        <v>495</v>
      </c>
      <c r="H304" s="301"/>
      <c r="I304" s="301"/>
      <c r="J304" s="288"/>
      <c r="K304" s="303"/>
      <c r="L304" s="364"/>
      <c r="M304" s="288"/>
      <c r="N304" s="302"/>
    </row>
    <row r="305" spans="2:14">
      <c r="B305" s="299"/>
      <c r="C305" s="319"/>
      <c r="D305" s="288"/>
      <c r="E305" s="355"/>
      <c r="F305" s="341"/>
      <c r="G305" s="335" t="s">
        <v>496</v>
      </c>
      <c r="H305" s="301"/>
      <c r="I305" s="301"/>
      <c r="J305" s="288"/>
      <c r="K305" s="303"/>
      <c r="L305" s="364"/>
      <c r="M305" s="288"/>
      <c r="N305" s="302"/>
    </row>
    <row r="306" spans="2:14">
      <c r="B306" s="299"/>
      <c r="C306" s="319"/>
      <c r="D306" s="288"/>
      <c r="E306" s="319" t="s">
        <v>340</v>
      </c>
      <c r="F306" s="341" t="s">
        <v>486</v>
      </c>
      <c r="G306" s="305"/>
      <c r="H306" s="301"/>
      <c r="I306" s="301"/>
      <c r="J306" s="288"/>
      <c r="K306" s="303"/>
      <c r="L306" s="364"/>
      <c r="M306" s="288"/>
      <c r="N306" s="302"/>
    </row>
    <row r="307" spans="2:14">
      <c r="B307" s="299"/>
      <c r="C307" s="319"/>
      <c r="D307" s="288"/>
      <c r="E307" s="319" t="s">
        <v>340</v>
      </c>
      <c r="F307" s="341" t="s">
        <v>498</v>
      </c>
      <c r="G307" s="305"/>
      <c r="H307" s="301"/>
      <c r="I307" s="301"/>
      <c r="J307" s="288"/>
      <c r="K307" s="303"/>
      <c r="L307" s="364"/>
      <c r="M307" s="288"/>
      <c r="N307" s="302"/>
    </row>
    <row r="308" spans="2:14">
      <c r="B308" s="299"/>
      <c r="C308" s="319"/>
      <c r="D308" s="288"/>
      <c r="E308" s="355"/>
      <c r="F308" s="327"/>
      <c r="G308" s="305"/>
      <c r="H308" s="301"/>
      <c r="I308" s="301"/>
      <c r="J308" s="288"/>
      <c r="K308" s="303"/>
      <c r="L308" s="357"/>
      <c r="M308" s="288"/>
      <c r="N308" s="302"/>
    </row>
    <row r="309" spans="2:14">
      <c r="B309" s="299"/>
      <c r="C309" s="319"/>
      <c r="D309" s="288"/>
      <c r="E309" s="355"/>
      <c r="F309" s="327" t="s">
        <v>499</v>
      </c>
      <c r="G309" s="305"/>
      <c r="H309" s="301"/>
      <c r="I309" s="301"/>
      <c r="J309" s="288"/>
      <c r="K309" s="303"/>
      <c r="L309" s="364"/>
      <c r="M309" s="288"/>
      <c r="N309" s="302"/>
    </row>
    <row r="310" spans="2:14">
      <c r="B310" s="299"/>
      <c r="C310" s="319"/>
      <c r="D310" s="288"/>
      <c r="E310" s="319" t="s">
        <v>340</v>
      </c>
      <c r="F310" s="341" t="s">
        <v>500</v>
      </c>
      <c r="G310" s="305"/>
      <c r="H310" s="301"/>
      <c r="I310" s="301"/>
      <c r="J310" s="288"/>
      <c r="K310" s="303"/>
      <c r="L310" s="371">
        <f>Bilanci!G49</f>
        <v>-97300338</v>
      </c>
      <c r="M310" s="288"/>
      <c r="N310" s="302"/>
    </row>
    <row r="311" spans="2:14">
      <c r="B311" s="299"/>
      <c r="C311" s="329" t="s">
        <v>501</v>
      </c>
      <c r="D311" s="288"/>
      <c r="E311" s="355"/>
      <c r="F311" s="327"/>
      <c r="G311" s="305"/>
      <c r="H311" s="301"/>
      <c r="I311" s="301"/>
      <c r="J311" s="288"/>
      <c r="K311" s="303"/>
      <c r="L311" s="357"/>
      <c r="M311" s="288"/>
      <c r="N311" s="302"/>
    </row>
    <row r="312" spans="2:14">
      <c r="B312" s="299"/>
      <c r="C312" s="329"/>
      <c r="D312" s="288"/>
      <c r="E312" s="355"/>
      <c r="F312" s="327" t="s">
        <v>502</v>
      </c>
      <c r="G312" s="305"/>
      <c r="H312" s="301"/>
      <c r="I312" s="301"/>
      <c r="J312" s="288"/>
      <c r="K312" s="303"/>
      <c r="L312" s="364"/>
      <c r="M312" s="288"/>
      <c r="N312" s="302"/>
    </row>
    <row r="313" spans="2:14">
      <c r="B313" s="299"/>
      <c r="C313" s="329"/>
      <c r="D313" s="288"/>
      <c r="E313" s="319" t="s">
        <v>340</v>
      </c>
      <c r="F313" s="341" t="s">
        <v>503</v>
      </c>
      <c r="G313" s="305"/>
      <c r="H313" s="301"/>
      <c r="I313" s="301"/>
      <c r="J313" s="288"/>
      <c r="K313" s="303"/>
      <c r="L313" s="371">
        <f>Bilanci!G41</f>
        <v>369215075.59867239</v>
      </c>
      <c r="M313" s="288"/>
      <c r="N313" s="302"/>
    </row>
    <row r="314" spans="2:14">
      <c r="B314" s="299"/>
      <c r="C314" s="319" t="s">
        <v>504</v>
      </c>
      <c r="D314" s="288"/>
      <c r="E314" s="319"/>
      <c r="F314" s="341"/>
      <c r="G314" s="339" t="s">
        <v>505</v>
      </c>
      <c r="H314" s="301"/>
      <c r="I314" s="301"/>
      <c r="J314" s="288"/>
      <c r="K314" s="303"/>
      <c r="L314" s="364"/>
      <c r="M314" s="288"/>
      <c r="N314" s="302"/>
    </row>
    <row r="315" spans="2:14">
      <c r="B315" s="299"/>
      <c r="C315" s="319"/>
      <c r="D315" s="288"/>
      <c r="E315" s="319" t="s">
        <v>340</v>
      </c>
      <c r="F315" s="341" t="s">
        <v>506</v>
      </c>
      <c r="G315" s="305"/>
      <c r="H315" s="301"/>
      <c r="I315" s="301"/>
      <c r="J315" s="288"/>
      <c r="K315" s="303"/>
      <c r="L315" s="364"/>
      <c r="M315" s="288"/>
      <c r="N315" s="302"/>
    </row>
    <row r="316" spans="2:14">
      <c r="B316" s="299"/>
      <c r="C316" s="319"/>
      <c r="D316" s="288"/>
      <c r="E316" s="355"/>
      <c r="F316" s="327"/>
      <c r="G316" s="339" t="s">
        <v>507</v>
      </c>
      <c r="H316" s="301"/>
      <c r="I316" s="301"/>
      <c r="J316" s="288"/>
      <c r="K316" s="303"/>
      <c r="L316" s="357"/>
      <c r="M316" s="288"/>
      <c r="N316" s="302"/>
    </row>
    <row r="317" spans="2:14">
      <c r="B317" s="299"/>
      <c r="C317" s="319"/>
      <c r="D317" s="288"/>
      <c r="E317" s="355"/>
      <c r="F317" s="327"/>
      <c r="G317" s="305"/>
      <c r="H317" s="301"/>
      <c r="I317" s="301"/>
      <c r="J317" s="288"/>
      <c r="K317" s="303"/>
      <c r="L317" s="357"/>
      <c r="M317" s="288"/>
      <c r="N317" s="302"/>
    </row>
    <row r="318" spans="2:14">
      <c r="B318" s="299"/>
      <c r="C318" s="319"/>
      <c r="D318" s="288"/>
      <c r="E318" s="341"/>
      <c r="F318" s="327" t="s">
        <v>508</v>
      </c>
      <c r="G318" s="305"/>
      <c r="H318" s="301"/>
      <c r="I318" s="301"/>
      <c r="J318" s="288"/>
      <c r="K318" s="303"/>
      <c r="L318" s="364"/>
      <c r="M318" s="288"/>
      <c r="N318" s="302"/>
    </row>
    <row r="319" spans="2:14">
      <c r="B319" s="299"/>
      <c r="C319" s="319"/>
      <c r="D319" s="288"/>
      <c r="E319" s="319" t="s">
        <v>340</v>
      </c>
      <c r="F319" s="341" t="s">
        <v>509</v>
      </c>
      <c r="G319" s="305"/>
      <c r="H319" s="301"/>
      <c r="I319" s="301"/>
      <c r="J319" s="288"/>
      <c r="K319" s="303"/>
      <c r="L319" s="364"/>
      <c r="M319" s="288"/>
      <c r="N319" s="302"/>
    </row>
    <row r="320" spans="2:14">
      <c r="B320" s="299"/>
      <c r="C320" s="329" t="s">
        <v>510</v>
      </c>
      <c r="D320" s="288"/>
      <c r="E320" s="319"/>
      <c r="F320" s="327"/>
      <c r="G320" s="305"/>
      <c r="H320" s="301"/>
      <c r="I320" s="301"/>
      <c r="J320" s="288"/>
      <c r="K320" s="303"/>
      <c r="L320" s="303"/>
      <c r="M320" s="288"/>
      <c r="N320" s="302"/>
    </row>
    <row r="321" spans="2:14">
      <c r="B321" s="299"/>
      <c r="C321" s="329"/>
      <c r="D321" s="288"/>
      <c r="E321" s="341"/>
      <c r="F321" s="327" t="s">
        <v>511</v>
      </c>
      <c r="G321" s="305"/>
      <c r="H321" s="301"/>
      <c r="I321" s="301"/>
      <c r="J321" s="288"/>
      <c r="K321" s="303"/>
      <c r="L321" s="364"/>
      <c r="M321" s="288"/>
      <c r="N321" s="302"/>
    </row>
    <row r="322" spans="2:14">
      <c r="B322" s="299"/>
      <c r="C322" s="329"/>
      <c r="D322" s="288"/>
      <c r="E322" s="319" t="s">
        <v>340</v>
      </c>
      <c r="F322" s="341" t="s">
        <v>512</v>
      </c>
      <c r="G322" s="305"/>
      <c r="H322" s="301"/>
      <c r="I322" s="301"/>
      <c r="J322" s="288"/>
      <c r="K322" s="303"/>
      <c r="L322" s="364"/>
      <c r="M322" s="288"/>
      <c r="N322" s="302"/>
    </row>
    <row r="323" spans="2:14">
      <c r="B323" s="299"/>
      <c r="C323" s="319" t="s">
        <v>513</v>
      </c>
      <c r="D323" s="288"/>
      <c r="E323" s="319"/>
      <c r="F323" s="327"/>
      <c r="G323" s="305"/>
      <c r="H323" s="301"/>
      <c r="I323" s="301"/>
      <c r="J323" s="288"/>
      <c r="K323" s="303"/>
      <c r="L323" s="303"/>
      <c r="M323" s="303"/>
      <c r="N323" s="302"/>
    </row>
    <row r="324" spans="2:14">
      <c r="B324" s="299"/>
      <c r="C324" s="319"/>
      <c r="D324" s="288"/>
      <c r="E324" s="341"/>
      <c r="F324" s="327" t="s">
        <v>514</v>
      </c>
      <c r="G324" s="305"/>
      <c r="H324" s="301"/>
      <c r="I324" s="301"/>
      <c r="J324" s="288"/>
      <c r="K324" s="303"/>
      <c r="L324" s="364"/>
      <c r="M324" s="288"/>
      <c r="N324" s="302"/>
    </row>
    <row r="325" spans="2:14">
      <c r="B325" s="299"/>
      <c r="C325" s="319"/>
      <c r="D325" s="288"/>
      <c r="E325" s="319" t="s">
        <v>340</v>
      </c>
      <c r="F325" s="335" t="s">
        <v>515</v>
      </c>
      <c r="G325" s="305"/>
      <c r="H325" s="301"/>
      <c r="I325" s="301"/>
      <c r="J325" s="288"/>
      <c r="K325" s="303"/>
      <c r="L325" s="364"/>
      <c r="M325" s="288"/>
      <c r="N325" s="302"/>
    </row>
    <row r="326" spans="2:14">
      <c r="B326" s="299"/>
      <c r="C326" s="329" t="s">
        <v>516</v>
      </c>
      <c r="D326" s="288"/>
      <c r="E326" s="319"/>
      <c r="F326" s="327"/>
      <c r="G326" s="305"/>
      <c r="H326" s="301"/>
      <c r="I326" s="301"/>
      <c r="J326" s="288"/>
      <c r="K326" s="303"/>
      <c r="L326" s="303"/>
      <c r="M326" s="288"/>
      <c r="N326" s="302"/>
    </row>
    <row r="327" spans="2:14">
      <c r="B327" s="299"/>
      <c r="C327" s="329"/>
      <c r="D327" s="288"/>
      <c r="E327" s="341"/>
      <c r="F327" s="327" t="s">
        <v>517</v>
      </c>
      <c r="G327" s="305"/>
      <c r="H327" s="301"/>
      <c r="I327" s="301"/>
      <c r="J327" s="288"/>
      <c r="K327" s="303"/>
      <c r="L327" s="364"/>
      <c r="M327" s="288"/>
      <c r="N327" s="302"/>
    </row>
    <row r="328" spans="2:14">
      <c r="B328" s="299"/>
      <c r="C328" s="329"/>
      <c r="D328" s="288"/>
      <c r="E328" s="319" t="s">
        <v>340</v>
      </c>
      <c r="F328" s="341" t="s">
        <v>518</v>
      </c>
      <c r="G328" s="305"/>
      <c r="H328" s="301"/>
      <c r="I328" s="301"/>
      <c r="J328" s="288"/>
      <c r="K328" s="303"/>
      <c r="L328" s="371">
        <f>Bilanci!G42</f>
        <v>145292.16</v>
      </c>
      <c r="M328" s="288"/>
      <c r="N328" s="302"/>
    </row>
    <row r="329" spans="2:14">
      <c r="B329" s="299"/>
      <c r="C329" s="319" t="s">
        <v>519</v>
      </c>
      <c r="D329" s="288"/>
      <c r="E329" s="319" t="s">
        <v>340</v>
      </c>
      <c r="F329" s="341" t="s">
        <v>520</v>
      </c>
      <c r="G329" s="305"/>
      <c r="H329" s="301"/>
      <c r="I329" s="301"/>
      <c r="J329" s="288"/>
      <c r="K329" s="303"/>
      <c r="L329" s="364"/>
      <c r="M329" s="288"/>
      <c r="N329" s="302"/>
    </row>
    <row r="330" spans="2:14">
      <c r="B330" s="299"/>
      <c r="C330" s="319"/>
      <c r="D330" s="288"/>
      <c r="E330" s="319" t="s">
        <v>340</v>
      </c>
      <c r="F330" s="341" t="s">
        <v>521</v>
      </c>
      <c r="G330" s="305"/>
      <c r="H330" s="301"/>
      <c r="I330" s="301"/>
      <c r="J330" s="288"/>
      <c r="K330" s="303"/>
      <c r="L330" s="371"/>
      <c r="M330" s="288"/>
      <c r="N330" s="302"/>
    </row>
    <row r="331" spans="2:14">
      <c r="B331" s="299"/>
      <c r="C331" s="319"/>
      <c r="D331" s="288"/>
      <c r="E331" s="319" t="s">
        <v>340</v>
      </c>
      <c r="F331" s="341" t="s">
        <v>522</v>
      </c>
      <c r="G331" s="305"/>
      <c r="H331" s="301"/>
      <c r="I331" s="301"/>
      <c r="J331" s="288"/>
      <c r="K331" s="303"/>
      <c r="L331" s="364"/>
      <c r="M331" s="288"/>
      <c r="N331" s="302"/>
    </row>
    <row r="332" spans="2:14">
      <c r="B332" s="299"/>
      <c r="C332" s="319"/>
      <c r="D332" s="288"/>
      <c r="E332" s="319" t="s">
        <v>340</v>
      </c>
      <c r="F332" s="341" t="s">
        <v>523</v>
      </c>
      <c r="G332" s="305"/>
      <c r="H332" s="301"/>
      <c r="I332" s="301"/>
      <c r="J332" s="288"/>
      <c r="K332" s="303"/>
      <c r="L332" s="364"/>
      <c r="M332" s="288"/>
      <c r="N332" s="302"/>
    </row>
    <row r="333" spans="2:14">
      <c r="B333" s="299"/>
      <c r="C333" s="319"/>
      <c r="D333" s="288"/>
      <c r="E333" s="319"/>
      <c r="F333" s="327"/>
      <c r="G333" s="305"/>
      <c r="H333" s="301"/>
      <c r="I333" s="301"/>
      <c r="J333" s="288"/>
      <c r="K333" s="303"/>
      <c r="L333" s="303"/>
      <c r="M333" s="288"/>
      <c r="N333" s="302"/>
    </row>
    <row r="334" spans="2:14">
      <c r="B334" s="299"/>
      <c r="C334" s="319"/>
      <c r="D334" s="288"/>
      <c r="E334" s="341"/>
      <c r="F334" s="327" t="s">
        <v>524</v>
      </c>
      <c r="G334" s="305"/>
      <c r="H334" s="301"/>
      <c r="I334" s="301"/>
      <c r="J334" s="288"/>
      <c r="K334" s="303"/>
      <c r="L334" s="364"/>
      <c r="M334" s="288"/>
      <c r="N334" s="302"/>
    </row>
    <row r="335" spans="2:14">
      <c r="B335" s="299"/>
      <c r="C335" s="319"/>
      <c r="D335" s="288"/>
      <c r="E335" s="319" t="s">
        <v>340</v>
      </c>
      <c r="F335" s="341" t="s">
        <v>525</v>
      </c>
      <c r="G335" s="305"/>
      <c r="H335" s="301"/>
      <c r="I335" s="301"/>
      <c r="J335" s="288"/>
      <c r="K335" s="303"/>
      <c r="L335" s="364"/>
      <c r="M335" s="288"/>
      <c r="N335" s="302"/>
    </row>
    <row r="336" spans="2:14">
      <c r="B336" s="299"/>
      <c r="C336" s="329" t="s">
        <v>526</v>
      </c>
      <c r="D336" s="288"/>
      <c r="E336" s="319" t="s">
        <v>340</v>
      </c>
      <c r="F336" s="341" t="s">
        <v>527</v>
      </c>
      <c r="G336" s="305"/>
      <c r="H336" s="301"/>
      <c r="I336" s="301"/>
      <c r="J336" s="288"/>
      <c r="K336" s="303"/>
      <c r="L336" s="371"/>
      <c r="M336" s="288"/>
      <c r="N336" s="302"/>
    </row>
    <row r="337" spans="2:14">
      <c r="B337" s="299"/>
      <c r="C337" s="329"/>
      <c r="D337" s="288"/>
      <c r="E337" s="319" t="s">
        <v>340</v>
      </c>
      <c r="F337" s="341" t="s">
        <v>528</v>
      </c>
      <c r="G337" s="305"/>
      <c r="H337" s="301"/>
      <c r="I337" s="301"/>
      <c r="J337" s="288"/>
      <c r="K337" s="303"/>
      <c r="L337" s="364"/>
      <c r="M337" s="288"/>
      <c r="N337" s="302"/>
    </row>
    <row r="338" spans="2:14">
      <c r="B338" s="299"/>
      <c r="C338" s="329"/>
      <c r="D338" s="288"/>
      <c r="E338" s="319" t="s">
        <v>340</v>
      </c>
      <c r="F338" s="341" t="s">
        <v>529</v>
      </c>
      <c r="G338" s="305"/>
      <c r="H338" s="301"/>
      <c r="I338" s="301"/>
      <c r="J338" s="288"/>
      <c r="K338" s="303"/>
      <c r="L338" s="371"/>
      <c r="M338" s="288"/>
      <c r="N338" s="302"/>
    </row>
    <row r="339" spans="2:14">
      <c r="B339" s="299"/>
      <c r="C339" s="329"/>
      <c r="D339" s="288"/>
      <c r="E339" s="319" t="s">
        <v>340</v>
      </c>
      <c r="F339" s="341" t="s">
        <v>530</v>
      </c>
      <c r="G339" s="305"/>
      <c r="H339" s="301"/>
      <c r="I339" s="301"/>
      <c r="J339" s="288"/>
      <c r="K339" s="303"/>
      <c r="L339" s="371">
        <f>Bilanci!G46</f>
        <v>167773.27499997616</v>
      </c>
      <c r="M339" s="288"/>
      <c r="N339" s="302"/>
    </row>
    <row r="340" spans="2:14">
      <c r="B340" s="299"/>
      <c r="C340" s="329"/>
      <c r="D340" s="288"/>
      <c r="E340" s="319" t="s">
        <v>340</v>
      </c>
      <c r="F340" s="341" t="s">
        <v>531</v>
      </c>
      <c r="G340" s="305"/>
      <c r="H340" s="301"/>
      <c r="I340" s="301"/>
      <c r="J340" s="288"/>
      <c r="K340" s="303"/>
      <c r="L340" s="364"/>
      <c r="M340" s="288"/>
      <c r="N340" s="302"/>
    </row>
    <row r="341" spans="2:14">
      <c r="B341" s="299"/>
      <c r="C341" s="329"/>
      <c r="D341" s="288"/>
      <c r="E341" s="319" t="s">
        <v>340</v>
      </c>
      <c r="F341" s="341" t="s">
        <v>532</v>
      </c>
      <c r="G341" s="305"/>
      <c r="H341" s="301"/>
      <c r="I341" s="301"/>
      <c r="J341" s="288"/>
      <c r="K341" s="303"/>
      <c r="L341" s="364"/>
      <c r="M341" s="288"/>
      <c r="N341" s="302"/>
    </row>
    <row r="342" spans="2:14">
      <c r="B342" s="299"/>
      <c r="C342" s="329"/>
      <c r="D342" s="288"/>
      <c r="E342" s="319" t="s">
        <v>340</v>
      </c>
      <c r="F342" s="341" t="s">
        <v>533</v>
      </c>
      <c r="G342" s="305"/>
      <c r="H342" s="301"/>
      <c r="I342" s="301"/>
      <c r="J342" s="288"/>
      <c r="K342" s="303"/>
      <c r="L342" s="371"/>
      <c r="M342" s="288"/>
      <c r="N342" s="302"/>
    </row>
    <row r="343" spans="2:14">
      <c r="B343" s="299"/>
      <c r="C343" s="329"/>
      <c r="D343" s="288"/>
      <c r="E343" s="319"/>
      <c r="F343" s="327"/>
      <c r="G343" s="305"/>
      <c r="H343" s="301"/>
      <c r="I343" s="301"/>
      <c r="J343" s="288"/>
      <c r="K343" s="303"/>
      <c r="L343" s="303"/>
      <c r="M343" s="288"/>
      <c r="N343" s="302"/>
    </row>
    <row r="344" spans="2:14">
      <c r="B344" s="299"/>
      <c r="C344" s="329"/>
      <c r="D344" s="288"/>
      <c r="E344" s="341"/>
      <c r="F344" s="327" t="s">
        <v>534</v>
      </c>
      <c r="G344" s="305"/>
      <c r="H344" s="301"/>
      <c r="I344" s="301"/>
      <c r="J344" s="288"/>
      <c r="K344" s="303"/>
      <c r="L344" s="364"/>
      <c r="M344" s="288"/>
      <c r="N344" s="302"/>
    </row>
    <row r="345" spans="2:14">
      <c r="B345" s="299"/>
      <c r="C345" s="329"/>
      <c r="D345" s="288"/>
      <c r="E345" s="319" t="s">
        <v>340</v>
      </c>
      <c r="F345" s="341" t="s">
        <v>535</v>
      </c>
      <c r="G345" s="305"/>
      <c r="H345" s="301"/>
      <c r="I345" s="301"/>
      <c r="J345" s="288"/>
      <c r="K345" s="303"/>
      <c r="L345" s="364"/>
      <c r="M345" s="288"/>
      <c r="N345" s="302"/>
    </row>
    <row r="346" spans="2:14">
      <c r="B346" s="299"/>
      <c r="C346" s="329" t="s">
        <v>536</v>
      </c>
      <c r="D346" s="288"/>
      <c r="E346" s="319" t="s">
        <v>340</v>
      </c>
      <c r="F346" s="341" t="s">
        <v>537</v>
      </c>
      <c r="G346" s="305"/>
      <c r="H346" s="301"/>
      <c r="I346" s="301"/>
      <c r="J346" s="288"/>
      <c r="K346" s="303"/>
      <c r="L346" s="364"/>
      <c r="M346" s="288"/>
      <c r="N346" s="302"/>
    </row>
    <row r="347" spans="2:14">
      <c r="B347" s="299"/>
      <c r="C347" s="329"/>
      <c r="D347" s="288"/>
      <c r="E347" s="319"/>
      <c r="F347" s="327"/>
      <c r="G347" s="305"/>
      <c r="H347" s="301"/>
      <c r="I347" s="301"/>
      <c r="J347" s="288"/>
      <c r="K347" s="303"/>
      <c r="L347" s="357"/>
      <c r="M347" s="288"/>
      <c r="N347" s="302"/>
    </row>
    <row r="348" spans="2:14">
      <c r="B348" s="299"/>
      <c r="C348" s="329"/>
      <c r="D348" s="288"/>
      <c r="E348" s="368">
        <v>14</v>
      </c>
      <c r="F348" s="369" t="s">
        <v>538</v>
      </c>
      <c r="G348" s="305"/>
      <c r="H348" s="301"/>
      <c r="I348" s="301"/>
      <c r="J348" s="288"/>
      <c r="K348" s="303"/>
      <c r="L348" s="364"/>
      <c r="M348" s="288"/>
      <c r="N348" s="302"/>
    </row>
    <row r="349" spans="2:14">
      <c r="B349" s="299"/>
      <c r="C349" s="329"/>
      <c r="D349" s="288"/>
      <c r="E349" s="319" t="s">
        <v>340</v>
      </c>
      <c r="F349" s="341" t="s">
        <v>539</v>
      </c>
      <c r="G349" s="305"/>
      <c r="H349" s="301"/>
      <c r="I349" s="301"/>
      <c r="J349" s="288"/>
      <c r="K349" s="303"/>
      <c r="L349" s="364"/>
      <c r="M349" s="288"/>
      <c r="N349" s="302"/>
    </row>
    <row r="350" spans="2:14">
      <c r="B350" s="299"/>
      <c r="C350" s="351"/>
      <c r="D350" s="288"/>
      <c r="E350" s="319" t="s">
        <v>340</v>
      </c>
      <c r="F350" s="341" t="s">
        <v>540</v>
      </c>
      <c r="G350" s="305"/>
      <c r="H350" s="301"/>
      <c r="I350" s="301"/>
      <c r="J350" s="288"/>
      <c r="K350" s="303"/>
      <c r="L350" s="364"/>
      <c r="M350" s="288"/>
      <c r="N350" s="302"/>
    </row>
    <row r="351" spans="2:14">
      <c r="B351" s="299"/>
      <c r="C351" s="351"/>
      <c r="D351" s="288"/>
      <c r="E351" s="368"/>
      <c r="F351" s="369"/>
      <c r="G351" s="305"/>
      <c r="H351" s="301"/>
      <c r="I351" s="301"/>
      <c r="J351" s="288"/>
      <c r="K351" s="303"/>
      <c r="L351" s="357"/>
      <c r="M351" s="288"/>
      <c r="N351" s="302"/>
    </row>
    <row r="352" spans="2:14">
      <c r="B352" s="299"/>
      <c r="C352" s="351"/>
      <c r="D352" s="288"/>
      <c r="E352" s="368">
        <v>15</v>
      </c>
      <c r="F352" s="369" t="s">
        <v>541</v>
      </c>
      <c r="G352" s="305"/>
      <c r="H352" s="301"/>
      <c r="I352" s="301"/>
      <c r="J352" s="288"/>
      <c r="K352" s="303"/>
      <c r="L352" s="364"/>
      <c r="M352" s="288"/>
      <c r="N352" s="302"/>
    </row>
    <row r="353" spans="2:14">
      <c r="B353" s="299"/>
      <c r="C353" s="351"/>
      <c r="D353" s="288"/>
      <c r="E353" s="319" t="s">
        <v>340</v>
      </c>
      <c r="F353" s="372" t="s">
        <v>542</v>
      </c>
      <c r="G353" s="305"/>
      <c r="H353" s="301"/>
      <c r="I353" s="301"/>
      <c r="J353" s="288"/>
      <c r="K353" s="303"/>
      <c r="L353" s="364"/>
      <c r="M353" s="288"/>
      <c r="N353" s="302"/>
    </row>
    <row r="354" spans="2:14">
      <c r="B354" s="299"/>
      <c r="C354" s="351"/>
      <c r="D354" s="288"/>
      <c r="E354" s="319" t="s">
        <v>340</v>
      </c>
      <c r="F354" s="341" t="s">
        <v>543</v>
      </c>
      <c r="G354" s="305"/>
      <c r="H354" s="301"/>
      <c r="I354" s="301"/>
      <c r="J354" s="288"/>
      <c r="K354" s="303"/>
      <c r="L354" s="364"/>
      <c r="M354" s="288"/>
      <c r="N354" s="302"/>
    </row>
    <row r="355" spans="2:14">
      <c r="B355" s="299"/>
      <c r="C355" s="351"/>
      <c r="D355" s="288"/>
      <c r="E355" s="368"/>
      <c r="F355" s="369"/>
      <c r="G355" s="305"/>
      <c r="H355" s="301"/>
      <c r="I355" s="301"/>
      <c r="J355" s="288"/>
      <c r="K355" s="303"/>
      <c r="L355" s="357"/>
      <c r="M355" s="288"/>
      <c r="N355" s="302"/>
    </row>
    <row r="356" spans="2:14">
      <c r="B356" s="299"/>
      <c r="C356" s="351"/>
      <c r="D356" s="288"/>
      <c r="E356" s="368">
        <v>16</v>
      </c>
      <c r="F356" s="369" t="s">
        <v>544</v>
      </c>
      <c r="G356" s="305"/>
      <c r="H356" s="301"/>
      <c r="I356" s="301"/>
      <c r="J356" s="288"/>
      <c r="K356" s="303"/>
      <c r="L356" s="364"/>
      <c r="M356" s="288"/>
      <c r="N356" s="302"/>
    </row>
    <row r="357" spans="2:14">
      <c r="B357" s="299"/>
      <c r="C357" s="351"/>
      <c r="D357" s="288"/>
      <c r="E357" s="319" t="s">
        <v>340</v>
      </c>
      <c r="F357" s="372" t="s">
        <v>545</v>
      </c>
      <c r="G357" s="305"/>
      <c r="H357" s="301"/>
      <c r="I357" s="301"/>
      <c r="J357" s="288"/>
      <c r="K357" s="303"/>
      <c r="L357" s="364"/>
      <c r="M357" s="288"/>
      <c r="N357" s="302"/>
    </row>
    <row r="358" spans="2:14">
      <c r="B358" s="299"/>
      <c r="C358" s="351"/>
      <c r="D358" s="288"/>
      <c r="E358" s="355"/>
      <c r="F358" s="305"/>
      <c r="G358" s="305"/>
      <c r="H358" s="301"/>
      <c r="I358" s="301"/>
      <c r="J358" s="288"/>
      <c r="K358" s="303"/>
      <c r="L358" s="357"/>
      <c r="M358" s="288"/>
      <c r="N358" s="302"/>
    </row>
    <row r="359" spans="2:14">
      <c r="B359" s="299"/>
      <c r="C359" s="351"/>
      <c r="D359" s="288"/>
      <c r="E359" s="368">
        <v>17</v>
      </c>
      <c r="F359" s="369" t="s">
        <v>546</v>
      </c>
      <c r="G359" s="305"/>
      <c r="H359" s="301"/>
      <c r="I359" s="301"/>
      <c r="J359" s="288"/>
      <c r="K359" s="303"/>
      <c r="L359" s="357"/>
      <c r="M359" s="288"/>
      <c r="N359" s="302"/>
    </row>
    <row r="360" spans="2:14">
      <c r="B360" s="299"/>
      <c r="C360" s="295"/>
      <c r="D360" s="288"/>
      <c r="E360" s="355"/>
      <c r="F360" s="327" t="s">
        <v>481</v>
      </c>
      <c r="G360" s="305"/>
      <c r="H360" s="301"/>
      <c r="I360" s="301"/>
      <c r="J360" s="288"/>
      <c r="K360" s="303"/>
      <c r="L360" s="364"/>
      <c r="M360" s="288"/>
      <c r="N360" s="302"/>
    </row>
    <row r="361" spans="2:14">
      <c r="B361" s="299"/>
      <c r="C361" s="351"/>
      <c r="D361" s="288"/>
      <c r="E361" s="319" t="s">
        <v>340</v>
      </c>
      <c r="F361" s="341" t="s">
        <v>547</v>
      </c>
      <c r="G361" s="305"/>
      <c r="H361" s="301"/>
      <c r="I361" s="301"/>
      <c r="J361" s="288"/>
      <c r="K361" s="303"/>
      <c r="L361" s="364"/>
      <c r="M361" s="288"/>
      <c r="N361" s="302"/>
    </row>
    <row r="362" spans="2:14">
      <c r="B362" s="299"/>
      <c r="C362" s="319" t="s">
        <v>548</v>
      </c>
      <c r="D362" s="288"/>
      <c r="E362" s="319" t="s">
        <v>340</v>
      </c>
      <c r="F362" s="341" t="s">
        <v>549</v>
      </c>
      <c r="G362" s="305"/>
      <c r="H362" s="301"/>
      <c r="I362" s="301"/>
      <c r="J362" s="288"/>
      <c r="K362" s="303"/>
      <c r="L362" s="364"/>
      <c r="M362" s="288"/>
      <c r="N362" s="302"/>
    </row>
    <row r="363" spans="2:14">
      <c r="B363" s="299"/>
      <c r="C363" s="319"/>
      <c r="D363" s="288"/>
      <c r="E363" s="319" t="s">
        <v>340</v>
      </c>
      <c r="F363" s="341" t="s">
        <v>550</v>
      </c>
      <c r="G363" s="305"/>
      <c r="H363" s="301"/>
      <c r="I363" s="301"/>
      <c r="J363" s="288"/>
      <c r="K363" s="303"/>
      <c r="L363" s="364"/>
      <c r="M363" s="288"/>
      <c r="N363" s="302"/>
    </row>
    <row r="364" spans="2:14">
      <c r="B364" s="299"/>
      <c r="C364" s="319"/>
      <c r="D364" s="288"/>
      <c r="E364" s="319" t="s">
        <v>340</v>
      </c>
      <c r="F364" s="341" t="s">
        <v>486</v>
      </c>
      <c r="G364" s="305"/>
      <c r="H364" s="301"/>
      <c r="I364" s="301"/>
      <c r="J364" s="288"/>
      <c r="K364" s="303"/>
      <c r="L364" s="373"/>
      <c r="M364" s="288"/>
      <c r="N364" s="302"/>
    </row>
    <row r="365" spans="2:14">
      <c r="B365" s="299"/>
      <c r="C365" s="319"/>
      <c r="D365" s="288"/>
      <c r="E365" s="319" t="s">
        <v>340</v>
      </c>
      <c r="F365" s="341" t="s">
        <v>487</v>
      </c>
      <c r="G365" s="305"/>
      <c r="H365" s="301"/>
      <c r="I365" s="301"/>
      <c r="J365" s="288"/>
      <c r="K365" s="303"/>
      <c r="L365" s="364"/>
      <c r="M365" s="288"/>
      <c r="N365" s="302"/>
    </row>
    <row r="366" spans="2:14">
      <c r="B366" s="299"/>
      <c r="C366" s="319"/>
      <c r="D366" s="288"/>
      <c r="E366" s="319" t="s">
        <v>340</v>
      </c>
      <c r="F366" s="341" t="s">
        <v>488</v>
      </c>
      <c r="G366" s="305"/>
      <c r="H366" s="301"/>
      <c r="I366" s="301"/>
      <c r="J366" s="288"/>
      <c r="K366" s="303"/>
      <c r="L366" s="364"/>
      <c r="M366" s="288"/>
      <c r="N366" s="302"/>
    </row>
    <row r="367" spans="2:14">
      <c r="B367" s="299"/>
      <c r="C367" s="319"/>
      <c r="D367" s="288"/>
      <c r="E367" s="355"/>
      <c r="F367" s="327"/>
      <c r="G367" s="305"/>
      <c r="H367" s="301"/>
      <c r="I367" s="301"/>
      <c r="J367" s="288"/>
      <c r="K367" s="303"/>
      <c r="L367" s="357"/>
      <c r="M367" s="288"/>
      <c r="N367" s="302"/>
    </row>
    <row r="368" spans="2:14">
      <c r="B368" s="299"/>
      <c r="C368" s="319"/>
      <c r="D368" s="288"/>
      <c r="E368" s="355"/>
      <c r="F368" s="327" t="s">
        <v>489</v>
      </c>
      <c r="G368" s="305"/>
      <c r="H368" s="301"/>
      <c r="I368" s="301"/>
      <c r="J368" s="288"/>
      <c r="K368" s="303"/>
      <c r="L368" s="357"/>
      <c r="M368" s="288"/>
      <c r="N368" s="302"/>
    </row>
    <row r="369" spans="2:14" ht="15.75">
      <c r="B369" s="299"/>
      <c r="C369" s="319"/>
      <c r="D369" s="288"/>
      <c r="E369" s="319" t="s">
        <v>340</v>
      </c>
      <c r="F369" s="347" t="s">
        <v>490</v>
      </c>
      <c r="G369" s="305"/>
      <c r="H369" s="301"/>
      <c r="I369" s="301"/>
      <c r="J369" s="288"/>
      <c r="K369" s="303"/>
      <c r="L369" s="364"/>
      <c r="M369" s="288"/>
      <c r="N369" s="302"/>
    </row>
    <row r="370" spans="2:14" ht="15.75">
      <c r="B370" s="299"/>
      <c r="C370" s="329" t="s">
        <v>551</v>
      </c>
      <c r="D370" s="288"/>
      <c r="E370" s="355"/>
      <c r="F370" s="347"/>
      <c r="G370" s="370" t="s">
        <v>492</v>
      </c>
      <c r="H370" s="301"/>
      <c r="I370" s="301"/>
      <c r="J370" s="288"/>
      <c r="K370" s="303"/>
      <c r="L370" s="357"/>
      <c r="M370" s="288"/>
      <c r="N370" s="302"/>
    </row>
    <row r="371" spans="2:14">
      <c r="B371" s="299"/>
      <c r="C371" s="329"/>
      <c r="D371" s="288"/>
      <c r="E371" s="319" t="s">
        <v>340</v>
      </c>
      <c r="F371" s="341" t="s">
        <v>552</v>
      </c>
      <c r="G371" s="305"/>
      <c r="H371" s="301"/>
      <c r="I371" s="301"/>
      <c r="J371" s="288"/>
      <c r="K371" s="303"/>
      <c r="L371" s="364"/>
      <c r="M371" s="288"/>
      <c r="N371" s="302"/>
    </row>
    <row r="372" spans="2:14">
      <c r="B372" s="299"/>
      <c r="C372" s="329"/>
      <c r="D372" s="288"/>
      <c r="E372" s="355"/>
      <c r="F372" s="341"/>
      <c r="G372" s="335" t="s">
        <v>494</v>
      </c>
      <c r="H372" s="301"/>
      <c r="I372" s="301"/>
      <c r="J372" s="288"/>
      <c r="K372" s="303"/>
      <c r="L372" s="364"/>
      <c r="M372" s="288"/>
      <c r="N372" s="302"/>
    </row>
    <row r="373" spans="2:14">
      <c r="B373" s="299"/>
      <c r="C373" s="329"/>
      <c r="D373" s="288"/>
      <c r="E373" s="355"/>
      <c r="F373" s="341"/>
      <c r="G373" s="335" t="s">
        <v>495</v>
      </c>
      <c r="H373" s="301"/>
      <c r="I373" s="301"/>
      <c r="J373" s="288"/>
      <c r="K373" s="303"/>
      <c r="L373" s="364"/>
      <c r="M373" s="288"/>
      <c r="N373" s="302"/>
    </row>
    <row r="374" spans="2:14">
      <c r="B374" s="299"/>
      <c r="C374" s="329"/>
      <c r="D374" s="288"/>
      <c r="E374" s="355"/>
      <c r="F374" s="341"/>
      <c r="G374" s="335" t="s">
        <v>496</v>
      </c>
      <c r="H374" s="301"/>
      <c r="I374" s="301"/>
      <c r="J374" s="288"/>
      <c r="K374" s="303"/>
      <c r="L374" s="364"/>
      <c r="M374" s="288"/>
      <c r="N374" s="302"/>
    </row>
    <row r="375" spans="2:14">
      <c r="B375" s="299"/>
      <c r="C375" s="329"/>
      <c r="D375" s="288"/>
      <c r="E375" s="319" t="s">
        <v>340</v>
      </c>
      <c r="F375" s="341" t="s">
        <v>486</v>
      </c>
      <c r="G375" s="305"/>
      <c r="H375" s="301"/>
      <c r="I375" s="301"/>
      <c r="J375" s="288"/>
      <c r="K375" s="303"/>
      <c r="L375" s="364"/>
      <c r="M375" s="288"/>
      <c r="N375" s="302"/>
    </row>
    <row r="376" spans="2:14">
      <c r="B376" s="299"/>
      <c r="C376" s="329"/>
      <c r="D376" s="288"/>
      <c r="E376" s="355"/>
      <c r="F376" s="327"/>
      <c r="G376" s="305"/>
      <c r="H376" s="301"/>
      <c r="I376" s="301"/>
      <c r="J376" s="288"/>
      <c r="K376" s="303"/>
      <c r="L376" s="357"/>
      <c r="M376" s="288"/>
      <c r="N376" s="302"/>
    </row>
    <row r="377" spans="2:14">
      <c r="B377" s="299"/>
      <c r="C377" s="329"/>
      <c r="D377" s="288"/>
      <c r="E377" s="355"/>
      <c r="F377" s="327" t="s">
        <v>553</v>
      </c>
      <c r="G377" s="305"/>
      <c r="H377" s="301"/>
      <c r="I377" s="301"/>
      <c r="J377" s="288"/>
      <c r="K377" s="303"/>
      <c r="L377" s="364"/>
      <c r="M377" s="288"/>
      <c r="N377" s="302"/>
    </row>
    <row r="378" spans="2:14">
      <c r="B378" s="299"/>
      <c r="C378" s="329"/>
      <c r="D378" s="288"/>
      <c r="E378" s="319" t="s">
        <v>340</v>
      </c>
      <c r="F378" s="341" t="s">
        <v>500</v>
      </c>
      <c r="G378" s="305"/>
      <c r="H378" s="301"/>
      <c r="I378" s="301"/>
      <c r="J378" s="288"/>
      <c r="K378" s="303"/>
      <c r="L378" s="364"/>
      <c r="M378" s="288"/>
      <c r="N378" s="302"/>
    </row>
    <row r="379" spans="2:14">
      <c r="B379" s="299"/>
      <c r="C379" s="319" t="s">
        <v>554</v>
      </c>
      <c r="D379" s="288"/>
      <c r="E379" s="355"/>
      <c r="F379" s="327"/>
      <c r="G379" s="305"/>
      <c r="H379" s="301"/>
      <c r="I379" s="301"/>
      <c r="J379" s="288"/>
      <c r="K379" s="303"/>
      <c r="L379" s="357"/>
      <c r="M379" s="288"/>
      <c r="N379" s="302"/>
    </row>
    <row r="380" spans="2:14">
      <c r="B380" s="299"/>
      <c r="C380" s="319"/>
      <c r="D380" s="288"/>
      <c r="E380" s="355"/>
      <c r="F380" s="327" t="s">
        <v>502</v>
      </c>
      <c r="G380" s="305"/>
      <c r="H380" s="301"/>
      <c r="I380" s="301"/>
      <c r="J380" s="288"/>
      <c r="K380" s="303"/>
      <c r="L380" s="357"/>
      <c r="M380" s="288"/>
      <c r="N380" s="302"/>
    </row>
    <row r="381" spans="2:14">
      <c r="B381" s="299"/>
      <c r="C381" s="319"/>
      <c r="D381" s="288"/>
      <c r="E381" s="319" t="s">
        <v>340</v>
      </c>
      <c r="F381" s="341" t="s">
        <v>555</v>
      </c>
      <c r="G381" s="305"/>
      <c r="H381" s="301"/>
      <c r="I381" s="301"/>
      <c r="J381" s="288"/>
      <c r="K381" s="303"/>
      <c r="L381" s="364"/>
      <c r="M381" s="288"/>
      <c r="N381" s="302"/>
    </row>
    <row r="382" spans="2:14">
      <c r="B382" s="299"/>
      <c r="C382" s="329" t="s">
        <v>556</v>
      </c>
      <c r="D382" s="288"/>
      <c r="E382" s="319"/>
      <c r="F382" s="341"/>
      <c r="G382" s="339" t="s">
        <v>505</v>
      </c>
      <c r="H382" s="301"/>
      <c r="I382" s="301"/>
      <c r="J382" s="288"/>
      <c r="K382" s="303"/>
      <c r="L382" s="364"/>
      <c r="M382" s="288"/>
      <c r="N382" s="302"/>
    </row>
    <row r="383" spans="2:14">
      <c r="B383" s="299"/>
      <c r="C383" s="329"/>
      <c r="D383" s="288"/>
      <c r="E383" s="319" t="s">
        <v>340</v>
      </c>
      <c r="F383" s="341" t="s">
        <v>557</v>
      </c>
      <c r="G383" s="305"/>
      <c r="H383" s="301"/>
      <c r="I383" s="301"/>
      <c r="J383" s="288"/>
      <c r="K383" s="303"/>
      <c r="L383" s="364"/>
      <c r="M383" s="288"/>
      <c r="N383" s="302"/>
    </row>
    <row r="384" spans="2:14">
      <c r="B384" s="299"/>
      <c r="C384" s="329"/>
      <c r="D384" s="288"/>
      <c r="E384" s="355"/>
      <c r="F384" s="327"/>
      <c r="G384" s="339" t="s">
        <v>507</v>
      </c>
      <c r="H384" s="301"/>
      <c r="I384" s="301"/>
      <c r="J384" s="288"/>
      <c r="K384" s="303"/>
      <c r="L384" s="357"/>
      <c r="M384" s="288"/>
      <c r="N384" s="302"/>
    </row>
    <row r="385" spans="2:14">
      <c r="B385" s="299"/>
      <c r="C385" s="329"/>
      <c r="D385" s="288"/>
      <c r="E385" s="355"/>
      <c r="F385" s="327"/>
      <c r="G385" s="305"/>
      <c r="H385" s="301"/>
      <c r="I385" s="301"/>
      <c r="J385" s="288"/>
      <c r="K385" s="303"/>
      <c r="L385" s="357"/>
      <c r="M385" s="288"/>
      <c r="N385" s="302"/>
    </row>
    <row r="386" spans="2:14">
      <c r="B386" s="299"/>
      <c r="C386" s="329"/>
      <c r="D386" s="288"/>
      <c r="E386" s="355"/>
      <c r="F386" s="327" t="s">
        <v>508</v>
      </c>
      <c r="G386" s="305"/>
      <c r="H386" s="301"/>
      <c r="I386" s="301"/>
      <c r="J386" s="288"/>
      <c r="K386" s="303"/>
      <c r="L386" s="364"/>
      <c r="M386" s="288"/>
      <c r="N386" s="302"/>
    </row>
    <row r="387" spans="2:14">
      <c r="B387" s="299"/>
      <c r="C387" s="329"/>
      <c r="D387" s="288"/>
      <c r="E387" s="319" t="s">
        <v>340</v>
      </c>
      <c r="F387" s="341" t="s">
        <v>558</v>
      </c>
      <c r="G387" s="305"/>
      <c r="H387" s="301"/>
      <c r="I387" s="301"/>
      <c r="J387" s="288"/>
      <c r="K387" s="303"/>
      <c r="L387" s="364"/>
      <c r="M387" s="288"/>
      <c r="N387" s="302"/>
    </row>
    <row r="388" spans="2:14">
      <c r="B388" s="299"/>
      <c r="C388" s="319" t="s">
        <v>559</v>
      </c>
      <c r="D388" s="288"/>
      <c r="E388" s="355"/>
      <c r="F388" s="327"/>
      <c r="G388" s="305"/>
      <c r="H388" s="301"/>
      <c r="I388" s="301"/>
      <c r="J388" s="288"/>
      <c r="K388" s="303"/>
      <c r="L388" s="357"/>
      <c r="M388" s="288"/>
      <c r="N388" s="302"/>
    </row>
    <row r="389" spans="2:14">
      <c r="B389" s="299"/>
      <c r="C389" s="319"/>
      <c r="D389" s="288"/>
      <c r="E389" s="355"/>
      <c r="F389" s="327" t="s">
        <v>511</v>
      </c>
      <c r="G389" s="305"/>
      <c r="H389" s="301"/>
      <c r="I389" s="301"/>
      <c r="J389" s="288"/>
      <c r="K389" s="303"/>
      <c r="L389" s="364"/>
      <c r="M389" s="288"/>
      <c r="N389" s="302"/>
    </row>
    <row r="390" spans="2:14">
      <c r="B390" s="299"/>
      <c r="C390" s="319"/>
      <c r="D390" s="288"/>
      <c r="E390" s="319" t="s">
        <v>340</v>
      </c>
      <c r="F390" s="341" t="s">
        <v>560</v>
      </c>
      <c r="G390" s="305"/>
      <c r="H390" s="301"/>
      <c r="I390" s="301"/>
      <c r="J390" s="288"/>
      <c r="K390" s="303"/>
      <c r="L390" s="364"/>
      <c r="M390" s="288"/>
      <c r="N390" s="302"/>
    </row>
    <row r="391" spans="2:14">
      <c r="B391" s="299"/>
      <c r="C391" s="329" t="s">
        <v>561</v>
      </c>
      <c r="D391" s="288"/>
      <c r="E391" s="355"/>
      <c r="F391" s="327"/>
      <c r="G391" s="305"/>
      <c r="H391" s="301"/>
      <c r="I391" s="301"/>
      <c r="J391" s="288"/>
      <c r="K391" s="303"/>
      <c r="L391" s="303"/>
      <c r="M391" s="303"/>
      <c r="N391" s="302"/>
    </row>
    <row r="392" spans="2:14">
      <c r="B392" s="299"/>
      <c r="C392" s="329"/>
      <c r="D392" s="288"/>
      <c r="E392" s="355"/>
      <c r="F392" s="327" t="s">
        <v>514</v>
      </c>
      <c r="G392" s="305"/>
      <c r="H392" s="301"/>
      <c r="I392" s="301"/>
      <c r="J392" s="288"/>
      <c r="K392" s="303"/>
      <c r="L392" s="364"/>
      <c r="M392" s="288"/>
      <c r="N392" s="302"/>
    </row>
    <row r="393" spans="2:14">
      <c r="B393" s="299"/>
      <c r="C393" s="329"/>
      <c r="D393" s="288"/>
      <c r="E393" s="319" t="s">
        <v>340</v>
      </c>
      <c r="F393" s="335" t="s">
        <v>515</v>
      </c>
      <c r="G393" s="305"/>
      <c r="H393" s="301"/>
      <c r="I393" s="301"/>
      <c r="J393" s="288"/>
      <c r="K393" s="303"/>
      <c r="L393" s="364"/>
      <c r="M393" s="288"/>
      <c r="N393" s="302"/>
    </row>
    <row r="394" spans="2:14">
      <c r="B394" s="299"/>
      <c r="C394" s="319" t="s">
        <v>562</v>
      </c>
      <c r="D394" s="288"/>
      <c r="E394" s="355"/>
      <c r="F394" s="327"/>
      <c r="G394" s="305"/>
      <c r="H394" s="301"/>
      <c r="I394" s="301"/>
      <c r="J394" s="288"/>
      <c r="K394" s="303"/>
      <c r="L394" s="303"/>
      <c r="M394" s="288"/>
      <c r="N394" s="302"/>
    </row>
    <row r="395" spans="2:14">
      <c r="B395" s="299"/>
      <c r="C395" s="319"/>
      <c r="D395" s="288"/>
      <c r="E395" s="355"/>
      <c r="F395" s="327" t="s">
        <v>534</v>
      </c>
      <c r="G395" s="305"/>
      <c r="H395" s="301"/>
      <c r="I395" s="301"/>
      <c r="J395" s="288"/>
      <c r="K395" s="303"/>
      <c r="L395" s="364"/>
      <c r="M395" s="288"/>
      <c r="N395" s="302"/>
    </row>
    <row r="396" spans="2:14">
      <c r="B396" s="299"/>
      <c r="C396" s="319"/>
      <c r="D396" s="288"/>
      <c r="E396" s="319" t="s">
        <v>340</v>
      </c>
      <c r="F396" s="341" t="s">
        <v>563</v>
      </c>
      <c r="G396" s="305"/>
      <c r="H396" s="301"/>
      <c r="I396" s="301"/>
      <c r="J396" s="288"/>
      <c r="K396" s="303"/>
      <c r="L396" s="364"/>
      <c r="M396" s="288"/>
      <c r="N396" s="302"/>
    </row>
    <row r="397" spans="2:14">
      <c r="B397" s="299"/>
      <c r="C397" s="329" t="s">
        <v>564</v>
      </c>
      <c r="D397" s="288"/>
      <c r="E397" s="319" t="s">
        <v>340</v>
      </c>
      <c r="F397" s="341" t="s">
        <v>565</v>
      </c>
      <c r="G397" s="305"/>
      <c r="H397" s="301"/>
      <c r="I397" s="301"/>
      <c r="J397" s="288"/>
      <c r="K397" s="303"/>
      <c r="L397" s="364"/>
      <c r="M397" s="288"/>
      <c r="N397" s="302"/>
    </row>
    <row r="398" spans="2:14">
      <c r="B398" s="299"/>
      <c r="C398" s="329"/>
      <c r="D398" s="288"/>
      <c r="E398" s="355"/>
      <c r="F398" s="327"/>
      <c r="G398" s="305"/>
      <c r="H398" s="301"/>
      <c r="I398" s="301"/>
      <c r="J398" s="288"/>
      <c r="K398" s="303"/>
      <c r="L398" s="357"/>
      <c r="M398" s="288"/>
      <c r="N398" s="302"/>
    </row>
    <row r="399" spans="2:14">
      <c r="B399" s="299"/>
      <c r="C399" s="329"/>
      <c r="D399" s="288"/>
      <c r="E399" s="368">
        <v>18</v>
      </c>
      <c r="F399" s="369" t="s">
        <v>566</v>
      </c>
      <c r="G399" s="305"/>
      <c r="H399" s="301"/>
      <c r="I399" s="301"/>
      <c r="J399" s="288"/>
      <c r="K399" s="303"/>
      <c r="L399" s="357"/>
      <c r="M399" s="288"/>
      <c r="N399" s="302"/>
    </row>
    <row r="400" spans="2:14">
      <c r="B400" s="299"/>
      <c r="C400" s="329"/>
      <c r="D400" s="288"/>
      <c r="E400" s="368">
        <v>19</v>
      </c>
      <c r="F400" s="369" t="s">
        <v>567</v>
      </c>
      <c r="G400" s="305"/>
      <c r="H400" s="301"/>
      <c r="I400" s="301"/>
      <c r="J400" s="288"/>
      <c r="K400" s="303"/>
      <c r="L400" s="357"/>
      <c r="M400" s="288"/>
      <c r="N400" s="302"/>
    </row>
    <row r="401" spans="2:14">
      <c r="B401" s="299"/>
      <c r="C401" s="351"/>
      <c r="D401" s="288"/>
      <c r="E401" s="368">
        <v>20</v>
      </c>
      <c r="F401" s="369" t="s">
        <v>568</v>
      </c>
      <c r="G401" s="305"/>
      <c r="H401" s="301"/>
      <c r="I401" s="301"/>
      <c r="J401" s="288"/>
      <c r="K401" s="303"/>
      <c r="L401" s="357"/>
      <c r="M401" s="288"/>
      <c r="N401" s="302"/>
    </row>
    <row r="402" spans="2:14">
      <c r="B402" s="299"/>
      <c r="C402" s="351"/>
      <c r="D402" s="288"/>
      <c r="E402" s="355"/>
      <c r="F402" s="327" t="s">
        <v>569</v>
      </c>
      <c r="G402" s="305"/>
      <c r="H402" s="301"/>
      <c r="I402" s="301"/>
      <c r="J402" s="288"/>
      <c r="K402" s="303"/>
      <c r="L402" s="357"/>
      <c r="M402" s="288"/>
      <c r="N402" s="302"/>
    </row>
    <row r="403" spans="2:14">
      <c r="B403" s="299"/>
      <c r="C403" s="351"/>
      <c r="D403" s="288"/>
      <c r="E403" s="355"/>
      <c r="F403" s="327" t="s">
        <v>570</v>
      </c>
      <c r="G403" s="305"/>
      <c r="H403" s="301"/>
      <c r="I403" s="301"/>
      <c r="J403" s="288"/>
      <c r="K403" s="303"/>
      <c r="L403" s="357"/>
      <c r="M403" s="288"/>
      <c r="N403" s="302"/>
    </row>
    <row r="404" spans="2:14">
      <c r="B404" s="299"/>
      <c r="C404" s="319" t="s">
        <v>571</v>
      </c>
      <c r="D404" s="288"/>
      <c r="E404" s="368">
        <v>21</v>
      </c>
      <c r="F404" s="369" t="s">
        <v>572</v>
      </c>
      <c r="G404" s="305"/>
      <c r="H404" s="301"/>
      <c r="I404" s="301"/>
      <c r="J404" s="288"/>
      <c r="K404" s="303"/>
      <c r="L404" s="357"/>
      <c r="M404" s="288"/>
      <c r="N404" s="302"/>
    </row>
    <row r="405" spans="2:14">
      <c r="B405" s="299"/>
      <c r="C405" s="329" t="s">
        <v>573</v>
      </c>
      <c r="D405" s="288"/>
      <c r="E405" s="355"/>
      <c r="F405" s="305"/>
      <c r="G405" s="305"/>
      <c r="H405" s="301"/>
      <c r="I405" s="301"/>
      <c r="J405" s="288"/>
      <c r="K405" s="303"/>
      <c r="L405" s="357"/>
      <c r="M405" s="288"/>
      <c r="N405" s="302"/>
    </row>
    <row r="406" spans="2:14">
      <c r="B406" s="299"/>
      <c r="C406" s="351"/>
      <c r="D406" s="288"/>
      <c r="E406" s="368">
        <v>22</v>
      </c>
      <c r="F406" s="369" t="s">
        <v>574</v>
      </c>
      <c r="G406" s="305"/>
      <c r="H406" s="301"/>
      <c r="I406" s="301"/>
      <c r="J406" s="288"/>
      <c r="K406" s="303"/>
      <c r="L406" s="357"/>
      <c r="M406" s="288"/>
      <c r="N406" s="302"/>
    </row>
    <row r="407" spans="2:14">
      <c r="B407" s="299"/>
      <c r="C407" s="295"/>
      <c r="D407" s="288"/>
      <c r="E407" s="368">
        <v>23</v>
      </c>
      <c r="F407" s="369" t="s">
        <v>575</v>
      </c>
      <c r="G407" s="305"/>
      <c r="H407" s="301"/>
      <c r="I407" s="301"/>
      <c r="J407" s="288"/>
      <c r="K407" s="303"/>
      <c r="L407" s="357"/>
      <c r="M407" s="288"/>
      <c r="N407" s="302"/>
    </row>
    <row r="408" spans="2:14">
      <c r="B408" s="299"/>
      <c r="C408" s="351"/>
      <c r="D408" s="288"/>
      <c r="E408" s="368">
        <v>24</v>
      </c>
      <c r="F408" s="369" t="s">
        <v>238</v>
      </c>
      <c r="G408" s="305"/>
      <c r="H408" s="301"/>
      <c r="I408" s="301"/>
      <c r="J408" s="288"/>
      <c r="K408" s="303"/>
      <c r="L408" s="357"/>
      <c r="M408" s="288"/>
      <c r="N408" s="302"/>
    </row>
    <row r="409" spans="2:14">
      <c r="B409" s="299"/>
      <c r="C409" s="351"/>
      <c r="D409" s="288"/>
      <c r="E409" s="368">
        <v>25</v>
      </c>
      <c r="F409" s="369" t="s">
        <v>576</v>
      </c>
      <c r="G409" s="305"/>
      <c r="H409" s="301"/>
      <c r="I409" s="301"/>
      <c r="J409" s="288"/>
      <c r="K409" s="303"/>
      <c r="L409" s="357"/>
      <c r="M409" s="288"/>
      <c r="N409" s="302"/>
    </row>
    <row r="410" spans="2:14">
      <c r="B410" s="299"/>
      <c r="C410" s="351"/>
      <c r="D410" s="288"/>
      <c r="E410" s="368">
        <v>26</v>
      </c>
      <c r="F410" s="369" t="s">
        <v>242</v>
      </c>
      <c r="G410" s="305"/>
      <c r="H410" s="301"/>
      <c r="I410" s="301"/>
      <c r="J410" s="288"/>
      <c r="K410" s="303"/>
      <c r="L410" s="357"/>
      <c r="M410" s="288"/>
      <c r="N410" s="302"/>
    </row>
    <row r="411" spans="2:14">
      <c r="B411" s="299"/>
      <c r="C411" s="351"/>
      <c r="D411" s="288"/>
      <c r="E411" s="355"/>
      <c r="F411" s="327" t="s">
        <v>577</v>
      </c>
      <c r="G411" s="305"/>
      <c r="H411" s="301"/>
      <c r="I411" s="301"/>
      <c r="J411" s="288"/>
      <c r="K411" s="303"/>
      <c r="L411" s="357"/>
      <c r="M411" s="288"/>
      <c r="N411" s="302"/>
    </row>
    <row r="412" spans="2:14">
      <c r="B412" s="299"/>
      <c r="C412" s="351"/>
      <c r="D412" s="288"/>
      <c r="E412" s="355"/>
      <c r="F412" s="327" t="s">
        <v>578</v>
      </c>
      <c r="G412" s="305"/>
      <c r="H412" s="301"/>
      <c r="I412" s="301"/>
      <c r="J412" s="288"/>
      <c r="K412" s="303"/>
      <c r="L412" s="357"/>
      <c r="M412" s="288"/>
      <c r="N412" s="302"/>
    </row>
    <row r="413" spans="2:14">
      <c r="B413" s="299"/>
      <c r="C413" s="319" t="s">
        <v>579</v>
      </c>
      <c r="D413" s="288"/>
      <c r="E413" s="355"/>
      <c r="F413" s="327" t="s">
        <v>242</v>
      </c>
      <c r="G413" s="305"/>
      <c r="H413" s="301"/>
      <c r="I413" s="301"/>
      <c r="J413" s="288"/>
      <c r="K413" s="303"/>
      <c r="L413" s="357"/>
      <c r="M413" s="288"/>
      <c r="N413" s="302"/>
    </row>
    <row r="414" spans="2:14">
      <c r="B414" s="299"/>
      <c r="C414" s="329" t="s">
        <v>580</v>
      </c>
      <c r="D414" s="288"/>
      <c r="E414" s="368">
        <v>27</v>
      </c>
      <c r="F414" s="369" t="s">
        <v>581</v>
      </c>
      <c r="G414" s="305"/>
      <c r="H414" s="301"/>
      <c r="I414" s="301"/>
      <c r="J414" s="288"/>
      <c r="K414" s="303"/>
      <c r="L414" s="357"/>
      <c r="M414" s="288"/>
      <c r="N414" s="302"/>
    </row>
    <row r="415" spans="2:14">
      <c r="B415" s="299"/>
      <c r="C415" s="319" t="s">
        <v>582</v>
      </c>
      <c r="D415" s="288"/>
      <c r="E415" s="368">
        <v>28</v>
      </c>
      <c r="F415" s="369" t="s">
        <v>583</v>
      </c>
      <c r="G415" s="305"/>
      <c r="H415" s="301"/>
      <c r="I415" s="301"/>
      <c r="J415" s="288"/>
      <c r="K415" s="303"/>
      <c r="L415" s="357"/>
      <c r="M415" s="288"/>
      <c r="N415" s="302"/>
    </row>
    <row r="416" spans="2:14">
      <c r="B416" s="299"/>
      <c r="C416" s="351"/>
      <c r="D416" s="288"/>
      <c r="E416" s="355"/>
      <c r="F416" s="305"/>
      <c r="G416" s="305"/>
      <c r="H416" s="301"/>
      <c r="I416" s="301"/>
      <c r="J416" s="288"/>
      <c r="K416" s="303"/>
      <c r="L416" s="357"/>
      <c r="M416" s="288"/>
      <c r="N416" s="302"/>
    </row>
    <row r="417" spans="2:14">
      <c r="B417" s="299"/>
      <c r="C417" s="351"/>
      <c r="D417" s="288"/>
      <c r="E417" s="355"/>
      <c r="F417" s="305"/>
      <c r="G417" s="305"/>
      <c r="H417" s="301"/>
      <c r="I417" s="301"/>
      <c r="J417" s="288"/>
      <c r="K417" s="303"/>
      <c r="L417" s="357"/>
      <c r="M417" s="288"/>
      <c r="N417" s="302"/>
    </row>
    <row r="418" spans="2:14" ht="18">
      <c r="B418" s="299"/>
      <c r="C418" s="295"/>
      <c r="D418" s="288"/>
      <c r="E418" s="355"/>
      <c r="F418" s="374" t="s">
        <v>584</v>
      </c>
      <c r="G418" s="305"/>
      <c r="H418" s="301"/>
      <c r="I418" s="301"/>
      <c r="J418" s="288"/>
      <c r="K418" s="303"/>
      <c r="L418" s="357"/>
      <c r="M418" s="288"/>
      <c r="N418" s="302"/>
    </row>
    <row r="419" spans="2:14" ht="18">
      <c r="B419" s="299"/>
      <c r="C419" s="295"/>
      <c r="D419" s="288"/>
      <c r="E419" s="355"/>
      <c r="F419" s="374"/>
      <c r="G419" s="305"/>
      <c r="H419" s="301"/>
      <c r="I419" s="301"/>
      <c r="J419" s="288"/>
      <c r="K419" s="303"/>
      <c r="L419" s="357"/>
      <c r="M419" s="288"/>
      <c r="N419" s="302"/>
    </row>
    <row r="420" spans="2:14" ht="15">
      <c r="B420" s="299"/>
      <c r="C420" s="295"/>
      <c r="D420" s="288"/>
      <c r="E420" s="355"/>
      <c r="F420" s="67" t="s">
        <v>585</v>
      </c>
      <c r="G420" s="305"/>
      <c r="H420" s="301"/>
      <c r="I420" s="301"/>
      <c r="J420" s="288"/>
      <c r="K420" s="303"/>
      <c r="L420" s="357"/>
      <c r="M420" s="288"/>
      <c r="N420" s="302"/>
    </row>
    <row r="421" spans="2:14">
      <c r="B421" s="299"/>
      <c r="C421" s="295"/>
      <c r="D421" s="288"/>
      <c r="E421" s="375" t="s">
        <v>586</v>
      </c>
      <c r="F421" s="305" t="s">
        <v>699</v>
      </c>
      <c r="G421" s="305"/>
      <c r="H421" s="301"/>
      <c r="I421" s="301"/>
      <c r="J421" s="288"/>
      <c r="K421" s="303"/>
      <c r="L421" s="376">
        <f>'Rez.Sipas Natyres'!F10</f>
        <v>873725478.76999998</v>
      </c>
      <c r="M421" s="288"/>
      <c r="N421" s="302"/>
    </row>
    <row r="422" spans="2:14">
      <c r="B422" s="299"/>
      <c r="C422" s="295"/>
      <c r="D422" s="288"/>
      <c r="E422" s="375" t="s">
        <v>586</v>
      </c>
      <c r="F422" s="305" t="s">
        <v>587</v>
      </c>
      <c r="G422" s="305"/>
      <c r="H422" s="301"/>
      <c r="I422" s="301"/>
      <c r="J422" s="288"/>
      <c r="K422" s="303"/>
      <c r="L422" s="376">
        <f>'Rez.Sipas Natyres'!F12</f>
        <v>6876.5909999999994</v>
      </c>
      <c r="M422" s="288"/>
      <c r="N422" s="302"/>
    </row>
    <row r="423" spans="2:14">
      <c r="B423" s="299"/>
      <c r="C423" s="295"/>
      <c r="D423" s="288"/>
      <c r="E423" s="375" t="s">
        <v>586</v>
      </c>
      <c r="F423" s="377"/>
      <c r="G423" s="308"/>
      <c r="H423" s="288"/>
      <c r="I423" s="288"/>
      <c r="J423" s="336"/>
      <c r="K423" s="288"/>
      <c r="L423" s="343"/>
      <c r="M423" s="336"/>
      <c r="N423" s="302"/>
    </row>
    <row r="424" spans="2:14">
      <c r="B424" s="299"/>
      <c r="C424" s="295"/>
      <c r="D424" s="288"/>
      <c r="E424" s="375" t="s">
        <v>586</v>
      </c>
      <c r="F424" s="377"/>
      <c r="G424" s="308"/>
      <c r="H424" s="288"/>
      <c r="I424" s="288"/>
      <c r="J424" s="336"/>
      <c r="K424" s="288"/>
      <c r="L424" s="343"/>
      <c r="M424" s="336"/>
      <c r="N424" s="302"/>
    </row>
    <row r="425" spans="2:14">
      <c r="B425" s="378"/>
      <c r="C425" s="295"/>
      <c r="D425" s="288"/>
      <c r="E425" s="375"/>
      <c r="F425" s="377"/>
      <c r="G425" s="308"/>
      <c r="H425" s="288"/>
      <c r="I425" s="288"/>
      <c r="J425" s="336"/>
      <c r="K425" s="288"/>
      <c r="L425" s="343"/>
      <c r="M425" s="336"/>
      <c r="N425" s="379"/>
    </row>
    <row r="426" spans="2:14" ht="15">
      <c r="B426" s="378"/>
      <c r="C426" s="295"/>
      <c r="D426" s="288"/>
      <c r="E426" s="375"/>
      <c r="F426" s="380" t="s">
        <v>588</v>
      </c>
      <c r="G426" s="308"/>
      <c r="H426" s="288"/>
      <c r="I426" s="288"/>
      <c r="J426" s="336"/>
      <c r="K426" s="288"/>
      <c r="L426" s="343"/>
      <c r="M426" s="336"/>
      <c r="N426" s="379"/>
    </row>
    <row r="427" spans="2:14">
      <c r="B427" s="378"/>
      <c r="C427" s="295"/>
      <c r="D427" s="288"/>
      <c r="E427" s="375" t="s">
        <v>586</v>
      </c>
      <c r="F427" s="377" t="s">
        <v>589</v>
      </c>
      <c r="G427" s="308"/>
      <c r="H427" s="288"/>
      <c r="I427" s="288"/>
      <c r="J427" s="336"/>
      <c r="K427" s="288"/>
      <c r="L427" s="343"/>
      <c r="M427" s="336"/>
      <c r="N427" s="379"/>
    </row>
    <row r="428" spans="2:14">
      <c r="B428" s="378"/>
      <c r="C428" s="295"/>
      <c r="D428" s="288"/>
      <c r="E428" s="375" t="s">
        <v>586</v>
      </c>
      <c r="F428" s="377" t="s">
        <v>590</v>
      </c>
      <c r="G428" s="308"/>
      <c r="H428" s="288"/>
      <c r="I428" s="288"/>
      <c r="J428" s="336"/>
      <c r="K428" s="288"/>
      <c r="L428" s="343"/>
      <c r="M428" s="336"/>
      <c r="N428" s="379"/>
    </row>
    <row r="429" spans="2:14">
      <c r="B429" s="378"/>
      <c r="C429" s="295"/>
      <c r="D429" s="288"/>
      <c r="E429" s="375" t="s">
        <v>586</v>
      </c>
      <c r="F429" s="377" t="s">
        <v>591</v>
      </c>
      <c r="G429" s="308"/>
      <c r="H429" s="288"/>
      <c r="I429" s="288"/>
      <c r="J429" s="336"/>
      <c r="K429" s="288"/>
      <c r="L429" s="343"/>
      <c r="M429" s="336"/>
      <c r="N429" s="379"/>
    </row>
    <row r="430" spans="2:14">
      <c r="B430" s="378"/>
      <c r="C430" s="295"/>
      <c r="D430" s="288"/>
      <c r="E430" s="375" t="s">
        <v>586</v>
      </c>
      <c r="F430" s="377"/>
      <c r="G430" s="308"/>
      <c r="H430" s="288"/>
      <c r="I430" s="288"/>
      <c r="J430" s="336"/>
      <c r="K430" s="288"/>
      <c r="L430" s="343"/>
      <c r="M430" s="336"/>
      <c r="N430" s="379"/>
    </row>
    <row r="431" spans="2:14">
      <c r="B431" s="378"/>
      <c r="C431" s="295"/>
      <c r="D431" s="288"/>
      <c r="E431" s="375"/>
      <c r="F431" s="377"/>
      <c r="G431" s="308"/>
      <c r="H431" s="288"/>
      <c r="I431" s="288"/>
      <c r="J431" s="336"/>
      <c r="K431" s="288"/>
      <c r="L431" s="343"/>
      <c r="M431" s="336"/>
      <c r="N431" s="379"/>
    </row>
    <row r="432" spans="2:14">
      <c r="B432" s="378"/>
      <c r="C432" s="295"/>
      <c r="D432" s="288"/>
      <c r="E432" s="375"/>
      <c r="F432" s="377"/>
      <c r="G432" s="308"/>
      <c r="H432" s="288"/>
      <c r="I432" s="288"/>
      <c r="J432" s="336"/>
      <c r="K432" s="288"/>
      <c r="L432" s="343"/>
      <c r="M432" s="336"/>
      <c r="N432" s="379"/>
    </row>
    <row r="433" spans="2:14">
      <c r="B433" s="378"/>
      <c r="C433" s="295"/>
      <c r="D433" s="288"/>
      <c r="E433" s="304"/>
      <c r="F433" s="377"/>
      <c r="G433" s="308"/>
      <c r="H433" s="288"/>
      <c r="I433" s="288"/>
      <c r="J433" s="336"/>
      <c r="K433" s="288"/>
      <c r="L433" s="343"/>
      <c r="M433" s="336"/>
      <c r="N433" s="379"/>
    </row>
    <row r="434" spans="2:14">
      <c r="B434" s="378"/>
      <c r="C434" s="295"/>
      <c r="D434" s="288"/>
      <c r="E434" s="304">
        <v>10</v>
      </c>
      <c r="F434" s="377" t="s">
        <v>592</v>
      </c>
      <c r="G434" s="308"/>
      <c r="H434" s="288"/>
      <c r="I434" s="288"/>
      <c r="J434" s="336"/>
      <c r="K434" s="288"/>
      <c r="M434" s="336"/>
      <c r="N434" s="379"/>
    </row>
    <row r="435" spans="2:14">
      <c r="B435" s="378"/>
      <c r="C435" s="295"/>
      <c r="D435" s="288"/>
      <c r="E435" s="338"/>
      <c r="F435" s="336"/>
      <c r="G435" s="336"/>
      <c r="H435" s="336"/>
      <c r="I435" s="336"/>
      <c r="J435" s="336"/>
      <c r="K435" s="336"/>
      <c r="L435" s="343"/>
      <c r="M435" s="336"/>
      <c r="N435" s="379"/>
    </row>
    <row r="436" spans="2:14">
      <c r="B436" s="378"/>
      <c r="C436" s="295"/>
      <c r="D436" s="288"/>
      <c r="E436" s="338"/>
      <c r="F436" s="381" t="s">
        <v>586</v>
      </c>
      <c r="G436" s="382" t="s">
        <v>593</v>
      </c>
      <c r="H436" s="336"/>
      <c r="I436" s="336"/>
      <c r="J436" s="336"/>
      <c r="K436" s="338"/>
      <c r="L436" s="354">
        <f>'Rez.Sipas Natyres'!F36</f>
        <v>-17616035.787999988</v>
      </c>
      <c r="M436" s="336"/>
      <c r="N436" s="379"/>
    </row>
    <row r="437" spans="2:14">
      <c r="B437" s="378"/>
      <c r="C437" s="351"/>
      <c r="D437" s="336"/>
      <c r="E437" s="338"/>
      <c r="F437" s="381" t="s">
        <v>586</v>
      </c>
      <c r="G437" s="336" t="s">
        <v>594</v>
      </c>
      <c r="H437" s="336"/>
      <c r="I437" s="336"/>
      <c r="J437" s="336"/>
      <c r="K437" s="338"/>
      <c r="L437" s="337"/>
      <c r="M437" s="336"/>
      <c r="N437" s="379"/>
    </row>
    <row r="438" spans="2:14">
      <c r="B438" s="378"/>
      <c r="C438" s="351"/>
      <c r="D438" s="336"/>
      <c r="E438" s="338"/>
      <c r="F438" s="381" t="s">
        <v>586</v>
      </c>
      <c r="G438" s="336" t="s">
        <v>595</v>
      </c>
      <c r="H438" s="336"/>
      <c r="I438" s="336"/>
      <c r="J438" s="336"/>
      <c r="K438" s="338"/>
      <c r="L438" s="337">
        <f>L436+L437</f>
        <v>-17616035.787999988</v>
      </c>
      <c r="M438" s="336"/>
      <c r="N438" s="379"/>
    </row>
    <row r="439" spans="2:14">
      <c r="B439" s="378"/>
      <c r="C439" s="351"/>
      <c r="D439" s="336"/>
      <c r="E439" s="338"/>
      <c r="F439" s="381" t="s">
        <v>586</v>
      </c>
      <c r="G439" s="281" t="s">
        <v>91</v>
      </c>
      <c r="H439" s="336"/>
      <c r="I439" s="336"/>
      <c r="J439" s="336"/>
      <c r="K439" s="338"/>
      <c r="L439" s="337"/>
      <c r="M439" s="336"/>
      <c r="N439" s="379"/>
    </row>
    <row r="440" spans="2:14">
      <c r="B440" s="378"/>
      <c r="C440" s="351"/>
      <c r="D440" s="336"/>
      <c r="E440" s="338"/>
      <c r="F440" s="515" t="s">
        <v>596</v>
      </c>
      <c r="G440" s="515"/>
      <c r="H440" s="515"/>
      <c r="I440" s="515"/>
      <c r="J440" s="515"/>
      <c r="K440" s="515"/>
      <c r="L440" s="515"/>
      <c r="M440" s="515"/>
      <c r="N440" s="379"/>
    </row>
    <row r="441" spans="2:14" ht="13.5">
      <c r="B441" s="378"/>
      <c r="C441" s="351"/>
      <c r="D441" s="336"/>
      <c r="E441" s="319" t="s">
        <v>340</v>
      </c>
      <c r="F441" s="383" t="s">
        <v>597</v>
      </c>
      <c r="G441" s="384"/>
      <c r="H441" s="384"/>
      <c r="I441" s="384"/>
      <c r="J441" s="384"/>
      <c r="K441" s="384"/>
      <c r="L441" s="385"/>
      <c r="M441" s="384"/>
      <c r="N441" s="379"/>
    </row>
    <row r="442" spans="2:14" ht="13.5">
      <c r="B442" s="378"/>
      <c r="C442" s="351"/>
      <c r="D442" s="336"/>
      <c r="E442" s="319" t="s">
        <v>340</v>
      </c>
      <c r="F442" s="383"/>
      <c r="G442" s="384"/>
      <c r="H442" s="384"/>
      <c r="I442" s="384"/>
      <c r="J442" s="384"/>
      <c r="K442" s="384"/>
      <c r="L442" s="386"/>
      <c r="M442" s="384"/>
      <c r="N442" s="379"/>
    </row>
    <row r="443" spans="2:14" ht="13.5">
      <c r="B443" s="378"/>
      <c r="C443" s="351"/>
      <c r="D443" s="336"/>
      <c r="E443" s="319" t="s">
        <v>340</v>
      </c>
      <c r="F443" s="383"/>
      <c r="G443" s="384"/>
      <c r="H443" s="384"/>
      <c r="I443" s="384"/>
      <c r="J443" s="384"/>
      <c r="K443" s="384"/>
      <c r="L443" s="386"/>
      <c r="M443" s="384"/>
      <c r="N443" s="379"/>
    </row>
    <row r="444" spans="2:14" ht="13.5">
      <c r="B444" s="378"/>
      <c r="C444" s="351"/>
      <c r="D444" s="336"/>
      <c r="E444" s="319"/>
      <c r="F444" s="383"/>
      <c r="G444" s="384"/>
      <c r="H444" s="384"/>
      <c r="I444" s="384"/>
      <c r="J444" s="384"/>
      <c r="K444" s="384"/>
      <c r="L444" s="384"/>
      <c r="M444" s="384"/>
      <c r="N444" s="379"/>
    </row>
    <row r="445" spans="2:14" ht="13.5">
      <c r="B445" s="378"/>
      <c r="C445" s="351"/>
      <c r="D445" s="336"/>
      <c r="E445" s="319"/>
      <c r="F445" s="383"/>
      <c r="G445" s="384"/>
      <c r="H445" s="384"/>
      <c r="I445" s="384"/>
      <c r="J445" s="384"/>
      <c r="K445" s="384"/>
      <c r="L445" s="384"/>
      <c r="M445" s="384"/>
      <c r="N445" s="379"/>
    </row>
    <row r="446" spans="2:14" ht="15.75">
      <c r="B446" s="378"/>
      <c r="C446" s="351"/>
      <c r="D446" s="336"/>
      <c r="E446" s="319"/>
      <c r="F446" s="387"/>
      <c r="G446" s="384"/>
      <c r="H446" s="384"/>
      <c r="I446" s="384"/>
      <c r="J446" s="384"/>
      <c r="K446" s="384"/>
      <c r="L446" s="384"/>
      <c r="M446" s="384"/>
      <c r="N446" s="379"/>
    </row>
    <row r="447" spans="2:14" ht="13.5">
      <c r="B447" s="378"/>
      <c r="C447" s="351"/>
      <c r="D447" s="336"/>
      <c r="E447" s="338"/>
      <c r="F447" s="384"/>
      <c r="G447" s="384"/>
      <c r="H447" s="384"/>
      <c r="I447" s="384"/>
      <c r="J447" s="384"/>
      <c r="K447" s="384"/>
      <c r="L447" s="384"/>
      <c r="M447" s="384"/>
      <c r="N447" s="379"/>
    </row>
    <row r="448" spans="2:14" ht="18">
      <c r="B448" s="378"/>
      <c r="C448" s="351"/>
      <c r="D448" s="336"/>
      <c r="E448" s="338"/>
      <c r="F448" s="78" t="s">
        <v>598</v>
      </c>
      <c r="G448" s="384"/>
      <c r="H448" s="384"/>
      <c r="I448" s="384"/>
      <c r="J448" s="384"/>
      <c r="K448" s="384"/>
      <c r="L448" s="384"/>
      <c r="M448" s="384"/>
      <c r="N448" s="379"/>
    </row>
    <row r="449" spans="1:14" ht="13.5">
      <c r="B449" s="378"/>
      <c r="C449" s="351"/>
      <c r="D449" s="336"/>
      <c r="E449" s="375"/>
      <c r="F449" s="384"/>
      <c r="G449" s="384"/>
      <c r="H449" s="384"/>
      <c r="I449" s="384"/>
      <c r="J449" s="384"/>
      <c r="K449" s="384"/>
      <c r="L449" s="384"/>
      <c r="M449" s="384"/>
      <c r="N449" s="379"/>
    </row>
    <row r="450" spans="1:14" ht="13.5">
      <c r="B450" s="378"/>
      <c r="C450" s="351"/>
      <c r="D450" s="336"/>
      <c r="E450" s="375"/>
      <c r="F450" s="392" t="s">
        <v>599</v>
      </c>
      <c r="G450" s="388"/>
      <c r="H450" s="388"/>
      <c r="I450" s="388"/>
      <c r="J450" s="388"/>
      <c r="K450" s="389"/>
      <c r="L450" s="390"/>
      <c r="M450" s="384"/>
      <c r="N450" s="379"/>
    </row>
    <row r="451" spans="1:14" ht="13.5">
      <c r="B451" s="378"/>
      <c r="C451" s="351"/>
      <c r="D451" s="336"/>
      <c r="E451" s="375"/>
      <c r="F451" s="384"/>
      <c r="G451" s="384"/>
      <c r="H451" s="384"/>
      <c r="I451" s="384"/>
      <c r="J451" s="384"/>
      <c r="K451" s="384"/>
      <c r="L451" s="384"/>
      <c r="M451" s="384"/>
      <c r="N451" s="379"/>
    </row>
    <row r="452" spans="1:14" ht="13.5">
      <c r="B452" s="378"/>
      <c r="C452" s="351"/>
      <c r="D452" s="336"/>
      <c r="E452" s="375"/>
      <c r="F452" s="393" t="s">
        <v>600</v>
      </c>
      <c r="G452" s="384"/>
      <c r="H452" s="384"/>
      <c r="I452" s="384"/>
      <c r="J452" s="384"/>
      <c r="K452" s="384"/>
      <c r="L452" s="384"/>
      <c r="M452" s="384"/>
      <c r="N452" s="379"/>
    </row>
    <row r="453" spans="1:14" ht="13.5">
      <c r="B453" s="378"/>
      <c r="C453" s="351"/>
      <c r="D453" s="336"/>
      <c r="E453" s="375"/>
      <c r="F453" s="384"/>
      <c r="G453" s="384"/>
      <c r="H453" s="384"/>
      <c r="I453" s="384"/>
      <c r="J453" s="384"/>
      <c r="K453" s="384"/>
      <c r="L453" s="384"/>
      <c r="M453" s="384"/>
      <c r="N453" s="379"/>
    </row>
    <row r="454" spans="1:14" ht="13.5">
      <c r="B454" s="378"/>
      <c r="C454" s="351"/>
      <c r="D454" s="336"/>
      <c r="E454" s="375"/>
      <c r="F454" s="384"/>
      <c r="G454" s="393" t="s">
        <v>601</v>
      </c>
      <c r="H454" s="384"/>
      <c r="I454" s="384"/>
      <c r="J454" s="384"/>
      <c r="K454" s="384"/>
      <c r="L454" s="384"/>
      <c r="M454" s="384"/>
      <c r="N454" s="379"/>
    </row>
    <row r="455" spans="1:14" ht="13.5">
      <c r="B455" s="378"/>
      <c r="C455" s="351"/>
      <c r="D455" s="336"/>
      <c r="E455" s="375"/>
      <c r="F455" s="384"/>
      <c r="G455" s="384"/>
      <c r="H455" s="384"/>
      <c r="I455" s="384"/>
      <c r="J455" s="384"/>
      <c r="K455" s="384"/>
      <c r="L455" s="384"/>
      <c r="M455" s="384"/>
      <c r="N455" s="379"/>
    </row>
    <row r="456" spans="1:14" ht="13.5">
      <c r="B456" s="378"/>
      <c r="C456" s="351"/>
      <c r="D456" s="336"/>
      <c r="E456" s="375"/>
      <c r="F456" s="392" t="s">
        <v>595</v>
      </c>
      <c r="G456" s="394"/>
      <c r="H456" s="394"/>
      <c r="I456" s="394"/>
      <c r="J456" s="394"/>
      <c r="K456" s="111"/>
      <c r="L456" s="395"/>
      <c r="M456" s="384"/>
      <c r="N456" s="379"/>
    </row>
    <row r="457" spans="1:14" ht="13.5">
      <c r="B457" s="378"/>
      <c r="C457" s="351"/>
      <c r="D457" s="336"/>
      <c r="E457" s="375"/>
      <c r="F457" s="392" t="s">
        <v>602</v>
      </c>
      <c r="G457" s="394"/>
      <c r="H457" s="394"/>
      <c r="I457" s="394"/>
      <c r="J457" s="394"/>
      <c r="K457" s="111"/>
      <c r="L457" s="395"/>
      <c r="M457" s="384"/>
      <c r="N457" s="379"/>
    </row>
    <row r="458" spans="1:14" ht="13.5">
      <c r="B458" s="378"/>
      <c r="C458" s="351"/>
      <c r="D458" s="336"/>
      <c r="E458" s="375"/>
      <c r="F458" s="396" t="s">
        <v>51</v>
      </c>
      <c r="G458" s="394"/>
      <c r="H458" s="394"/>
      <c r="I458" s="394"/>
      <c r="J458" s="394"/>
      <c r="K458" s="111"/>
      <c r="L458" s="395"/>
      <c r="M458" s="384"/>
      <c r="N458" s="379"/>
    </row>
    <row r="459" spans="1:14" ht="13.5">
      <c r="B459" s="378"/>
      <c r="C459" s="351"/>
      <c r="D459" s="336"/>
      <c r="E459" s="375"/>
      <c r="F459" s="392" t="s">
        <v>603</v>
      </c>
      <c r="G459" s="394"/>
      <c r="H459" s="394"/>
      <c r="I459" s="394"/>
      <c r="J459" s="394"/>
      <c r="K459" s="111"/>
      <c r="L459" s="395"/>
      <c r="M459" s="384"/>
      <c r="N459" s="379"/>
    </row>
    <row r="460" spans="1:14" ht="13.5">
      <c r="B460" s="378"/>
      <c r="C460" s="351"/>
      <c r="D460" s="336"/>
      <c r="E460" s="397"/>
      <c r="F460" s="396" t="s">
        <v>604</v>
      </c>
      <c r="G460" s="398"/>
      <c r="H460" s="398"/>
      <c r="I460" s="398"/>
      <c r="J460" s="398"/>
      <c r="K460" s="399"/>
      <c r="L460" s="237">
        <f>SUM(L456:L459)</f>
        <v>0</v>
      </c>
      <c r="M460" s="400"/>
      <c r="N460" s="379"/>
    </row>
    <row r="461" spans="1:14" ht="13.5">
      <c r="B461" s="378"/>
      <c r="C461" s="351"/>
      <c r="D461" s="336"/>
      <c r="E461" s="375"/>
      <c r="F461" s="33"/>
      <c r="G461" s="33"/>
      <c r="H461" s="33"/>
      <c r="I461" s="33"/>
      <c r="J461" s="33"/>
      <c r="K461" s="401"/>
      <c r="L461" s="402"/>
      <c r="M461" s="384"/>
      <c r="N461" s="379"/>
    </row>
    <row r="462" spans="1:14" s="252" customFormat="1" ht="13.5">
      <c r="A462" s="403"/>
      <c r="B462" s="404"/>
      <c r="C462" s="363"/>
      <c r="D462" s="335"/>
      <c r="E462" s="375"/>
      <c r="F462" s="393"/>
      <c r="G462" s="393" t="s">
        <v>605</v>
      </c>
      <c r="H462" s="393"/>
      <c r="I462" s="393"/>
      <c r="J462" s="393"/>
      <c r="K462" s="405"/>
      <c r="L462" s="406"/>
      <c r="M462" s="384"/>
      <c r="N462" s="407"/>
    </row>
    <row r="463" spans="1:14" ht="13.5">
      <c r="B463" s="378"/>
      <c r="C463" s="351"/>
      <c r="D463" s="336"/>
      <c r="E463" s="375"/>
      <c r="F463" s="408"/>
      <c r="G463" s="408"/>
      <c r="H463" s="408"/>
      <c r="I463" s="408"/>
      <c r="J463" s="408"/>
      <c r="K463" s="107"/>
      <c r="L463" s="409"/>
      <c r="M463" s="384"/>
      <c r="N463" s="379"/>
    </row>
    <row r="464" spans="1:14" ht="13.5">
      <c r="B464" s="378"/>
      <c r="C464" s="351"/>
      <c r="D464" s="336"/>
      <c r="E464" s="375"/>
      <c r="F464" s="396" t="s">
        <v>606</v>
      </c>
      <c r="G464" s="394"/>
      <c r="H464" s="394"/>
      <c r="I464" s="394"/>
      <c r="J464" s="394"/>
      <c r="K464" s="111"/>
      <c r="L464" s="395"/>
      <c r="M464" s="384"/>
      <c r="N464" s="379"/>
    </row>
    <row r="465" spans="1:14" ht="13.5">
      <c r="B465" s="378"/>
      <c r="C465" s="351"/>
      <c r="D465" s="336"/>
      <c r="E465" s="375"/>
      <c r="F465" s="392" t="s">
        <v>607</v>
      </c>
      <c r="G465" s="394"/>
      <c r="H465" s="394"/>
      <c r="I465" s="394"/>
      <c r="J465" s="394"/>
      <c r="K465" s="111"/>
      <c r="L465" s="395"/>
      <c r="M465" s="384"/>
      <c r="N465" s="379"/>
    </row>
    <row r="466" spans="1:14" ht="13.5">
      <c r="B466" s="378"/>
      <c r="C466" s="351"/>
      <c r="D466" s="336"/>
      <c r="E466" s="375"/>
      <c r="F466" s="392" t="s">
        <v>608</v>
      </c>
      <c r="G466" s="394"/>
      <c r="H466" s="394"/>
      <c r="I466" s="394"/>
      <c r="J466" s="394"/>
      <c r="K466" s="111"/>
      <c r="L466" s="395"/>
      <c r="M466" s="384"/>
      <c r="N466" s="379"/>
    </row>
    <row r="467" spans="1:14" ht="13.5">
      <c r="B467" s="378"/>
      <c r="C467" s="351"/>
      <c r="D467" s="336"/>
      <c r="E467" s="375"/>
      <c r="F467" s="392" t="s">
        <v>609</v>
      </c>
      <c r="G467" s="394"/>
      <c r="H467" s="394"/>
      <c r="I467" s="394"/>
      <c r="J467" s="394"/>
      <c r="K467" s="111"/>
      <c r="L467" s="395"/>
      <c r="M467" s="384"/>
      <c r="N467" s="379"/>
    </row>
    <row r="468" spans="1:14" ht="13.5">
      <c r="B468" s="378"/>
      <c r="C468" s="351"/>
      <c r="D468" s="336"/>
      <c r="E468" s="375"/>
      <c r="F468" s="392" t="s">
        <v>599</v>
      </c>
      <c r="G468" s="394"/>
      <c r="H468" s="394"/>
      <c r="I468" s="394"/>
      <c r="J468" s="394"/>
      <c r="K468" s="111"/>
      <c r="L468" s="395"/>
      <c r="M468" s="384"/>
      <c r="N468" s="379"/>
    </row>
    <row r="469" spans="1:14" ht="13.5">
      <c r="B469" s="378"/>
      <c r="C469" s="351"/>
      <c r="D469" s="336"/>
      <c r="E469" s="397"/>
      <c r="F469" s="396" t="s">
        <v>610</v>
      </c>
      <c r="G469" s="398"/>
      <c r="H469" s="398"/>
      <c r="I469" s="398"/>
      <c r="J469" s="398"/>
      <c r="K469" s="410"/>
      <c r="L469" s="237">
        <f>SUM(L464:L468)</f>
        <v>0</v>
      </c>
      <c r="M469" s="400"/>
      <c r="N469" s="379"/>
    </row>
    <row r="470" spans="1:14" ht="13.5">
      <c r="B470" s="378"/>
      <c r="C470" s="351"/>
      <c r="D470" s="336"/>
      <c r="E470" s="375"/>
      <c r="F470" s="393"/>
      <c r="G470" s="393"/>
      <c r="H470" s="393"/>
      <c r="I470" s="393"/>
      <c r="J470" s="393"/>
      <c r="K470" s="393"/>
      <c r="L470" s="393"/>
      <c r="M470" s="384"/>
      <c r="N470" s="379"/>
    </row>
    <row r="471" spans="1:14" s="252" customFormat="1" ht="13.5">
      <c r="A471" s="403"/>
      <c r="B471" s="404"/>
      <c r="C471" s="363"/>
      <c r="D471" s="335"/>
      <c r="E471" s="375"/>
      <c r="F471" s="516" t="s">
        <v>611</v>
      </c>
      <c r="G471" s="517"/>
      <c r="H471" s="517"/>
      <c r="I471" s="517"/>
      <c r="J471" s="517"/>
      <c r="K471" s="518"/>
      <c r="L471" s="395">
        <f>L450+L460-L469</f>
        <v>0</v>
      </c>
      <c r="M471" s="384"/>
      <c r="N471" s="407"/>
    </row>
    <row r="472" spans="1:14" ht="13.5">
      <c r="B472" s="378"/>
      <c r="C472" s="351"/>
      <c r="D472" s="336"/>
      <c r="E472" s="375"/>
      <c r="F472" s="384"/>
      <c r="G472" s="384"/>
      <c r="H472" s="384"/>
      <c r="I472" s="384"/>
      <c r="J472" s="384"/>
      <c r="K472" s="384"/>
      <c r="L472" s="384"/>
      <c r="M472" s="384"/>
      <c r="N472" s="379"/>
    </row>
    <row r="473" spans="1:14" ht="13.5">
      <c r="B473" s="378"/>
      <c r="C473" s="351"/>
      <c r="D473" s="336"/>
      <c r="E473" s="338"/>
      <c r="F473" s="384"/>
      <c r="G473" s="384"/>
      <c r="H473" s="384"/>
      <c r="I473" s="384"/>
      <c r="J473" s="384"/>
      <c r="K473" s="384"/>
      <c r="L473" s="384"/>
      <c r="M473" s="384"/>
      <c r="N473" s="379"/>
    </row>
    <row r="474" spans="1:14" ht="18">
      <c r="B474" s="378"/>
      <c r="C474" s="351"/>
      <c r="D474" s="336"/>
      <c r="E474" s="338"/>
      <c r="F474" s="411" t="s">
        <v>612</v>
      </c>
      <c r="G474" s="384"/>
      <c r="H474" s="384"/>
      <c r="I474" s="384"/>
      <c r="J474" s="384"/>
      <c r="K474" s="384"/>
      <c r="L474" s="384"/>
      <c r="M474" s="384"/>
      <c r="N474" s="379"/>
    </row>
    <row r="475" spans="1:14" ht="13.5">
      <c r="B475" s="378"/>
      <c r="C475" s="351"/>
      <c r="D475" s="336"/>
      <c r="E475" s="375"/>
      <c r="F475" s="384"/>
      <c r="G475" s="384"/>
      <c r="H475" s="384"/>
      <c r="I475" s="384"/>
      <c r="J475" s="384"/>
      <c r="K475" s="384"/>
      <c r="L475" s="384"/>
      <c r="M475" s="384"/>
      <c r="N475" s="379"/>
    </row>
    <row r="476" spans="1:14" ht="13.5">
      <c r="B476" s="378"/>
      <c r="C476" s="351"/>
      <c r="D476" s="336"/>
      <c r="E476" s="412" t="s">
        <v>586</v>
      </c>
      <c r="F476" s="392" t="s">
        <v>613</v>
      </c>
      <c r="G476" s="394"/>
      <c r="H476" s="394"/>
      <c r="I476" s="394"/>
      <c r="J476" s="394"/>
      <c r="K476" s="413"/>
      <c r="L476" s="414">
        <f>L436-L439</f>
        <v>-17616035.787999988</v>
      </c>
      <c r="M476" s="384"/>
      <c r="N476" s="379"/>
    </row>
    <row r="477" spans="1:14" ht="13.5">
      <c r="B477" s="378"/>
      <c r="C477" s="351"/>
      <c r="D477" s="336"/>
      <c r="E477" s="412" t="s">
        <v>586</v>
      </c>
      <c r="F477" s="392" t="s">
        <v>614</v>
      </c>
      <c r="G477" s="394"/>
      <c r="H477" s="394"/>
      <c r="I477" s="394"/>
      <c r="J477" s="394"/>
      <c r="K477" s="413"/>
      <c r="L477" s="414">
        <v>0</v>
      </c>
      <c r="M477" s="384"/>
      <c r="N477" s="379"/>
    </row>
    <row r="478" spans="1:14" ht="13.5">
      <c r="B478" s="378"/>
      <c r="C478" s="351"/>
      <c r="D478" s="336"/>
      <c r="E478" s="412" t="s">
        <v>586</v>
      </c>
      <c r="F478" s="415" t="s">
        <v>615</v>
      </c>
      <c r="G478" s="394"/>
      <c r="H478" s="394"/>
      <c r="I478" s="394"/>
      <c r="J478" s="394"/>
      <c r="K478" s="413"/>
      <c r="L478" s="414">
        <v>0</v>
      </c>
      <c r="M478" s="384"/>
      <c r="N478" s="379"/>
    </row>
    <row r="479" spans="1:14" ht="13.5">
      <c r="B479" s="378"/>
      <c r="C479" s="351"/>
      <c r="D479" s="336"/>
      <c r="E479" s="412" t="s">
        <v>586</v>
      </c>
      <c r="F479" s="415" t="s">
        <v>616</v>
      </c>
      <c r="G479" s="388"/>
      <c r="H479" s="388"/>
      <c r="I479" s="388"/>
      <c r="J479" s="388"/>
      <c r="K479" s="389"/>
      <c r="L479" s="390">
        <v>0</v>
      </c>
      <c r="M479" s="384"/>
      <c r="N479" s="379"/>
    </row>
    <row r="480" spans="1:14" ht="13.5">
      <c r="B480" s="378"/>
      <c r="C480" s="351"/>
      <c r="D480" s="336"/>
      <c r="E480" s="338"/>
      <c r="F480" s="384"/>
      <c r="G480" s="384"/>
      <c r="H480" s="384"/>
      <c r="I480" s="384"/>
      <c r="J480" s="384"/>
      <c r="K480" s="384"/>
      <c r="L480" s="384"/>
      <c r="M480" s="384"/>
      <c r="N480" s="379"/>
    </row>
    <row r="481" spans="2:14" ht="13.5">
      <c r="B481" s="378"/>
      <c r="C481" s="351"/>
      <c r="D481" s="336"/>
      <c r="E481" s="338"/>
      <c r="F481" s="384"/>
      <c r="G481" s="384"/>
      <c r="H481" s="384"/>
      <c r="I481" s="384"/>
      <c r="J481" s="384"/>
      <c r="K481" s="384"/>
      <c r="L481" s="384"/>
      <c r="M481" s="384"/>
      <c r="N481" s="379"/>
    </row>
    <row r="482" spans="2:14" ht="18">
      <c r="B482" s="378"/>
      <c r="C482" s="351"/>
      <c r="D482" s="336"/>
      <c r="E482" s="348"/>
      <c r="F482" s="416" t="s">
        <v>617</v>
      </c>
      <c r="G482" s="384"/>
      <c r="H482" s="384"/>
      <c r="I482" s="384"/>
      <c r="J482" s="384"/>
      <c r="K482" s="384"/>
      <c r="L482" s="384"/>
      <c r="M482" s="384"/>
      <c r="N482" s="379"/>
    </row>
    <row r="483" spans="2:14" ht="13.5">
      <c r="B483" s="378"/>
      <c r="C483" s="351"/>
      <c r="D483" s="336"/>
      <c r="E483" s="319" t="s">
        <v>340</v>
      </c>
      <c r="F483" s="417"/>
      <c r="G483" s="386"/>
      <c r="H483" s="386"/>
      <c r="I483" s="386"/>
      <c r="J483" s="386"/>
      <c r="K483" s="386"/>
      <c r="L483" s="386"/>
      <c r="M483" s="384"/>
      <c r="N483" s="379"/>
    </row>
    <row r="484" spans="2:14" ht="13.5">
      <c r="B484" s="378"/>
      <c r="C484" s="351"/>
      <c r="D484" s="336"/>
      <c r="E484" s="319" t="s">
        <v>340</v>
      </c>
      <c r="F484" s="418"/>
      <c r="G484" s="418"/>
      <c r="H484" s="418"/>
      <c r="I484" s="418"/>
      <c r="J484" s="418"/>
      <c r="K484" s="418"/>
      <c r="L484" s="418"/>
      <c r="M484" s="384"/>
      <c r="N484" s="379"/>
    </row>
    <row r="485" spans="2:14" ht="13.5">
      <c r="B485" s="378"/>
      <c r="C485" s="351"/>
      <c r="D485" s="336"/>
      <c r="E485" s="338"/>
      <c r="F485" s="384"/>
      <c r="G485" s="384"/>
      <c r="H485" s="384"/>
      <c r="I485" s="384"/>
      <c r="J485" s="384"/>
      <c r="K485" s="384"/>
      <c r="L485" s="384"/>
      <c r="M485" s="384"/>
      <c r="N485" s="379"/>
    </row>
    <row r="486" spans="2:14" ht="13.5">
      <c r="B486" s="378"/>
      <c r="C486" s="351"/>
      <c r="D486" s="336"/>
      <c r="E486" s="338"/>
      <c r="F486" s="384"/>
      <c r="G486" s="384"/>
      <c r="H486" s="384"/>
      <c r="I486" s="384"/>
      <c r="J486" s="384"/>
      <c r="K486" s="384"/>
      <c r="L486" s="384"/>
      <c r="M486" s="384"/>
      <c r="N486" s="379"/>
    </row>
    <row r="487" spans="2:14">
      <c r="B487" s="378"/>
      <c r="C487" s="351"/>
      <c r="D487" s="336"/>
      <c r="E487" s="338"/>
      <c r="F487" s="336"/>
      <c r="G487" s="336"/>
      <c r="H487" s="336"/>
      <c r="I487" s="336"/>
      <c r="J487" s="336"/>
      <c r="K487" s="336"/>
      <c r="L487" s="336"/>
      <c r="M487" s="336"/>
      <c r="N487" s="379"/>
    </row>
    <row r="488" spans="2:14" ht="18">
      <c r="B488" s="378"/>
      <c r="C488" s="351"/>
      <c r="D488" s="336"/>
      <c r="E488" s="283"/>
      <c r="F488" s="416" t="s">
        <v>618</v>
      </c>
      <c r="G488" s="288"/>
      <c r="H488" s="288"/>
      <c r="I488" s="288"/>
      <c r="J488" s="288"/>
      <c r="K488" s="288"/>
      <c r="L488" s="288"/>
      <c r="M488" s="288"/>
      <c r="N488" s="379"/>
    </row>
    <row r="489" spans="2:14">
      <c r="B489" s="378"/>
      <c r="C489" s="351"/>
      <c r="D489" s="336"/>
      <c r="E489" s="303"/>
      <c r="F489" s="288"/>
      <c r="G489" s="288"/>
      <c r="H489" s="288"/>
      <c r="I489" s="288"/>
      <c r="J489" s="288"/>
      <c r="K489" s="288"/>
      <c r="L489" s="288"/>
      <c r="M489" s="288"/>
      <c r="N489" s="379"/>
    </row>
    <row r="490" spans="2:14" ht="15.75">
      <c r="B490" s="299"/>
      <c r="C490" s="295"/>
      <c r="D490" s="283" t="s">
        <v>619</v>
      </c>
      <c r="E490" s="293"/>
      <c r="F490" s="288" t="s">
        <v>620</v>
      </c>
      <c r="G490" s="288"/>
      <c r="H490" s="288"/>
      <c r="I490" s="288"/>
      <c r="J490" s="288"/>
      <c r="K490" s="288"/>
      <c r="L490" s="288"/>
      <c r="M490" s="288"/>
      <c r="N490" s="302"/>
    </row>
    <row r="491" spans="2:14">
      <c r="B491" s="299"/>
      <c r="C491" s="295"/>
      <c r="D491" s="288"/>
      <c r="E491" s="419" t="s">
        <v>621</v>
      </c>
      <c r="F491" s="288"/>
      <c r="G491" s="288"/>
      <c r="H491" s="288"/>
      <c r="I491" s="288"/>
      <c r="J491" s="288"/>
      <c r="K491" s="288"/>
      <c r="L491" s="288"/>
      <c r="M491" s="288"/>
      <c r="N491" s="302"/>
    </row>
    <row r="492" spans="2:14">
      <c r="B492" s="299"/>
      <c r="C492" s="295"/>
      <c r="D492" s="288"/>
      <c r="E492" s="303"/>
      <c r="F492" s="288" t="s">
        <v>622</v>
      </c>
      <c r="G492" s="288"/>
      <c r="H492" s="288"/>
      <c r="I492" s="288"/>
      <c r="J492" s="288"/>
      <c r="K492" s="288"/>
      <c r="L492" s="288"/>
      <c r="M492" s="288"/>
      <c r="N492" s="302"/>
    </row>
    <row r="493" spans="2:14">
      <c r="B493" s="299"/>
      <c r="C493" s="295"/>
      <c r="D493" s="288"/>
      <c r="E493" s="419" t="s">
        <v>623</v>
      </c>
      <c r="F493" s="288"/>
      <c r="G493" s="288"/>
      <c r="H493" s="288"/>
      <c r="I493" s="288"/>
      <c r="J493" s="288"/>
      <c r="K493" s="288"/>
      <c r="L493" s="288"/>
      <c r="M493" s="288"/>
      <c r="N493" s="302"/>
    </row>
    <row r="494" spans="2:14">
      <c r="B494" s="299"/>
      <c r="C494" s="295"/>
      <c r="D494" s="288"/>
      <c r="E494" s="303"/>
      <c r="F494" s="288"/>
      <c r="G494" s="288"/>
      <c r="H494" s="288"/>
      <c r="I494" s="288"/>
      <c r="J494" s="288"/>
      <c r="K494" s="288"/>
      <c r="L494" s="288"/>
      <c r="M494" s="288"/>
      <c r="N494" s="302"/>
    </row>
    <row r="495" spans="2:14" ht="15">
      <c r="B495" s="299"/>
      <c r="C495" s="295"/>
      <c r="D495" s="288"/>
      <c r="E495" s="420"/>
      <c r="F495" s="420"/>
      <c r="G495" s="420"/>
      <c r="H495" s="288"/>
      <c r="I495" s="286"/>
      <c r="J495" s="519" t="s">
        <v>624</v>
      </c>
      <c r="K495" s="519"/>
      <c r="L495" s="519"/>
      <c r="M495" s="519"/>
      <c r="N495" s="302"/>
    </row>
    <row r="496" spans="2:14" ht="15">
      <c r="B496" s="299"/>
      <c r="C496" s="295"/>
      <c r="D496" s="288"/>
      <c r="E496" s="421"/>
      <c r="F496" s="421"/>
      <c r="G496" s="421"/>
      <c r="H496" s="288"/>
      <c r="I496" s="286"/>
      <c r="J496" s="514" t="s">
        <v>625</v>
      </c>
      <c r="K496" s="514"/>
      <c r="L496" s="514"/>
      <c r="M496" s="514"/>
      <c r="N496" s="302"/>
    </row>
    <row r="497" spans="2:14" ht="15">
      <c r="B497" s="299"/>
      <c r="C497" s="420"/>
      <c r="D497" s="420"/>
      <c r="E497" s="422"/>
      <c r="F497" s="423"/>
      <c r="G497" s="423"/>
      <c r="H497" s="423"/>
      <c r="I497" s="423"/>
      <c r="J497" s="423"/>
      <c r="K497" s="423"/>
      <c r="L497" s="423"/>
      <c r="M497" s="423"/>
      <c r="N497" s="302"/>
    </row>
    <row r="498" spans="2:14" ht="15">
      <c r="B498" s="299"/>
      <c r="C498" s="421"/>
      <c r="D498" s="421"/>
      <c r="E498" s="249"/>
      <c r="F498" s="249"/>
      <c r="G498" s="249"/>
      <c r="H498" s="249"/>
      <c r="I498" s="249"/>
      <c r="J498" s="249"/>
      <c r="K498" s="249"/>
      <c r="L498" s="250"/>
      <c r="M498" s="250"/>
      <c r="N498" s="302"/>
    </row>
    <row r="499" spans="2:14">
      <c r="B499" s="424"/>
      <c r="C499" s="425"/>
      <c r="D499" s="423"/>
      <c r="E499" s="268"/>
      <c r="F499" s="268"/>
      <c r="G499" s="268"/>
      <c r="H499" s="268"/>
      <c r="I499" s="268"/>
      <c r="J499" s="268"/>
      <c r="K499" s="268"/>
      <c r="L499" s="269"/>
      <c r="M499" s="269"/>
      <c r="N499" s="426"/>
    </row>
    <row r="500" spans="2:14">
      <c r="B500" s="249"/>
      <c r="C500" s="427"/>
      <c r="D500" s="249"/>
      <c r="N500" s="249"/>
    </row>
    <row r="501" spans="2:14">
      <c r="B501" s="268"/>
      <c r="C501" s="293"/>
      <c r="D501" s="268"/>
      <c r="N501" s="268"/>
    </row>
  </sheetData>
  <mergeCells count="26">
    <mergeCell ref="B3:N3"/>
    <mergeCell ref="D68:E68"/>
    <mergeCell ref="E75:E76"/>
    <mergeCell ref="F75:G76"/>
    <mergeCell ref="H75:H76"/>
    <mergeCell ref="I75:J76"/>
    <mergeCell ref="F90:J90"/>
    <mergeCell ref="I77:J77"/>
    <mergeCell ref="I78:J78"/>
    <mergeCell ref="I79:J79"/>
    <mergeCell ref="I82:J82"/>
    <mergeCell ref="F83:L83"/>
    <mergeCell ref="E86:E87"/>
    <mergeCell ref="F86:J87"/>
    <mergeCell ref="F88:J88"/>
    <mergeCell ref="F89:J89"/>
    <mergeCell ref="F91:J91"/>
    <mergeCell ref="F92:L92"/>
    <mergeCell ref="E238:E239"/>
    <mergeCell ref="F238:F239"/>
    <mergeCell ref="G238:I238"/>
    <mergeCell ref="J238:L238"/>
    <mergeCell ref="J496:M496"/>
    <mergeCell ref="F440:M440"/>
    <mergeCell ref="F471:K471"/>
    <mergeCell ref="J495:M4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N50"/>
  <sheetViews>
    <sheetView tabSelected="1" workbookViewId="0">
      <selection activeCell="T17" sqref="T17"/>
    </sheetView>
  </sheetViews>
  <sheetFormatPr defaultColWidth="9.140625" defaultRowHeight="12.75"/>
  <cols>
    <col min="1" max="1" width="3.42578125" style="3" customWidth="1"/>
    <col min="2" max="3" width="3.7109375" style="595" customWidth="1"/>
    <col min="4" max="4" width="65.28515625" style="3" customWidth="1"/>
    <col min="5" max="5" width="12.7109375" style="3" customWidth="1"/>
    <col min="6" max="6" width="14.140625" style="3" hidden="1" customWidth="1"/>
    <col min="7" max="7" width="14.140625" style="580" hidden="1" customWidth="1"/>
    <col min="8" max="8" width="12.85546875" style="580" hidden="1" customWidth="1"/>
    <col min="9" max="9" width="1.42578125" style="3" hidden="1" customWidth="1"/>
    <col min="10" max="10" width="7.5703125" style="3" hidden="1" customWidth="1"/>
    <col min="11" max="11" width="0" style="3" hidden="1" customWidth="1"/>
    <col min="12" max="12" width="9.140625" style="3"/>
    <col min="13" max="13" width="11.140625" style="3" bestFit="1" customWidth="1"/>
    <col min="14" max="16384" width="9.140625" style="3"/>
  </cols>
  <sheetData>
    <row r="2" spans="2:12" ht="18">
      <c r="B2" s="579" t="s">
        <v>700</v>
      </c>
      <c r="C2" s="579"/>
      <c r="D2" s="579"/>
      <c r="E2" s="579"/>
      <c r="F2" s="579"/>
      <c r="G2" s="579"/>
    </row>
    <row r="3" spans="2:12" ht="18.75">
      <c r="B3" s="581" t="s">
        <v>701</v>
      </c>
      <c r="C3" s="581"/>
      <c r="D3" s="581"/>
      <c r="E3" s="581"/>
      <c r="F3" s="581"/>
      <c r="G3" s="581"/>
    </row>
    <row r="5" spans="2:12" s="586" customFormat="1" ht="15">
      <c r="B5" s="582"/>
      <c r="C5" s="583"/>
      <c r="D5" s="584"/>
      <c r="E5" s="585">
        <v>2019</v>
      </c>
      <c r="F5" s="585">
        <v>2017</v>
      </c>
      <c r="G5" s="585">
        <v>2015</v>
      </c>
      <c r="H5" s="585">
        <v>2014</v>
      </c>
      <c r="J5" s="587"/>
    </row>
    <row r="6" spans="2:12" s="586" customFormat="1" ht="18.75">
      <c r="B6" s="588" t="s">
        <v>71</v>
      </c>
      <c r="C6" s="583" t="s">
        <v>702</v>
      </c>
      <c r="D6" s="589"/>
      <c r="E6" s="589"/>
      <c r="F6" s="589"/>
      <c r="G6" s="590"/>
      <c r="H6" s="590"/>
      <c r="J6" s="587"/>
    </row>
    <row r="7" spans="2:12" s="586" customFormat="1">
      <c r="B7" s="591"/>
      <c r="C7" s="583"/>
      <c r="D7" s="589" t="s">
        <v>244</v>
      </c>
      <c r="E7" s="592">
        <f>'2020'!E75</f>
        <v>-17616035.516999841</v>
      </c>
      <c r="F7" s="391">
        <f>[7]Sheet17!K8</f>
        <v>8488372</v>
      </c>
      <c r="G7" s="391">
        <f>[7]Sheet15!L5</f>
        <v>-916118.47599998675</v>
      </c>
      <c r="H7" s="391"/>
      <c r="J7" s="391" t="s">
        <v>703</v>
      </c>
    </row>
    <row r="8" spans="2:12" s="586" customFormat="1">
      <c r="B8" s="591"/>
      <c r="C8" s="583"/>
      <c r="D8" s="589" t="s">
        <v>704</v>
      </c>
      <c r="E8" s="589"/>
      <c r="F8" s="589"/>
      <c r="G8" s="391"/>
      <c r="H8" s="391"/>
      <c r="J8" s="391"/>
    </row>
    <row r="9" spans="2:12" s="586" customFormat="1">
      <c r="B9" s="591"/>
      <c r="C9" s="583"/>
      <c r="D9" s="589" t="s">
        <v>705</v>
      </c>
      <c r="E9" s="589"/>
      <c r="F9" s="589"/>
      <c r="G9" s="391"/>
      <c r="H9" s="391"/>
      <c r="J9" s="391" t="s">
        <v>703</v>
      </c>
    </row>
    <row r="10" spans="2:12" s="586" customFormat="1">
      <c r="B10" s="591"/>
      <c r="C10" s="583"/>
      <c r="D10" s="589" t="s">
        <v>706</v>
      </c>
      <c r="E10" s="589"/>
      <c r="F10" s="589"/>
      <c r="G10" s="391"/>
      <c r="H10" s="391"/>
      <c r="J10" s="391" t="s">
        <v>703</v>
      </c>
    </row>
    <row r="11" spans="2:12" s="586" customFormat="1">
      <c r="B11" s="591"/>
      <c r="C11" s="583"/>
      <c r="D11" s="589" t="s">
        <v>707</v>
      </c>
      <c r="E11" s="592">
        <f>'Rez.Sipas Natyres'!F21</f>
        <v>32977.4</v>
      </c>
      <c r="F11" s="391">
        <f>[7]Sheet17!H117</f>
        <v>619403</v>
      </c>
      <c r="G11" s="391">
        <f>181406</f>
        <v>181406</v>
      </c>
      <c r="H11" s="391"/>
      <c r="J11" s="391" t="s">
        <v>703</v>
      </c>
      <c r="L11" s="593"/>
    </row>
    <row r="12" spans="2:12" s="586" customFormat="1">
      <c r="B12" s="591"/>
      <c r="C12" s="583"/>
      <c r="D12" s="589" t="s">
        <v>708</v>
      </c>
      <c r="E12" s="589"/>
      <c r="F12" s="589"/>
      <c r="G12" s="391"/>
      <c r="H12" s="391"/>
      <c r="J12" s="391" t="s">
        <v>703</v>
      </c>
    </row>
    <row r="13" spans="2:12" s="586" customFormat="1">
      <c r="B13" s="591"/>
      <c r="C13" s="583"/>
      <c r="D13" s="589" t="s">
        <v>709</v>
      </c>
      <c r="E13" s="589"/>
      <c r="F13" s="589"/>
      <c r="G13" s="391"/>
      <c r="H13" s="391"/>
      <c r="J13" s="391"/>
    </row>
    <row r="14" spans="2:12" s="586" customFormat="1">
      <c r="B14" s="591"/>
      <c r="C14" s="583"/>
      <c r="D14" s="589" t="s">
        <v>710</v>
      </c>
      <c r="E14" s="589"/>
      <c r="F14" s="589"/>
      <c r="G14" s="391"/>
      <c r="H14" s="391"/>
      <c r="J14" s="391" t="s">
        <v>711</v>
      </c>
    </row>
    <row r="15" spans="2:12" s="586" customFormat="1">
      <c r="B15" s="591"/>
      <c r="C15" s="583"/>
      <c r="D15" s="589" t="s">
        <v>712</v>
      </c>
      <c r="E15" s="589"/>
      <c r="F15" s="589"/>
      <c r="G15" s="391"/>
      <c r="H15" s="391"/>
      <c r="J15" s="391"/>
    </row>
    <row r="16" spans="2:12" s="586" customFormat="1">
      <c r="B16" s="591"/>
      <c r="C16" s="583"/>
      <c r="D16" s="589" t="s">
        <v>713</v>
      </c>
      <c r="E16" s="592">
        <f>Bilanci!H12-Bilanci!G12</f>
        <v>-1466415.4190000084</v>
      </c>
      <c r="F16" s="391">
        <v>286009</v>
      </c>
      <c r="G16" s="391">
        <v>-287177</v>
      </c>
      <c r="H16" s="391"/>
      <c r="J16" s="391" t="s">
        <v>711</v>
      </c>
    </row>
    <row r="17" spans="2:13" s="586" customFormat="1">
      <c r="B17" s="591"/>
      <c r="C17" s="583"/>
      <c r="D17" s="589" t="s">
        <v>714</v>
      </c>
      <c r="E17" s="589"/>
      <c r="F17" s="589"/>
      <c r="G17" s="391"/>
      <c r="H17" s="391"/>
      <c r="J17" s="391" t="s">
        <v>711</v>
      </c>
    </row>
    <row r="18" spans="2:13" s="586" customFormat="1">
      <c r="B18" s="591"/>
      <c r="C18" s="583"/>
      <c r="D18" s="589" t="s">
        <v>715</v>
      </c>
      <c r="E18" s="592">
        <f>Bilanci!G40-Bilanci!H40</f>
        <v>253912123.83047155</v>
      </c>
      <c r="F18" s="391">
        <v>-4341997</v>
      </c>
      <c r="G18" s="391">
        <v>-693240</v>
      </c>
      <c r="H18" s="391"/>
      <c r="J18" s="391" t="s">
        <v>703</v>
      </c>
    </row>
    <row r="19" spans="2:13" s="586" customFormat="1">
      <c r="B19" s="591"/>
      <c r="C19" s="583"/>
      <c r="D19" s="589" t="s">
        <v>716</v>
      </c>
      <c r="E19" s="589">
        <v>-938602</v>
      </c>
      <c r="F19" s="391"/>
      <c r="G19" s="391"/>
      <c r="H19" s="391"/>
      <c r="J19" s="391" t="s">
        <v>703</v>
      </c>
    </row>
    <row r="20" spans="2:13" s="586" customFormat="1">
      <c r="B20" s="591"/>
      <c r="C20" s="583" t="s">
        <v>717</v>
      </c>
      <c r="D20" s="589"/>
      <c r="E20" s="594">
        <f>E7+E8+E9+E10+E11+E12+E13+E14+E15+E16+E17+E18+E19</f>
        <v>233924048.29447168</v>
      </c>
      <c r="F20" s="594">
        <f>F7+F8+F9+F10+F11+F12+F13+F14+F15+F16+F17+F18+F19</f>
        <v>5051787</v>
      </c>
      <c r="G20" s="594">
        <f>G7+G8+G9+G10+G11+G12+G13+G14+G15+G16+G17+G18+G19</f>
        <v>-1715129.4759999868</v>
      </c>
      <c r="H20" s="594">
        <f>H7+H8+H9+H10+H11+H12+H13+H14+H15+H16+H17+H18+H19</f>
        <v>0</v>
      </c>
      <c r="J20" s="594" t="s">
        <v>703</v>
      </c>
    </row>
    <row r="21" spans="2:13" s="586" customFormat="1" ht="18.75">
      <c r="B21" s="588" t="s">
        <v>71</v>
      </c>
      <c r="C21" s="583" t="s">
        <v>718</v>
      </c>
      <c r="D21" s="589"/>
      <c r="E21" s="589"/>
      <c r="F21" s="589"/>
      <c r="G21" s="590"/>
      <c r="H21" s="590"/>
      <c r="J21" s="590"/>
    </row>
    <row r="22" spans="2:13" s="586" customFormat="1">
      <c r="B22" s="591"/>
      <c r="C22" s="583"/>
      <c r="D22" s="589" t="s">
        <v>719</v>
      </c>
      <c r="E22" s="589"/>
      <c r="F22" s="589"/>
      <c r="G22" s="391"/>
      <c r="H22" s="391"/>
      <c r="J22" s="391" t="s">
        <v>711</v>
      </c>
      <c r="M22" s="593"/>
    </row>
    <row r="23" spans="2:13" s="586" customFormat="1">
      <c r="B23" s="591"/>
      <c r="C23" s="583"/>
      <c r="D23" s="589" t="s">
        <v>720</v>
      </c>
      <c r="E23" s="589"/>
      <c r="F23" s="589"/>
      <c r="G23" s="391"/>
      <c r="H23" s="391"/>
      <c r="J23" s="391" t="s">
        <v>703</v>
      </c>
    </row>
    <row r="24" spans="2:13" s="586" customFormat="1">
      <c r="B24" s="591"/>
      <c r="C24" s="583"/>
      <c r="D24" s="589" t="s">
        <v>721</v>
      </c>
      <c r="E24" s="589"/>
      <c r="F24" s="589">
        <f>660842</f>
        <v>660842</v>
      </c>
      <c r="G24" s="391"/>
      <c r="H24" s="391"/>
      <c r="J24" s="391" t="s">
        <v>711</v>
      </c>
      <c r="L24" s="593"/>
    </row>
    <row r="25" spans="2:13" s="586" customFormat="1">
      <c r="B25" s="591"/>
      <c r="C25" s="583"/>
      <c r="D25" s="589" t="s">
        <v>722</v>
      </c>
      <c r="E25" s="589"/>
      <c r="F25" s="589"/>
      <c r="G25" s="391"/>
      <c r="H25" s="391"/>
      <c r="J25" s="391" t="s">
        <v>703</v>
      </c>
      <c r="M25" s="593"/>
    </row>
    <row r="26" spans="2:13" s="586" customFormat="1">
      <c r="B26" s="591"/>
      <c r="C26" s="583"/>
      <c r="D26" s="589" t="s">
        <v>723</v>
      </c>
      <c r="E26" s="589"/>
      <c r="F26" s="589"/>
      <c r="G26" s="391"/>
      <c r="H26" s="391"/>
      <c r="J26" s="391" t="s">
        <v>711</v>
      </c>
    </row>
    <row r="27" spans="2:13" s="586" customFormat="1">
      <c r="B27" s="591"/>
      <c r="C27" s="583"/>
      <c r="D27" s="589" t="s">
        <v>724</v>
      </c>
      <c r="E27" s="589"/>
      <c r="F27" s="589"/>
      <c r="G27" s="391"/>
      <c r="H27" s="391"/>
      <c r="J27" s="391" t="s">
        <v>703</v>
      </c>
    </row>
    <row r="28" spans="2:13" s="586" customFormat="1">
      <c r="B28" s="591"/>
      <c r="C28" s="583"/>
      <c r="D28" s="589" t="s">
        <v>725</v>
      </c>
      <c r="E28" s="589"/>
      <c r="F28" s="589"/>
      <c r="G28" s="391"/>
      <c r="H28" s="391"/>
      <c r="J28" s="391" t="s">
        <v>703</v>
      </c>
    </row>
    <row r="29" spans="2:13" s="586" customFormat="1">
      <c r="B29" s="591"/>
      <c r="C29" s="583" t="s">
        <v>726</v>
      </c>
      <c r="D29" s="589"/>
      <c r="E29" s="594">
        <f>E22+E23+E24+E25+E26+E27+E28</f>
        <v>0</v>
      </c>
      <c r="F29" s="594">
        <f>F22+F23+F24+F25+F26+F27+F28</f>
        <v>660842</v>
      </c>
      <c r="G29" s="594">
        <f>G22+G23+G24+G25+G26+G27+G28</f>
        <v>0</v>
      </c>
      <c r="H29" s="594">
        <f>H22+H23+H24+H25+H26+H27+H28</f>
        <v>0</v>
      </c>
      <c r="J29" s="594" t="s">
        <v>711</v>
      </c>
    </row>
    <row r="30" spans="2:13" s="586" customFormat="1" ht="18.75">
      <c r="B30" s="588" t="s">
        <v>71</v>
      </c>
      <c r="C30" s="583" t="s">
        <v>727</v>
      </c>
      <c r="D30" s="589"/>
      <c r="E30" s="589"/>
      <c r="F30" s="589"/>
      <c r="G30" s="590"/>
      <c r="H30" s="590"/>
      <c r="J30" s="590"/>
    </row>
    <row r="31" spans="2:13" s="586" customFormat="1">
      <c r="B31" s="591"/>
      <c r="C31" s="583"/>
      <c r="D31" s="589" t="s">
        <v>728</v>
      </c>
      <c r="E31" s="589"/>
      <c r="F31" s="589"/>
      <c r="G31" s="391"/>
      <c r="H31" s="391"/>
      <c r="J31" s="391" t="s">
        <v>703</v>
      </c>
    </row>
    <row r="32" spans="2:13" s="586" customFormat="1">
      <c r="B32" s="591"/>
      <c r="C32" s="583"/>
      <c r="D32" s="589" t="s">
        <v>729</v>
      </c>
      <c r="E32" s="589"/>
      <c r="F32" s="589"/>
      <c r="G32" s="391"/>
      <c r="H32" s="391"/>
      <c r="J32" s="391" t="s">
        <v>703</v>
      </c>
    </row>
    <row r="33" spans="2:14" s="586" customFormat="1" ht="15.75" customHeight="1">
      <c r="B33" s="591"/>
      <c r="C33" s="583"/>
      <c r="D33" s="589" t="s">
        <v>730</v>
      </c>
      <c r="E33" s="589"/>
      <c r="F33" s="589"/>
      <c r="G33" s="391"/>
      <c r="H33" s="391"/>
      <c r="J33" s="391" t="s">
        <v>703</v>
      </c>
    </row>
    <row r="34" spans="2:14" s="586" customFormat="1" ht="15.75" customHeight="1">
      <c r="B34" s="591"/>
      <c r="C34" s="583"/>
      <c r="D34" s="589" t="s">
        <v>731</v>
      </c>
      <c r="E34" s="589"/>
      <c r="F34" s="589"/>
      <c r="G34" s="391"/>
      <c r="H34" s="391"/>
      <c r="J34" s="391" t="s">
        <v>711</v>
      </c>
    </row>
    <row r="35" spans="2:14" s="586" customFormat="1" ht="15.75" customHeight="1">
      <c r="B35" s="591"/>
      <c r="C35" s="583"/>
      <c r="D35" s="589" t="s">
        <v>732</v>
      </c>
      <c r="E35" s="589"/>
      <c r="F35" s="589"/>
      <c r="G35" s="391"/>
      <c r="H35" s="391"/>
      <c r="J35" s="391" t="s">
        <v>711</v>
      </c>
    </row>
    <row r="36" spans="2:14" s="586" customFormat="1" ht="15.75" customHeight="1">
      <c r="B36" s="591"/>
      <c r="C36" s="583"/>
      <c r="D36" s="589" t="s">
        <v>733</v>
      </c>
      <c r="E36" s="589"/>
      <c r="F36" s="589"/>
      <c r="G36" s="391"/>
      <c r="H36" s="391"/>
      <c r="J36" s="391" t="s">
        <v>711</v>
      </c>
    </row>
    <row r="37" spans="2:14" s="586" customFormat="1" ht="15.75" customHeight="1">
      <c r="B37" s="591"/>
      <c r="C37" s="583"/>
      <c r="D37" s="589" t="s">
        <v>734</v>
      </c>
      <c r="E37" s="589"/>
      <c r="F37" s="589"/>
      <c r="G37" s="391"/>
      <c r="H37" s="391"/>
      <c r="J37" s="391" t="s">
        <v>711</v>
      </c>
    </row>
    <row r="38" spans="2:14" s="586" customFormat="1" ht="15.75" customHeight="1">
      <c r="B38" s="591"/>
      <c r="C38" s="583"/>
      <c r="D38" s="589" t="s">
        <v>735</v>
      </c>
      <c r="E38" s="589"/>
      <c r="F38" s="589"/>
      <c r="G38" s="391"/>
      <c r="H38" s="391"/>
      <c r="J38" s="391" t="s">
        <v>711</v>
      </c>
    </row>
    <row r="39" spans="2:14" s="586" customFormat="1" ht="15.75" customHeight="1">
      <c r="B39" s="591"/>
      <c r="C39" s="583"/>
      <c r="D39" s="589" t="s">
        <v>736</v>
      </c>
      <c r="E39" s="589"/>
      <c r="F39" s="589"/>
      <c r="G39" s="391"/>
      <c r="H39" s="391"/>
      <c r="J39" s="391" t="s">
        <v>711</v>
      </c>
    </row>
    <row r="40" spans="2:14" s="586" customFormat="1" ht="15.75" customHeight="1">
      <c r="B40" s="591"/>
      <c r="C40" s="583"/>
      <c r="D40" s="589" t="s">
        <v>252</v>
      </c>
      <c r="E40" s="589"/>
      <c r="F40" s="589"/>
      <c r="G40" s="391"/>
      <c r="H40" s="391"/>
      <c r="J40" s="391" t="s">
        <v>711</v>
      </c>
    </row>
    <row r="41" spans="2:14" s="586" customFormat="1" ht="15.75" customHeight="1">
      <c r="B41" s="591"/>
      <c r="C41" s="583" t="s">
        <v>737</v>
      </c>
      <c r="D41" s="589"/>
      <c r="E41" s="589"/>
      <c r="F41" s="592"/>
      <c r="G41" s="594">
        <f>G31+G32+G33+G34+G35+G36+G37+G38+G39+G40</f>
        <v>0</v>
      </c>
      <c r="H41" s="594">
        <f>H31+H32+H33+H34+H35+H36+H37+H38+H39+H40</f>
        <v>0</v>
      </c>
      <c r="J41" s="594" t="s">
        <v>711</v>
      </c>
    </row>
    <row r="42" spans="2:14" s="586" customFormat="1" ht="15.75" customHeight="1">
      <c r="B42" s="591"/>
      <c r="C42" s="583"/>
      <c r="D42" s="589"/>
      <c r="E42" s="589"/>
      <c r="F42" s="589"/>
      <c r="G42" s="590"/>
      <c r="H42" s="590"/>
      <c r="J42" s="590"/>
    </row>
    <row r="43" spans="2:14" s="586" customFormat="1" ht="15.75" customHeight="1">
      <c r="B43" s="591"/>
      <c r="C43" s="583" t="s">
        <v>738</v>
      </c>
      <c r="D43" s="589"/>
      <c r="E43" s="594">
        <f>E20-E29+E41</f>
        <v>233924048.29447168</v>
      </c>
      <c r="F43" s="594">
        <f>F20-F29+F41</f>
        <v>4390945</v>
      </c>
      <c r="G43" s="594">
        <f>G20+G29+G41</f>
        <v>-1715129.4759999868</v>
      </c>
      <c r="H43" s="594">
        <f>H20+H29+H41</f>
        <v>0</v>
      </c>
      <c r="J43" s="594" t="s">
        <v>703</v>
      </c>
    </row>
    <row r="44" spans="2:14" s="586" customFormat="1" ht="15.75" customHeight="1">
      <c r="B44" s="591"/>
      <c r="C44" s="583" t="s">
        <v>740</v>
      </c>
      <c r="D44" s="589"/>
      <c r="E44" s="592">
        <f>Bilanci!H10</f>
        <v>225790.2493</v>
      </c>
      <c r="F44" s="391">
        <f>[7]Aktivet!J6</f>
        <v>1383055.1120000011</v>
      </c>
      <c r="G44" s="391">
        <f>[7]Aktivet!L7</f>
        <v>4863023</v>
      </c>
      <c r="H44" s="391"/>
      <c r="J44" s="391" t="s">
        <v>703</v>
      </c>
    </row>
    <row r="45" spans="2:14" s="586" customFormat="1" ht="15.75" customHeight="1">
      <c r="B45" s="591"/>
      <c r="C45" s="583"/>
      <c r="D45" s="589" t="s">
        <v>739</v>
      </c>
      <c r="E45" s="589"/>
      <c r="F45" s="589"/>
      <c r="G45" s="391"/>
      <c r="H45" s="391"/>
      <c r="J45" s="391" t="s">
        <v>703</v>
      </c>
    </row>
    <row r="46" spans="2:14" s="586" customFormat="1" ht="15.75" customHeight="1">
      <c r="B46" s="591"/>
      <c r="C46" s="583" t="s">
        <v>741</v>
      </c>
      <c r="D46" s="589"/>
      <c r="E46" s="592">
        <f>E43+E44</f>
        <v>234149838.54377168</v>
      </c>
      <c r="F46" s="594">
        <f>SUM(F43:F45)</f>
        <v>5774000.1120000016</v>
      </c>
      <c r="G46" s="594">
        <f>SUM(G43:G45)</f>
        <v>3147893.5240000132</v>
      </c>
      <c r="H46" s="594">
        <f>SUM(H43:H45)</f>
        <v>0</v>
      </c>
      <c r="J46" s="594" t="s">
        <v>703</v>
      </c>
      <c r="M46" s="593"/>
      <c r="N46" s="593"/>
    </row>
    <row r="48" spans="2:14">
      <c r="F48" s="580"/>
    </row>
    <row r="49" spans="6:6">
      <c r="F49" s="580"/>
    </row>
    <row r="50" spans="6:6">
      <c r="F50" s="580"/>
    </row>
  </sheetData>
  <mergeCells count="2">
    <mergeCell ref="B2:G2"/>
    <mergeCell ref="B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Kopertina</vt:lpstr>
      <vt:lpstr>Bilanci</vt:lpstr>
      <vt:lpstr>Rez.Sipas Natyres</vt:lpstr>
      <vt:lpstr>2020</vt:lpstr>
      <vt:lpstr>Sheet1</vt:lpstr>
      <vt:lpstr>Pasq kapitaleve</vt:lpstr>
      <vt:lpstr>Shenimet shpjeguse</vt:lpstr>
      <vt:lpstr>SPJEGUESE</vt:lpstr>
      <vt:lpstr>FLUKSI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B&amp;F</dc:creator>
  <cp:lastModifiedBy>user</cp:lastModifiedBy>
  <cp:lastPrinted>2020-07-29T06:53:27Z</cp:lastPrinted>
  <dcterms:created xsi:type="dcterms:W3CDTF">2002-02-16T18:16:52Z</dcterms:created>
  <dcterms:modified xsi:type="dcterms:W3CDTF">2021-07-25T10:16:17Z</dcterms:modified>
</cp:coreProperties>
</file>