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ynergy\"/>
    </mc:Choice>
  </mc:AlternateContent>
  <bookViews>
    <workbookView xWindow="0" yWindow="105" windowWidth="13215" windowHeight="7005" activeTab="5"/>
  </bookViews>
  <sheets>
    <sheet name="Kop." sheetId="16" r:id="rId1"/>
    <sheet name="BS" sheetId="2" r:id="rId2"/>
    <sheet name="IS" sheetId="3" r:id="rId3"/>
    <sheet name="tat fit" sheetId="4" r:id="rId4"/>
    <sheet name="Fluksi " sheetId="8" r:id="rId5"/>
    <sheet name="Cap" sheetId="5" r:id="rId6"/>
  </sheets>
  <externalReferences>
    <externalReference r:id="rId7"/>
    <externalReference r:id="rId8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2">IS!$A$1:$D$52</definedName>
    <definedName name="_xlnm.Print_Area" localSheetId="0">Kop.!#REF!</definedName>
  </definedNames>
  <calcPr calcId="152511"/>
</workbook>
</file>

<file path=xl/calcChain.xml><?xml version="1.0" encoding="utf-8"?>
<calcChain xmlns="http://schemas.openxmlformats.org/spreadsheetml/2006/main">
  <c r="B16" i="8" l="1"/>
  <c r="B20" i="8" s="1"/>
  <c r="B46" i="8"/>
  <c r="B18" i="8"/>
  <c r="B10" i="8"/>
  <c r="B7" i="8"/>
  <c r="C10" i="2"/>
  <c r="C29" i="2"/>
  <c r="C33" i="2"/>
  <c r="C6" i="4"/>
  <c r="C37" i="2"/>
  <c r="C25" i="2"/>
  <c r="C9" i="2"/>
  <c r="C16" i="2" s="1"/>
  <c r="C26" i="2" s="1"/>
  <c r="C48" i="3"/>
  <c r="C23" i="3"/>
  <c r="C18" i="3"/>
  <c r="C10" i="3"/>
  <c r="C26" i="4"/>
  <c r="C28" i="4" s="1"/>
  <c r="B41" i="8"/>
  <c r="B29" i="8"/>
  <c r="C25" i="3" l="1"/>
  <c r="D31" i="2"/>
  <c r="D22" i="3"/>
  <c r="C41" i="8" l="1"/>
  <c r="C29" i="8"/>
  <c r="D13" i="3"/>
  <c r="D26" i="4" l="1"/>
  <c r="D28" i="4" s="1"/>
  <c r="D48" i="3"/>
  <c r="D23" i="3"/>
  <c r="D18" i="3"/>
  <c r="D10" i="3"/>
  <c r="D8" i="2"/>
  <c r="C46" i="8" s="1"/>
  <c r="B44" i="8" s="1"/>
  <c r="D25" i="3" l="1"/>
  <c r="C7" i="8" s="1"/>
  <c r="D37" i="2"/>
  <c r="D33" i="2"/>
  <c r="D25" i="2"/>
  <c r="D9" i="2"/>
  <c r="B43" i="8" l="1"/>
  <c r="B48" i="8" s="1"/>
  <c r="D16" i="2"/>
  <c r="D26" i="2" s="1"/>
  <c r="D6" i="4"/>
  <c r="D8" i="4" s="1"/>
  <c r="D12" i="4" s="1"/>
  <c r="D14" i="4" s="1"/>
  <c r="D32" i="4" s="1"/>
  <c r="D34" i="4" s="1"/>
  <c r="D27" i="3" l="1"/>
  <c r="D29" i="3" l="1"/>
  <c r="D36" i="3" s="1"/>
  <c r="D42" i="3" s="1"/>
  <c r="D49" i="3" s="1"/>
  <c r="D40" i="2" s="1"/>
  <c r="C10" i="8"/>
  <c r="J8" i="5" l="1"/>
  <c r="L28" i="5" l="1"/>
  <c r="L27" i="5"/>
  <c r="L26" i="5"/>
  <c r="L25" i="5"/>
  <c r="L24" i="5"/>
  <c r="L23" i="5"/>
  <c r="L21" i="5"/>
  <c r="L19" i="5"/>
  <c r="L17" i="5"/>
  <c r="L16" i="5"/>
  <c r="L15" i="5"/>
  <c r="L14" i="5"/>
  <c r="L13" i="5"/>
  <c r="L12" i="5"/>
  <c r="L11" i="5"/>
  <c r="L10" i="5"/>
  <c r="L9" i="5"/>
  <c r="K8" i="5"/>
  <c r="K18" i="5" s="1"/>
  <c r="K20" i="5" s="1"/>
  <c r="K29" i="5" s="1"/>
  <c r="J18" i="5"/>
  <c r="J20" i="5" s="1"/>
  <c r="J29" i="5" s="1"/>
  <c r="I8" i="5"/>
  <c r="I18" i="5" s="1"/>
  <c r="I20" i="5" s="1"/>
  <c r="F8" i="5"/>
  <c r="F18" i="5" s="1"/>
  <c r="F20" i="5" s="1"/>
  <c r="F29" i="5" s="1"/>
  <c r="D8" i="5"/>
  <c r="D18" i="5" s="1"/>
  <c r="D20" i="5" s="1"/>
  <c r="D29" i="5" s="1"/>
  <c r="C8" i="5"/>
  <c r="C18" i="5" s="1"/>
  <c r="C20" i="5" s="1"/>
  <c r="C29" i="5" s="1"/>
  <c r="L7" i="5"/>
  <c r="E8" i="5" l="1"/>
  <c r="E18" i="5" s="1"/>
  <c r="E20" i="5" s="1"/>
  <c r="E29" i="5" s="1"/>
  <c r="H8" i="5"/>
  <c r="H18" i="5" s="1"/>
  <c r="H20" i="5" s="1"/>
  <c r="G8" i="5"/>
  <c r="B8" i="5"/>
  <c r="L6" i="5"/>
  <c r="G18" i="5" l="1"/>
  <c r="G20" i="5" s="1"/>
  <c r="G29" i="5" s="1"/>
  <c r="H29" i="5"/>
  <c r="B18" i="5"/>
  <c r="L8" i="5"/>
  <c r="B20" i="5" l="1"/>
  <c r="L18" i="5"/>
  <c r="B29" i="5" l="1"/>
  <c r="L20" i="5"/>
  <c r="C20" i="8" l="1"/>
  <c r="C43" i="8" s="1"/>
  <c r="C48" i="8" s="1"/>
  <c r="D41" i="2" l="1"/>
  <c r="D43" i="2" l="1"/>
  <c r="C39" i="2"/>
  <c r="D46" i="2"/>
  <c r="D45" i="2"/>
  <c r="C8" i="4" l="1"/>
  <c r="C12" i="4" s="1"/>
  <c r="C14" i="4" s="1"/>
  <c r="C32" i="4" s="1"/>
  <c r="C34" i="4" s="1"/>
  <c r="C27" i="3" s="1"/>
  <c r="C29" i="3" s="1"/>
  <c r="C36" i="3" s="1"/>
  <c r="C42" i="3" s="1"/>
  <c r="C49" i="3" s="1"/>
  <c r="C40" i="2" l="1"/>
  <c r="C41" i="2" s="1"/>
  <c r="C43" i="2" s="1"/>
  <c r="I22" i="5"/>
  <c r="I29" i="5" l="1"/>
  <c r="L29" i="5" s="1"/>
  <c r="M29" i="5" s="1"/>
  <c r="L22" i="5"/>
  <c r="C45" i="2"/>
  <c r="C46" i="2"/>
</calcChain>
</file>

<file path=xl/sharedStrings.xml><?xml version="1.0" encoding="utf-8"?>
<sst xmlns="http://schemas.openxmlformats.org/spreadsheetml/2006/main" count="216" uniqueCount="190">
  <si>
    <t>Aktivet Afatshkurter</t>
  </si>
  <si>
    <t xml:space="preserve">Mjetet Monetare dhe te Ngjashme </t>
  </si>
  <si>
    <t>Llogarite e arketueshme</t>
  </si>
  <si>
    <t>Inventaret</t>
  </si>
  <si>
    <t>Aktive te tjera dhe paradhenie</t>
  </si>
  <si>
    <t>Aktivet AfatGjate</t>
  </si>
  <si>
    <t>Aktive afatgjata materiale</t>
  </si>
  <si>
    <t>Impiante dhe makineri</t>
  </si>
  <si>
    <t>Të tjera Instalime dhe pajisje</t>
  </si>
  <si>
    <t>Aktive te tjera afatgjata</t>
  </si>
  <si>
    <t>Totali i Aktiveve</t>
  </si>
  <si>
    <t xml:space="preserve">Detyrime Afatshkurter </t>
  </si>
  <si>
    <t xml:space="preserve">Llogarite e pagueshem dhe detyrime te perllogaritura </t>
  </si>
  <si>
    <t>Detyrime ndaj personelit</t>
  </si>
  <si>
    <t>Detyrime ndaj Shtetit dhe ISSH</t>
  </si>
  <si>
    <t>Huamarrje afatshkurter</t>
  </si>
  <si>
    <t xml:space="preserve">Detyrime AfatGjata </t>
  </si>
  <si>
    <t>Huamarrje afatgjata</t>
  </si>
  <si>
    <t xml:space="preserve">Detyrime te Tjera  ( Tatimi i Shtyre) </t>
  </si>
  <si>
    <t>Kapitali neto</t>
  </si>
  <si>
    <t>Fitimi i periudhes</t>
  </si>
  <si>
    <t xml:space="preserve">Totali i Detyrimeve dhe Kapitalit Aksioner </t>
  </si>
  <si>
    <t>Diferenca</t>
  </si>
  <si>
    <t>Shen</t>
  </si>
  <si>
    <t xml:space="preserve">Te ardhurat nga Shitjet </t>
  </si>
  <si>
    <t xml:space="preserve">Te Ardhura Te Tjera </t>
  </si>
  <si>
    <t>Shpenzimet Operative</t>
  </si>
  <si>
    <t>Shpenzimet e prodhimit</t>
  </si>
  <si>
    <t xml:space="preserve">Amortizimi, zhvleresimi </t>
  </si>
  <si>
    <t>Rimarrje/(Shpenzime) provizione te tjera</t>
  </si>
  <si>
    <t>Shpenzimet e pergjithshme dhe administrative</t>
  </si>
  <si>
    <t>Shpenzime Personeli dhe te ngjashme</t>
  </si>
  <si>
    <t>Te Ardhurat/Shpenzimet Financiare</t>
  </si>
  <si>
    <t>Shpenzimet financiare</t>
  </si>
  <si>
    <t>Fitim (humbje) nga kembimit valutore</t>
  </si>
  <si>
    <t xml:space="preserve">Fitim (humbje) para tatimit mbi fitimin </t>
  </si>
  <si>
    <t xml:space="preserve">Shpenzimi I tatim Fitimit </t>
  </si>
  <si>
    <t xml:space="preserve">Shpenzim Tatim Fitimit Korrent </t>
  </si>
  <si>
    <t>Fitim (Humbje) neto</t>
  </si>
  <si>
    <t xml:space="preserve">Te ardhura te tjera gjitheperfshirese </t>
  </si>
  <si>
    <t xml:space="preserve">Fitime Humbje te njohura ne Kapital </t>
  </si>
  <si>
    <t xml:space="preserve">Transferime ne llogarite e Rezerves se rivleresimit </t>
  </si>
  <si>
    <t xml:space="preserve">Te ardhura te tjera gjitheperfshirese , pas tatimit </t>
  </si>
  <si>
    <t>-</t>
  </si>
  <si>
    <t xml:space="preserve">Totali i  fitimit per periudhen ushtrimore </t>
  </si>
  <si>
    <t>Fitimi Kontabel</t>
  </si>
  <si>
    <t xml:space="preserve">Total </t>
  </si>
  <si>
    <t xml:space="preserve">Tatim Fitimi Korrent </t>
  </si>
  <si>
    <t xml:space="preserve">Tatim Fitimi I Shtyre (perfitime) </t>
  </si>
  <si>
    <t>Tatim Fitimi Kontabel</t>
  </si>
  <si>
    <t>Fitimi ( Humbja) Para Tatim Fitimit (A)</t>
  </si>
  <si>
    <t>E Ardhura e patatueshme  (B)</t>
  </si>
  <si>
    <t xml:space="preserve">Zhvlerësime Tej Normave Fiskale </t>
  </si>
  <si>
    <t>Gjoba Penalitete e te ngjashme</t>
  </si>
  <si>
    <t>Provigjone per risqe e Shpenzime</t>
  </si>
  <si>
    <t xml:space="preserve">Shpenzime te cilat jane me dokumenta jo te rregullt </t>
  </si>
  <si>
    <t xml:space="preserve">Vlera Kontabel  Neto Aktiveve </t>
  </si>
  <si>
    <t xml:space="preserve"> Shpenzime te panjohura (C)</t>
  </si>
  <si>
    <t>Diferenza e Panjohur per efekte tatim fitimi  (C-B)</t>
  </si>
  <si>
    <t xml:space="preserve">Humbja Fiskale e mbartur </t>
  </si>
  <si>
    <t xml:space="preserve">Fitimi ( Humbja) e Tatueshme </t>
  </si>
  <si>
    <t xml:space="preserve">Shpenzimi ( Perfitimi ) Tatimor </t>
  </si>
  <si>
    <t>Rezerva Ligjore</t>
  </si>
  <si>
    <t>Materiale ndihmese</t>
  </si>
  <si>
    <t xml:space="preserve">Produkte të gatshme </t>
  </si>
  <si>
    <t>Nga aktiviteti i shfrytëzimit</t>
  </si>
  <si>
    <t xml:space="preserve">Të tjera </t>
  </si>
  <si>
    <t>Pershkrimi i Llogarive</t>
  </si>
  <si>
    <t xml:space="preserve">Pasqyra e të Ardhurave Gjithëpërfshirëse  </t>
  </si>
  <si>
    <t>Pershkrimi  i  Elementeve</t>
  </si>
  <si>
    <t>Fitimi/Humbja e vitit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</si>
  <si>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</si>
  <si>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</si>
  <si>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</si>
  <si>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</si>
  <si>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</si>
  <si>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</si>
  <si>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</si>
  <si>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</si>
  <si>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Pronarët e njësisë ekonomike mëmë</t>
  </si>
  <si>
    <t>Interesat jo-kontrolluese</t>
  </si>
  <si>
    <t>Pasqyra e Performancës</t>
  </si>
  <si>
    <t xml:space="preserve"> (Shpenzimet e shfrytëzimit të klasifikuara sipas natyrës)</t>
  </si>
  <si>
    <t xml:space="preserve">Tatim i Shtyre detyrim ( Aktiv)   </t>
  </si>
  <si>
    <t>Pasqyra   e   Fluksit   te Mjeteve   Monetare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</si>
  <si>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</si>
  <si>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</si>
  <si>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</si>
  <si>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</si>
  <si>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</si>
  <si>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Shpenzime konsumi dhe amortizimi</t>
  </si>
  <si>
    <t>Zhvlerësimi i aktiveve afatgjata materiale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</si>
  <si>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</si>
  <si>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</si>
  <si>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</si>
  <si>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</si>
  <si>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</si>
  <si>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</si>
  <si>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</si>
  <si>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</si>
  <si>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</si>
  <si>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</si>
  <si>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</si>
  <si>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</si>
  <si>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</si>
  <si>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</si>
  <si>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</si>
  <si>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</si>
  <si>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</si>
  <si>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</si>
  <si>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</si>
  <si>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</si>
  <si>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</si>
  <si>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</si>
  <si>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</si>
  <si>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</si>
  <si>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</si>
  <si>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</si>
  <si>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</si>
  <si>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</si>
  <si>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</si>
  <si>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</si>
  <si>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</si>
  <si>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Pasqyra e Ndryshimeve në Kapitalin Neto</t>
  </si>
  <si>
    <t>Kapitali i nënshkruar</t>
  </si>
  <si>
    <t>Primi i lidhur me kapitalin</t>
  </si>
  <si>
    <t>Rezerva Rivlerësimi</t>
  </si>
  <si>
    <t>Rezerva Statutore</t>
  </si>
  <si>
    <t>Rezerva të tjera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</si>
  <si>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</si>
  <si>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</si>
  <si>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</si>
  <si>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</si>
  <si>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</si>
  <si>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</si>
  <si>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</si>
  <si>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</si>
  <si>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</si>
  <si>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</si>
  <si>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</si>
  <si>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I</t>
  </si>
  <si>
    <t>II</t>
  </si>
  <si>
    <t>III</t>
  </si>
  <si>
    <t>Shpenzime te tjera</t>
  </si>
  <si>
    <t>IV</t>
  </si>
  <si>
    <t>Tatimi i Fitimit</t>
  </si>
  <si>
    <t xml:space="preserve">Toka </t>
  </si>
  <si>
    <t xml:space="preserve">Pajisje zyre </t>
  </si>
  <si>
    <t xml:space="preserve">Mjete transporti </t>
  </si>
  <si>
    <t>Emertimi dhe Forma ligjore</t>
  </si>
  <si>
    <t>NIPT -i</t>
  </si>
  <si>
    <t>Adresa e Selise</t>
  </si>
  <si>
    <t>Tirane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</si>
  <si>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</si>
  <si>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</si>
  <si>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</si>
  <si>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</si>
  <si>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dhe </t>
  </si>
  <si>
    <t>Ligjit Nr. 9228 Date 29.04.2004 "Per Kontabilitetin dhe Pasqyrat Financiare")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</si>
  <si>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</si>
  <si>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</si>
  <si>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</si>
  <si>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</si>
  <si>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</si>
  <si>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</si>
  <si>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</si>
  <si>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>1 Leke</t>
  </si>
  <si>
    <t xml:space="preserve">  Periudha  Kontabel e Pasqyrave Financiare</t>
  </si>
  <si>
    <t>Nga</t>
  </si>
  <si>
    <t>Deri</t>
  </si>
  <si>
    <t xml:space="preserve">  Data  e  mbylljes se Pasqyrave Financiare</t>
  </si>
  <si>
    <t>Rruga Abdyl Frasheri, Pall Teknoprojekt 2, 6/21</t>
  </si>
  <si>
    <t>Synergy International Systems Dege Shoqerise se Huaj</t>
  </si>
  <si>
    <t>L71911009N</t>
  </si>
  <si>
    <t>CN-477165-06-17</t>
  </si>
  <si>
    <t xml:space="preserve">Disenjim, shitje, krijim te sisteme informatike IT, software, </t>
  </si>
  <si>
    <t>dhe pajisjeve elektronike.</t>
  </si>
  <si>
    <t>shenime</t>
  </si>
  <si>
    <t>Pozicioni financiar i rideklaruar më 1 janar 2018</t>
  </si>
  <si>
    <t>Viti   2019</t>
  </si>
  <si>
    <t>11.07.2019</t>
  </si>
  <si>
    <t>31.12.2019</t>
  </si>
  <si>
    <t xml:space="preserve">            31 Mars 2020</t>
  </si>
  <si>
    <t>Mjete monetare dhe ekuivalentë të mjeteve monetare më 1 janar 2019</t>
  </si>
  <si>
    <t>Mjete monetare dhe ekuivalentë të mjeteve monetare më 31 dhjetor 2019</t>
  </si>
  <si>
    <t>Pozicioni financiar më 31 dhjetor 2017</t>
  </si>
  <si>
    <t>Pozicioni financiar i rideklaruar më 31 dhjetor 2018</t>
  </si>
  <si>
    <t>Pozicioni financiar i rideklaruar më 1 janar 2019</t>
  </si>
  <si>
    <t>Pozicioni financiar më 31 dhjetor 2019</t>
  </si>
  <si>
    <t>Pasqyra e Pozicionit Financiar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</si>
</sst>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-* #,##0.00_L_e_k_-;\-* #,##0.00_L_e_k_-;_-* &quot;-&quot;??_L_e_k_-;_-@_-"/>
    <numFmt numFmtId="166" formatCode="_-* #,##0.00\ _€_-;\-* #,##0.00\ _€_-;_-* &quot;-&quot;??\ _€_-;_-@_-"/>
  </numFmts>
  <fonts count="3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4"/>
      <name val="Calibri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i/>
      <sz val="8"/>
      <name val="Times New Roman"/>
      <family val="1"/>
    </font>
    <font>
      <sz val="8"/>
      <color indexed="8"/>
      <name val="Calibri"/>
      <family val="2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7.5"/>
      <color rgb="FF000000"/>
      <name val="Times New Roman"/>
      <family val="1"/>
    </font>
    <font>
      <b/>
      <sz val="7.5"/>
      <color indexed="8"/>
      <name val="Times New Roman"/>
      <family val="1"/>
    </font>
    <font>
      <sz val="7.5"/>
      <color indexed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i/>
      <sz val="8"/>
      <color theme="1"/>
      <name val="Times New Roman"/>
      <family val="1"/>
    </font>
    <font>
      <b/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u/>
      <sz val="12"/>
      <color indexed="8"/>
      <name val="Times New Roman"/>
      <family val="1"/>
    </font>
    <font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 applyNumberFormat="0" applyFill="0" applyBorder="0" applyAlignment="0" applyProtection="0"/>
    <xf numFmtId="3" fontId="2" fillId="0" borderId="0">
      <alignment vertical="top"/>
    </xf>
    <xf numFmtId="0" fontId="17" fillId="0" borderId="0"/>
    <xf numFmtId="166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9" fillId="0" borderId="0"/>
    <xf numFmtId="0" fontId="1" fillId="0" borderId="0" applyNumberFormat="0" applyFill="0" applyBorder="0" applyAlignment="0" applyProtection="0"/>
    <xf numFmtId="0" fontId="17" fillId="0" borderId="0"/>
    <xf numFmtId="0" fontId="17" fillId="0" borderId="0"/>
    <xf numFmtId="0" fontId="2" fillId="2" borderId="7" applyNumberFormat="0" applyFont="0" applyAlignment="0" applyProtection="0"/>
    <xf numFmtId="0" fontId="23" fillId="0" borderId="0"/>
  </cellStyleXfs>
  <cellXfs count="178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5" fillId="0" borderId="2" xfId="0" applyFont="1" applyBorder="1" applyAlignment="1">
      <alignment vertical="center"/>
    </xf>
    <xf numFmtId="0" fontId="6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164" fontId="7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7" fontId="5" fillId="0" borderId="0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0" fontId="0" fillId="0" borderId="0" xfId="0" applyAlignment="1"/>
    <xf numFmtId="0" fontId="10" fillId="0" borderId="0" xfId="0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7" fontId="6" fillId="0" borderId="2" xfId="0" applyNumberFormat="1" applyFont="1" applyBorder="1" applyAlignment="1"/>
    <xf numFmtId="37" fontId="6" fillId="0" borderId="0" xfId="0" applyNumberFormat="1" applyFont="1" applyAlignment="1"/>
    <xf numFmtId="37" fontId="6" fillId="0" borderId="0" xfId="0" applyNumberFormat="1" applyFont="1" applyAlignment="1">
      <alignment horizontal="center" vertical="center"/>
    </xf>
    <xf numFmtId="37" fontId="6" fillId="0" borderId="0" xfId="0" applyNumberFormat="1" applyFont="1" applyAlignment="1">
      <alignment horizontal="right" vertical="center"/>
    </xf>
    <xf numFmtId="37" fontId="5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7" fontId="6" fillId="0" borderId="0" xfId="1" applyNumberFormat="1" applyFont="1" applyAlignment="1">
      <alignment horizontal="right" vertical="center"/>
    </xf>
    <xf numFmtId="37" fontId="5" fillId="0" borderId="2" xfId="0" applyNumberFormat="1" applyFont="1" applyFill="1" applyBorder="1" applyAlignment="1">
      <alignment horizontal="right" vertical="center"/>
    </xf>
    <xf numFmtId="37" fontId="6" fillId="0" borderId="0" xfId="0" applyNumberFormat="1" applyFont="1" applyAlignment="1">
      <alignment horizontal="center"/>
    </xf>
    <xf numFmtId="0" fontId="7" fillId="0" borderId="2" xfId="0" applyFont="1" applyBorder="1" applyAlignment="1">
      <alignment vertical="center"/>
    </xf>
    <xf numFmtId="37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37" fontId="6" fillId="0" borderId="1" xfId="0" applyNumberFormat="1" applyFont="1" applyBorder="1" applyAlignment="1"/>
    <xf numFmtId="37" fontId="5" fillId="0" borderId="2" xfId="0" applyNumberFormat="1" applyFont="1" applyBorder="1" applyAlignment="1">
      <alignment horizontal="center" vertical="center"/>
    </xf>
    <xf numFmtId="37" fontId="5" fillId="0" borderId="1" xfId="0" applyNumberFormat="1" applyFont="1" applyBorder="1" applyAlignment="1">
      <alignment horizontal="right" vertical="center"/>
    </xf>
    <xf numFmtId="0" fontId="11" fillId="0" borderId="0" xfId="0" applyFont="1" applyAlignment="1"/>
    <xf numFmtId="0" fontId="11" fillId="0" borderId="0" xfId="0" applyFont="1" applyBorder="1" applyAlignment="1">
      <alignment horizontal="right"/>
    </xf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3" xfId="0" applyFont="1" applyBorder="1" applyAlignment="1"/>
    <xf numFmtId="0" fontId="13" fillId="0" borderId="0" xfId="0" applyFont="1" applyAlignme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2" xfId="0" applyFont="1" applyBorder="1" applyAlignment="1" applyProtection="1">
      <alignment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6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3" fontId="17" fillId="0" borderId="0" xfId="0" applyNumberFormat="1" applyFont="1"/>
    <xf numFmtId="37" fontId="6" fillId="0" borderId="2" xfId="0" applyNumberFormat="1" applyFont="1" applyBorder="1" applyAlignment="1">
      <alignment horizontal="center"/>
    </xf>
    <xf numFmtId="0" fontId="15" fillId="0" borderId="0" xfId="0" applyFont="1" applyAlignment="1">
      <alignment vertical="center" wrapText="1"/>
    </xf>
    <xf numFmtId="37" fontId="6" fillId="0" borderId="1" xfId="0" applyNumberFormat="1" applyFont="1" applyBorder="1" applyAlignment="1">
      <alignment horizontal="right"/>
    </xf>
    <xf numFmtId="37" fontId="6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7" fillId="0" borderId="0" xfId="2" applyFont="1"/>
    <xf numFmtId="0" fontId="17" fillId="0" borderId="0" xfId="2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18" fillId="0" borderId="6" xfId="2" applyFont="1" applyBorder="1" applyAlignment="1">
      <alignment vertical="center"/>
    </xf>
    <xf numFmtId="0" fontId="17" fillId="0" borderId="0" xfId="2" applyFont="1" applyBorder="1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20" fillId="0" borderId="0" xfId="2" applyFont="1"/>
    <xf numFmtId="0" fontId="20" fillId="0" borderId="0" xfId="2" applyFont="1" applyAlignment="1">
      <alignment vertical="center"/>
    </xf>
    <xf numFmtId="0" fontId="12" fillId="0" borderId="5" xfId="2" applyFont="1" applyBorder="1" applyAlignment="1">
      <alignment vertical="center" wrapText="1"/>
    </xf>
    <xf numFmtId="3" fontId="12" fillId="0" borderId="5" xfId="2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2" fillId="0" borderId="0" xfId="2" applyNumberFormat="1" applyFont="1" applyBorder="1" applyAlignment="1">
      <alignment horizontal="center" vertical="center" wrapText="1"/>
    </xf>
    <xf numFmtId="0" fontId="12" fillId="0" borderId="0" xfId="2" applyFont="1" applyBorder="1" applyAlignment="1">
      <alignment vertical="center" wrapText="1"/>
    </xf>
    <xf numFmtId="0" fontId="12" fillId="0" borderId="2" xfId="2" applyFont="1" applyBorder="1" applyAlignment="1">
      <alignment vertical="center" wrapText="1"/>
    </xf>
    <xf numFmtId="3" fontId="12" fillId="0" borderId="2" xfId="2" applyNumberFormat="1" applyFont="1" applyBorder="1" applyAlignment="1">
      <alignment horizontal="center" vertical="center" wrapText="1"/>
    </xf>
    <xf numFmtId="0" fontId="21" fillId="0" borderId="0" xfId="2" applyFont="1" applyAlignment="1"/>
    <xf numFmtId="3" fontId="11" fillId="0" borderId="0" xfId="0" applyNumberFormat="1" applyFont="1" applyAlignment="1">
      <alignment wrapText="1"/>
    </xf>
    <xf numFmtId="0" fontId="6" fillId="0" borderId="0" xfId="0" applyFont="1" applyAlignment="1">
      <alignment horizontal="center"/>
    </xf>
    <xf numFmtId="0" fontId="23" fillId="0" borderId="0" xfId="12" applyFont="1"/>
    <xf numFmtId="0" fontId="24" fillId="0" borderId="0" xfId="12" applyFont="1"/>
    <xf numFmtId="0" fontId="25" fillId="0" borderId="0" xfId="12" applyFont="1"/>
    <xf numFmtId="0" fontId="26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vertical="top" wrapText="1"/>
    </xf>
    <xf numFmtId="0" fontId="27" fillId="0" borderId="0" xfId="0" applyFont="1" applyBorder="1" applyAlignment="1">
      <alignment wrapText="1"/>
    </xf>
    <xf numFmtId="3" fontId="27" fillId="0" borderId="0" xfId="0" applyNumberFormat="1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8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3" fontId="28" fillId="0" borderId="0" xfId="0" applyNumberFormat="1" applyFont="1" applyBorder="1" applyAlignment="1">
      <alignment horizontal="center" wrapText="1"/>
    </xf>
    <xf numFmtId="164" fontId="5" fillId="0" borderId="0" xfId="1" applyNumberFormat="1" applyFont="1" applyFill="1" applyAlignment="1">
      <alignment horizontal="right" vertical="center"/>
    </xf>
    <xf numFmtId="3" fontId="0" fillId="0" borderId="0" xfId="0" applyNumberFormat="1"/>
    <xf numFmtId="37" fontId="1" fillId="0" borderId="0" xfId="0" applyNumberFormat="1" applyFont="1"/>
    <xf numFmtId="0" fontId="0" fillId="0" borderId="0" xfId="0" applyAlignment="1">
      <alignment horizontal="right"/>
    </xf>
    <xf numFmtId="1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16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29" fillId="0" borderId="11" xfId="0" applyFont="1" applyBorder="1"/>
    <xf numFmtId="0" fontId="29" fillId="0" borderId="0" xfId="0" applyFont="1" applyBorder="1"/>
    <xf numFmtId="0" fontId="29" fillId="0" borderId="6" xfId="0" applyFont="1" applyBorder="1"/>
    <xf numFmtId="0" fontId="29" fillId="0" borderId="12" xfId="0" applyFont="1" applyBorder="1"/>
    <xf numFmtId="0" fontId="30" fillId="0" borderId="6" xfId="0" applyFont="1" applyBorder="1"/>
    <xf numFmtId="0" fontId="29" fillId="0" borderId="9" xfId="0" applyFont="1" applyBorder="1" applyAlignment="1">
      <alignment horizontal="right"/>
    </xf>
    <xf numFmtId="0" fontId="29" fillId="0" borderId="9" xfId="0" applyFont="1" applyBorder="1" applyAlignment="1">
      <alignment horizontal="center"/>
    </xf>
    <xf numFmtId="0" fontId="29" fillId="0" borderId="9" xfId="0" applyFont="1" applyBorder="1"/>
    <xf numFmtId="0" fontId="30" fillId="0" borderId="3" xfId="0" applyFont="1" applyBorder="1"/>
    <xf numFmtId="0" fontId="30" fillId="0" borderId="0" xfId="0" applyFont="1" applyBorder="1"/>
    <xf numFmtId="0" fontId="30" fillId="0" borderId="3" xfId="0" applyFont="1" applyBorder="1" applyAlignment="1">
      <alignment horizontal="center"/>
    </xf>
    <xf numFmtId="14" fontId="30" fillId="0" borderId="6" xfId="0" applyNumberFormat="1" applyFont="1" applyBorder="1" applyAlignment="1">
      <alignment horizontal="left"/>
    </xf>
    <xf numFmtId="0" fontId="29" fillId="0" borderId="0" xfId="0" applyNumberFormat="1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3" xfId="0" applyFont="1" applyBorder="1"/>
    <xf numFmtId="0" fontId="17" fillId="0" borderId="11" xfId="0" applyFont="1" applyBorder="1"/>
    <xf numFmtId="0" fontId="17" fillId="0" borderId="0" xfId="0" applyFont="1" applyBorder="1"/>
    <xf numFmtId="0" fontId="17" fillId="0" borderId="12" xfId="0" applyFont="1" applyBorder="1"/>
    <xf numFmtId="0" fontId="32" fillId="0" borderId="0" xfId="0" applyFont="1" applyBorder="1" applyAlignment="1">
      <alignment horizontal="center"/>
    </xf>
    <xf numFmtId="0" fontId="18" fillId="0" borderId="0" xfId="0" applyFont="1" applyBorder="1"/>
    <xf numFmtId="0" fontId="16" fillId="0" borderId="11" xfId="0" applyFont="1" applyBorder="1"/>
    <xf numFmtId="0" fontId="16" fillId="0" borderId="0" xfId="0" applyFont="1" applyBorder="1"/>
    <xf numFmtId="0" fontId="16" fillId="0" borderId="12" xfId="0" applyFont="1" applyBorder="1"/>
    <xf numFmtId="0" fontId="30" fillId="0" borderId="0" xfId="0" applyFont="1" applyBorder="1" applyAlignment="1">
      <alignment horizontal="center"/>
    </xf>
    <xf numFmtId="0" fontId="17" fillId="0" borderId="13" xfId="0" applyFont="1" applyBorder="1"/>
    <xf numFmtId="0" fontId="17" fillId="0" borderId="6" xfId="0" applyFont="1" applyBorder="1"/>
    <xf numFmtId="0" fontId="17" fillId="0" borderId="14" xfId="0" applyFont="1" applyBorder="1"/>
    <xf numFmtId="37" fontId="6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0" fontId="33" fillId="0" borderId="0" xfId="0" applyFont="1" applyAlignment="1">
      <alignment horizontal="left" vertical="center"/>
    </xf>
    <xf numFmtId="14" fontId="5" fillId="0" borderId="2" xfId="0" applyNumberFormat="1" applyFont="1" applyBorder="1" applyAlignment="1">
      <alignment vertical="center" wrapText="1"/>
    </xf>
    <xf numFmtId="37" fontId="6" fillId="0" borderId="2" xfId="0" applyNumberFormat="1" applyFont="1" applyBorder="1" applyAlignment="1">
      <alignment horizontal="right"/>
    </xf>
    <xf numFmtId="3" fontId="11" fillId="0" borderId="0" xfId="0" applyNumberFormat="1" applyFont="1" applyBorder="1" applyAlignment="1"/>
    <xf numFmtId="3" fontId="12" fillId="0" borderId="2" xfId="0" applyNumberFormat="1" applyFont="1" applyBorder="1" applyAlignment="1"/>
    <xf numFmtId="3" fontId="12" fillId="0" borderId="0" xfId="0" applyNumberFormat="1" applyFont="1" applyBorder="1" applyAlignment="1"/>
    <xf numFmtId="3" fontId="13" fillId="0" borderId="0" xfId="0" applyNumberFormat="1" applyFont="1" applyAlignment="1"/>
    <xf numFmtId="3" fontId="11" fillId="0" borderId="0" xfId="0" applyNumberFormat="1" applyFont="1" applyAlignment="1"/>
    <xf numFmtId="3" fontId="12" fillId="0" borderId="0" xfId="0" applyNumberFormat="1" applyFont="1" applyAlignment="1"/>
    <xf numFmtId="0" fontId="11" fillId="0" borderId="0" xfId="0" applyFont="1" applyAlignment="1">
      <alignment horizontal="right"/>
    </xf>
    <xf numFmtId="3" fontId="17" fillId="0" borderId="5" xfId="2" applyNumberFormat="1" applyFont="1" applyBorder="1" applyAlignment="1">
      <alignment horizontal="right" vertical="center"/>
    </xf>
    <xf numFmtId="37" fontId="12" fillId="0" borderId="2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17" fillId="0" borderId="6" xfId="2" applyNumberFormat="1" applyFont="1" applyBorder="1" applyAlignment="1">
      <alignment horizontal="right" vertical="center"/>
    </xf>
    <xf numFmtId="3" fontId="17" fillId="0" borderId="0" xfId="2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6" xfId="0" applyFont="1" applyBorder="1" applyAlignment="1">
      <alignment horizontal="right"/>
    </xf>
    <xf numFmtId="0" fontId="37" fillId="0" borderId="6" xfId="0" applyFont="1" applyBorder="1" applyAlignment="1">
      <alignment horizontal="center"/>
    </xf>
    <xf numFmtId="0" fontId="37" fillId="0" borderId="6" xfId="0" applyFont="1" applyBorder="1"/>
    <xf numFmtId="0" fontId="37" fillId="0" borderId="0" xfId="0" applyFont="1" applyBorder="1"/>
    <xf numFmtId="164" fontId="0" fillId="0" borderId="0" xfId="0" applyNumberFormat="1"/>
    <xf numFmtId="0" fontId="30" fillId="0" borderId="3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</cellXfs>
  <cellStyles count="13">
    <cellStyle name="Comma" xfId="1" builtinId="3"/>
    <cellStyle name="Comma 2" xfId="3"/>
    <cellStyle name="Comma 3" xfId="4"/>
    <cellStyle name="Migliaia 2" xfId="5"/>
    <cellStyle name="Migliaia 2 2" xfId="6"/>
    <cellStyle name="Normal" xfId="0" builtinId="0"/>
    <cellStyle name="Normal 2" xfId="2"/>
    <cellStyle name="Normal 3" xfId="7"/>
    <cellStyle name="Normal 4" xfId="8"/>
    <cellStyle name="Normal_BILANC 2010 3" xfId="12"/>
    <cellStyle name="Normale 2" xfId="9"/>
    <cellStyle name="Normale_BILANCIO FKT 1997" xfId="10"/>
    <cellStyle name="Note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clients\synergy\2018\Bilanci%202018\Synerg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3">
          <cell r="N13">
            <v>12162396.5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L58"/>
  <sheetViews>
    <sheetView zoomScaleNormal="100" zoomScaleSheetLayoutView="100" workbookViewId="0">
      <selection activeCell="H31" sqref="H31"/>
    </sheetView>
  </sheetViews>
  <sheetFormatPr defaultRowHeight="12.75" x14ac:dyDescent="0.2"/>
  <cols>
    <col min="1" max="1" width="5.140625" style="110" customWidth="1"/>
    <col min="2" max="2" width="3.5703125" style="110" customWidth="1"/>
    <col min="3" max="5" width="9.140625" style="110"/>
    <col min="6" max="6" width="11.85546875" style="110" bestFit="1" customWidth="1"/>
    <col min="7" max="9" width="9.140625" style="110"/>
    <col min="10" max="10" width="15.28515625" style="110" customWidth="1"/>
    <col min="11" max="11" width="0.28515625" style="110" customWidth="1"/>
    <col min="12" max="12" width="9.140625" style="110"/>
    <col min="13" max="241" width="9.140625" style="90"/>
    <col min="242" max="242" width="16.140625" style="90" customWidth="1"/>
    <col min="243" max="244" width="9.140625" style="90"/>
    <col min="245" max="245" width="9.28515625" style="90" customWidth="1"/>
    <col min="246" max="246" width="11.42578125" style="90" customWidth="1"/>
    <col min="247" max="247" width="12.85546875" style="90" customWidth="1"/>
    <col min="248" max="248" width="5.42578125" style="90" customWidth="1"/>
    <col min="249" max="250" width="9.140625" style="90"/>
    <col min="251" max="251" width="3.140625" style="90" customWidth="1"/>
    <col min="252" max="252" width="9.140625" style="90"/>
    <col min="253" max="253" width="1.85546875" style="90" customWidth="1"/>
    <col min="254" max="497" width="9.140625" style="90"/>
    <col min="498" max="498" width="16.140625" style="90" customWidth="1"/>
    <col min="499" max="500" width="9.140625" style="90"/>
    <col min="501" max="501" width="9.28515625" style="90" customWidth="1"/>
    <col min="502" max="502" width="11.42578125" style="90" customWidth="1"/>
    <col min="503" max="503" width="12.85546875" style="90" customWidth="1"/>
    <col min="504" max="504" width="5.42578125" style="90" customWidth="1"/>
    <col min="505" max="506" width="9.140625" style="90"/>
    <col min="507" max="507" width="3.140625" style="90" customWidth="1"/>
    <col min="508" max="508" width="9.140625" style="90"/>
    <col min="509" max="509" width="1.85546875" style="90" customWidth="1"/>
    <col min="510" max="753" width="9.140625" style="90"/>
    <col min="754" max="754" width="16.140625" style="90" customWidth="1"/>
    <col min="755" max="756" width="9.140625" style="90"/>
    <col min="757" max="757" width="9.28515625" style="90" customWidth="1"/>
    <col min="758" max="758" width="11.42578125" style="90" customWidth="1"/>
    <col min="759" max="759" width="12.85546875" style="90" customWidth="1"/>
    <col min="760" max="760" width="5.42578125" style="90" customWidth="1"/>
    <col min="761" max="762" width="9.140625" style="90"/>
    <col min="763" max="763" width="3.140625" style="90" customWidth="1"/>
    <col min="764" max="764" width="9.140625" style="90"/>
    <col min="765" max="765" width="1.85546875" style="90" customWidth="1"/>
    <col min="766" max="1009" width="9.140625" style="90"/>
    <col min="1010" max="1010" width="16.140625" style="90" customWidth="1"/>
    <col min="1011" max="1012" width="9.140625" style="90"/>
    <col min="1013" max="1013" width="9.28515625" style="90" customWidth="1"/>
    <col min="1014" max="1014" width="11.42578125" style="90" customWidth="1"/>
    <col min="1015" max="1015" width="12.85546875" style="90" customWidth="1"/>
    <col min="1016" max="1016" width="5.42578125" style="90" customWidth="1"/>
    <col min="1017" max="1018" width="9.140625" style="90"/>
    <col min="1019" max="1019" width="3.140625" style="90" customWidth="1"/>
    <col min="1020" max="1020" width="9.140625" style="90"/>
    <col min="1021" max="1021" width="1.85546875" style="90" customWidth="1"/>
    <col min="1022" max="1265" width="9.140625" style="90"/>
    <col min="1266" max="1266" width="16.140625" style="90" customWidth="1"/>
    <col min="1267" max="1268" width="9.140625" style="90"/>
    <col min="1269" max="1269" width="9.28515625" style="90" customWidth="1"/>
    <col min="1270" max="1270" width="11.42578125" style="90" customWidth="1"/>
    <col min="1271" max="1271" width="12.85546875" style="90" customWidth="1"/>
    <col min="1272" max="1272" width="5.42578125" style="90" customWidth="1"/>
    <col min="1273" max="1274" width="9.140625" style="90"/>
    <col min="1275" max="1275" width="3.140625" style="90" customWidth="1"/>
    <col min="1276" max="1276" width="9.140625" style="90"/>
    <col min="1277" max="1277" width="1.85546875" style="90" customWidth="1"/>
    <col min="1278" max="1521" width="9.140625" style="90"/>
    <col min="1522" max="1522" width="16.140625" style="90" customWidth="1"/>
    <col min="1523" max="1524" width="9.140625" style="90"/>
    <col min="1525" max="1525" width="9.28515625" style="90" customWidth="1"/>
    <col min="1526" max="1526" width="11.42578125" style="90" customWidth="1"/>
    <col min="1527" max="1527" width="12.85546875" style="90" customWidth="1"/>
    <col min="1528" max="1528" width="5.42578125" style="90" customWidth="1"/>
    <col min="1529" max="1530" width="9.140625" style="90"/>
    <col min="1531" max="1531" width="3.140625" style="90" customWidth="1"/>
    <col min="1532" max="1532" width="9.140625" style="90"/>
    <col min="1533" max="1533" width="1.85546875" style="90" customWidth="1"/>
    <col min="1534" max="1777" width="9.140625" style="90"/>
    <col min="1778" max="1778" width="16.140625" style="90" customWidth="1"/>
    <col min="1779" max="1780" width="9.140625" style="90"/>
    <col min="1781" max="1781" width="9.28515625" style="90" customWidth="1"/>
    <col min="1782" max="1782" width="11.42578125" style="90" customWidth="1"/>
    <col min="1783" max="1783" width="12.85546875" style="90" customWidth="1"/>
    <col min="1784" max="1784" width="5.42578125" style="90" customWidth="1"/>
    <col min="1785" max="1786" width="9.140625" style="90"/>
    <col min="1787" max="1787" width="3.140625" style="90" customWidth="1"/>
    <col min="1788" max="1788" width="9.140625" style="90"/>
    <col min="1789" max="1789" width="1.85546875" style="90" customWidth="1"/>
    <col min="1790" max="2033" width="9.140625" style="90"/>
    <col min="2034" max="2034" width="16.140625" style="90" customWidth="1"/>
    <col min="2035" max="2036" width="9.140625" style="90"/>
    <col min="2037" max="2037" width="9.28515625" style="90" customWidth="1"/>
    <col min="2038" max="2038" width="11.42578125" style="90" customWidth="1"/>
    <col min="2039" max="2039" width="12.85546875" style="90" customWidth="1"/>
    <col min="2040" max="2040" width="5.42578125" style="90" customWidth="1"/>
    <col min="2041" max="2042" width="9.140625" style="90"/>
    <col min="2043" max="2043" width="3.140625" style="90" customWidth="1"/>
    <col min="2044" max="2044" width="9.140625" style="90"/>
    <col min="2045" max="2045" width="1.85546875" style="90" customWidth="1"/>
    <col min="2046" max="2289" width="9.140625" style="90"/>
    <col min="2290" max="2290" width="16.140625" style="90" customWidth="1"/>
    <col min="2291" max="2292" width="9.140625" style="90"/>
    <col min="2293" max="2293" width="9.28515625" style="90" customWidth="1"/>
    <col min="2294" max="2294" width="11.42578125" style="90" customWidth="1"/>
    <col min="2295" max="2295" width="12.85546875" style="90" customWidth="1"/>
    <col min="2296" max="2296" width="5.42578125" style="90" customWidth="1"/>
    <col min="2297" max="2298" width="9.140625" style="90"/>
    <col min="2299" max="2299" width="3.140625" style="90" customWidth="1"/>
    <col min="2300" max="2300" width="9.140625" style="90"/>
    <col min="2301" max="2301" width="1.85546875" style="90" customWidth="1"/>
    <col min="2302" max="2545" width="9.140625" style="90"/>
    <col min="2546" max="2546" width="16.140625" style="90" customWidth="1"/>
    <col min="2547" max="2548" width="9.140625" style="90"/>
    <col min="2549" max="2549" width="9.28515625" style="90" customWidth="1"/>
    <col min="2550" max="2550" width="11.42578125" style="90" customWidth="1"/>
    <col min="2551" max="2551" width="12.85546875" style="90" customWidth="1"/>
    <col min="2552" max="2552" width="5.42578125" style="90" customWidth="1"/>
    <col min="2553" max="2554" width="9.140625" style="90"/>
    <col min="2555" max="2555" width="3.140625" style="90" customWidth="1"/>
    <col min="2556" max="2556" width="9.140625" style="90"/>
    <col min="2557" max="2557" width="1.85546875" style="90" customWidth="1"/>
    <col min="2558" max="2801" width="9.140625" style="90"/>
    <col min="2802" max="2802" width="16.140625" style="90" customWidth="1"/>
    <col min="2803" max="2804" width="9.140625" style="90"/>
    <col min="2805" max="2805" width="9.28515625" style="90" customWidth="1"/>
    <col min="2806" max="2806" width="11.42578125" style="90" customWidth="1"/>
    <col min="2807" max="2807" width="12.85546875" style="90" customWidth="1"/>
    <col min="2808" max="2808" width="5.42578125" style="90" customWidth="1"/>
    <col min="2809" max="2810" width="9.140625" style="90"/>
    <col min="2811" max="2811" width="3.140625" style="90" customWidth="1"/>
    <col min="2812" max="2812" width="9.140625" style="90"/>
    <col min="2813" max="2813" width="1.85546875" style="90" customWidth="1"/>
    <col min="2814" max="3057" width="9.140625" style="90"/>
    <col min="3058" max="3058" width="16.140625" style="90" customWidth="1"/>
    <col min="3059" max="3060" width="9.140625" style="90"/>
    <col min="3061" max="3061" width="9.28515625" style="90" customWidth="1"/>
    <col min="3062" max="3062" width="11.42578125" style="90" customWidth="1"/>
    <col min="3063" max="3063" width="12.85546875" style="90" customWidth="1"/>
    <col min="3064" max="3064" width="5.42578125" style="90" customWidth="1"/>
    <col min="3065" max="3066" width="9.140625" style="90"/>
    <col min="3067" max="3067" width="3.140625" style="90" customWidth="1"/>
    <col min="3068" max="3068" width="9.140625" style="90"/>
    <col min="3069" max="3069" width="1.85546875" style="90" customWidth="1"/>
    <col min="3070" max="3313" width="9.140625" style="90"/>
    <col min="3314" max="3314" width="16.140625" style="90" customWidth="1"/>
    <col min="3315" max="3316" width="9.140625" style="90"/>
    <col min="3317" max="3317" width="9.28515625" style="90" customWidth="1"/>
    <col min="3318" max="3318" width="11.42578125" style="90" customWidth="1"/>
    <col min="3319" max="3319" width="12.85546875" style="90" customWidth="1"/>
    <col min="3320" max="3320" width="5.42578125" style="90" customWidth="1"/>
    <col min="3321" max="3322" width="9.140625" style="90"/>
    <col min="3323" max="3323" width="3.140625" style="90" customWidth="1"/>
    <col min="3324" max="3324" width="9.140625" style="90"/>
    <col min="3325" max="3325" width="1.85546875" style="90" customWidth="1"/>
    <col min="3326" max="3569" width="9.140625" style="90"/>
    <col min="3570" max="3570" width="16.140625" style="90" customWidth="1"/>
    <col min="3571" max="3572" width="9.140625" style="90"/>
    <col min="3573" max="3573" width="9.28515625" style="90" customWidth="1"/>
    <col min="3574" max="3574" width="11.42578125" style="90" customWidth="1"/>
    <col min="3575" max="3575" width="12.85546875" style="90" customWidth="1"/>
    <col min="3576" max="3576" width="5.42578125" style="90" customWidth="1"/>
    <col min="3577" max="3578" width="9.140625" style="90"/>
    <col min="3579" max="3579" width="3.140625" style="90" customWidth="1"/>
    <col min="3580" max="3580" width="9.140625" style="90"/>
    <col min="3581" max="3581" width="1.85546875" style="90" customWidth="1"/>
    <col min="3582" max="3825" width="9.140625" style="90"/>
    <col min="3826" max="3826" width="16.140625" style="90" customWidth="1"/>
    <col min="3827" max="3828" width="9.140625" style="90"/>
    <col min="3829" max="3829" width="9.28515625" style="90" customWidth="1"/>
    <col min="3830" max="3830" width="11.42578125" style="90" customWidth="1"/>
    <col min="3831" max="3831" width="12.85546875" style="90" customWidth="1"/>
    <col min="3832" max="3832" width="5.42578125" style="90" customWidth="1"/>
    <col min="3833" max="3834" width="9.140625" style="90"/>
    <col min="3835" max="3835" width="3.140625" style="90" customWidth="1"/>
    <col min="3836" max="3836" width="9.140625" style="90"/>
    <col min="3837" max="3837" width="1.85546875" style="90" customWidth="1"/>
    <col min="3838" max="4081" width="9.140625" style="90"/>
    <col min="4082" max="4082" width="16.140625" style="90" customWidth="1"/>
    <col min="4083" max="4084" width="9.140625" style="90"/>
    <col min="4085" max="4085" width="9.28515625" style="90" customWidth="1"/>
    <col min="4086" max="4086" width="11.42578125" style="90" customWidth="1"/>
    <col min="4087" max="4087" width="12.85546875" style="90" customWidth="1"/>
    <col min="4088" max="4088" width="5.42578125" style="90" customWidth="1"/>
    <col min="4089" max="4090" width="9.140625" style="90"/>
    <col min="4091" max="4091" width="3.140625" style="90" customWidth="1"/>
    <col min="4092" max="4092" width="9.140625" style="90"/>
    <col min="4093" max="4093" width="1.85546875" style="90" customWidth="1"/>
    <col min="4094" max="4337" width="9.140625" style="90"/>
    <col min="4338" max="4338" width="16.140625" style="90" customWidth="1"/>
    <col min="4339" max="4340" width="9.140625" style="90"/>
    <col min="4341" max="4341" width="9.28515625" style="90" customWidth="1"/>
    <col min="4342" max="4342" width="11.42578125" style="90" customWidth="1"/>
    <col min="4343" max="4343" width="12.85546875" style="90" customWidth="1"/>
    <col min="4344" max="4344" width="5.42578125" style="90" customWidth="1"/>
    <col min="4345" max="4346" width="9.140625" style="90"/>
    <col min="4347" max="4347" width="3.140625" style="90" customWidth="1"/>
    <col min="4348" max="4348" width="9.140625" style="90"/>
    <col min="4349" max="4349" width="1.85546875" style="90" customWidth="1"/>
    <col min="4350" max="4593" width="9.140625" style="90"/>
    <col min="4594" max="4594" width="16.140625" style="90" customWidth="1"/>
    <col min="4595" max="4596" width="9.140625" style="90"/>
    <col min="4597" max="4597" width="9.28515625" style="90" customWidth="1"/>
    <col min="4598" max="4598" width="11.42578125" style="90" customWidth="1"/>
    <col min="4599" max="4599" width="12.85546875" style="90" customWidth="1"/>
    <col min="4600" max="4600" width="5.42578125" style="90" customWidth="1"/>
    <col min="4601" max="4602" width="9.140625" style="90"/>
    <col min="4603" max="4603" width="3.140625" style="90" customWidth="1"/>
    <col min="4604" max="4604" width="9.140625" style="90"/>
    <col min="4605" max="4605" width="1.85546875" style="90" customWidth="1"/>
    <col min="4606" max="4849" width="9.140625" style="90"/>
    <col min="4850" max="4850" width="16.140625" style="90" customWidth="1"/>
    <col min="4851" max="4852" width="9.140625" style="90"/>
    <col min="4853" max="4853" width="9.28515625" style="90" customWidth="1"/>
    <col min="4854" max="4854" width="11.42578125" style="90" customWidth="1"/>
    <col min="4855" max="4855" width="12.85546875" style="90" customWidth="1"/>
    <col min="4856" max="4856" width="5.42578125" style="90" customWidth="1"/>
    <col min="4857" max="4858" width="9.140625" style="90"/>
    <col min="4859" max="4859" width="3.140625" style="90" customWidth="1"/>
    <col min="4860" max="4860" width="9.140625" style="90"/>
    <col min="4861" max="4861" width="1.85546875" style="90" customWidth="1"/>
    <col min="4862" max="5105" width="9.140625" style="90"/>
    <col min="5106" max="5106" width="16.140625" style="90" customWidth="1"/>
    <col min="5107" max="5108" width="9.140625" style="90"/>
    <col min="5109" max="5109" width="9.28515625" style="90" customWidth="1"/>
    <col min="5110" max="5110" width="11.42578125" style="90" customWidth="1"/>
    <col min="5111" max="5111" width="12.85546875" style="90" customWidth="1"/>
    <col min="5112" max="5112" width="5.42578125" style="90" customWidth="1"/>
    <col min="5113" max="5114" width="9.140625" style="90"/>
    <col min="5115" max="5115" width="3.140625" style="90" customWidth="1"/>
    <col min="5116" max="5116" width="9.140625" style="90"/>
    <col min="5117" max="5117" width="1.85546875" style="90" customWidth="1"/>
    <col min="5118" max="5361" width="9.140625" style="90"/>
    <col min="5362" max="5362" width="16.140625" style="90" customWidth="1"/>
    <col min="5363" max="5364" width="9.140625" style="90"/>
    <col min="5365" max="5365" width="9.28515625" style="90" customWidth="1"/>
    <col min="5366" max="5366" width="11.42578125" style="90" customWidth="1"/>
    <col min="5367" max="5367" width="12.85546875" style="90" customWidth="1"/>
    <col min="5368" max="5368" width="5.42578125" style="90" customWidth="1"/>
    <col min="5369" max="5370" width="9.140625" style="90"/>
    <col min="5371" max="5371" width="3.140625" style="90" customWidth="1"/>
    <col min="5372" max="5372" width="9.140625" style="90"/>
    <col min="5373" max="5373" width="1.85546875" style="90" customWidth="1"/>
    <col min="5374" max="5617" width="9.140625" style="90"/>
    <col min="5618" max="5618" width="16.140625" style="90" customWidth="1"/>
    <col min="5619" max="5620" width="9.140625" style="90"/>
    <col min="5621" max="5621" width="9.28515625" style="90" customWidth="1"/>
    <col min="5622" max="5622" width="11.42578125" style="90" customWidth="1"/>
    <col min="5623" max="5623" width="12.85546875" style="90" customWidth="1"/>
    <col min="5624" max="5624" width="5.42578125" style="90" customWidth="1"/>
    <col min="5625" max="5626" width="9.140625" style="90"/>
    <col min="5627" max="5627" width="3.140625" style="90" customWidth="1"/>
    <col min="5628" max="5628" width="9.140625" style="90"/>
    <col min="5629" max="5629" width="1.85546875" style="90" customWidth="1"/>
    <col min="5630" max="5873" width="9.140625" style="90"/>
    <col min="5874" max="5874" width="16.140625" style="90" customWidth="1"/>
    <col min="5875" max="5876" width="9.140625" style="90"/>
    <col min="5877" max="5877" width="9.28515625" style="90" customWidth="1"/>
    <col min="5878" max="5878" width="11.42578125" style="90" customWidth="1"/>
    <col min="5879" max="5879" width="12.85546875" style="90" customWidth="1"/>
    <col min="5880" max="5880" width="5.42578125" style="90" customWidth="1"/>
    <col min="5881" max="5882" width="9.140625" style="90"/>
    <col min="5883" max="5883" width="3.140625" style="90" customWidth="1"/>
    <col min="5884" max="5884" width="9.140625" style="90"/>
    <col min="5885" max="5885" width="1.85546875" style="90" customWidth="1"/>
    <col min="5886" max="6129" width="9.140625" style="90"/>
    <col min="6130" max="6130" width="16.140625" style="90" customWidth="1"/>
    <col min="6131" max="6132" width="9.140625" style="90"/>
    <col min="6133" max="6133" width="9.28515625" style="90" customWidth="1"/>
    <col min="6134" max="6134" width="11.42578125" style="90" customWidth="1"/>
    <col min="6135" max="6135" width="12.85546875" style="90" customWidth="1"/>
    <col min="6136" max="6136" width="5.42578125" style="90" customWidth="1"/>
    <col min="6137" max="6138" width="9.140625" style="90"/>
    <col min="6139" max="6139" width="3.140625" style="90" customWidth="1"/>
    <col min="6140" max="6140" width="9.140625" style="90"/>
    <col min="6141" max="6141" width="1.85546875" style="90" customWidth="1"/>
    <col min="6142" max="6385" width="9.140625" style="90"/>
    <col min="6386" max="6386" width="16.140625" style="90" customWidth="1"/>
    <col min="6387" max="6388" width="9.140625" style="90"/>
    <col min="6389" max="6389" width="9.28515625" style="90" customWidth="1"/>
    <col min="6390" max="6390" width="11.42578125" style="90" customWidth="1"/>
    <col min="6391" max="6391" width="12.85546875" style="90" customWidth="1"/>
    <col min="6392" max="6392" width="5.42578125" style="90" customWidth="1"/>
    <col min="6393" max="6394" width="9.140625" style="90"/>
    <col min="6395" max="6395" width="3.140625" style="90" customWidth="1"/>
    <col min="6396" max="6396" width="9.140625" style="90"/>
    <col min="6397" max="6397" width="1.85546875" style="90" customWidth="1"/>
    <col min="6398" max="6641" width="9.140625" style="90"/>
    <col min="6642" max="6642" width="16.140625" style="90" customWidth="1"/>
    <col min="6643" max="6644" width="9.140625" style="90"/>
    <col min="6645" max="6645" width="9.28515625" style="90" customWidth="1"/>
    <col min="6646" max="6646" width="11.42578125" style="90" customWidth="1"/>
    <col min="6647" max="6647" width="12.85546875" style="90" customWidth="1"/>
    <col min="6648" max="6648" width="5.42578125" style="90" customWidth="1"/>
    <col min="6649" max="6650" width="9.140625" style="90"/>
    <col min="6651" max="6651" width="3.140625" style="90" customWidth="1"/>
    <col min="6652" max="6652" width="9.140625" style="90"/>
    <col min="6653" max="6653" width="1.85546875" style="90" customWidth="1"/>
    <col min="6654" max="6897" width="9.140625" style="90"/>
    <col min="6898" max="6898" width="16.140625" style="90" customWidth="1"/>
    <col min="6899" max="6900" width="9.140625" style="90"/>
    <col min="6901" max="6901" width="9.28515625" style="90" customWidth="1"/>
    <col min="6902" max="6902" width="11.42578125" style="90" customWidth="1"/>
    <col min="6903" max="6903" width="12.85546875" style="90" customWidth="1"/>
    <col min="6904" max="6904" width="5.42578125" style="90" customWidth="1"/>
    <col min="6905" max="6906" width="9.140625" style="90"/>
    <col min="6907" max="6907" width="3.140625" style="90" customWidth="1"/>
    <col min="6908" max="6908" width="9.140625" style="90"/>
    <col min="6909" max="6909" width="1.85546875" style="90" customWidth="1"/>
    <col min="6910" max="7153" width="9.140625" style="90"/>
    <col min="7154" max="7154" width="16.140625" style="90" customWidth="1"/>
    <col min="7155" max="7156" width="9.140625" style="90"/>
    <col min="7157" max="7157" width="9.28515625" style="90" customWidth="1"/>
    <col min="7158" max="7158" width="11.42578125" style="90" customWidth="1"/>
    <col min="7159" max="7159" width="12.85546875" style="90" customWidth="1"/>
    <col min="7160" max="7160" width="5.42578125" style="90" customWidth="1"/>
    <col min="7161" max="7162" width="9.140625" style="90"/>
    <col min="7163" max="7163" width="3.140625" style="90" customWidth="1"/>
    <col min="7164" max="7164" width="9.140625" style="90"/>
    <col min="7165" max="7165" width="1.85546875" style="90" customWidth="1"/>
    <col min="7166" max="7409" width="9.140625" style="90"/>
    <col min="7410" max="7410" width="16.140625" style="90" customWidth="1"/>
    <col min="7411" max="7412" width="9.140625" style="90"/>
    <col min="7413" max="7413" width="9.28515625" style="90" customWidth="1"/>
    <col min="7414" max="7414" width="11.42578125" style="90" customWidth="1"/>
    <col min="7415" max="7415" width="12.85546875" style="90" customWidth="1"/>
    <col min="7416" max="7416" width="5.42578125" style="90" customWidth="1"/>
    <col min="7417" max="7418" width="9.140625" style="90"/>
    <col min="7419" max="7419" width="3.140625" style="90" customWidth="1"/>
    <col min="7420" max="7420" width="9.140625" style="90"/>
    <col min="7421" max="7421" width="1.85546875" style="90" customWidth="1"/>
    <col min="7422" max="7665" width="9.140625" style="90"/>
    <col min="7666" max="7666" width="16.140625" style="90" customWidth="1"/>
    <col min="7667" max="7668" width="9.140625" style="90"/>
    <col min="7669" max="7669" width="9.28515625" style="90" customWidth="1"/>
    <col min="7670" max="7670" width="11.42578125" style="90" customWidth="1"/>
    <col min="7671" max="7671" width="12.85546875" style="90" customWidth="1"/>
    <col min="7672" max="7672" width="5.42578125" style="90" customWidth="1"/>
    <col min="7673" max="7674" width="9.140625" style="90"/>
    <col min="7675" max="7675" width="3.140625" style="90" customWidth="1"/>
    <col min="7676" max="7676" width="9.140625" style="90"/>
    <col min="7677" max="7677" width="1.85546875" style="90" customWidth="1"/>
    <col min="7678" max="7921" width="9.140625" style="90"/>
    <col min="7922" max="7922" width="16.140625" style="90" customWidth="1"/>
    <col min="7923" max="7924" width="9.140625" style="90"/>
    <col min="7925" max="7925" width="9.28515625" style="90" customWidth="1"/>
    <col min="7926" max="7926" width="11.42578125" style="90" customWidth="1"/>
    <col min="7927" max="7927" width="12.85546875" style="90" customWidth="1"/>
    <col min="7928" max="7928" width="5.42578125" style="90" customWidth="1"/>
    <col min="7929" max="7930" width="9.140625" style="90"/>
    <col min="7931" max="7931" width="3.140625" style="90" customWidth="1"/>
    <col min="7932" max="7932" width="9.140625" style="90"/>
    <col min="7933" max="7933" width="1.85546875" style="90" customWidth="1"/>
    <col min="7934" max="8177" width="9.140625" style="90"/>
    <col min="8178" max="8178" width="16.140625" style="90" customWidth="1"/>
    <col min="8179" max="8180" width="9.140625" style="90"/>
    <col min="8181" max="8181" width="9.28515625" style="90" customWidth="1"/>
    <col min="8182" max="8182" width="11.42578125" style="90" customWidth="1"/>
    <col min="8183" max="8183" width="12.85546875" style="90" customWidth="1"/>
    <col min="8184" max="8184" width="5.42578125" style="90" customWidth="1"/>
    <col min="8185" max="8186" width="9.140625" style="90"/>
    <col min="8187" max="8187" width="3.140625" style="90" customWidth="1"/>
    <col min="8188" max="8188" width="9.140625" style="90"/>
    <col min="8189" max="8189" width="1.85546875" style="90" customWidth="1"/>
    <col min="8190" max="8433" width="9.140625" style="90"/>
    <col min="8434" max="8434" width="16.140625" style="90" customWidth="1"/>
    <col min="8435" max="8436" width="9.140625" style="90"/>
    <col min="8437" max="8437" width="9.28515625" style="90" customWidth="1"/>
    <col min="8438" max="8438" width="11.42578125" style="90" customWidth="1"/>
    <col min="8439" max="8439" width="12.85546875" style="90" customWidth="1"/>
    <col min="8440" max="8440" width="5.42578125" style="90" customWidth="1"/>
    <col min="8441" max="8442" width="9.140625" style="90"/>
    <col min="8443" max="8443" width="3.140625" style="90" customWidth="1"/>
    <col min="8444" max="8444" width="9.140625" style="90"/>
    <col min="8445" max="8445" width="1.85546875" style="90" customWidth="1"/>
    <col min="8446" max="8689" width="9.140625" style="90"/>
    <col min="8690" max="8690" width="16.140625" style="90" customWidth="1"/>
    <col min="8691" max="8692" width="9.140625" style="90"/>
    <col min="8693" max="8693" width="9.28515625" style="90" customWidth="1"/>
    <col min="8694" max="8694" width="11.42578125" style="90" customWidth="1"/>
    <col min="8695" max="8695" width="12.85546875" style="90" customWidth="1"/>
    <col min="8696" max="8696" width="5.42578125" style="90" customWidth="1"/>
    <col min="8697" max="8698" width="9.140625" style="90"/>
    <col min="8699" max="8699" width="3.140625" style="90" customWidth="1"/>
    <col min="8700" max="8700" width="9.140625" style="90"/>
    <col min="8701" max="8701" width="1.85546875" style="90" customWidth="1"/>
    <col min="8702" max="8945" width="9.140625" style="90"/>
    <col min="8946" max="8946" width="16.140625" style="90" customWidth="1"/>
    <col min="8947" max="8948" width="9.140625" style="90"/>
    <col min="8949" max="8949" width="9.28515625" style="90" customWidth="1"/>
    <col min="8950" max="8950" width="11.42578125" style="90" customWidth="1"/>
    <col min="8951" max="8951" width="12.85546875" style="90" customWidth="1"/>
    <col min="8952" max="8952" width="5.42578125" style="90" customWidth="1"/>
    <col min="8953" max="8954" width="9.140625" style="90"/>
    <col min="8955" max="8955" width="3.140625" style="90" customWidth="1"/>
    <col min="8956" max="8956" width="9.140625" style="90"/>
    <col min="8957" max="8957" width="1.85546875" style="90" customWidth="1"/>
    <col min="8958" max="9201" width="9.140625" style="90"/>
    <col min="9202" max="9202" width="16.140625" style="90" customWidth="1"/>
    <col min="9203" max="9204" width="9.140625" style="90"/>
    <col min="9205" max="9205" width="9.28515625" style="90" customWidth="1"/>
    <col min="9206" max="9206" width="11.42578125" style="90" customWidth="1"/>
    <col min="9207" max="9207" width="12.85546875" style="90" customWidth="1"/>
    <col min="9208" max="9208" width="5.42578125" style="90" customWidth="1"/>
    <col min="9209" max="9210" width="9.140625" style="90"/>
    <col min="9211" max="9211" width="3.140625" style="90" customWidth="1"/>
    <col min="9212" max="9212" width="9.140625" style="90"/>
    <col min="9213" max="9213" width="1.85546875" style="90" customWidth="1"/>
    <col min="9214" max="9457" width="9.140625" style="90"/>
    <col min="9458" max="9458" width="16.140625" style="90" customWidth="1"/>
    <col min="9459" max="9460" width="9.140625" style="90"/>
    <col min="9461" max="9461" width="9.28515625" style="90" customWidth="1"/>
    <col min="9462" max="9462" width="11.42578125" style="90" customWidth="1"/>
    <col min="9463" max="9463" width="12.85546875" style="90" customWidth="1"/>
    <col min="9464" max="9464" width="5.42578125" style="90" customWidth="1"/>
    <col min="9465" max="9466" width="9.140625" style="90"/>
    <col min="9467" max="9467" width="3.140625" style="90" customWidth="1"/>
    <col min="9468" max="9468" width="9.140625" style="90"/>
    <col min="9469" max="9469" width="1.85546875" style="90" customWidth="1"/>
    <col min="9470" max="9713" width="9.140625" style="90"/>
    <col min="9714" max="9714" width="16.140625" style="90" customWidth="1"/>
    <col min="9715" max="9716" width="9.140625" style="90"/>
    <col min="9717" max="9717" width="9.28515625" style="90" customWidth="1"/>
    <col min="9718" max="9718" width="11.42578125" style="90" customWidth="1"/>
    <col min="9719" max="9719" width="12.85546875" style="90" customWidth="1"/>
    <col min="9720" max="9720" width="5.42578125" style="90" customWidth="1"/>
    <col min="9721" max="9722" width="9.140625" style="90"/>
    <col min="9723" max="9723" width="3.140625" style="90" customWidth="1"/>
    <col min="9724" max="9724" width="9.140625" style="90"/>
    <col min="9725" max="9725" width="1.85546875" style="90" customWidth="1"/>
    <col min="9726" max="9969" width="9.140625" style="90"/>
    <col min="9970" max="9970" width="16.140625" style="90" customWidth="1"/>
    <col min="9971" max="9972" width="9.140625" style="90"/>
    <col min="9973" max="9973" width="9.28515625" style="90" customWidth="1"/>
    <col min="9974" max="9974" width="11.42578125" style="90" customWidth="1"/>
    <col min="9975" max="9975" width="12.85546875" style="90" customWidth="1"/>
    <col min="9976" max="9976" width="5.42578125" style="90" customWidth="1"/>
    <col min="9977" max="9978" width="9.140625" style="90"/>
    <col min="9979" max="9979" width="3.140625" style="90" customWidth="1"/>
    <col min="9980" max="9980" width="9.140625" style="90"/>
    <col min="9981" max="9981" width="1.85546875" style="90" customWidth="1"/>
    <col min="9982" max="10225" width="9.140625" style="90"/>
    <col min="10226" max="10226" width="16.140625" style="90" customWidth="1"/>
    <col min="10227" max="10228" width="9.140625" style="90"/>
    <col min="10229" max="10229" width="9.28515625" style="90" customWidth="1"/>
    <col min="10230" max="10230" width="11.42578125" style="90" customWidth="1"/>
    <col min="10231" max="10231" width="12.85546875" style="90" customWidth="1"/>
    <col min="10232" max="10232" width="5.42578125" style="90" customWidth="1"/>
    <col min="10233" max="10234" width="9.140625" style="90"/>
    <col min="10235" max="10235" width="3.140625" style="90" customWidth="1"/>
    <col min="10236" max="10236" width="9.140625" style="90"/>
    <col min="10237" max="10237" width="1.85546875" style="90" customWidth="1"/>
    <col min="10238" max="10481" width="9.140625" style="90"/>
    <col min="10482" max="10482" width="16.140625" style="90" customWidth="1"/>
    <col min="10483" max="10484" width="9.140625" style="90"/>
    <col min="10485" max="10485" width="9.28515625" style="90" customWidth="1"/>
    <col min="10486" max="10486" width="11.42578125" style="90" customWidth="1"/>
    <col min="10487" max="10487" width="12.85546875" style="90" customWidth="1"/>
    <col min="10488" max="10488" width="5.42578125" style="90" customWidth="1"/>
    <col min="10489" max="10490" width="9.140625" style="90"/>
    <col min="10491" max="10491" width="3.140625" style="90" customWidth="1"/>
    <col min="10492" max="10492" width="9.140625" style="90"/>
    <col min="10493" max="10493" width="1.85546875" style="90" customWidth="1"/>
    <col min="10494" max="10737" width="9.140625" style="90"/>
    <col min="10738" max="10738" width="16.140625" style="90" customWidth="1"/>
    <col min="10739" max="10740" width="9.140625" style="90"/>
    <col min="10741" max="10741" width="9.28515625" style="90" customWidth="1"/>
    <col min="10742" max="10742" width="11.42578125" style="90" customWidth="1"/>
    <col min="10743" max="10743" width="12.85546875" style="90" customWidth="1"/>
    <col min="10744" max="10744" width="5.42578125" style="90" customWidth="1"/>
    <col min="10745" max="10746" width="9.140625" style="90"/>
    <col min="10747" max="10747" width="3.140625" style="90" customWidth="1"/>
    <col min="10748" max="10748" width="9.140625" style="90"/>
    <col min="10749" max="10749" width="1.85546875" style="90" customWidth="1"/>
    <col min="10750" max="10993" width="9.140625" style="90"/>
    <col min="10994" max="10994" width="16.140625" style="90" customWidth="1"/>
    <col min="10995" max="10996" width="9.140625" style="90"/>
    <col min="10997" max="10997" width="9.28515625" style="90" customWidth="1"/>
    <col min="10998" max="10998" width="11.42578125" style="90" customWidth="1"/>
    <col min="10999" max="10999" width="12.85546875" style="90" customWidth="1"/>
    <col min="11000" max="11000" width="5.42578125" style="90" customWidth="1"/>
    <col min="11001" max="11002" width="9.140625" style="90"/>
    <col min="11003" max="11003" width="3.140625" style="90" customWidth="1"/>
    <col min="11004" max="11004" width="9.140625" style="90"/>
    <col min="11005" max="11005" width="1.85546875" style="90" customWidth="1"/>
    <col min="11006" max="11249" width="9.140625" style="90"/>
    <col min="11250" max="11250" width="16.140625" style="90" customWidth="1"/>
    <col min="11251" max="11252" width="9.140625" style="90"/>
    <col min="11253" max="11253" width="9.28515625" style="90" customWidth="1"/>
    <col min="11254" max="11254" width="11.42578125" style="90" customWidth="1"/>
    <col min="11255" max="11255" width="12.85546875" style="90" customWidth="1"/>
    <col min="11256" max="11256" width="5.42578125" style="90" customWidth="1"/>
    <col min="11257" max="11258" width="9.140625" style="90"/>
    <col min="11259" max="11259" width="3.140625" style="90" customWidth="1"/>
    <col min="11260" max="11260" width="9.140625" style="90"/>
    <col min="11261" max="11261" width="1.85546875" style="90" customWidth="1"/>
    <col min="11262" max="11505" width="9.140625" style="90"/>
    <col min="11506" max="11506" width="16.140625" style="90" customWidth="1"/>
    <col min="11507" max="11508" width="9.140625" style="90"/>
    <col min="11509" max="11509" width="9.28515625" style="90" customWidth="1"/>
    <col min="11510" max="11510" width="11.42578125" style="90" customWidth="1"/>
    <col min="11511" max="11511" width="12.85546875" style="90" customWidth="1"/>
    <col min="11512" max="11512" width="5.42578125" style="90" customWidth="1"/>
    <col min="11513" max="11514" width="9.140625" style="90"/>
    <col min="11515" max="11515" width="3.140625" style="90" customWidth="1"/>
    <col min="11516" max="11516" width="9.140625" style="90"/>
    <col min="11517" max="11517" width="1.85546875" style="90" customWidth="1"/>
    <col min="11518" max="11761" width="9.140625" style="90"/>
    <col min="11762" max="11762" width="16.140625" style="90" customWidth="1"/>
    <col min="11763" max="11764" width="9.140625" style="90"/>
    <col min="11765" max="11765" width="9.28515625" style="90" customWidth="1"/>
    <col min="11766" max="11766" width="11.42578125" style="90" customWidth="1"/>
    <col min="11767" max="11767" width="12.85546875" style="90" customWidth="1"/>
    <col min="11768" max="11768" width="5.42578125" style="90" customWidth="1"/>
    <col min="11769" max="11770" width="9.140625" style="90"/>
    <col min="11771" max="11771" width="3.140625" style="90" customWidth="1"/>
    <col min="11772" max="11772" width="9.140625" style="90"/>
    <col min="11773" max="11773" width="1.85546875" style="90" customWidth="1"/>
    <col min="11774" max="12017" width="9.140625" style="90"/>
    <col min="12018" max="12018" width="16.140625" style="90" customWidth="1"/>
    <col min="12019" max="12020" width="9.140625" style="90"/>
    <col min="12021" max="12021" width="9.28515625" style="90" customWidth="1"/>
    <col min="12022" max="12022" width="11.42578125" style="90" customWidth="1"/>
    <col min="12023" max="12023" width="12.85546875" style="90" customWidth="1"/>
    <col min="12024" max="12024" width="5.42578125" style="90" customWidth="1"/>
    <col min="12025" max="12026" width="9.140625" style="90"/>
    <col min="12027" max="12027" width="3.140625" style="90" customWidth="1"/>
    <col min="12028" max="12028" width="9.140625" style="90"/>
    <col min="12029" max="12029" width="1.85546875" style="90" customWidth="1"/>
    <col min="12030" max="12273" width="9.140625" style="90"/>
    <col min="12274" max="12274" width="16.140625" style="90" customWidth="1"/>
    <col min="12275" max="12276" width="9.140625" style="90"/>
    <col min="12277" max="12277" width="9.28515625" style="90" customWidth="1"/>
    <col min="12278" max="12278" width="11.42578125" style="90" customWidth="1"/>
    <col min="12279" max="12279" width="12.85546875" style="90" customWidth="1"/>
    <col min="12280" max="12280" width="5.42578125" style="90" customWidth="1"/>
    <col min="12281" max="12282" width="9.140625" style="90"/>
    <col min="12283" max="12283" width="3.140625" style="90" customWidth="1"/>
    <col min="12284" max="12284" width="9.140625" style="90"/>
    <col min="12285" max="12285" width="1.85546875" style="90" customWidth="1"/>
    <col min="12286" max="12529" width="9.140625" style="90"/>
    <col min="12530" max="12530" width="16.140625" style="90" customWidth="1"/>
    <col min="12531" max="12532" width="9.140625" style="90"/>
    <col min="12533" max="12533" width="9.28515625" style="90" customWidth="1"/>
    <col min="12534" max="12534" width="11.42578125" style="90" customWidth="1"/>
    <col min="12535" max="12535" width="12.85546875" style="90" customWidth="1"/>
    <col min="12536" max="12536" width="5.42578125" style="90" customWidth="1"/>
    <col min="12537" max="12538" width="9.140625" style="90"/>
    <col min="12539" max="12539" width="3.140625" style="90" customWidth="1"/>
    <col min="12540" max="12540" width="9.140625" style="90"/>
    <col min="12541" max="12541" width="1.85546875" style="90" customWidth="1"/>
    <col min="12542" max="12785" width="9.140625" style="90"/>
    <col min="12786" max="12786" width="16.140625" style="90" customWidth="1"/>
    <col min="12787" max="12788" width="9.140625" style="90"/>
    <col min="12789" max="12789" width="9.28515625" style="90" customWidth="1"/>
    <col min="12790" max="12790" width="11.42578125" style="90" customWidth="1"/>
    <col min="12791" max="12791" width="12.85546875" style="90" customWidth="1"/>
    <col min="12792" max="12792" width="5.42578125" style="90" customWidth="1"/>
    <col min="12793" max="12794" width="9.140625" style="90"/>
    <col min="12795" max="12795" width="3.140625" style="90" customWidth="1"/>
    <col min="12796" max="12796" width="9.140625" style="90"/>
    <col min="12797" max="12797" width="1.85546875" style="90" customWidth="1"/>
    <col min="12798" max="13041" width="9.140625" style="90"/>
    <col min="13042" max="13042" width="16.140625" style="90" customWidth="1"/>
    <col min="13043" max="13044" width="9.140625" style="90"/>
    <col min="13045" max="13045" width="9.28515625" style="90" customWidth="1"/>
    <col min="13046" max="13046" width="11.42578125" style="90" customWidth="1"/>
    <col min="13047" max="13047" width="12.85546875" style="90" customWidth="1"/>
    <col min="13048" max="13048" width="5.42578125" style="90" customWidth="1"/>
    <col min="13049" max="13050" width="9.140625" style="90"/>
    <col min="13051" max="13051" width="3.140625" style="90" customWidth="1"/>
    <col min="13052" max="13052" width="9.140625" style="90"/>
    <col min="13053" max="13053" width="1.85546875" style="90" customWidth="1"/>
    <col min="13054" max="13297" width="9.140625" style="90"/>
    <col min="13298" max="13298" width="16.140625" style="90" customWidth="1"/>
    <col min="13299" max="13300" width="9.140625" style="90"/>
    <col min="13301" max="13301" width="9.28515625" style="90" customWidth="1"/>
    <col min="13302" max="13302" width="11.42578125" style="90" customWidth="1"/>
    <col min="13303" max="13303" width="12.85546875" style="90" customWidth="1"/>
    <col min="13304" max="13304" width="5.42578125" style="90" customWidth="1"/>
    <col min="13305" max="13306" width="9.140625" style="90"/>
    <col min="13307" max="13307" width="3.140625" style="90" customWidth="1"/>
    <col min="13308" max="13308" width="9.140625" style="90"/>
    <col min="13309" max="13309" width="1.85546875" style="90" customWidth="1"/>
    <col min="13310" max="13553" width="9.140625" style="90"/>
    <col min="13554" max="13554" width="16.140625" style="90" customWidth="1"/>
    <col min="13555" max="13556" width="9.140625" style="90"/>
    <col min="13557" max="13557" width="9.28515625" style="90" customWidth="1"/>
    <col min="13558" max="13558" width="11.42578125" style="90" customWidth="1"/>
    <col min="13559" max="13559" width="12.85546875" style="90" customWidth="1"/>
    <col min="13560" max="13560" width="5.42578125" style="90" customWidth="1"/>
    <col min="13561" max="13562" width="9.140625" style="90"/>
    <col min="13563" max="13563" width="3.140625" style="90" customWidth="1"/>
    <col min="13564" max="13564" width="9.140625" style="90"/>
    <col min="13565" max="13565" width="1.85546875" style="90" customWidth="1"/>
    <col min="13566" max="13809" width="9.140625" style="90"/>
    <col min="13810" max="13810" width="16.140625" style="90" customWidth="1"/>
    <col min="13811" max="13812" width="9.140625" style="90"/>
    <col min="13813" max="13813" width="9.28515625" style="90" customWidth="1"/>
    <col min="13814" max="13814" width="11.42578125" style="90" customWidth="1"/>
    <col min="13815" max="13815" width="12.85546875" style="90" customWidth="1"/>
    <col min="13816" max="13816" width="5.42578125" style="90" customWidth="1"/>
    <col min="13817" max="13818" width="9.140625" style="90"/>
    <col min="13819" max="13819" width="3.140625" style="90" customWidth="1"/>
    <col min="13820" max="13820" width="9.140625" style="90"/>
    <col min="13821" max="13821" width="1.85546875" style="90" customWidth="1"/>
    <col min="13822" max="14065" width="9.140625" style="90"/>
    <col min="14066" max="14066" width="16.140625" style="90" customWidth="1"/>
    <col min="14067" max="14068" width="9.140625" style="90"/>
    <col min="14069" max="14069" width="9.28515625" style="90" customWidth="1"/>
    <col min="14070" max="14070" width="11.42578125" style="90" customWidth="1"/>
    <col min="14071" max="14071" width="12.85546875" style="90" customWidth="1"/>
    <col min="14072" max="14072" width="5.42578125" style="90" customWidth="1"/>
    <col min="14073" max="14074" width="9.140625" style="90"/>
    <col min="14075" max="14075" width="3.140625" style="90" customWidth="1"/>
    <col min="14076" max="14076" width="9.140625" style="90"/>
    <col min="14077" max="14077" width="1.85546875" style="90" customWidth="1"/>
    <col min="14078" max="14321" width="9.140625" style="90"/>
    <col min="14322" max="14322" width="16.140625" style="90" customWidth="1"/>
    <col min="14323" max="14324" width="9.140625" style="90"/>
    <col min="14325" max="14325" width="9.28515625" style="90" customWidth="1"/>
    <col min="14326" max="14326" width="11.42578125" style="90" customWidth="1"/>
    <col min="14327" max="14327" width="12.85546875" style="90" customWidth="1"/>
    <col min="14328" max="14328" width="5.42578125" style="90" customWidth="1"/>
    <col min="14329" max="14330" width="9.140625" style="90"/>
    <col min="14331" max="14331" width="3.140625" style="90" customWidth="1"/>
    <col min="14332" max="14332" width="9.140625" style="90"/>
    <col min="14333" max="14333" width="1.85546875" style="90" customWidth="1"/>
    <col min="14334" max="14577" width="9.140625" style="90"/>
    <col min="14578" max="14578" width="16.140625" style="90" customWidth="1"/>
    <col min="14579" max="14580" width="9.140625" style="90"/>
    <col min="14581" max="14581" width="9.28515625" style="90" customWidth="1"/>
    <col min="14582" max="14582" width="11.42578125" style="90" customWidth="1"/>
    <col min="14583" max="14583" width="12.85546875" style="90" customWidth="1"/>
    <col min="14584" max="14584" width="5.42578125" style="90" customWidth="1"/>
    <col min="14585" max="14586" width="9.140625" style="90"/>
    <col min="14587" max="14587" width="3.140625" style="90" customWidth="1"/>
    <col min="14588" max="14588" width="9.140625" style="90"/>
    <col min="14589" max="14589" width="1.85546875" style="90" customWidth="1"/>
    <col min="14590" max="14833" width="9.140625" style="90"/>
    <col min="14834" max="14834" width="16.140625" style="90" customWidth="1"/>
    <col min="14835" max="14836" width="9.140625" style="90"/>
    <col min="14837" max="14837" width="9.28515625" style="90" customWidth="1"/>
    <col min="14838" max="14838" width="11.42578125" style="90" customWidth="1"/>
    <col min="14839" max="14839" width="12.85546875" style="90" customWidth="1"/>
    <col min="14840" max="14840" width="5.42578125" style="90" customWidth="1"/>
    <col min="14841" max="14842" width="9.140625" style="90"/>
    <col min="14843" max="14843" width="3.140625" style="90" customWidth="1"/>
    <col min="14844" max="14844" width="9.140625" style="90"/>
    <col min="14845" max="14845" width="1.85546875" style="90" customWidth="1"/>
    <col min="14846" max="15089" width="9.140625" style="90"/>
    <col min="15090" max="15090" width="16.140625" style="90" customWidth="1"/>
    <col min="15091" max="15092" width="9.140625" style="90"/>
    <col min="15093" max="15093" width="9.28515625" style="90" customWidth="1"/>
    <col min="15094" max="15094" width="11.42578125" style="90" customWidth="1"/>
    <col min="15095" max="15095" width="12.85546875" style="90" customWidth="1"/>
    <col min="15096" max="15096" width="5.42578125" style="90" customWidth="1"/>
    <col min="15097" max="15098" width="9.140625" style="90"/>
    <col min="15099" max="15099" width="3.140625" style="90" customWidth="1"/>
    <col min="15100" max="15100" width="9.140625" style="90"/>
    <col min="15101" max="15101" width="1.85546875" style="90" customWidth="1"/>
    <col min="15102" max="15345" width="9.140625" style="90"/>
    <col min="15346" max="15346" width="16.140625" style="90" customWidth="1"/>
    <col min="15347" max="15348" width="9.140625" style="90"/>
    <col min="15349" max="15349" width="9.28515625" style="90" customWidth="1"/>
    <col min="15350" max="15350" width="11.42578125" style="90" customWidth="1"/>
    <col min="15351" max="15351" width="12.85546875" style="90" customWidth="1"/>
    <col min="15352" max="15352" width="5.42578125" style="90" customWidth="1"/>
    <col min="15353" max="15354" width="9.140625" style="90"/>
    <col min="15355" max="15355" width="3.140625" style="90" customWidth="1"/>
    <col min="15356" max="15356" width="9.140625" style="90"/>
    <col min="15357" max="15357" width="1.85546875" style="90" customWidth="1"/>
    <col min="15358" max="15601" width="9.140625" style="90"/>
    <col min="15602" max="15602" width="16.140625" style="90" customWidth="1"/>
    <col min="15603" max="15604" width="9.140625" style="90"/>
    <col min="15605" max="15605" width="9.28515625" style="90" customWidth="1"/>
    <col min="15606" max="15606" width="11.42578125" style="90" customWidth="1"/>
    <col min="15607" max="15607" width="12.85546875" style="90" customWidth="1"/>
    <col min="15608" max="15608" width="5.42578125" style="90" customWidth="1"/>
    <col min="15609" max="15610" width="9.140625" style="90"/>
    <col min="15611" max="15611" width="3.140625" style="90" customWidth="1"/>
    <col min="15612" max="15612" width="9.140625" style="90"/>
    <col min="15613" max="15613" width="1.85546875" style="90" customWidth="1"/>
    <col min="15614" max="15857" width="9.140625" style="90"/>
    <col min="15858" max="15858" width="16.140625" style="90" customWidth="1"/>
    <col min="15859" max="15860" width="9.140625" style="90"/>
    <col min="15861" max="15861" width="9.28515625" style="90" customWidth="1"/>
    <col min="15862" max="15862" width="11.42578125" style="90" customWidth="1"/>
    <col min="15863" max="15863" width="12.85546875" style="90" customWidth="1"/>
    <col min="15864" max="15864" width="5.42578125" style="90" customWidth="1"/>
    <col min="15865" max="15866" width="9.140625" style="90"/>
    <col min="15867" max="15867" width="3.140625" style="90" customWidth="1"/>
    <col min="15868" max="15868" width="9.140625" style="90"/>
    <col min="15869" max="15869" width="1.85546875" style="90" customWidth="1"/>
    <col min="15870" max="16113" width="9.140625" style="90"/>
    <col min="16114" max="16114" width="16.140625" style="90" customWidth="1"/>
    <col min="16115" max="16116" width="9.140625" style="90"/>
    <col min="16117" max="16117" width="9.28515625" style="90" customWidth="1"/>
    <col min="16118" max="16118" width="11.42578125" style="90" customWidth="1"/>
    <col min="16119" max="16119" width="12.85546875" style="90" customWidth="1"/>
    <col min="16120" max="16120" width="5.42578125" style="90" customWidth="1"/>
    <col min="16121" max="16122" width="9.140625" style="90"/>
    <col min="16123" max="16123" width="3.140625" style="90" customWidth="1"/>
    <col min="16124" max="16124" width="9.140625" style="90"/>
    <col min="16125" max="16125" width="1.85546875" style="90" customWidth="1"/>
    <col min="16126" max="16384" width="9.140625" style="90"/>
  </cols>
  <sheetData>
    <row r="1" spans="1:12" ht="6.75" customHeight="1" x14ac:dyDescent="0.2"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2" x14ac:dyDescent="0.2">
      <c r="B2" s="111"/>
      <c r="C2" s="112"/>
      <c r="D2" s="112"/>
      <c r="E2" s="112"/>
      <c r="F2" s="112"/>
      <c r="G2" s="112"/>
      <c r="H2" s="112"/>
      <c r="I2" s="112"/>
      <c r="J2" s="112"/>
      <c r="K2" s="113"/>
    </row>
    <row r="3" spans="1:12" s="91" customFormat="1" ht="14.1" customHeight="1" x14ac:dyDescent="0.25">
      <c r="A3" s="110"/>
      <c r="B3" s="114"/>
      <c r="C3" s="115" t="s">
        <v>149</v>
      </c>
      <c r="D3" s="115"/>
      <c r="E3" s="115"/>
      <c r="F3" s="161" t="s">
        <v>172</v>
      </c>
      <c r="G3" s="162"/>
      <c r="H3" s="163"/>
      <c r="I3" s="164"/>
      <c r="J3" s="165"/>
      <c r="K3" s="117"/>
      <c r="L3" s="110"/>
    </row>
    <row r="4" spans="1:12" s="91" customFormat="1" ht="14.1" customHeight="1" x14ac:dyDescent="0.2">
      <c r="A4" s="110"/>
      <c r="B4" s="114"/>
      <c r="C4" s="115" t="s">
        <v>150</v>
      </c>
      <c r="D4" s="115"/>
      <c r="E4" s="115"/>
      <c r="F4" s="118" t="s">
        <v>173</v>
      </c>
      <c r="G4" s="119"/>
      <c r="H4" s="120"/>
      <c r="I4" s="121"/>
      <c r="J4" s="121"/>
      <c r="K4" s="117"/>
      <c r="L4" s="110"/>
    </row>
    <row r="5" spans="1:12" s="91" customFormat="1" ht="14.1" customHeight="1" x14ac:dyDescent="0.2">
      <c r="A5" s="110"/>
      <c r="B5" s="114"/>
      <c r="C5" s="115" t="s">
        <v>151</v>
      </c>
      <c r="D5" s="115"/>
      <c r="E5" s="115"/>
      <c r="F5" s="122" t="s">
        <v>171</v>
      </c>
      <c r="G5" s="118"/>
      <c r="H5" s="118"/>
      <c r="I5" s="118"/>
      <c r="J5" s="116"/>
      <c r="K5" s="117"/>
      <c r="L5" s="110"/>
    </row>
    <row r="6" spans="1:12" s="91" customFormat="1" ht="14.1" customHeight="1" x14ac:dyDescent="0.2">
      <c r="A6" s="110"/>
      <c r="B6" s="114"/>
      <c r="C6" s="115"/>
      <c r="D6" s="115"/>
      <c r="E6" s="115"/>
      <c r="F6" s="123"/>
      <c r="G6" s="123"/>
      <c r="H6" s="124" t="s">
        <v>152</v>
      </c>
      <c r="I6" s="124"/>
      <c r="J6" s="121"/>
      <c r="K6" s="117"/>
      <c r="L6" s="110"/>
    </row>
    <row r="7" spans="1:12" s="91" customFormat="1" ht="14.1" customHeight="1" x14ac:dyDescent="0.2">
      <c r="A7" s="110"/>
      <c r="B7" s="114"/>
      <c r="C7" s="115" t="s">
        <v>153</v>
      </c>
      <c r="D7" s="115"/>
      <c r="E7" s="115"/>
      <c r="F7" s="125">
        <v>42927</v>
      </c>
      <c r="G7" s="126"/>
      <c r="H7" s="115"/>
      <c r="I7" s="115"/>
      <c r="J7" s="115"/>
      <c r="K7" s="117"/>
      <c r="L7" s="110"/>
    </row>
    <row r="8" spans="1:12" s="91" customFormat="1" ht="14.1" customHeight="1" x14ac:dyDescent="0.2">
      <c r="A8" s="110"/>
      <c r="B8" s="114"/>
      <c r="C8" s="115" t="s">
        <v>154</v>
      </c>
      <c r="D8" s="115"/>
      <c r="E8" s="115"/>
      <c r="F8" s="160" t="s">
        <v>174</v>
      </c>
      <c r="G8" s="127"/>
      <c r="H8" s="115"/>
      <c r="I8" s="115"/>
      <c r="J8" s="115"/>
      <c r="K8" s="117"/>
      <c r="L8" s="110"/>
    </row>
    <row r="9" spans="1:12" s="91" customFormat="1" ht="14.1" customHeight="1" x14ac:dyDescent="0.2">
      <c r="A9" s="110"/>
      <c r="B9" s="114"/>
      <c r="C9" s="115"/>
      <c r="D9" s="115"/>
      <c r="E9" s="115"/>
      <c r="F9" s="115"/>
      <c r="G9" s="115"/>
      <c r="H9" s="115"/>
      <c r="I9" s="115"/>
      <c r="J9" s="115"/>
      <c r="K9" s="117"/>
      <c r="L9" s="110"/>
    </row>
    <row r="10" spans="1:12" s="91" customFormat="1" ht="14.1" customHeight="1" x14ac:dyDescent="0.2">
      <c r="A10" s="110"/>
      <c r="B10" s="114"/>
      <c r="C10" s="115" t="s">
        <v>155</v>
      </c>
      <c r="D10" s="115"/>
      <c r="E10" s="115"/>
      <c r="F10" s="159" t="s">
        <v>175</v>
      </c>
      <c r="G10" s="116"/>
      <c r="H10" s="116"/>
      <c r="I10" s="116"/>
      <c r="J10" s="116"/>
      <c r="K10" s="117"/>
      <c r="L10" s="110"/>
    </row>
    <row r="11" spans="1:12" s="91" customFormat="1" ht="14.1" customHeight="1" x14ac:dyDescent="0.2">
      <c r="A11" s="110"/>
      <c r="B11" s="114"/>
      <c r="C11" s="115"/>
      <c r="D11" s="115"/>
      <c r="E11" s="115"/>
      <c r="F11" s="122" t="s">
        <v>176</v>
      </c>
      <c r="G11" s="128"/>
      <c r="H11" s="128"/>
      <c r="I11" s="128"/>
      <c r="J11" s="128"/>
      <c r="K11" s="117"/>
      <c r="L11" s="110"/>
    </row>
    <row r="12" spans="1:12" s="91" customFormat="1" ht="14.1" customHeight="1" x14ac:dyDescent="0.2">
      <c r="A12" s="110"/>
      <c r="B12" s="114"/>
      <c r="C12" s="115"/>
      <c r="D12" s="115"/>
      <c r="E12" s="115"/>
      <c r="F12" s="122"/>
      <c r="G12" s="128"/>
      <c r="H12" s="128"/>
      <c r="I12" s="128"/>
      <c r="J12" s="128"/>
      <c r="K12" s="117"/>
      <c r="L12" s="110"/>
    </row>
    <row r="13" spans="1:12" x14ac:dyDescent="0.2">
      <c r="B13" s="129"/>
      <c r="C13" s="130"/>
      <c r="D13" s="130"/>
      <c r="E13" s="130"/>
      <c r="F13" s="130"/>
      <c r="G13" s="130"/>
      <c r="H13" s="130"/>
      <c r="I13" s="130"/>
      <c r="J13" s="130"/>
      <c r="K13" s="131"/>
    </row>
    <row r="14" spans="1:12" x14ac:dyDescent="0.2">
      <c r="B14" s="129"/>
      <c r="C14" s="130"/>
      <c r="D14" s="130"/>
      <c r="E14" s="130"/>
      <c r="F14" s="130"/>
      <c r="G14" s="130"/>
      <c r="H14" s="130"/>
      <c r="I14" s="130"/>
      <c r="J14" s="130"/>
      <c r="K14" s="131"/>
    </row>
    <row r="15" spans="1:12" x14ac:dyDescent="0.2">
      <c r="B15" s="129"/>
      <c r="C15" s="130"/>
      <c r="D15" s="130"/>
      <c r="E15" s="130"/>
      <c r="F15" s="130"/>
      <c r="G15" s="130"/>
      <c r="H15" s="130"/>
      <c r="I15" s="130"/>
      <c r="J15" s="130"/>
      <c r="K15" s="131"/>
    </row>
    <row r="16" spans="1:12" x14ac:dyDescent="0.2">
      <c r="B16" s="129"/>
      <c r="C16" s="130"/>
      <c r="D16" s="130"/>
      <c r="E16" s="130"/>
      <c r="F16" s="130"/>
      <c r="G16" s="130"/>
      <c r="H16" s="130"/>
      <c r="I16" s="130"/>
      <c r="J16" s="130"/>
      <c r="K16" s="131"/>
    </row>
    <row r="17" spans="2:11" x14ac:dyDescent="0.2">
      <c r="B17" s="129"/>
      <c r="C17" s="130"/>
      <c r="D17" s="130"/>
      <c r="E17" s="130"/>
      <c r="F17" s="130"/>
      <c r="G17" s="130"/>
      <c r="H17" s="130"/>
      <c r="I17" s="130"/>
      <c r="J17" s="130"/>
      <c r="K17" s="131"/>
    </row>
    <row r="18" spans="2:11" x14ac:dyDescent="0.2">
      <c r="B18" s="129"/>
      <c r="C18" s="130"/>
      <c r="D18" s="130"/>
      <c r="E18" s="130"/>
      <c r="F18" s="130"/>
      <c r="G18" s="130"/>
      <c r="H18" s="130"/>
      <c r="I18" s="130"/>
      <c r="J18" s="130"/>
      <c r="K18" s="131"/>
    </row>
    <row r="19" spans="2:11" x14ac:dyDescent="0.2">
      <c r="B19" s="129"/>
      <c r="C19" s="130"/>
      <c r="D19" s="130"/>
      <c r="E19" s="130"/>
      <c r="F19" s="130"/>
      <c r="G19" s="130"/>
      <c r="H19" s="130"/>
      <c r="I19" s="130"/>
      <c r="J19" s="130"/>
      <c r="K19" s="131"/>
    </row>
    <row r="20" spans="2:11" x14ac:dyDescent="0.2">
      <c r="B20" s="129"/>
      <c r="C20" s="130"/>
      <c r="D20" s="130"/>
      <c r="E20" s="130"/>
      <c r="F20" s="130"/>
      <c r="G20" s="130"/>
      <c r="H20" s="130"/>
      <c r="I20" s="130"/>
      <c r="J20" s="130"/>
      <c r="K20" s="131"/>
    </row>
    <row r="21" spans="2:11" x14ac:dyDescent="0.2">
      <c r="B21" s="129"/>
      <c r="C21" s="63"/>
      <c r="D21" s="130"/>
      <c r="E21" s="130"/>
      <c r="F21" s="130"/>
      <c r="G21" s="130"/>
      <c r="H21" s="130"/>
      <c r="I21" s="130"/>
      <c r="J21" s="130"/>
      <c r="K21" s="131"/>
    </row>
    <row r="22" spans="2:11" x14ac:dyDescent="0.2">
      <c r="B22" s="129"/>
      <c r="C22" s="130"/>
      <c r="D22" s="130"/>
      <c r="E22" s="130"/>
      <c r="F22" s="130"/>
      <c r="G22" s="130"/>
      <c r="H22" s="130"/>
      <c r="I22" s="130"/>
      <c r="J22" s="130"/>
      <c r="K22" s="131"/>
    </row>
    <row r="23" spans="2:11" x14ac:dyDescent="0.2">
      <c r="B23" s="129"/>
      <c r="C23" s="130"/>
      <c r="D23" s="130"/>
      <c r="E23" s="130"/>
      <c r="F23" s="130"/>
      <c r="G23" s="130"/>
      <c r="H23" s="130"/>
      <c r="I23" s="130"/>
      <c r="J23" s="130"/>
      <c r="K23" s="131"/>
    </row>
    <row r="24" spans="2:11" x14ac:dyDescent="0.2">
      <c r="B24" s="129"/>
      <c r="C24" s="130"/>
      <c r="D24" s="130"/>
      <c r="E24" s="130"/>
      <c r="F24" s="130"/>
      <c r="G24" s="130"/>
      <c r="H24" s="130"/>
      <c r="I24" s="130"/>
      <c r="J24" s="130"/>
      <c r="K24" s="131"/>
    </row>
    <row r="25" spans="2:11" ht="33.75" x14ac:dyDescent="0.5">
      <c r="B25" s="169" t="s">
        <v>156</v>
      </c>
      <c r="C25" s="170"/>
      <c r="D25" s="170"/>
      <c r="E25" s="170"/>
      <c r="F25" s="170"/>
      <c r="G25" s="170"/>
      <c r="H25" s="170"/>
      <c r="I25" s="170"/>
      <c r="J25" s="170"/>
      <c r="K25" s="171"/>
    </row>
    <row r="26" spans="2:11" x14ac:dyDescent="0.2">
      <c r="B26" s="129"/>
      <c r="C26" s="172" t="s">
        <v>157</v>
      </c>
      <c r="D26" s="172"/>
      <c r="E26" s="172"/>
      <c r="F26" s="172"/>
      <c r="G26" s="172"/>
      <c r="H26" s="172"/>
      <c r="I26" s="172"/>
      <c r="J26" s="172"/>
      <c r="K26" s="131"/>
    </row>
    <row r="27" spans="2:11" x14ac:dyDescent="0.2">
      <c r="B27" s="129"/>
      <c r="C27" s="172" t="s">
        <v>158</v>
      </c>
      <c r="D27" s="172"/>
      <c r="E27" s="172"/>
      <c r="F27" s="172"/>
      <c r="G27" s="172"/>
      <c r="H27" s="172"/>
      <c r="I27" s="172"/>
      <c r="J27" s="172"/>
      <c r="K27" s="131"/>
    </row>
    <row r="28" spans="2:11" x14ac:dyDescent="0.2">
      <c r="B28" s="129"/>
      <c r="C28" s="130"/>
      <c r="D28" s="130"/>
      <c r="E28" s="130"/>
      <c r="F28" s="130"/>
      <c r="G28" s="130"/>
      <c r="H28" s="130"/>
      <c r="I28" s="130"/>
      <c r="J28" s="130"/>
      <c r="K28" s="131"/>
    </row>
    <row r="29" spans="2:11" x14ac:dyDescent="0.2">
      <c r="B29" s="129"/>
      <c r="C29" s="130"/>
      <c r="D29" s="130"/>
      <c r="E29" s="130"/>
      <c r="F29" s="130"/>
      <c r="G29" s="130"/>
      <c r="H29" s="130"/>
      <c r="I29" s="130"/>
      <c r="J29" s="130"/>
      <c r="K29" s="131"/>
    </row>
    <row r="30" spans="2:11" ht="33.75" x14ac:dyDescent="0.5">
      <c r="B30" s="129"/>
      <c r="C30" s="130"/>
      <c r="D30" s="130"/>
      <c r="E30" s="130"/>
      <c r="F30" s="132" t="s">
        <v>179</v>
      </c>
      <c r="G30" s="130"/>
      <c r="H30" s="130"/>
      <c r="I30" s="130"/>
      <c r="J30" s="130"/>
      <c r="K30" s="131"/>
    </row>
    <row r="31" spans="2:11" x14ac:dyDescent="0.2">
      <c r="B31" s="129"/>
      <c r="C31" s="130"/>
      <c r="D31" s="130"/>
      <c r="E31" s="130"/>
      <c r="F31" s="130"/>
      <c r="G31" s="130"/>
      <c r="H31" s="130"/>
      <c r="I31" s="130"/>
      <c r="J31" s="130"/>
      <c r="K31" s="131"/>
    </row>
    <row r="32" spans="2:11" x14ac:dyDescent="0.2">
      <c r="B32" s="129"/>
      <c r="C32" s="130"/>
      <c r="D32" s="130"/>
      <c r="E32" s="130"/>
      <c r="F32" s="130"/>
      <c r="G32" s="130"/>
      <c r="H32" s="130"/>
      <c r="I32" s="130"/>
      <c r="J32" s="130"/>
      <c r="K32" s="131"/>
    </row>
    <row r="33" spans="1:12" x14ac:dyDescent="0.2">
      <c r="B33" s="129"/>
      <c r="C33" s="130"/>
      <c r="D33" s="130"/>
      <c r="E33" s="130"/>
      <c r="F33" s="130"/>
      <c r="G33" s="130"/>
      <c r="H33" s="130"/>
      <c r="I33" s="130"/>
      <c r="J33" s="130"/>
      <c r="K33" s="131"/>
    </row>
    <row r="34" spans="1:12" x14ac:dyDescent="0.2">
      <c r="B34" s="129"/>
      <c r="C34" s="130"/>
      <c r="D34" s="130"/>
      <c r="E34" s="130"/>
      <c r="F34" s="130"/>
      <c r="G34" s="130"/>
      <c r="H34" s="130"/>
      <c r="I34" s="130"/>
      <c r="J34" s="130"/>
      <c r="K34" s="131"/>
    </row>
    <row r="35" spans="1:12" x14ac:dyDescent="0.2">
      <c r="B35" s="129"/>
      <c r="C35" s="130"/>
      <c r="D35" s="130"/>
      <c r="E35" s="130"/>
      <c r="F35" s="130"/>
      <c r="G35" s="130"/>
      <c r="H35" s="130"/>
      <c r="I35" s="130"/>
      <c r="J35" s="130"/>
      <c r="K35" s="131"/>
    </row>
    <row r="36" spans="1:12" x14ac:dyDescent="0.2">
      <c r="B36" s="129"/>
      <c r="C36" s="130"/>
      <c r="D36" s="130"/>
      <c r="E36" s="130"/>
      <c r="F36" s="130"/>
      <c r="G36" s="130"/>
      <c r="H36" s="130"/>
      <c r="I36" s="130"/>
      <c r="J36" s="130"/>
      <c r="K36" s="131"/>
    </row>
    <row r="37" spans="1:12" x14ac:dyDescent="0.2">
      <c r="B37" s="129"/>
      <c r="C37" s="130"/>
      <c r="D37" s="130"/>
      <c r="E37" s="130"/>
      <c r="F37" s="130"/>
      <c r="G37" s="130"/>
      <c r="H37" s="130"/>
      <c r="I37" s="130"/>
      <c r="J37" s="130"/>
      <c r="K37" s="131"/>
    </row>
    <row r="38" spans="1:12" x14ac:dyDescent="0.2">
      <c r="B38" s="129"/>
      <c r="C38" s="130"/>
      <c r="D38" s="130"/>
      <c r="E38" s="130"/>
      <c r="F38" s="130"/>
      <c r="G38" s="130"/>
      <c r="H38" s="130"/>
      <c r="I38" s="130"/>
      <c r="J38" s="130"/>
      <c r="K38" s="131"/>
    </row>
    <row r="39" spans="1:12" x14ac:dyDescent="0.2">
      <c r="B39" s="129"/>
      <c r="C39" s="130"/>
      <c r="D39" s="130"/>
      <c r="E39" s="130"/>
      <c r="F39" s="130"/>
      <c r="G39" s="130"/>
      <c r="H39" s="130"/>
      <c r="I39" s="130"/>
      <c r="J39" s="130"/>
      <c r="K39" s="131"/>
    </row>
    <row r="40" spans="1:12" x14ac:dyDescent="0.2">
      <c r="B40" s="129"/>
      <c r="C40" s="130"/>
      <c r="D40" s="130"/>
      <c r="E40" s="130"/>
      <c r="F40" s="130"/>
      <c r="G40" s="130"/>
      <c r="H40" s="130"/>
      <c r="I40" s="130"/>
      <c r="J40" s="130"/>
      <c r="K40" s="131"/>
    </row>
    <row r="41" spans="1:12" x14ac:dyDescent="0.2">
      <c r="B41" s="129"/>
      <c r="C41" s="130"/>
      <c r="D41" s="130"/>
      <c r="E41" s="130"/>
      <c r="F41" s="130"/>
      <c r="G41" s="130"/>
      <c r="H41" s="130"/>
      <c r="I41" s="130"/>
      <c r="J41" s="130"/>
      <c r="K41" s="131"/>
    </row>
    <row r="42" spans="1:12" x14ac:dyDescent="0.2">
      <c r="B42" s="129"/>
      <c r="C42" s="130"/>
      <c r="D42" s="130"/>
      <c r="E42" s="130"/>
      <c r="F42" s="130"/>
      <c r="G42" s="130"/>
      <c r="H42" s="130"/>
      <c r="I42" s="130"/>
      <c r="J42" s="130"/>
      <c r="K42" s="131"/>
    </row>
    <row r="43" spans="1:12" x14ac:dyDescent="0.2">
      <c r="B43" s="114"/>
      <c r="C43" s="115" t="s">
        <v>159</v>
      </c>
      <c r="D43" s="115"/>
      <c r="E43" s="115"/>
      <c r="F43" s="115"/>
      <c r="G43" s="115"/>
      <c r="H43" s="168" t="s">
        <v>160</v>
      </c>
      <c r="I43" s="168"/>
      <c r="J43" s="115"/>
      <c r="K43" s="117"/>
    </row>
    <row r="44" spans="1:12" x14ac:dyDescent="0.2">
      <c r="B44" s="114"/>
      <c r="C44" s="115" t="s">
        <v>161</v>
      </c>
      <c r="D44" s="115"/>
      <c r="E44" s="115"/>
      <c r="F44" s="115"/>
      <c r="G44" s="115"/>
      <c r="H44" s="167" t="s">
        <v>162</v>
      </c>
      <c r="I44" s="167"/>
      <c r="J44" s="115"/>
      <c r="K44" s="117"/>
    </row>
    <row r="45" spans="1:12" x14ac:dyDescent="0.2">
      <c r="B45" s="114"/>
      <c r="C45" s="115" t="s">
        <v>163</v>
      </c>
      <c r="D45" s="115"/>
      <c r="E45" s="115"/>
      <c r="F45" s="115"/>
      <c r="G45" s="115"/>
      <c r="H45" s="167" t="s">
        <v>164</v>
      </c>
      <c r="I45" s="167"/>
      <c r="J45" s="115"/>
      <c r="K45" s="117"/>
    </row>
    <row r="46" spans="1:12" x14ac:dyDescent="0.2">
      <c r="B46" s="114"/>
      <c r="C46" s="115" t="s">
        <v>165</v>
      </c>
      <c r="D46" s="115"/>
      <c r="E46" s="115"/>
      <c r="F46" s="115"/>
      <c r="G46" s="115"/>
      <c r="H46" s="167" t="s">
        <v>166</v>
      </c>
      <c r="I46" s="167"/>
      <c r="J46" s="115"/>
      <c r="K46" s="117"/>
    </row>
    <row r="47" spans="1:12" x14ac:dyDescent="0.2">
      <c r="B47" s="129"/>
      <c r="C47" s="130"/>
      <c r="D47" s="130"/>
      <c r="E47" s="130"/>
      <c r="F47" s="130"/>
      <c r="G47" s="130"/>
      <c r="H47" s="133"/>
      <c r="I47" s="133"/>
      <c r="J47" s="130"/>
      <c r="K47" s="131"/>
    </row>
    <row r="48" spans="1:12" s="91" customFormat="1" ht="12.95" customHeight="1" x14ac:dyDescent="0.2">
      <c r="A48" s="110"/>
      <c r="B48" s="134"/>
      <c r="C48" s="115" t="s">
        <v>167</v>
      </c>
      <c r="D48" s="115"/>
      <c r="E48" s="115"/>
      <c r="F48" s="115"/>
      <c r="G48" s="127" t="s">
        <v>168</v>
      </c>
      <c r="H48" s="168" t="s">
        <v>180</v>
      </c>
      <c r="I48" s="168"/>
      <c r="J48" s="135"/>
      <c r="K48" s="136"/>
      <c r="L48" s="110"/>
    </row>
    <row r="49" spans="1:12" s="91" customFormat="1" ht="12.95" customHeight="1" x14ac:dyDescent="0.2">
      <c r="A49" s="110"/>
      <c r="B49" s="134"/>
      <c r="C49" s="115"/>
      <c r="D49" s="115"/>
      <c r="E49" s="115"/>
      <c r="F49" s="115"/>
      <c r="G49" s="127" t="s">
        <v>169</v>
      </c>
      <c r="H49" s="167" t="s">
        <v>181</v>
      </c>
      <c r="I49" s="167"/>
      <c r="J49" s="135"/>
      <c r="K49" s="136"/>
      <c r="L49" s="110"/>
    </row>
    <row r="50" spans="1:12" s="91" customFormat="1" ht="12.95" customHeight="1" x14ac:dyDescent="0.2">
      <c r="A50" s="110"/>
      <c r="B50" s="134"/>
      <c r="C50" s="115"/>
      <c r="D50" s="115"/>
      <c r="E50" s="115"/>
      <c r="F50" s="115"/>
      <c r="G50" s="127"/>
      <c r="H50" s="137"/>
      <c r="I50" s="137"/>
      <c r="J50" s="135"/>
      <c r="K50" s="136"/>
      <c r="L50" s="110"/>
    </row>
    <row r="51" spans="1:12" s="91" customFormat="1" ht="12.95" customHeight="1" x14ac:dyDescent="0.2">
      <c r="A51" s="110"/>
      <c r="B51" s="134"/>
      <c r="C51" s="115" t="s">
        <v>170</v>
      </c>
      <c r="D51" s="115"/>
      <c r="E51" s="115"/>
      <c r="F51" s="127"/>
      <c r="G51" s="115"/>
      <c r="H51" s="118" t="s">
        <v>182</v>
      </c>
      <c r="I51" s="118"/>
      <c r="J51" s="135"/>
      <c r="K51" s="136"/>
      <c r="L51" s="110"/>
    </row>
    <row r="52" spans="1:12" x14ac:dyDescent="0.2">
      <c r="B52" s="138"/>
      <c r="C52" s="139"/>
      <c r="D52" s="139"/>
      <c r="E52" s="139"/>
      <c r="F52" s="139"/>
      <c r="G52" s="139"/>
      <c r="H52" s="139"/>
      <c r="I52" s="139"/>
      <c r="J52" s="139"/>
      <c r="K52" s="140"/>
    </row>
    <row r="53" spans="1:12" s="92" customFormat="1" ht="12.95" customHeight="1" x14ac:dyDescent="0.2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92" customFormat="1" ht="12.95" customHeight="1" x14ac:dyDescent="0.2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</row>
    <row r="55" spans="1:12" s="92" customFormat="1" ht="7.5" customHeight="1" x14ac:dyDescent="0.2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</row>
    <row r="56" spans="1:12" s="92" customFormat="1" ht="12.95" customHeight="1" x14ac:dyDescent="0.2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</row>
    <row r="57" spans="1:12" ht="22.5" customHeight="1" x14ac:dyDescent="0.2"/>
    <row r="58" spans="1:12" ht="6.75" customHeight="1" x14ac:dyDescent="0.2"/>
  </sheetData>
  <mergeCells count="9">
    <mergeCell ref="H46:I46"/>
    <mergeCell ref="H48:I48"/>
    <mergeCell ref="H49:I49"/>
    <mergeCell ref="B25:K25"/>
    <mergeCell ref="C26:J26"/>
    <mergeCell ref="C27:J27"/>
    <mergeCell ref="H43:I43"/>
    <mergeCell ref="H44:I44"/>
    <mergeCell ref="H45:I45"/>
  </mergeCells>
  <printOptions horizontalCentered="1" verticalCentered="1"/>
  <pageMargins left="0" right="0" top="0" bottom="0" header="0.18" footer="0.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" zoomScaleNormal="100" workbookViewId="0">
      <selection activeCell="C29" sqref="C29"/>
    </sheetView>
  </sheetViews>
  <sheetFormatPr defaultRowHeight="12.75" x14ac:dyDescent="0.2"/>
  <cols>
    <col min="1" max="1" width="37" bestFit="1" customWidth="1"/>
    <col min="2" max="2" width="9.140625" customWidth="1"/>
    <col min="3" max="4" width="12.7109375" customWidth="1"/>
    <col min="6" max="6" width="12" bestFit="1" customWidth="1"/>
    <col min="7" max="7" width="14" bestFit="1" customWidth="1"/>
    <col min="8" max="8" width="12" bestFit="1" customWidth="1"/>
  </cols>
  <sheetData>
    <row r="1" spans="1:4" ht="15.75" x14ac:dyDescent="0.25">
      <c r="A1" s="161" t="s">
        <v>172</v>
      </c>
      <c r="B1" s="2"/>
      <c r="C1" s="2"/>
      <c r="D1" s="2"/>
    </row>
    <row r="2" spans="1:4" x14ac:dyDescent="0.2">
      <c r="A2" s="118" t="s">
        <v>173</v>
      </c>
      <c r="B2" s="2"/>
      <c r="C2" s="2"/>
      <c r="D2" s="2"/>
    </row>
    <row r="3" spans="1:4" ht="18.75" x14ac:dyDescent="0.2">
      <c r="A3" s="173" t="s">
        <v>189</v>
      </c>
      <c r="B3" s="173"/>
      <c r="C3" s="173"/>
      <c r="D3" s="173"/>
    </row>
    <row r="4" spans="1:4" ht="19.5" thickBot="1" x14ac:dyDescent="0.25">
      <c r="A4" s="69"/>
      <c r="B4" s="69"/>
      <c r="C4" s="69"/>
      <c r="D4" s="69"/>
    </row>
    <row r="5" spans="1:4" ht="13.5" thickBot="1" x14ac:dyDescent="0.25">
      <c r="A5" s="3"/>
      <c r="B5" s="3" t="s">
        <v>177</v>
      </c>
      <c r="C5" s="106">
        <v>43830</v>
      </c>
      <c r="D5" s="106">
        <v>43465</v>
      </c>
    </row>
    <row r="6" spans="1:4" x14ac:dyDescent="0.2">
      <c r="A6" s="4"/>
      <c r="B6" s="4"/>
      <c r="C6" s="107"/>
      <c r="D6" s="107"/>
    </row>
    <row r="7" spans="1:4" x14ac:dyDescent="0.2">
      <c r="A7" s="5" t="s">
        <v>0</v>
      </c>
      <c r="B7" s="89" t="s">
        <v>140</v>
      </c>
      <c r="C7" s="107"/>
      <c r="D7" s="107"/>
    </row>
    <row r="8" spans="1:4" x14ac:dyDescent="0.2">
      <c r="A8" s="6" t="s">
        <v>1</v>
      </c>
      <c r="B8" s="7"/>
      <c r="C8" s="102">
        <v>19729.672400000829</v>
      </c>
      <c r="D8" s="102">
        <f>2083.2*107.82+200.91</f>
        <v>224811.53399999996</v>
      </c>
    </row>
    <row r="9" spans="1:4" x14ac:dyDescent="0.2">
      <c r="A9" s="6" t="s">
        <v>2</v>
      </c>
      <c r="B9" s="7"/>
      <c r="C9" s="102">
        <f>+C10+C11</f>
        <v>8706747.1999999993</v>
      </c>
      <c r="D9" s="102">
        <f>+D10+D11</f>
        <v>13445768</v>
      </c>
    </row>
    <row r="10" spans="1:4" x14ac:dyDescent="0.2">
      <c r="A10" s="12" t="s">
        <v>65</v>
      </c>
      <c r="B10" s="7"/>
      <c r="C10" s="8">
        <f>1342404+7330857.2</f>
        <v>8673261.1999999993</v>
      </c>
      <c r="D10" s="8">
        <v>13445768</v>
      </c>
    </row>
    <row r="11" spans="1:4" x14ac:dyDescent="0.2">
      <c r="A11" s="12" t="s">
        <v>66</v>
      </c>
      <c r="B11" s="7"/>
      <c r="C11" s="8">
        <v>33486</v>
      </c>
      <c r="D11" s="8">
        <v>0</v>
      </c>
    </row>
    <row r="12" spans="1:4" x14ac:dyDescent="0.2">
      <c r="A12" s="6" t="s">
        <v>3</v>
      </c>
      <c r="B12" s="7"/>
      <c r="C12" s="8"/>
      <c r="D12" s="8"/>
    </row>
    <row r="13" spans="1:4" x14ac:dyDescent="0.2">
      <c r="A13" s="12" t="s">
        <v>63</v>
      </c>
      <c r="B13" s="7"/>
      <c r="C13" s="8">
        <v>0</v>
      </c>
      <c r="D13" s="8">
        <v>0</v>
      </c>
    </row>
    <row r="14" spans="1:4" x14ac:dyDescent="0.2">
      <c r="A14" s="12" t="s">
        <v>64</v>
      </c>
      <c r="B14" s="7"/>
      <c r="C14" s="8">
        <v>0</v>
      </c>
      <c r="D14" s="8">
        <v>0</v>
      </c>
    </row>
    <row r="15" spans="1:4" ht="13.5" thickBot="1" x14ac:dyDescent="0.25">
      <c r="A15" s="9" t="s">
        <v>4</v>
      </c>
      <c r="B15" s="10"/>
      <c r="C15" s="8"/>
      <c r="D15" s="8"/>
    </row>
    <row r="16" spans="1:4" ht="13.5" thickBot="1" x14ac:dyDescent="0.25">
      <c r="A16" s="9"/>
      <c r="B16" s="10"/>
      <c r="C16" s="11">
        <f>C8+C9+C12+C15</f>
        <v>8726476.8724000007</v>
      </c>
      <c r="D16" s="11">
        <f>D8+D9+D12+D15</f>
        <v>13670579.534</v>
      </c>
    </row>
    <row r="17" spans="1:8" x14ac:dyDescent="0.2">
      <c r="A17" s="5" t="s">
        <v>5</v>
      </c>
      <c r="B17" s="89" t="s">
        <v>141</v>
      </c>
      <c r="C17" s="107"/>
      <c r="D17" s="107"/>
    </row>
    <row r="18" spans="1:8" x14ac:dyDescent="0.2">
      <c r="A18" s="6" t="s">
        <v>6</v>
      </c>
      <c r="B18" s="7"/>
      <c r="C18" s="8">
        <v>0</v>
      </c>
      <c r="D18" s="8">
        <v>0</v>
      </c>
      <c r="F18" s="8"/>
      <c r="G18" s="7"/>
      <c r="H18" s="8"/>
    </row>
    <row r="19" spans="1:8" x14ac:dyDescent="0.2">
      <c r="A19" s="12" t="s">
        <v>146</v>
      </c>
      <c r="B19" s="7"/>
      <c r="C19" s="8">
        <v>0</v>
      </c>
      <c r="D19" s="8">
        <v>0</v>
      </c>
    </row>
    <row r="20" spans="1:8" x14ac:dyDescent="0.2">
      <c r="A20" s="12" t="s">
        <v>7</v>
      </c>
      <c r="B20" s="7"/>
      <c r="C20" s="8">
        <v>0</v>
      </c>
      <c r="D20" s="8">
        <v>0</v>
      </c>
    </row>
    <row r="21" spans="1:8" x14ac:dyDescent="0.2">
      <c r="A21" s="12" t="s">
        <v>148</v>
      </c>
      <c r="B21" s="7"/>
      <c r="C21" s="8">
        <v>0</v>
      </c>
      <c r="D21" s="8">
        <v>0</v>
      </c>
    </row>
    <row r="22" spans="1:8" x14ac:dyDescent="0.2">
      <c r="A22" s="12" t="s">
        <v>8</v>
      </c>
      <c r="B22" s="7"/>
      <c r="C22" s="8">
        <v>0</v>
      </c>
      <c r="D22" s="8">
        <v>0</v>
      </c>
    </row>
    <row r="23" spans="1:8" x14ac:dyDescent="0.2">
      <c r="A23" s="12" t="s">
        <v>147</v>
      </c>
      <c r="B23" s="7"/>
      <c r="C23" s="8"/>
      <c r="D23" s="8"/>
      <c r="H23" s="8"/>
    </row>
    <row r="24" spans="1:8" ht="13.5" thickBot="1" x14ac:dyDescent="0.25">
      <c r="A24" s="13" t="s">
        <v>9</v>
      </c>
      <c r="B24" s="7"/>
      <c r="C24" s="8">
        <v>0</v>
      </c>
      <c r="D24" s="8">
        <v>0</v>
      </c>
    </row>
    <row r="25" spans="1:8" ht="13.5" thickBot="1" x14ac:dyDescent="0.25">
      <c r="A25" s="3"/>
      <c r="B25" s="14"/>
      <c r="C25" s="15">
        <f>C18+C23</f>
        <v>0</v>
      </c>
      <c r="D25" s="15">
        <f>D18+D23</f>
        <v>0</v>
      </c>
    </row>
    <row r="26" spans="1:8" ht="13.5" thickBot="1" x14ac:dyDescent="0.25">
      <c r="A26" s="16" t="s">
        <v>10</v>
      </c>
      <c r="B26" s="17"/>
      <c r="C26" s="18">
        <f>C16+C25</f>
        <v>8726476.8724000007</v>
      </c>
      <c r="D26" s="18">
        <f>D16+D25</f>
        <v>13670579.534</v>
      </c>
    </row>
    <row r="27" spans="1:8" x14ac:dyDescent="0.2">
      <c r="A27" s="4"/>
      <c r="B27" s="4"/>
      <c r="C27" s="158"/>
      <c r="D27" s="158"/>
    </row>
    <row r="28" spans="1:8" x14ac:dyDescent="0.2">
      <c r="A28" s="5" t="s">
        <v>11</v>
      </c>
      <c r="B28" s="89" t="s">
        <v>142</v>
      </c>
      <c r="C28" s="107"/>
      <c r="D28" s="107"/>
    </row>
    <row r="29" spans="1:8" x14ac:dyDescent="0.2">
      <c r="A29" s="6" t="s">
        <v>12</v>
      </c>
      <c r="B29" s="7"/>
      <c r="C29" s="8">
        <f>6094735</f>
        <v>6094735</v>
      </c>
      <c r="D29" s="8">
        <v>12162396.5</v>
      </c>
    </row>
    <row r="30" spans="1:8" x14ac:dyDescent="0.2">
      <c r="A30" s="6" t="s">
        <v>13</v>
      </c>
      <c r="B30" s="7"/>
      <c r="C30" s="8">
        <v>0</v>
      </c>
      <c r="D30" s="8">
        <v>0</v>
      </c>
    </row>
    <row r="31" spans="1:8" x14ac:dyDescent="0.2">
      <c r="A31" s="6" t="s">
        <v>14</v>
      </c>
      <c r="B31" s="7"/>
      <c r="C31" s="8">
        <v>5880</v>
      </c>
      <c r="D31" s="8">
        <f>159899+5880</f>
        <v>165779</v>
      </c>
      <c r="E31" s="8"/>
      <c r="G31" s="166"/>
    </row>
    <row r="32" spans="1:8" ht="13.5" thickBot="1" x14ac:dyDescent="0.25">
      <c r="A32" s="19" t="s">
        <v>15</v>
      </c>
      <c r="B32" s="7"/>
      <c r="C32" s="8"/>
      <c r="D32" s="8"/>
    </row>
    <row r="33" spans="1:4" ht="13.5" thickBot="1" x14ac:dyDescent="0.25">
      <c r="A33" s="3"/>
      <c r="B33" s="20"/>
      <c r="C33" s="108">
        <f>SUM(C29:C32)</f>
        <v>6100615</v>
      </c>
      <c r="D33" s="108">
        <f>SUM(D29:D32)</f>
        <v>12328175.5</v>
      </c>
    </row>
    <row r="34" spans="1:4" x14ac:dyDescent="0.2">
      <c r="A34" s="5" t="s">
        <v>16</v>
      </c>
      <c r="B34" s="89" t="s">
        <v>144</v>
      </c>
      <c r="C34" s="107"/>
      <c r="D34" s="107"/>
    </row>
    <row r="35" spans="1:4" x14ac:dyDescent="0.2">
      <c r="A35" s="6" t="s">
        <v>17</v>
      </c>
      <c r="B35" s="7"/>
      <c r="C35" s="8"/>
      <c r="D35" s="8"/>
    </row>
    <row r="36" spans="1:4" ht="13.5" thickBot="1" x14ac:dyDescent="0.25">
      <c r="A36" s="6" t="s">
        <v>18</v>
      </c>
      <c r="B36" s="7"/>
      <c r="C36" s="8"/>
      <c r="D36" s="8"/>
    </row>
    <row r="37" spans="1:4" ht="13.5" thickBot="1" x14ac:dyDescent="0.25">
      <c r="A37" s="3"/>
      <c r="B37" s="20"/>
      <c r="C37" s="108">
        <f>SUM(C35:C36)</f>
        <v>0</v>
      </c>
      <c r="D37" s="108">
        <f>SUM(D35:D36)</f>
        <v>0</v>
      </c>
    </row>
    <row r="38" spans="1:4" ht="13.5" thickBot="1" x14ac:dyDescent="0.25">
      <c r="A38" s="4"/>
      <c r="B38" s="4"/>
      <c r="C38" s="107"/>
      <c r="D38" s="107"/>
    </row>
    <row r="39" spans="1:4" ht="13.5" thickBot="1" x14ac:dyDescent="0.25">
      <c r="A39" s="3" t="s">
        <v>19</v>
      </c>
      <c r="B39" s="20"/>
      <c r="C39" s="108">
        <f>+D41</f>
        <v>1342403.625</v>
      </c>
      <c r="D39" s="108">
        <v>203243</v>
      </c>
    </row>
    <row r="40" spans="1:4" ht="13.5" thickBot="1" x14ac:dyDescent="0.25">
      <c r="A40" s="21" t="s">
        <v>20</v>
      </c>
      <c r="B40" s="22"/>
      <c r="C40" s="23">
        <f>+IS!C49</f>
        <v>1283458.175</v>
      </c>
      <c r="D40" s="23">
        <f>+IS!D49</f>
        <v>1139160.625</v>
      </c>
    </row>
    <row r="41" spans="1:4" ht="13.5" thickBot="1" x14ac:dyDescent="0.25">
      <c r="A41" s="3" t="s">
        <v>19</v>
      </c>
      <c r="B41" s="20"/>
      <c r="C41" s="24">
        <f>SUM(C39:C40)</f>
        <v>2625861.7999999998</v>
      </c>
      <c r="D41" s="24">
        <f>SUM(D39:D40)</f>
        <v>1342403.625</v>
      </c>
    </row>
    <row r="42" spans="1:4" ht="13.5" thickBot="1" x14ac:dyDescent="0.25">
      <c r="A42" s="3"/>
      <c r="B42" s="20"/>
      <c r="C42" s="109"/>
      <c r="D42" s="109"/>
    </row>
    <row r="43" spans="1:4" ht="13.5" thickBot="1" x14ac:dyDescent="0.25">
      <c r="A43" s="16" t="s">
        <v>21</v>
      </c>
      <c r="B43" s="25"/>
      <c r="C43" s="26">
        <f>C41+C37+C33</f>
        <v>8726476.8000000007</v>
      </c>
      <c r="D43" s="26">
        <f>D41+D37+D33</f>
        <v>13670579.125</v>
      </c>
    </row>
    <row r="44" spans="1:4" x14ac:dyDescent="0.2">
      <c r="A44" s="27"/>
      <c r="B44" s="27"/>
      <c r="C44" s="105"/>
      <c r="D44" s="105"/>
    </row>
    <row r="45" spans="1:4" ht="14.25" hidden="1" x14ac:dyDescent="0.2">
      <c r="A45" s="28" t="s">
        <v>22</v>
      </c>
      <c r="B45" s="27"/>
      <c r="C45" s="29">
        <f>C26-C43</f>
        <v>7.239999994635582E-2</v>
      </c>
      <c r="D45" s="29">
        <f>D26-D43</f>
        <v>0.40899999998509884</v>
      </c>
    </row>
    <row r="46" spans="1:4" x14ac:dyDescent="0.2">
      <c r="C46" s="29">
        <f>+C43-C26</f>
        <v>-7.239999994635582E-2</v>
      </c>
      <c r="D46" s="29">
        <f>+D43-D26</f>
        <v>-0.40899999998509884</v>
      </c>
    </row>
  </sheetData>
  <mergeCells count="1">
    <mergeCell ref="A3:D3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Normal="100" workbookViewId="0">
      <selection activeCell="C8" sqref="C8"/>
    </sheetView>
  </sheetViews>
  <sheetFormatPr defaultRowHeight="12.75" x14ac:dyDescent="0.2"/>
  <cols>
    <col min="1" max="1" width="50.42578125" bestFit="1" customWidth="1"/>
    <col min="2" max="2" width="4.28515625" bestFit="1" customWidth="1"/>
    <col min="3" max="3" width="12" style="105" customWidth="1"/>
    <col min="4" max="4" width="13.5703125" style="105" customWidth="1"/>
  </cols>
  <sheetData>
    <row r="1" spans="1:5" ht="15.75" x14ac:dyDescent="0.25">
      <c r="A1" s="161" t="s">
        <v>172</v>
      </c>
    </row>
    <row r="2" spans="1:5" x14ac:dyDescent="0.2">
      <c r="A2" s="118" t="s">
        <v>173</v>
      </c>
    </row>
    <row r="3" spans="1:5" ht="15.75" x14ac:dyDescent="0.2">
      <c r="A3" s="174" t="s">
        <v>81</v>
      </c>
      <c r="B3" s="174"/>
      <c r="C3" s="174"/>
      <c r="D3" s="174"/>
      <c r="E3" s="66"/>
    </row>
    <row r="4" spans="1:5" x14ac:dyDescent="0.2">
      <c r="A4" s="175" t="s">
        <v>82</v>
      </c>
      <c r="B4" s="176"/>
      <c r="C4" s="176"/>
      <c r="D4" s="176"/>
    </row>
    <row r="5" spans="1:5" ht="13.5" thickBot="1" x14ac:dyDescent="0.25"/>
    <row r="6" spans="1:5" ht="13.5" thickBot="1" x14ac:dyDescent="0.25">
      <c r="A6" s="3" t="s">
        <v>67</v>
      </c>
      <c r="B6" s="30" t="s">
        <v>23</v>
      </c>
      <c r="C6" s="106">
        <v>43830</v>
      </c>
      <c r="D6" s="106">
        <v>43465</v>
      </c>
    </row>
    <row r="7" spans="1:5" x14ac:dyDescent="0.2">
      <c r="A7" s="4"/>
      <c r="B7" s="4"/>
      <c r="C7" s="107"/>
      <c r="D7" s="107"/>
    </row>
    <row r="8" spans="1:5" x14ac:dyDescent="0.2">
      <c r="A8" s="6" t="s">
        <v>24</v>
      </c>
      <c r="B8" s="31"/>
      <c r="C8" s="141">
        <v>19258142</v>
      </c>
      <c r="D8" s="141">
        <v>19440916</v>
      </c>
    </row>
    <row r="9" spans="1:5" ht="13.5" thickBot="1" x14ac:dyDescent="0.25">
      <c r="A9" s="6" t="s">
        <v>25</v>
      </c>
      <c r="B9" s="31"/>
      <c r="C9" s="141"/>
      <c r="D9" s="141"/>
    </row>
    <row r="10" spans="1:5" ht="13.5" thickBot="1" x14ac:dyDescent="0.25">
      <c r="A10" s="3"/>
      <c r="B10" s="65"/>
      <c r="C10" s="34">
        <f>SUM(C8:C9)</f>
        <v>19258142</v>
      </c>
      <c r="D10" s="34">
        <f>SUM(D8:D9)</f>
        <v>19440916</v>
      </c>
    </row>
    <row r="11" spans="1:5" x14ac:dyDescent="0.2">
      <c r="A11" s="4"/>
      <c r="B11" s="38"/>
      <c r="C11" s="141"/>
      <c r="D11" s="141"/>
    </row>
    <row r="12" spans="1:5" x14ac:dyDescent="0.2">
      <c r="A12" s="35" t="s">
        <v>26</v>
      </c>
      <c r="B12" s="38"/>
      <c r="C12" s="141"/>
      <c r="D12" s="141"/>
    </row>
    <row r="13" spans="1:5" x14ac:dyDescent="0.2">
      <c r="A13" s="6" t="s">
        <v>27</v>
      </c>
      <c r="B13" s="38"/>
      <c r="C13" s="141">
        <v>16999637.5</v>
      </c>
      <c r="D13" s="141">
        <f>4922324+[2]Sheet1!$N$13</f>
        <v>17084720.5</v>
      </c>
    </row>
    <row r="14" spans="1:5" x14ac:dyDescent="0.2">
      <c r="A14" s="6" t="s">
        <v>28</v>
      </c>
      <c r="B14" s="38"/>
      <c r="C14" s="141"/>
      <c r="D14" s="141"/>
    </row>
    <row r="15" spans="1:5" x14ac:dyDescent="0.2">
      <c r="A15" s="6" t="s">
        <v>29</v>
      </c>
      <c r="B15" s="38"/>
      <c r="C15" s="141"/>
      <c r="D15" s="141"/>
    </row>
    <row r="16" spans="1:5" x14ac:dyDescent="0.2">
      <c r="A16" s="6" t="s">
        <v>30</v>
      </c>
      <c r="B16" s="38"/>
      <c r="C16" s="141">
        <v>586812</v>
      </c>
      <c r="D16" s="141">
        <v>571435</v>
      </c>
    </row>
    <row r="17" spans="1:4" ht="13.5" thickBot="1" x14ac:dyDescent="0.25">
      <c r="A17" s="6" t="s">
        <v>31</v>
      </c>
      <c r="B17" s="38"/>
      <c r="C17" s="141">
        <v>70560</v>
      </c>
      <c r="D17" s="141">
        <v>73824</v>
      </c>
    </row>
    <row r="18" spans="1:4" ht="13.5" thickBot="1" x14ac:dyDescent="0.25">
      <c r="A18" s="3"/>
      <c r="B18" s="30"/>
      <c r="C18" s="37">
        <f>SUM(C13:C17)</f>
        <v>17657009.5</v>
      </c>
      <c r="D18" s="37">
        <f>SUM(D13:D17)</f>
        <v>17729979.5</v>
      </c>
    </row>
    <row r="19" spans="1:4" x14ac:dyDescent="0.2">
      <c r="A19" s="4"/>
      <c r="B19" s="31"/>
      <c r="C19" s="141"/>
      <c r="D19" s="141"/>
    </row>
    <row r="20" spans="1:4" x14ac:dyDescent="0.2">
      <c r="A20" s="35" t="s">
        <v>32</v>
      </c>
      <c r="B20" s="31"/>
      <c r="C20" s="141"/>
      <c r="D20" s="141"/>
    </row>
    <row r="21" spans="1:4" x14ac:dyDescent="0.2">
      <c r="A21" s="6" t="s">
        <v>33</v>
      </c>
      <c r="B21" s="32"/>
      <c r="C21" s="33">
        <v>-84866</v>
      </c>
      <c r="D21" s="33">
        <v>-96417</v>
      </c>
    </row>
    <row r="22" spans="1:4" ht="13.5" thickBot="1" x14ac:dyDescent="0.25">
      <c r="A22" s="6" t="s">
        <v>34</v>
      </c>
      <c r="B22" s="32"/>
      <c r="C22" s="33">
        <v>-2955</v>
      </c>
      <c r="D22" s="33">
        <f>-270459-1</f>
        <v>-270460</v>
      </c>
    </row>
    <row r="23" spans="1:4" ht="13.5" thickBot="1" x14ac:dyDescent="0.25">
      <c r="A23" s="3"/>
      <c r="B23" s="30"/>
      <c r="C23" s="145">
        <f>SUM(C21:C22)</f>
        <v>-87821</v>
      </c>
      <c r="D23" s="145">
        <f>SUM(D21:D22)</f>
        <v>-366877</v>
      </c>
    </row>
    <row r="24" spans="1:4" ht="13.5" thickBot="1" x14ac:dyDescent="0.25">
      <c r="A24" s="4"/>
      <c r="B24" s="31"/>
      <c r="C24" s="141"/>
      <c r="D24" s="141"/>
    </row>
    <row r="25" spans="1:4" ht="13.5" thickBot="1" x14ac:dyDescent="0.25">
      <c r="A25" s="39" t="s">
        <v>35</v>
      </c>
      <c r="B25" s="30"/>
      <c r="C25" s="40">
        <f>C10-C18+C23</f>
        <v>1513311.5</v>
      </c>
      <c r="D25" s="40">
        <f>D10-D18+D23</f>
        <v>1344059.5</v>
      </c>
    </row>
    <row r="26" spans="1:4" x14ac:dyDescent="0.2">
      <c r="A26" s="35" t="s">
        <v>36</v>
      </c>
      <c r="B26" s="32"/>
      <c r="C26" s="33"/>
      <c r="D26" s="33"/>
    </row>
    <row r="27" spans="1:4" x14ac:dyDescent="0.2">
      <c r="A27" s="6" t="s">
        <v>37</v>
      </c>
      <c r="B27" s="31"/>
      <c r="C27" s="141">
        <f>+-'tat fit'!C34</f>
        <v>-229853.32499999998</v>
      </c>
      <c r="D27" s="141">
        <f>+-'tat fit'!D34</f>
        <v>-204898.875</v>
      </c>
    </row>
    <row r="28" spans="1:4" ht="13.5" thickBot="1" x14ac:dyDescent="0.25">
      <c r="A28" s="6" t="s">
        <v>83</v>
      </c>
      <c r="B28" s="32"/>
      <c r="C28" s="33"/>
      <c r="D28" s="33"/>
    </row>
    <row r="29" spans="1:4" ht="13.5" thickBot="1" x14ac:dyDescent="0.25">
      <c r="A29" s="39" t="s">
        <v>38</v>
      </c>
      <c r="B29" s="30"/>
      <c r="C29" s="34">
        <f>SUM(C25:C28)</f>
        <v>1283458.175</v>
      </c>
      <c r="D29" s="34">
        <f>SUM(D25:D28)</f>
        <v>1139160.625</v>
      </c>
    </row>
    <row r="30" spans="1:4" ht="13.5" thickBot="1" x14ac:dyDescent="0.25">
      <c r="A30" s="41"/>
      <c r="B30" s="42"/>
      <c r="C30" s="67"/>
      <c r="D30" s="67"/>
    </row>
    <row r="31" spans="1:4" ht="13.5" thickBot="1" x14ac:dyDescent="0.25">
      <c r="A31" s="16" t="s">
        <v>39</v>
      </c>
      <c r="B31" s="42"/>
      <c r="C31" s="67"/>
      <c r="D31" s="67"/>
    </row>
    <row r="32" spans="1:4" x14ac:dyDescent="0.2">
      <c r="A32" s="6" t="s">
        <v>40</v>
      </c>
      <c r="B32" s="31"/>
      <c r="C32" s="141"/>
      <c r="D32" s="141"/>
    </row>
    <row r="33" spans="1:7" x14ac:dyDescent="0.2">
      <c r="A33" s="4"/>
      <c r="B33" s="31"/>
      <c r="C33" s="141"/>
      <c r="D33" s="141"/>
    </row>
    <row r="34" spans="1:7" ht="13.5" thickBot="1" x14ac:dyDescent="0.25">
      <c r="A34" s="6" t="s">
        <v>41</v>
      </c>
      <c r="B34" s="31"/>
      <c r="C34" s="141"/>
      <c r="D34" s="141"/>
    </row>
    <row r="35" spans="1:7" ht="13.5" thickBot="1" x14ac:dyDescent="0.25">
      <c r="A35" s="3" t="s">
        <v>42</v>
      </c>
      <c r="B35" s="43" t="s">
        <v>43</v>
      </c>
      <c r="C35" s="34"/>
      <c r="D35" s="34"/>
    </row>
    <row r="36" spans="1:7" ht="13.5" thickBot="1" x14ac:dyDescent="0.25">
      <c r="A36" s="16" t="s">
        <v>44</v>
      </c>
      <c r="B36" s="42"/>
      <c r="C36" s="44">
        <f>C35+C29</f>
        <v>1283458.175</v>
      </c>
      <c r="D36" s="44">
        <f>D35+D29</f>
        <v>1139160.625</v>
      </c>
      <c r="G36" s="104"/>
    </row>
    <row r="39" spans="1:7" ht="15.75" x14ac:dyDescent="0.2">
      <c r="A39" s="174" t="s">
        <v>68</v>
      </c>
      <c r="B39" s="174"/>
      <c r="C39" s="174"/>
      <c r="D39" s="174"/>
      <c r="E39" s="174"/>
    </row>
    <row r="40" spans="1:7" ht="15.75" thickBot="1" x14ac:dyDescent="0.25">
      <c r="A40" s="61"/>
      <c r="B40" s="62"/>
      <c r="C40" s="142"/>
      <c r="D40" s="142"/>
      <c r="E40" s="64"/>
    </row>
    <row r="41" spans="1:7" ht="13.5" thickBot="1" x14ac:dyDescent="0.25">
      <c r="A41" s="3" t="s">
        <v>69</v>
      </c>
      <c r="B41" s="30" t="s">
        <v>23</v>
      </c>
      <c r="C41" s="106">
        <v>43830</v>
      </c>
      <c r="D41" s="106">
        <v>43465</v>
      </c>
    </row>
    <row r="42" spans="1:7" x14ac:dyDescent="0.2">
      <c r="A42" s="6" t="s">
        <v>70</v>
      </c>
      <c r="B42" s="38"/>
      <c r="C42" s="141">
        <f>C36</f>
        <v>1283458.175</v>
      </c>
      <c r="D42" s="141">
        <f>D36</f>
        <v>1139160.625</v>
      </c>
    </row>
    <row r="43" spans="1:7" x14ac:dyDescent="0.2">
      <c r="A43" s="6" t="s">
        <v>71</v>
      </c>
      <c r="B43" s="38"/>
      <c r="C43" s="141"/>
      <c r="D43" s="141"/>
    </row>
    <row r="44" spans="1:7" x14ac:dyDescent="0.2">
      <c r="A44" s="6" t="s">
        <v>72</v>
      </c>
      <c r="B44" s="38"/>
      <c r="C44" s="33"/>
      <c r="D44" s="33"/>
    </row>
    <row r="45" spans="1:7" x14ac:dyDescent="0.2">
      <c r="A45" s="6" t="s">
        <v>73</v>
      </c>
      <c r="B45" s="38"/>
      <c r="C45" s="36"/>
      <c r="D45" s="36"/>
    </row>
    <row r="46" spans="1:7" x14ac:dyDescent="0.2">
      <c r="A46" s="6" t="s">
        <v>74</v>
      </c>
      <c r="B46" s="38"/>
      <c r="C46" s="36"/>
      <c r="D46" s="36"/>
    </row>
    <row r="47" spans="1:7" ht="13.5" thickBot="1" x14ac:dyDescent="0.25">
      <c r="A47" s="6" t="s">
        <v>75</v>
      </c>
      <c r="B47" s="38"/>
      <c r="C47" s="36"/>
      <c r="D47" s="36"/>
    </row>
    <row r="48" spans="1:7" ht="13.5" thickBot="1" x14ac:dyDescent="0.25">
      <c r="A48" s="3" t="s">
        <v>76</v>
      </c>
      <c r="B48" s="43"/>
      <c r="C48" s="34">
        <f>C44+C45+C46+C47</f>
        <v>0</v>
      </c>
      <c r="D48" s="34">
        <f>D44+D45+D46+D47</f>
        <v>0</v>
      </c>
    </row>
    <row r="49" spans="1:4" ht="13.5" thickBot="1" x14ac:dyDescent="0.25">
      <c r="A49" s="16" t="s">
        <v>77</v>
      </c>
      <c r="B49" s="68"/>
      <c r="C49" s="44">
        <f>C42+C48</f>
        <v>1283458.175</v>
      </c>
      <c r="D49" s="44">
        <f>D42+D48</f>
        <v>1139160.625</v>
      </c>
    </row>
    <row r="50" spans="1:4" ht="13.5" thickBot="1" x14ac:dyDescent="0.25">
      <c r="A50" s="16" t="s">
        <v>78</v>
      </c>
      <c r="B50" s="68"/>
      <c r="C50" s="44"/>
      <c r="D50" s="44"/>
    </row>
    <row r="51" spans="1:4" x14ac:dyDescent="0.2">
      <c r="A51" s="60" t="s">
        <v>79</v>
      </c>
      <c r="B51" s="38"/>
      <c r="C51" s="141"/>
      <c r="D51" s="141"/>
    </row>
    <row r="52" spans="1:4" x14ac:dyDescent="0.2">
      <c r="A52" s="60" t="s">
        <v>80</v>
      </c>
      <c r="B52" s="38"/>
      <c r="C52" s="141"/>
      <c r="D52" s="141"/>
    </row>
    <row r="53" spans="1:4" x14ac:dyDescent="0.2">
      <c r="C53"/>
      <c r="D53"/>
    </row>
    <row r="54" spans="1:4" x14ac:dyDescent="0.2">
      <c r="C54"/>
      <c r="D54"/>
    </row>
  </sheetData>
  <mergeCells count="3">
    <mergeCell ref="A39:E39"/>
    <mergeCell ref="A3:D3"/>
    <mergeCell ref="A4:D4"/>
  </mergeCells>
  <pageMargins left="0.7" right="0.7" top="0.75" bottom="0.75" header="0.3" footer="0.3"/>
  <pageSetup scale="96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D36" sqref="D36"/>
    </sheetView>
  </sheetViews>
  <sheetFormatPr defaultRowHeight="12.75" x14ac:dyDescent="0.2"/>
  <cols>
    <col min="1" max="1" width="40.28515625" bestFit="1" customWidth="1"/>
    <col min="2" max="2" width="5.85546875" customWidth="1"/>
    <col min="3" max="4" width="12" style="27" bestFit="1" customWidth="1"/>
  </cols>
  <sheetData>
    <row r="1" spans="1:4" ht="15.75" x14ac:dyDescent="0.25">
      <c r="A1" s="161" t="s">
        <v>172</v>
      </c>
    </row>
    <row r="2" spans="1:4" x14ac:dyDescent="0.2">
      <c r="A2" s="118" t="s">
        <v>173</v>
      </c>
    </row>
    <row r="3" spans="1:4" ht="15.75" customHeight="1" x14ac:dyDescent="0.2">
      <c r="A3" s="177" t="s">
        <v>145</v>
      </c>
      <c r="B3" s="177"/>
      <c r="C3" s="177"/>
      <c r="D3" s="177"/>
    </row>
    <row r="4" spans="1:4" ht="13.5" thickBot="1" x14ac:dyDescent="0.25"/>
    <row r="5" spans="1:4" ht="13.5" thickBot="1" x14ac:dyDescent="0.25">
      <c r="A5" s="3" t="s">
        <v>67</v>
      </c>
      <c r="B5" s="30" t="s">
        <v>23</v>
      </c>
      <c r="C5" s="144">
        <v>43830</v>
      </c>
      <c r="D5" s="144">
        <v>43465</v>
      </c>
    </row>
    <row r="6" spans="1:4" x14ac:dyDescent="0.2">
      <c r="A6" s="46" t="s">
        <v>45</v>
      </c>
      <c r="B6" s="46"/>
      <c r="C6" s="146">
        <f>+IS!C25</f>
        <v>1513311.5</v>
      </c>
      <c r="D6" s="146">
        <f>IS!D25</f>
        <v>1344059.5</v>
      </c>
    </row>
    <row r="7" spans="1:4" ht="13.5" thickBot="1" x14ac:dyDescent="0.25">
      <c r="A7" s="46"/>
      <c r="B7" s="46"/>
      <c r="C7" s="146"/>
      <c r="D7" s="146"/>
    </row>
    <row r="8" spans="1:4" ht="13.5" thickBot="1" x14ac:dyDescent="0.25">
      <c r="A8" s="47" t="s">
        <v>46</v>
      </c>
      <c r="B8" s="48"/>
      <c r="C8" s="147">
        <f>SUM(C6:C7)</f>
        <v>1513311.5</v>
      </c>
      <c r="D8" s="147">
        <f>SUM(D6:D7)</f>
        <v>1344059.5</v>
      </c>
    </row>
    <row r="9" spans="1:4" x14ac:dyDescent="0.2">
      <c r="A9" s="49"/>
      <c r="B9" s="49"/>
      <c r="C9" s="148"/>
      <c r="D9" s="148"/>
    </row>
    <row r="10" spans="1:4" x14ac:dyDescent="0.2">
      <c r="A10" s="46" t="s">
        <v>47</v>
      </c>
      <c r="B10" s="46"/>
      <c r="C10" s="146">
        <v>0</v>
      </c>
      <c r="D10" s="146">
        <v>0</v>
      </c>
    </row>
    <row r="11" spans="1:4" ht="13.5" thickBot="1" x14ac:dyDescent="0.25">
      <c r="A11" s="46" t="s">
        <v>48</v>
      </c>
      <c r="B11" s="46"/>
      <c r="C11" s="146"/>
      <c r="D11" s="146"/>
    </row>
    <row r="12" spans="1:4" ht="13.5" thickBot="1" x14ac:dyDescent="0.25">
      <c r="A12" s="47" t="s">
        <v>49</v>
      </c>
      <c r="B12" s="48"/>
      <c r="C12" s="147">
        <f>C8-C10</f>
        <v>1513311.5</v>
      </c>
      <c r="D12" s="147">
        <f>D8-D10</f>
        <v>1344059.5</v>
      </c>
    </row>
    <row r="13" spans="1:4" ht="13.5" thickBot="1" x14ac:dyDescent="0.25">
      <c r="A13" s="51"/>
      <c r="B13" s="50"/>
      <c r="C13" s="148"/>
      <c r="D13" s="148"/>
    </row>
    <row r="14" spans="1:4" ht="13.5" thickBot="1" x14ac:dyDescent="0.25">
      <c r="A14" s="47" t="s">
        <v>50</v>
      </c>
      <c r="B14" s="48"/>
      <c r="C14" s="147">
        <f>C12</f>
        <v>1513311.5</v>
      </c>
      <c r="D14" s="147">
        <f>D12</f>
        <v>1344059.5</v>
      </c>
    </row>
    <row r="15" spans="1:4" x14ac:dyDescent="0.2">
      <c r="A15" s="49"/>
      <c r="B15" s="49"/>
      <c r="C15" s="148"/>
      <c r="D15" s="148"/>
    </row>
    <row r="16" spans="1:4" ht="13.5" thickBot="1" x14ac:dyDescent="0.25">
      <c r="A16" s="52"/>
      <c r="B16" s="52"/>
      <c r="C16" s="149"/>
      <c r="D16" s="149"/>
    </row>
    <row r="17" spans="1:4" ht="13.5" thickBot="1" x14ac:dyDescent="0.25">
      <c r="A17" s="47" t="s">
        <v>51</v>
      </c>
      <c r="B17" s="48"/>
      <c r="C17" s="147">
        <v>0</v>
      </c>
      <c r="D17" s="147">
        <v>0</v>
      </c>
    </row>
    <row r="18" spans="1:4" x14ac:dyDescent="0.2">
      <c r="A18" s="45"/>
      <c r="B18" s="45"/>
      <c r="C18" s="150"/>
      <c r="D18" s="150"/>
    </row>
    <row r="19" spans="1:4" x14ac:dyDescent="0.2">
      <c r="A19" s="45"/>
      <c r="B19" s="45"/>
      <c r="C19" s="150"/>
      <c r="D19" s="150"/>
    </row>
    <row r="20" spans="1:4" x14ac:dyDescent="0.2">
      <c r="A20" s="45" t="s">
        <v>52</v>
      </c>
      <c r="B20" s="45"/>
      <c r="C20" s="150"/>
      <c r="D20" s="150"/>
    </row>
    <row r="21" spans="1:4" x14ac:dyDescent="0.2">
      <c r="A21" s="45" t="s">
        <v>53</v>
      </c>
      <c r="B21" s="45"/>
      <c r="C21" s="150">
        <v>19044</v>
      </c>
      <c r="D21" s="150">
        <v>0</v>
      </c>
    </row>
    <row r="22" spans="1:4" x14ac:dyDescent="0.2">
      <c r="A22" s="45" t="s">
        <v>54</v>
      </c>
      <c r="B22" s="45"/>
      <c r="C22" s="150">
        <v>0</v>
      </c>
      <c r="D22" s="150">
        <v>0</v>
      </c>
    </row>
    <row r="23" spans="1:4" x14ac:dyDescent="0.2">
      <c r="A23" s="45" t="s">
        <v>143</v>
      </c>
      <c r="B23" s="45"/>
      <c r="C23" s="150">
        <v>0</v>
      </c>
      <c r="D23" s="150">
        <v>0</v>
      </c>
    </row>
    <row r="24" spans="1:4" x14ac:dyDescent="0.2">
      <c r="A24" s="53" t="s">
        <v>55</v>
      </c>
      <c r="B24" s="53"/>
      <c r="C24" s="150"/>
      <c r="D24" s="150">
        <v>21933</v>
      </c>
    </row>
    <row r="25" spans="1:4" ht="13.5" thickBot="1" x14ac:dyDescent="0.25">
      <c r="A25" s="53" t="s">
        <v>56</v>
      </c>
      <c r="B25" s="53"/>
      <c r="C25" s="88"/>
      <c r="D25" s="88"/>
    </row>
    <row r="26" spans="1:4" ht="13.5" thickBot="1" x14ac:dyDescent="0.25">
      <c r="A26" s="47" t="s">
        <v>57</v>
      </c>
      <c r="B26" s="48"/>
      <c r="C26" s="147">
        <f>SUM(C21:C25)</f>
        <v>19044</v>
      </c>
      <c r="D26" s="147">
        <f>SUM(D21:D25)</f>
        <v>21933</v>
      </c>
    </row>
    <row r="27" spans="1:4" ht="13.5" thickBot="1" x14ac:dyDescent="0.25">
      <c r="A27" s="54"/>
      <c r="B27" s="54"/>
      <c r="C27" s="150"/>
      <c r="D27" s="150"/>
    </row>
    <row r="28" spans="1:4" ht="13.5" thickBot="1" x14ac:dyDescent="0.25">
      <c r="A28" s="47" t="s">
        <v>58</v>
      </c>
      <c r="B28" s="48"/>
      <c r="C28" s="147">
        <f>C26-C17</f>
        <v>19044</v>
      </c>
      <c r="D28" s="147">
        <f>D26-D17</f>
        <v>21933</v>
      </c>
    </row>
    <row r="29" spans="1:4" ht="13.5" thickBot="1" x14ac:dyDescent="0.25">
      <c r="A29" s="55"/>
      <c r="B29" s="55"/>
      <c r="C29" s="151"/>
      <c r="D29" s="151"/>
    </row>
    <row r="30" spans="1:4" ht="13.5" thickBot="1" x14ac:dyDescent="0.25">
      <c r="A30" s="47" t="s">
        <v>59</v>
      </c>
      <c r="B30" s="48"/>
      <c r="C30" s="147">
        <v>0</v>
      </c>
      <c r="D30" s="147">
        <v>0</v>
      </c>
    </row>
    <row r="31" spans="1:4" ht="13.5" thickBot="1" x14ac:dyDescent="0.25">
      <c r="A31" s="49"/>
      <c r="B31" s="49"/>
      <c r="C31" s="148"/>
      <c r="D31" s="148"/>
    </row>
    <row r="32" spans="1:4" ht="13.5" thickBot="1" x14ac:dyDescent="0.25">
      <c r="A32" s="47" t="s">
        <v>60</v>
      </c>
      <c r="B32" s="48"/>
      <c r="C32" s="147">
        <f>C14+C28+C30</f>
        <v>1532355.5</v>
      </c>
      <c r="D32" s="147">
        <f>D14+D28+D30</f>
        <v>1365992.5</v>
      </c>
    </row>
    <row r="33" spans="1:4" ht="13.5" thickBot="1" x14ac:dyDescent="0.25">
      <c r="A33" s="56"/>
      <c r="B33" s="56"/>
      <c r="C33" s="150"/>
      <c r="D33" s="150"/>
    </row>
    <row r="34" spans="1:4" ht="13.5" thickBot="1" x14ac:dyDescent="0.25">
      <c r="A34" s="47" t="s">
        <v>61</v>
      </c>
      <c r="B34" s="48"/>
      <c r="C34" s="147">
        <f>+C32*0.15</f>
        <v>229853.32499999998</v>
      </c>
      <c r="D34" s="147">
        <f>+D32*0.15</f>
        <v>204898.875</v>
      </c>
    </row>
  </sheetData>
  <mergeCells count="1">
    <mergeCell ref="A3:D3"/>
  </mergeCells>
  <pageMargins left="0.7" right="0.7" top="0.75" bottom="0.75" header="0.3" footer="0.3"/>
  <pageSetup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zoomScaleNormal="100" workbookViewId="0">
      <selection activeCell="A54" sqref="A54"/>
    </sheetView>
  </sheetViews>
  <sheetFormatPr defaultRowHeight="12.75" x14ac:dyDescent="0.2"/>
  <cols>
    <col min="1" max="1" width="59.140625" style="70" bestFit="1" customWidth="1"/>
    <col min="2" max="3" width="12.28515625" style="157" customWidth="1"/>
    <col min="4" max="16384" width="9.140625" style="70"/>
  </cols>
  <sheetData>
    <row r="1" spans="1:6" ht="15.75" x14ac:dyDescent="0.25">
      <c r="A1" s="161" t="s">
        <v>172</v>
      </c>
      <c r="B1" s="105"/>
      <c r="C1" s="105"/>
      <c r="D1"/>
      <c r="E1"/>
      <c r="F1"/>
    </row>
    <row r="2" spans="1:6" x14ac:dyDescent="0.2">
      <c r="A2" s="118" t="s">
        <v>173</v>
      </c>
      <c r="B2" s="105"/>
      <c r="C2" s="105"/>
      <c r="D2"/>
      <c r="E2"/>
      <c r="F2"/>
    </row>
    <row r="3" spans="1:6" ht="15.75" x14ac:dyDescent="0.2">
      <c r="A3" s="174" t="s">
        <v>84</v>
      </c>
      <c r="B3" s="174"/>
      <c r="C3" s="174"/>
      <c r="D3" s="66"/>
      <c r="E3" s="66"/>
      <c r="F3" s="66"/>
    </row>
    <row r="4" spans="1:6" ht="13.5" thickBot="1" x14ac:dyDescent="0.25">
      <c r="A4" s="45"/>
      <c r="B4" s="152"/>
      <c r="C4" s="152"/>
      <c r="D4" s="45"/>
      <c r="E4" s="45"/>
    </row>
    <row r="5" spans="1:6" s="71" customFormat="1" ht="13.5" thickBot="1" x14ac:dyDescent="0.25">
      <c r="A5" s="3" t="s">
        <v>67</v>
      </c>
      <c r="B5" s="106">
        <v>43830</v>
      </c>
      <c r="C5" s="106">
        <v>43465</v>
      </c>
    </row>
    <row r="6" spans="1:6" s="71" customFormat="1" ht="15.75" customHeight="1" x14ac:dyDescent="0.2">
      <c r="A6" s="73" t="s">
        <v>85</v>
      </c>
      <c r="B6" s="153"/>
      <c r="C6" s="153"/>
    </row>
    <row r="7" spans="1:6" s="71" customFormat="1" ht="15.75" customHeight="1" x14ac:dyDescent="0.2">
      <c r="A7" s="72" t="s">
        <v>86</v>
      </c>
      <c r="B7" s="33">
        <f>+'tat fit'!C6</f>
        <v>1513311.5</v>
      </c>
      <c r="C7" s="33">
        <f>+IS!D25</f>
        <v>1344059.5</v>
      </c>
    </row>
    <row r="8" spans="1:6" s="71" customFormat="1" ht="15.75" customHeight="1" x14ac:dyDescent="0.2">
      <c r="A8" s="143" t="s">
        <v>87</v>
      </c>
      <c r="B8" s="60">
        <v>0</v>
      </c>
      <c r="C8" s="60">
        <v>0</v>
      </c>
    </row>
    <row r="9" spans="1:6" s="71" customFormat="1" ht="15.75" customHeight="1" x14ac:dyDescent="0.2">
      <c r="A9" s="72" t="s">
        <v>88</v>
      </c>
      <c r="B9" s="60">
        <v>0</v>
      </c>
      <c r="C9" s="60">
        <v>0</v>
      </c>
    </row>
    <row r="10" spans="1:6" s="71" customFormat="1" ht="15.75" customHeight="1" x14ac:dyDescent="0.2">
      <c r="A10" s="72" t="s">
        <v>89</v>
      </c>
      <c r="B10" s="33">
        <f>+-'tat fit'!C34</f>
        <v>-229853.32499999998</v>
      </c>
      <c r="C10" s="33">
        <f>+IS!D27</f>
        <v>-204898.875</v>
      </c>
    </row>
    <row r="11" spans="1:6" s="71" customFormat="1" ht="15.75" customHeight="1" x14ac:dyDescent="0.2">
      <c r="A11" s="72" t="s">
        <v>90</v>
      </c>
      <c r="B11" s="33">
        <v>0</v>
      </c>
      <c r="C11" s="33">
        <v>0</v>
      </c>
    </row>
    <row r="12" spans="1:6" s="71" customFormat="1" ht="15.75" customHeight="1" x14ac:dyDescent="0.2">
      <c r="A12" s="72" t="s">
        <v>91</v>
      </c>
      <c r="B12" s="33">
        <v>0</v>
      </c>
      <c r="C12" s="33">
        <v>0</v>
      </c>
    </row>
    <row r="13" spans="1:6" s="71" customFormat="1" ht="15.75" customHeight="1" x14ac:dyDescent="0.2">
      <c r="A13" s="143" t="s">
        <v>92</v>
      </c>
      <c r="B13" s="33">
        <v>0</v>
      </c>
      <c r="C13" s="33">
        <v>0</v>
      </c>
    </row>
    <row r="14" spans="1:6" s="71" customFormat="1" ht="15.75" customHeight="1" x14ac:dyDescent="0.2">
      <c r="A14" s="72" t="s">
        <v>93</v>
      </c>
      <c r="B14" s="33">
        <v>0</v>
      </c>
      <c r="C14" s="33">
        <v>0</v>
      </c>
    </row>
    <row r="15" spans="1:6" s="71" customFormat="1" ht="15.75" customHeight="1" x14ac:dyDescent="0.2">
      <c r="A15" s="72" t="s">
        <v>94</v>
      </c>
      <c r="B15" s="33">
        <v>0</v>
      </c>
      <c r="C15" s="33">
        <v>0</v>
      </c>
    </row>
    <row r="16" spans="1:6" s="71" customFormat="1" ht="15.75" customHeight="1" x14ac:dyDescent="0.2">
      <c r="A16" s="72" t="s">
        <v>95</v>
      </c>
      <c r="B16" s="33">
        <f>+BS!D9-BS!C9</f>
        <v>4739020.8000000007</v>
      </c>
      <c r="C16" s="33">
        <v>-2896630</v>
      </c>
    </row>
    <row r="17" spans="1:3" s="71" customFormat="1" ht="15.75" customHeight="1" x14ac:dyDescent="0.2">
      <c r="A17" s="72" t="s">
        <v>96</v>
      </c>
      <c r="B17" s="33">
        <v>0</v>
      </c>
      <c r="C17" s="33">
        <v>0</v>
      </c>
    </row>
    <row r="18" spans="1:3" s="71" customFormat="1" ht="15.75" customHeight="1" x14ac:dyDescent="0.2">
      <c r="A18" s="72" t="s">
        <v>97</v>
      </c>
      <c r="B18" s="33">
        <f>+BS!C33-BS!D33</f>
        <v>-6227560.5</v>
      </c>
      <c r="C18" s="33">
        <v>1979297.7493999992</v>
      </c>
    </row>
    <row r="19" spans="1:3" s="71" customFormat="1" ht="15.75" customHeight="1" thickBot="1" x14ac:dyDescent="0.25">
      <c r="A19" s="72" t="s">
        <v>98</v>
      </c>
      <c r="B19" s="33">
        <v>0</v>
      </c>
      <c r="C19" s="33">
        <v>0</v>
      </c>
    </row>
    <row r="20" spans="1:3" s="71" customFormat="1" ht="15.75" customHeight="1" thickBot="1" x14ac:dyDescent="0.2">
      <c r="A20" s="3" t="s">
        <v>99</v>
      </c>
      <c r="B20" s="154">
        <f>SUM(B7:B19)</f>
        <v>-205081.52499999944</v>
      </c>
      <c r="C20" s="154">
        <f>SUM(C7:C19)</f>
        <v>221828.37439999916</v>
      </c>
    </row>
    <row r="21" spans="1:3" s="71" customFormat="1" ht="15.75" customHeight="1" x14ac:dyDescent="0.2">
      <c r="A21" s="73" t="s">
        <v>100</v>
      </c>
      <c r="B21" s="153"/>
      <c r="C21" s="153"/>
    </row>
    <row r="22" spans="1:3" s="71" customFormat="1" ht="15.75" customHeight="1" x14ac:dyDescent="0.2">
      <c r="A22" s="72" t="s">
        <v>101</v>
      </c>
      <c r="B22" s="60">
        <v>0</v>
      </c>
      <c r="C22" s="60">
        <v>0</v>
      </c>
    </row>
    <row r="23" spans="1:3" s="71" customFormat="1" ht="15.75" customHeight="1" x14ac:dyDescent="0.2">
      <c r="A23" s="72" t="s">
        <v>102</v>
      </c>
      <c r="B23" s="33">
        <v>0</v>
      </c>
      <c r="C23" s="33">
        <v>0</v>
      </c>
    </row>
    <row r="24" spans="1:3" s="71" customFormat="1" ht="15.75" customHeight="1" x14ac:dyDescent="0.2">
      <c r="A24" s="72" t="s">
        <v>103</v>
      </c>
      <c r="B24" s="33">
        <v>0</v>
      </c>
      <c r="C24" s="33">
        <v>0</v>
      </c>
    </row>
    <row r="25" spans="1:3" s="71" customFormat="1" ht="15.75" customHeight="1" x14ac:dyDescent="0.2">
      <c r="A25" s="72" t="s">
        <v>104</v>
      </c>
      <c r="B25" s="33">
        <v>0</v>
      </c>
      <c r="C25" s="33">
        <v>0</v>
      </c>
    </row>
    <row r="26" spans="1:3" s="71" customFormat="1" ht="15.75" customHeight="1" x14ac:dyDescent="0.2">
      <c r="A26" s="72" t="s">
        <v>105</v>
      </c>
      <c r="B26" s="60">
        <v>0</v>
      </c>
      <c r="C26" s="60">
        <v>0</v>
      </c>
    </row>
    <row r="27" spans="1:3" s="71" customFormat="1" ht="15.75" customHeight="1" x14ac:dyDescent="0.2">
      <c r="A27" s="72" t="s">
        <v>106</v>
      </c>
      <c r="B27" s="60">
        <v>0</v>
      </c>
      <c r="C27" s="60">
        <v>0</v>
      </c>
    </row>
    <row r="28" spans="1:3" s="71" customFormat="1" ht="15.75" customHeight="1" thickBot="1" x14ac:dyDescent="0.25">
      <c r="A28" s="72" t="s">
        <v>107</v>
      </c>
      <c r="B28" s="60">
        <v>0</v>
      </c>
      <c r="C28" s="60">
        <v>0</v>
      </c>
    </row>
    <row r="29" spans="1:3" s="71" customFormat="1" ht="15.75" customHeight="1" thickBot="1" x14ac:dyDescent="0.2">
      <c r="A29" s="73" t="s">
        <v>108</v>
      </c>
      <c r="B29" s="154">
        <f>B22+B23+B24+B25+B26+B27+B28</f>
        <v>0</v>
      </c>
      <c r="C29" s="154">
        <f>C22+C23+C24+C25+C26+C27+C28</f>
        <v>0</v>
      </c>
    </row>
    <row r="30" spans="1:3" s="71" customFormat="1" ht="15.75" customHeight="1" x14ac:dyDescent="0.2">
      <c r="A30" s="73" t="s">
        <v>109</v>
      </c>
      <c r="B30" s="153"/>
      <c r="C30" s="153"/>
    </row>
    <row r="31" spans="1:3" s="71" customFormat="1" ht="15.75" customHeight="1" x14ac:dyDescent="0.2">
      <c r="A31" s="72" t="s">
        <v>110</v>
      </c>
      <c r="B31" s="60">
        <v>0</v>
      </c>
      <c r="C31" s="60">
        <v>0</v>
      </c>
    </row>
    <row r="32" spans="1:3" s="71" customFormat="1" ht="15.75" customHeight="1" x14ac:dyDescent="0.2">
      <c r="A32" s="72" t="s">
        <v>111</v>
      </c>
      <c r="B32" s="60">
        <v>0</v>
      </c>
      <c r="C32" s="60">
        <v>0</v>
      </c>
    </row>
    <row r="33" spans="1:4" s="71" customFormat="1" ht="15.75" customHeight="1" x14ac:dyDescent="0.2">
      <c r="A33" s="72" t="s">
        <v>112</v>
      </c>
      <c r="B33" s="60">
        <v>0</v>
      </c>
      <c r="C33" s="60">
        <v>0</v>
      </c>
    </row>
    <row r="34" spans="1:4" s="71" customFormat="1" ht="15.75" customHeight="1" x14ac:dyDescent="0.2">
      <c r="A34" s="72" t="s">
        <v>113</v>
      </c>
      <c r="B34" s="60">
        <v>0</v>
      </c>
      <c r="C34" s="60">
        <v>0</v>
      </c>
    </row>
    <row r="35" spans="1:4" s="71" customFormat="1" ht="15.75" customHeight="1" x14ac:dyDescent="0.2">
      <c r="A35" s="72" t="s">
        <v>114</v>
      </c>
      <c r="B35" s="60">
        <v>0</v>
      </c>
      <c r="C35" s="60">
        <v>0</v>
      </c>
    </row>
    <row r="36" spans="1:4" s="71" customFormat="1" ht="15.75" customHeight="1" x14ac:dyDescent="0.2">
      <c r="A36" s="72" t="s">
        <v>115</v>
      </c>
      <c r="B36" s="60">
        <v>0</v>
      </c>
      <c r="C36" s="60">
        <v>0</v>
      </c>
    </row>
    <row r="37" spans="1:4" s="71" customFormat="1" ht="15.75" customHeight="1" x14ac:dyDescent="0.2">
      <c r="A37" s="72" t="s">
        <v>116</v>
      </c>
      <c r="B37" s="60">
        <v>0</v>
      </c>
      <c r="C37" s="60">
        <v>0</v>
      </c>
    </row>
    <row r="38" spans="1:4" s="71" customFormat="1" ht="15.75" customHeight="1" x14ac:dyDescent="0.2">
      <c r="A38" s="72" t="s">
        <v>117</v>
      </c>
      <c r="B38" s="60">
        <v>0</v>
      </c>
      <c r="C38" s="60">
        <v>0</v>
      </c>
    </row>
    <row r="39" spans="1:4" s="71" customFormat="1" ht="15.75" customHeight="1" x14ac:dyDescent="0.2">
      <c r="A39" s="72" t="s">
        <v>118</v>
      </c>
      <c r="B39" s="60">
        <v>0</v>
      </c>
      <c r="C39" s="60">
        <v>0</v>
      </c>
    </row>
    <row r="40" spans="1:4" s="71" customFormat="1" ht="15.75" customHeight="1" thickBot="1" x14ac:dyDescent="0.25">
      <c r="A40" s="72" t="s">
        <v>119</v>
      </c>
      <c r="B40" s="155"/>
      <c r="C40" s="155"/>
    </row>
    <row r="41" spans="1:4" s="71" customFormat="1" ht="15.75" customHeight="1" thickBot="1" x14ac:dyDescent="0.2">
      <c r="A41" s="3" t="s">
        <v>120</v>
      </c>
      <c r="B41" s="154">
        <f>B31+B32+B33+B34+B35+B36+B37+B38+B39+B40</f>
        <v>0</v>
      </c>
      <c r="C41" s="154">
        <f>C31+C32+C33+C34+C35+C36+C37+C38+C39+C40</f>
        <v>0</v>
      </c>
    </row>
    <row r="42" spans="1:4" s="71" customFormat="1" ht="15.75" customHeight="1" thickBot="1" x14ac:dyDescent="0.25">
      <c r="A42" s="74"/>
      <c r="B42" s="156"/>
      <c r="C42" s="156"/>
      <c r="D42" s="75"/>
    </row>
    <row r="43" spans="1:4" s="71" customFormat="1" ht="15.75" customHeight="1" thickBot="1" x14ac:dyDescent="0.2">
      <c r="A43" s="3" t="s">
        <v>121</v>
      </c>
      <c r="B43" s="154">
        <f>+B20+B29+B41</f>
        <v>-205081.52499999944</v>
      </c>
      <c r="C43" s="154">
        <f>+C20+C29+C41</f>
        <v>221828.37439999916</v>
      </c>
    </row>
    <row r="44" spans="1:4" s="71" customFormat="1" ht="15.75" customHeight="1" thickBot="1" x14ac:dyDescent="0.2">
      <c r="A44" s="3" t="s">
        <v>183</v>
      </c>
      <c r="B44" s="154">
        <f>+C46</f>
        <v>224811.53399999996</v>
      </c>
      <c r="C44" s="154">
        <v>2983</v>
      </c>
    </row>
    <row r="45" spans="1:4" s="71" customFormat="1" ht="15.75" customHeight="1" thickBot="1" x14ac:dyDescent="0.25">
      <c r="A45" s="76" t="s">
        <v>122</v>
      </c>
      <c r="B45" s="60"/>
      <c r="C45" s="60"/>
    </row>
    <row r="46" spans="1:4" s="71" customFormat="1" ht="15.75" customHeight="1" thickBot="1" x14ac:dyDescent="0.2">
      <c r="A46" s="3" t="s">
        <v>184</v>
      </c>
      <c r="B46" s="154">
        <f>+BS!C8</f>
        <v>19729.672400000829</v>
      </c>
      <c r="C46" s="154">
        <f>+BS!D8</f>
        <v>224811.53399999996</v>
      </c>
    </row>
    <row r="48" spans="1:4" x14ac:dyDescent="0.2">
      <c r="B48" s="157">
        <f>+B46-B44-B43</f>
        <v>-0.33659999968949705</v>
      </c>
      <c r="C48" s="157">
        <f>+C46-C44-C43</f>
        <v>0.15960000079940073</v>
      </c>
    </row>
  </sheetData>
  <mergeCells count="1">
    <mergeCell ref="A3:C3"/>
  </mergeCells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abSelected="1" topLeftCell="A7" zoomScaleNormal="100" workbookViewId="0">
      <selection activeCell="G32" sqref="G32"/>
    </sheetView>
  </sheetViews>
  <sheetFormatPr defaultRowHeight="12.75" x14ac:dyDescent="0.2"/>
  <cols>
    <col min="1" max="1" width="35" customWidth="1"/>
    <col min="2" max="2" width="13.28515625" customWidth="1"/>
    <col min="3" max="3" width="11.140625" customWidth="1"/>
    <col min="4" max="4" width="10.5703125" customWidth="1"/>
    <col min="5" max="5" width="11.42578125" customWidth="1"/>
    <col min="6" max="6" width="10" customWidth="1"/>
    <col min="7" max="7" width="10.42578125" bestFit="1" customWidth="1"/>
    <col min="8" max="8" width="13.28515625" customWidth="1"/>
    <col min="9" max="9" width="11" bestFit="1" customWidth="1"/>
    <col min="10" max="10" width="6.7109375" customWidth="1"/>
    <col min="11" max="11" width="11.140625" customWidth="1"/>
    <col min="12" max="12" width="13.28515625" customWidth="1"/>
    <col min="13" max="13" width="12.5703125" customWidth="1"/>
    <col min="14" max="256" width="31.42578125" customWidth="1"/>
  </cols>
  <sheetData>
    <row r="1" spans="1:13" ht="15.75" x14ac:dyDescent="0.25">
      <c r="A1" s="161" t="s">
        <v>172</v>
      </c>
      <c r="B1" s="1"/>
      <c r="F1" s="1"/>
      <c r="G1" s="1"/>
      <c r="K1" s="1"/>
      <c r="L1" s="1"/>
    </row>
    <row r="2" spans="1:13" ht="15.75" x14ac:dyDescent="0.2">
      <c r="A2" s="118" t="s">
        <v>173</v>
      </c>
      <c r="B2" s="1"/>
      <c r="F2" s="1"/>
      <c r="G2" s="1"/>
      <c r="K2" s="1"/>
      <c r="L2" s="1"/>
    </row>
    <row r="3" spans="1:13" ht="18.75" customHeight="1" x14ac:dyDescent="0.3">
      <c r="A3" s="174" t="s">
        <v>123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87"/>
    </row>
    <row r="4" spans="1:13" ht="16.5" thickBot="1" x14ac:dyDescent="0.3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3" ht="32.25" thickBot="1" x14ac:dyDescent="0.25">
      <c r="A5" s="58"/>
      <c r="B5" s="58" t="s">
        <v>124</v>
      </c>
      <c r="C5" s="58" t="s">
        <v>125</v>
      </c>
      <c r="D5" s="58" t="s">
        <v>126</v>
      </c>
      <c r="E5" s="58" t="s">
        <v>62</v>
      </c>
      <c r="F5" s="58" t="s">
        <v>127</v>
      </c>
      <c r="G5" s="58" t="s">
        <v>128</v>
      </c>
      <c r="H5" s="57" t="s">
        <v>129</v>
      </c>
      <c r="I5" s="58" t="s">
        <v>86</v>
      </c>
      <c r="J5" s="58" t="s">
        <v>130</v>
      </c>
      <c r="K5" s="58" t="s">
        <v>131</v>
      </c>
      <c r="L5" s="58" t="s">
        <v>130</v>
      </c>
    </row>
    <row r="6" spans="1:13" x14ac:dyDescent="0.2">
      <c r="A6" s="79" t="s">
        <v>185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0</v>
      </c>
      <c r="I6" s="80">
        <v>203243</v>
      </c>
      <c r="J6" s="80">
        <v>0</v>
      </c>
      <c r="K6" s="80">
        <v>0</v>
      </c>
      <c r="L6" s="80">
        <f>SUM(B6:K6)</f>
        <v>203243</v>
      </c>
    </row>
    <row r="7" spans="1:13" ht="13.5" thickBot="1" x14ac:dyDescent="0.25">
      <c r="A7" s="81" t="s">
        <v>132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3">
        <f t="shared" ref="L7:L29" si="0">SUM(B7:K7)</f>
        <v>0</v>
      </c>
    </row>
    <row r="8" spans="1:13" ht="21.75" thickBot="1" x14ac:dyDescent="0.25">
      <c r="A8" s="85" t="s">
        <v>178</v>
      </c>
      <c r="B8" s="86">
        <f>SUM(B6:B7)</f>
        <v>0</v>
      </c>
      <c r="C8" s="86">
        <f t="shared" ref="C8:K8" si="1">SUM(C6:C7)</f>
        <v>0</v>
      </c>
      <c r="D8" s="86">
        <f t="shared" si="1"/>
        <v>0</v>
      </c>
      <c r="E8" s="86">
        <f t="shared" si="1"/>
        <v>0</v>
      </c>
      <c r="F8" s="86">
        <f t="shared" si="1"/>
        <v>0</v>
      </c>
      <c r="G8" s="86">
        <f t="shared" si="1"/>
        <v>0</v>
      </c>
      <c r="H8" s="86">
        <f t="shared" si="1"/>
        <v>0</v>
      </c>
      <c r="I8" s="86">
        <f t="shared" si="1"/>
        <v>203243</v>
      </c>
      <c r="J8" s="86">
        <f>SUM(J6:J7)</f>
        <v>0</v>
      </c>
      <c r="K8" s="86">
        <f t="shared" si="1"/>
        <v>0</v>
      </c>
      <c r="L8" s="86">
        <f t="shared" si="0"/>
        <v>203243</v>
      </c>
    </row>
    <row r="9" spans="1:13" ht="21" x14ac:dyDescent="0.2">
      <c r="A9" s="84" t="s">
        <v>133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3">
        <f t="shared" si="0"/>
        <v>0</v>
      </c>
    </row>
    <row r="10" spans="1:13" x14ac:dyDescent="0.2">
      <c r="A10" s="81" t="s">
        <v>134</v>
      </c>
      <c r="B10" s="82"/>
      <c r="C10" s="82"/>
      <c r="D10" s="82"/>
      <c r="E10" s="82"/>
      <c r="F10" s="82"/>
      <c r="G10" s="82"/>
      <c r="H10" s="82"/>
      <c r="I10" s="82">
        <v>1139161</v>
      </c>
      <c r="J10" s="82"/>
      <c r="K10" s="82"/>
      <c r="L10" s="83">
        <f t="shared" si="0"/>
        <v>1139161</v>
      </c>
    </row>
    <row r="11" spans="1:13" x14ac:dyDescent="0.2">
      <c r="A11" s="84" t="s">
        <v>135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3">
        <f t="shared" si="0"/>
        <v>0</v>
      </c>
    </row>
    <row r="12" spans="1:13" ht="21" x14ac:dyDescent="0.2">
      <c r="A12" s="84" t="s">
        <v>136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>
        <f t="shared" si="0"/>
        <v>0</v>
      </c>
    </row>
    <row r="13" spans="1:13" ht="21" x14ac:dyDescent="0.2">
      <c r="A13" s="84" t="s">
        <v>137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3">
        <f t="shared" si="0"/>
        <v>0</v>
      </c>
    </row>
    <row r="14" spans="1:13" x14ac:dyDescent="0.2">
      <c r="A14" s="81" t="s">
        <v>138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3">
        <f t="shared" si="0"/>
        <v>0</v>
      </c>
    </row>
    <row r="15" spans="1:13" x14ac:dyDescent="0.2">
      <c r="A15" s="81" t="s">
        <v>119</v>
      </c>
      <c r="B15" s="82"/>
      <c r="C15" s="82"/>
      <c r="D15" s="82"/>
      <c r="E15" s="82"/>
      <c r="F15" s="82"/>
      <c r="G15" s="82"/>
      <c r="H15" s="82"/>
      <c r="I15" s="82">
        <v>0</v>
      </c>
      <c r="J15" s="82"/>
      <c r="K15" s="82"/>
      <c r="L15" s="83">
        <f t="shared" si="0"/>
        <v>0</v>
      </c>
    </row>
    <row r="16" spans="1:13" ht="21" x14ac:dyDescent="0.2">
      <c r="A16" s="84" t="s">
        <v>139</v>
      </c>
      <c r="B16" s="83"/>
      <c r="C16" s="83"/>
      <c r="D16" s="83"/>
      <c r="E16" s="83"/>
      <c r="F16" s="83"/>
      <c r="G16" s="82"/>
      <c r="H16" s="82">
        <v>0</v>
      </c>
      <c r="I16" s="82"/>
      <c r="J16" s="83"/>
      <c r="K16" s="83"/>
      <c r="L16" s="83">
        <f t="shared" si="0"/>
        <v>0</v>
      </c>
    </row>
    <row r="17" spans="1:13" ht="13.5" thickBot="1" x14ac:dyDescent="0.25">
      <c r="A17" s="84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>
        <f t="shared" si="0"/>
        <v>0</v>
      </c>
    </row>
    <row r="18" spans="1:13" ht="21.75" thickBot="1" x14ac:dyDescent="0.25">
      <c r="A18" s="85" t="s">
        <v>186</v>
      </c>
      <c r="B18" s="86">
        <f>SUM(B8:B17)</f>
        <v>0</v>
      </c>
      <c r="C18" s="86">
        <f t="shared" ref="C18:K18" si="2">SUM(C8:C17)</f>
        <v>0</v>
      </c>
      <c r="D18" s="86">
        <f t="shared" si="2"/>
        <v>0</v>
      </c>
      <c r="E18" s="86">
        <f t="shared" si="2"/>
        <v>0</v>
      </c>
      <c r="F18" s="86">
        <f t="shared" si="2"/>
        <v>0</v>
      </c>
      <c r="G18" s="86">
        <f>SUM(G8:G17)</f>
        <v>0</v>
      </c>
      <c r="H18" s="86">
        <f t="shared" si="2"/>
        <v>0</v>
      </c>
      <c r="I18" s="86">
        <f t="shared" si="2"/>
        <v>1342404</v>
      </c>
      <c r="J18" s="86">
        <f t="shared" si="2"/>
        <v>0</v>
      </c>
      <c r="K18" s="86">
        <f t="shared" si="2"/>
        <v>0</v>
      </c>
      <c r="L18" s="86">
        <f t="shared" si="0"/>
        <v>1342404</v>
      </c>
    </row>
    <row r="19" spans="1:13" ht="13.5" thickBot="1" x14ac:dyDescent="0.25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3">
        <f t="shared" si="0"/>
        <v>0</v>
      </c>
    </row>
    <row r="20" spans="1:13" ht="21.75" thickBot="1" x14ac:dyDescent="0.25">
      <c r="A20" s="85" t="s">
        <v>187</v>
      </c>
      <c r="B20" s="86">
        <f>SUM(B18:B19)</f>
        <v>0</v>
      </c>
      <c r="C20" s="86">
        <f t="shared" ref="C20:K20" si="3">SUM(C18:C19)</f>
        <v>0</v>
      </c>
      <c r="D20" s="86">
        <f t="shared" si="3"/>
        <v>0</v>
      </c>
      <c r="E20" s="86">
        <f t="shared" si="3"/>
        <v>0</v>
      </c>
      <c r="F20" s="86">
        <f t="shared" si="3"/>
        <v>0</v>
      </c>
      <c r="G20" s="86">
        <f t="shared" si="3"/>
        <v>0</v>
      </c>
      <c r="H20" s="86">
        <f t="shared" si="3"/>
        <v>0</v>
      </c>
      <c r="I20" s="86">
        <f t="shared" si="3"/>
        <v>1342404</v>
      </c>
      <c r="J20" s="86">
        <f t="shared" si="3"/>
        <v>0</v>
      </c>
      <c r="K20" s="86">
        <f t="shared" si="3"/>
        <v>0</v>
      </c>
      <c r="L20" s="86">
        <f t="shared" si="0"/>
        <v>1342404</v>
      </c>
    </row>
    <row r="21" spans="1:13" ht="21" x14ac:dyDescent="0.2">
      <c r="A21" s="84" t="s">
        <v>136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3">
        <f t="shared" si="0"/>
        <v>0</v>
      </c>
    </row>
    <row r="22" spans="1:13" x14ac:dyDescent="0.2">
      <c r="A22" s="81" t="s">
        <v>134</v>
      </c>
      <c r="B22" s="82"/>
      <c r="C22" s="82"/>
      <c r="D22" s="82"/>
      <c r="E22" s="82"/>
      <c r="F22" s="82"/>
      <c r="G22" s="82"/>
      <c r="H22" s="82"/>
      <c r="I22" s="82">
        <f>+IS!C49</f>
        <v>1283458.175</v>
      </c>
      <c r="J22" s="82"/>
      <c r="K22" s="82"/>
      <c r="L22" s="83">
        <f t="shared" si="0"/>
        <v>1283458.175</v>
      </c>
    </row>
    <row r="23" spans="1:13" x14ac:dyDescent="0.2">
      <c r="A23" s="84" t="s">
        <v>135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3">
        <f t="shared" si="0"/>
        <v>0</v>
      </c>
    </row>
    <row r="24" spans="1:13" ht="21" x14ac:dyDescent="0.2">
      <c r="A24" s="84" t="s">
        <v>133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>
        <f t="shared" si="0"/>
        <v>0</v>
      </c>
    </row>
    <row r="25" spans="1:13" ht="21" x14ac:dyDescent="0.2">
      <c r="A25" s="84" t="s">
        <v>137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3">
        <f t="shared" si="0"/>
        <v>0</v>
      </c>
    </row>
    <row r="26" spans="1:13" x14ac:dyDescent="0.2">
      <c r="A26" s="81" t="s">
        <v>138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3">
        <f t="shared" si="0"/>
        <v>0</v>
      </c>
    </row>
    <row r="27" spans="1:13" x14ac:dyDescent="0.2">
      <c r="A27" s="81" t="s">
        <v>119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3">
        <f t="shared" si="0"/>
        <v>0</v>
      </c>
    </row>
    <row r="28" spans="1:13" ht="21.75" thickBot="1" x14ac:dyDescent="0.25">
      <c r="A28" s="84" t="s">
        <v>139</v>
      </c>
      <c r="B28" s="83"/>
      <c r="C28" s="83"/>
      <c r="D28" s="83"/>
      <c r="E28" s="83"/>
      <c r="F28" s="83"/>
      <c r="G28" s="82"/>
      <c r="H28" s="82"/>
      <c r="I28" s="82"/>
      <c r="J28" s="83"/>
      <c r="K28" s="83"/>
      <c r="L28" s="83">
        <f t="shared" si="0"/>
        <v>0</v>
      </c>
    </row>
    <row r="29" spans="1:13" ht="13.5" thickBot="1" x14ac:dyDescent="0.25">
      <c r="A29" s="85" t="s">
        <v>188</v>
      </c>
      <c r="B29" s="86">
        <f>SUM(B20:B28)</f>
        <v>0</v>
      </c>
      <c r="C29" s="86">
        <f t="shared" ref="C29:K29" si="4">SUM(C20:C28)</f>
        <v>0</v>
      </c>
      <c r="D29" s="86">
        <f t="shared" si="4"/>
        <v>0</v>
      </c>
      <c r="E29" s="86">
        <f t="shared" si="4"/>
        <v>0</v>
      </c>
      <c r="F29" s="86">
        <f t="shared" si="4"/>
        <v>0</v>
      </c>
      <c r="G29" s="86">
        <f t="shared" si="4"/>
        <v>0</v>
      </c>
      <c r="H29" s="86">
        <f t="shared" si="4"/>
        <v>0</v>
      </c>
      <c r="I29" s="86">
        <f t="shared" si="4"/>
        <v>2625862.1749999998</v>
      </c>
      <c r="J29" s="86">
        <f t="shared" si="4"/>
        <v>0</v>
      </c>
      <c r="K29" s="86">
        <f t="shared" si="4"/>
        <v>0</v>
      </c>
      <c r="L29" s="86">
        <f t="shared" si="0"/>
        <v>2625862.1749999998</v>
      </c>
      <c r="M29" s="103">
        <f>+L29-BS!C41</f>
        <v>0.375</v>
      </c>
    </row>
    <row r="33" spans="1:12" s="59" customFormat="1" x14ac:dyDescent="0.2">
      <c r="A33" s="93"/>
      <c r="B33" s="93"/>
      <c r="C33" s="93"/>
      <c r="D33" s="93"/>
      <c r="E33" s="93"/>
      <c r="F33" s="93"/>
      <c r="G33" s="93"/>
      <c r="H33" s="94"/>
      <c r="I33" s="93"/>
      <c r="J33" s="93"/>
      <c r="K33" s="93"/>
      <c r="L33" s="93"/>
    </row>
    <row r="34" spans="1:12" s="59" customFormat="1" x14ac:dyDescent="0.2">
      <c r="A34" s="95"/>
      <c r="B34" s="96"/>
      <c r="C34" s="97"/>
      <c r="D34" s="97"/>
      <c r="E34" s="96"/>
      <c r="F34" s="97"/>
      <c r="G34" s="96"/>
      <c r="H34" s="97"/>
      <c r="I34" s="96"/>
      <c r="J34" s="97"/>
      <c r="K34" s="97"/>
      <c r="L34" s="96"/>
    </row>
    <row r="35" spans="1:12" s="59" customFormat="1" ht="15" x14ac:dyDescent="0.25">
      <c r="A35" s="9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7"/>
    </row>
    <row r="36" spans="1:12" s="59" customFormat="1" x14ac:dyDescent="0.2">
      <c r="A36" s="95"/>
      <c r="B36" s="96"/>
      <c r="C36" s="97"/>
      <c r="D36" s="97"/>
      <c r="E36" s="96"/>
      <c r="F36" s="97"/>
      <c r="G36" s="96"/>
      <c r="H36" s="97"/>
      <c r="I36" s="96"/>
      <c r="J36" s="97"/>
      <c r="K36" s="97"/>
      <c r="L36" s="96"/>
    </row>
    <row r="37" spans="1:12" s="59" customFormat="1" ht="15" x14ac:dyDescent="0.25">
      <c r="A37" s="9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7"/>
    </row>
    <row r="38" spans="1:12" s="59" customFormat="1" ht="15" x14ac:dyDescent="0.25">
      <c r="A38" s="98"/>
      <c r="B38" s="99"/>
      <c r="C38" s="99"/>
      <c r="D38" s="99"/>
      <c r="E38" s="99"/>
      <c r="F38" s="99"/>
      <c r="G38" s="99"/>
      <c r="H38" s="100"/>
      <c r="I38" s="101"/>
      <c r="J38" s="99"/>
      <c r="K38" s="99"/>
      <c r="L38" s="96"/>
    </row>
    <row r="39" spans="1:12" s="59" customFormat="1" ht="15" x14ac:dyDescent="0.25">
      <c r="A39" s="95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7"/>
    </row>
    <row r="40" spans="1:12" s="59" customFormat="1" ht="15" x14ac:dyDescent="0.25">
      <c r="A40" s="95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7"/>
    </row>
    <row r="41" spans="1:12" s="59" customFormat="1" ht="15" x14ac:dyDescent="0.25">
      <c r="A41" s="95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7"/>
    </row>
    <row r="42" spans="1:12" s="59" customFormat="1" ht="15" x14ac:dyDescent="0.25">
      <c r="A42" s="98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7"/>
    </row>
    <row r="43" spans="1:12" s="59" customFormat="1" ht="15" x14ac:dyDescent="0.25">
      <c r="A43" s="98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7"/>
    </row>
    <row r="44" spans="1:12" s="59" customFormat="1" ht="15" x14ac:dyDescent="0.25">
      <c r="A44" s="95"/>
      <c r="B44" s="99"/>
      <c r="C44" s="99"/>
      <c r="D44" s="99"/>
      <c r="E44" s="99"/>
      <c r="F44" s="99"/>
      <c r="G44" s="96"/>
      <c r="H44" s="97"/>
      <c r="I44" s="96"/>
      <c r="J44" s="99"/>
      <c r="K44" s="99"/>
      <c r="L44" s="97"/>
    </row>
    <row r="45" spans="1:12" s="59" customFormat="1" x14ac:dyDescent="0.2">
      <c r="A45" s="95"/>
      <c r="B45" s="96"/>
      <c r="C45" s="97"/>
      <c r="D45" s="97"/>
      <c r="E45" s="96"/>
      <c r="F45" s="97"/>
      <c r="G45" s="96"/>
      <c r="H45" s="97"/>
      <c r="I45" s="96"/>
      <c r="J45" s="97"/>
      <c r="K45" s="97"/>
      <c r="L45" s="96"/>
    </row>
    <row r="46" spans="1:12" s="59" customFormat="1" x14ac:dyDescent="0.2">
      <c r="A46" s="95"/>
      <c r="B46" s="96"/>
      <c r="C46" s="97"/>
      <c r="D46" s="97"/>
      <c r="E46" s="96"/>
      <c r="F46" s="97"/>
      <c r="G46" s="96"/>
      <c r="H46" s="97"/>
      <c r="I46" s="96"/>
      <c r="J46" s="97"/>
      <c r="K46" s="97"/>
      <c r="L46" s="96"/>
    </row>
    <row r="47" spans="1:12" s="59" customFormat="1" ht="15" x14ac:dyDescent="0.25">
      <c r="A47" s="95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7"/>
    </row>
    <row r="48" spans="1:12" s="59" customFormat="1" ht="15" x14ac:dyDescent="0.25">
      <c r="A48" s="98"/>
      <c r="B48" s="99"/>
      <c r="C48" s="99"/>
      <c r="D48" s="99"/>
      <c r="E48" s="99"/>
      <c r="F48" s="99"/>
      <c r="G48" s="99"/>
      <c r="H48" s="100"/>
      <c r="I48" s="101"/>
      <c r="J48" s="99"/>
      <c r="K48" s="99"/>
      <c r="L48" s="96"/>
    </row>
    <row r="49" spans="1:12" s="59" customFormat="1" ht="15" x14ac:dyDescent="0.25">
      <c r="A49" s="95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7"/>
    </row>
    <row r="50" spans="1:12" s="59" customFormat="1" ht="15" x14ac:dyDescent="0.25">
      <c r="A50" s="95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7"/>
    </row>
    <row r="51" spans="1:12" s="59" customFormat="1" ht="15" x14ac:dyDescent="0.25">
      <c r="A51" s="95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7"/>
    </row>
    <row r="52" spans="1:12" s="59" customFormat="1" ht="15" x14ac:dyDescent="0.25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7"/>
    </row>
    <row r="53" spans="1:12" s="59" customFormat="1" ht="15" x14ac:dyDescent="0.25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7"/>
    </row>
    <row r="54" spans="1:12" s="59" customFormat="1" ht="15" x14ac:dyDescent="0.25">
      <c r="A54" s="95"/>
      <c r="B54" s="99"/>
      <c r="C54" s="99"/>
      <c r="D54" s="99"/>
      <c r="E54" s="99"/>
      <c r="F54" s="99"/>
      <c r="G54" s="96"/>
      <c r="H54" s="99"/>
      <c r="I54" s="96"/>
      <c r="J54" s="99"/>
      <c r="K54" s="99"/>
      <c r="L54" s="97"/>
    </row>
    <row r="55" spans="1:12" s="59" customFormat="1" x14ac:dyDescent="0.2">
      <c r="A55" s="95"/>
      <c r="B55" s="96"/>
      <c r="C55" s="97"/>
      <c r="D55" s="97"/>
      <c r="E55" s="96"/>
      <c r="F55" s="97"/>
      <c r="G55" s="96"/>
      <c r="H55" s="97"/>
      <c r="I55" s="96"/>
      <c r="J55" s="97"/>
      <c r="K55" s="97"/>
      <c r="L55" s="96"/>
    </row>
    <row r="56" spans="1:12" s="59" customFormat="1" x14ac:dyDescent="0.2"/>
    <row r="57" spans="1:12" s="59" customFormat="1" x14ac:dyDescent="0.2"/>
    <row r="58" spans="1:12" s="59" customFormat="1" x14ac:dyDescent="0.2"/>
    <row r="59" spans="1:12" s="59" customFormat="1" x14ac:dyDescent="0.2"/>
    <row r="60" spans="1:12" s="59" customFormat="1" x14ac:dyDescent="0.2"/>
    <row r="61" spans="1:12" s="59" customFormat="1" x14ac:dyDescent="0.2"/>
    <row r="62" spans="1:12" s="59" customFormat="1" x14ac:dyDescent="0.2"/>
    <row r="63" spans="1:12" s="59" customFormat="1" x14ac:dyDescent="0.2"/>
    <row r="64" spans="1:12" s="59" customFormat="1" x14ac:dyDescent="0.2"/>
    <row r="65" s="59" customFormat="1" x14ac:dyDescent="0.2"/>
    <row r="66" s="59" customFormat="1" x14ac:dyDescent="0.2"/>
    <row r="67" s="59" customFormat="1" x14ac:dyDescent="0.2"/>
    <row r="68" s="59" customFormat="1" x14ac:dyDescent="0.2"/>
    <row r="69" s="59" customFormat="1" x14ac:dyDescent="0.2"/>
    <row r="70" s="59" customFormat="1" x14ac:dyDescent="0.2"/>
    <row r="71" s="59" customFormat="1" x14ac:dyDescent="0.2"/>
    <row r="72" s="59" customFormat="1" x14ac:dyDescent="0.2"/>
    <row r="73" s="59" customFormat="1" x14ac:dyDescent="0.2"/>
    <row r="74" s="59" customFormat="1" x14ac:dyDescent="0.2"/>
    <row r="75" s="59" customFormat="1" x14ac:dyDescent="0.2"/>
    <row r="76" s="59" customFormat="1" x14ac:dyDescent="0.2"/>
    <row r="77" s="59" customFormat="1" x14ac:dyDescent="0.2"/>
    <row r="78" s="59" customFormat="1" x14ac:dyDescent="0.2"/>
    <row r="79" s="59" customFormat="1" x14ac:dyDescent="0.2"/>
    <row r="80" s="59" customFormat="1" x14ac:dyDescent="0.2"/>
    <row r="81" s="59" customFormat="1" x14ac:dyDescent="0.2"/>
    <row r="82" s="59" customFormat="1" x14ac:dyDescent="0.2"/>
    <row r="83" s="59" customFormat="1" x14ac:dyDescent="0.2"/>
    <row r="84" s="59" customFormat="1" x14ac:dyDescent="0.2"/>
    <row r="85" s="59" customFormat="1" x14ac:dyDescent="0.2"/>
    <row r="86" s="59" customFormat="1" x14ac:dyDescent="0.2"/>
    <row r="87" s="59" customFormat="1" x14ac:dyDescent="0.2"/>
  </sheetData>
  <mergeCells count="1">
    <mergeCell ref="A3:L3"/>
  </mergeCells>
  <pageMargins left="0.25" right="0.2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Kop.</vt:lpstr>
      <vt:lpstr>BS</vt:lpstr>
      <vt:lpstr>IS</vt:lpstr>
      <vt:lpstr>tat fit</vt:lpstr>
      <vt:lpstr>Fluksi </vt:lpstr>
      <vt:lpstr>Cap</vt:lpstr>
      <vt:lpstr>IS!Print_Area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financa</dc:creator>
  <cp:lastModifiedBy>User</cp:lastModifiedBy>
  <cp:lastPrinted>2018-04-03T12:11:55Z</cp:lastPrinted>
  <dcterms:created xsi:type="dcterms:W3CDTF">2016-02-25T13:30:13Z</dcterms:created>
  <dcterms:modified xsi:type="dcterms:W3CDTF">2020-07-27T11:09:28Z</dcterms:modified>
</cp:coreProperties>
</file>