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4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<sst xmlns="http://schemas.openxmlformats.org/spreadsheetml/2006/main" count="161" uniqueCount="146">
  <si>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</si>
  <si>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</si>
  <si>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</si>
  <si>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</si>
  <si>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</si>
  <si>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</si>
  <si>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</si>
  <si>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</si>
  <si>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</si>
  <si>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</si>
  <si>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</si>
  <si>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</si>
  <si>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</si>
  <si>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</si>
  <si>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</si>
  <si>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</si>
  <si>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</si>
  <si>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</si>
  <si>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</si>
  <si>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</si>
  <si>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</si>
  <si>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</si>
  <si>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</si>
  <si>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</si>
  <si>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</si>
  <si>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</si>
  <si>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</si>
  <si>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</si>
  <si>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</si>
  <si>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</si>
  <si>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</si>
  <si>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</si>
  <si>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</si>
  <si>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</si>
  <si>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</si>
  <si>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</si>
  <si>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</si>
  <si>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</si>
  <si>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</si>
  <si>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</si>
  <si>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</si>
  <si>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</si>
  <si>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</si>
  <si>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</si>
  <si>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</si>
  <si>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</si>
  <si>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</si>
  <si>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</si>
  <si>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</si>
  <si>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</si>
  <si>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</si>
  <si>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</si>
  <si>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</si>
  <si>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</si>
  <si>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</si>
  <si>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</si>
  <si>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</si>
  <si>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</si>
  <si>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</si>
  <si>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</si>
  <si>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</si>
  <si>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</si>
  <si>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</si>
  <si>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</si>
  <si>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</si>
  <si>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</si>
  <si>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</si>
  <si>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</si>
  <si>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</si>
  <si>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</si>
  <si>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</si>
  <si>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</si>
  <si>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</si>
  <si>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</si>
  <si>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</si>
  <si>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</si>
  <si>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</si>
  <si>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</si>
  <si>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</si>
  <si>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</si>
  <si>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</si>
  <si>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</si>
  <si>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</si>
  <si>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</si>
  <si>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</si>
  <si>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</si>
  <si>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</si>
  <si>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</si>
  <si>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</si>
  <si>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</si>
  <si>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</si>
  <si>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</si>
  <si>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</si>
  <si>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</si>
  <si>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</si>
  <si>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</si>
  <si>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</si>
  <si>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</si>
  <si>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</si>
  <si>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</si>
  <si>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</si>
  <si>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</si>
  <si>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</si>
  <si>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</si>
  <si>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</si>
  <si>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</si>
  <si>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</si>
  <si>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</si>
  <si>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</si>
  <si>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</si>
  <si>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</si>
  <si>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</si>
  <si>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</si>
  <si>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</si>
  <si>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</si>
  <si>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</si>
  <si>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r>
      <t>Lendet e para</t>
    </r>
    <r>
      <rPr>
        <i/>
        <sz val="12"/>
        <rFont val="Times New Roman"/>
        <family val="1"/>
      </rPr>
      <t xml:space="preserve"> </t>
    </r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</si>
  <si>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</si>
  <si>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</si>
  <si>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</si>
  <si>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</si>
  <si>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</si>
  <si>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</si>
  <si>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t>Paisje Zyre Informatike</t>
  </si>
  <si>
    <t>Shoqeria" C.M.A ALBANIA"  Shpk</t>
  </si>
  <si>
    <t xml:space="preserve">ShoqeriaC.M.A Albania     Shpk </t>
  </si>
  <si>
    <t xml:space="preserve">Shoqeria  C.M.A ALBANIA  Shpk </t>
  </si>
  <si>
    <t>shpenzime te nisjes</t>
  </si>
  <si>
    <t xml:space="preserve">Shoqeria C.M.A Albania  Shpk </t>
  </si>
  <si>
    <t>Viti 2010</t>
  </si>
  <si>
    <t>VITI 2010</t>
  </si>
  <si>
    <t>Bilanci   Kontabel  me  31 Dhjetor 2011</t>
  </si>
  <si>
    <t>Viti 2011</t>
  </si>
  <si>
    <t>Llogaria te Ardhura &amp; Shpenzime per vitin e mbyllur me 31 Dhjetor 2011</t>
  </si>
  <si>
    <t>Periudha kontabel     01 Janar-31 Dhjetor 2011</t>
  </si>
  <si>
    <t>VITI 2011</t>
  </si>
  <si>
    <t>Pasqyra e levizjes se kapitaleve te veta  me 31 Dhjetor 2010 dhe 2011</t>
  </si>
  <si>
    <t>Pozicioni me 01janar 2010</t>
  </si>
  <si>
    <t>Pozicioni me 31 dhjetor 2010</t>
  </si>
  <si>
    <t>Pozicioni me 31 Dhjetor 2011</t>
  </si>
  <si>
    <t>Gjendje 01.01.2011</t>
  </si>
  <si>
    <t>Gjendje 31.12.2011</t>
  </si>
  <si>
    <t>Gjendje ne 01.01.2011</t>
  </si>
  <si>
    <t>Gjendje ne 31.12.2011</t>
  </si>
  <si>
    <t>Vlera neto 01.01.2011</t>
  </si>
  <si>
    <t>Vlera neto 31.12.2011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</si>
</sst>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2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CG Times"/>
      <family val="1"/>
    </font>
    <font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left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183" fontId="5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43" fontId="11" fillId="0" borderId="0" xfId="15" applyFont="1" applyBorder="1" applyAlignment="1">
      <alignment/>
    </xf>
    <xf numFmtId="0" fontId="14" fillId="0" borderId="0" xfId="0" applyFont="1" applyAlignment="1">
      <alignment/>
    </xf>
    <xf numFmtId="43" fontId="14" fillId="0" borderId="0" xfId="15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38" fontId="7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1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43" fontId="11" fillId="0" borderId="1" xfId="15" applyFont="1" applyBorder="1" applyAlignment="1">
      <alignment/>
    </xf>
    <xf numFmtId="43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 horizontal="center"/>
    </xf>
    <xf numFmtId="43" fontId="14" fillId="0" borderId="3" xfId="15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1" xfId="15" applyFont="1" applyBorder="1" applyAlignment="1">
      <alignment/>
    </xf>
    <xf numFmtId="43" fontId="13" fillId="0" borderId="0" xfId="15" applyFont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20" fillId="0" borderId="0" xfId="15" applyFont="1" applyAlignment="1">
      <alignment horizontal="right" vertical="center"/>
    </xf>
    <xf numFmtId="182" fontId="20" fillId="0" borderId="0" xfId="0" applyFont="1" applyAlignment="1">
      <alignment horizontal="right" vertical="center"/>
    </xf>
    <xf numFmtId="40" fontId="14" fillId="0" borderId="0" xfId="0" applyNumberFormat="1" applyFont="1" applyAlignment="1">
      <alignment/>
    </xf>
    <xf numFmtId="40" fontId="14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14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0" fontId="22" fillId="0" borderId="0" xfId="0" applyNumberFormat="1" applyFont="1" applyAlignment="1">
      <alignment/>
    </xf>
    <xf numFmtId="43" fontId="14" fillId="0" borderId="4" xfId="15" applyFont="1" applyBorder="1" applyAlignment="1">
      <alignment/>
    </xf>
    <xf numFmtId="40" fontId="7" fillId="0" borderId="0" xfId="0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justify" vertical="center"/>
    </xf>
    <xf numFmtId="43" fontId="0" fillId="0" borderId="0" xfId="15" applyAlignment="1">
      <alignment/>
    </xf>
    <xf numFmtId="4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19" fillId="0" borderId="2" xfId="15" applyFont="1" applyBorder="1" applyAlignment="1">
      <alignment horizontal="center"/>
    </xf>
    <xf numFmtId="0" fontId="11" fillId="0" borderId="0" xfId="0" applyFont="1" applyAlignment="1">
      <alignment horizontal="left" vertical="justify"/>
    </xf>
    <xf numFmtId="43" fontId="11" fillId="0" borderId="0" xfId="15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0" fontId="11" fillId="0" borderId="1" xfId="0" applyNumberFormat="1" applyFont="1" applyBorder="1" applyAlignment="1">
      <alignment/>
    </xf>
    <xf numFmtId="4" fontId="19" fillId="0" borderId="2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/>
    </xf>
    <xf numFmtId="4" fontId="19" fillId="0" borderId="2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11" fillId="0" borderId="4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4" fontId="11" fillId="0" borderId="3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left" wrapText="1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43" fontId="11" fillId="0" borderId="4" xfId="15" applyFont="1" applyBorder="1" applyAlignment="1">
      <alignment horizontal="center" wrapText="1"/>
    </xf>
    <xf numFmtId="43" fontId="11" fillId="0" borderId="0" xfId="15" applyFont="1" applyBorder="1" applyAlignment="1">
      <alignment horizontal="center" wrapText="1"/>
    </xf>
    <xf numFmtId="43" fontId="11" fillId="0" borderId="0" xfId="15" applyFont="1" applyBorder="1" applyAlignment="1">
      <alignment horizontal="left" wrapText="1"/>
    </xf>
    <xf numFmtId="43" fontId="11" fillId="0" borderId="1" xfId="15" applyFont="1" applyBorder="1" applyAlignment="1">
      <alignment horizontal="center" wrapText="1"/>
    </xf>
    <xf numFmtId="43" fontId="11" fillId="0" borderId="1" xfId="15" applyFont="1" applyBorder="1" applyAlignment="1">
      <alignment wrapText="1"/>
    </xf>
    <xf numFmtId="43" fontId="11" fillId="0" borderId="0" xfId="15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B6" sqref="B6"/>
    </sheetView>
  </sheetViews>
  <sheetFormatPr defaultColWidth="9.140625" defaultRowHeight="12.75"/>
  <cols>
    <col min="1" max="1" width="5.7109375" style="20" customWidth="1"/>
    <col min="2" max="2" width="48.140625" style="32" customWidth="1"/>
    <col min="3" max="3" width="4.8515625" style="33" customWidth="1"/>
    <col min="4" max="4" width="20.57421875" style="20" customWidth="1"/>
    <col min="5" max="5" width="3.8515625" style="20" customWidth="1"/>
    <col min="6" max="6" width="18.7109375" style="20" customWidth="1"/>
    <col min="7" max="7" width="9.140625" style="20" customWidth="1"/>
    <col min="8" max="8" width="16.140625" style="20" bestFit="1" customWidth="1"/>
    <col min="9" max="16384" width="9.140625" style="20" customWidth="1"/>
  </cols>
  <sheetData>
    <row r="1" ht="15.75">
      <c r="A1" s="51" t="s">
        <v>124</v>
      </c>
    </row>
    <row r="2" ht="15.75">
      <c r="A2" s="23" t="s">
        <v>131</v>
      </c>
    </row>
    <row r="3" ht="15.75">
      <c r="A3" s="23" t="s">
        <v>103</v>
      </c>
    </row>
    <row r="4" ht="15.75">
      <c r="A4" s="23"/>
    </row>
    <row r="5" ht="15.75">
      <c r="A5" s="23"/>
    </row>
    <row r="6" ht="15.75">
      <c r="A6" s="23"/>
    </row>
    <row r="7" ht="15.75">
      <c r="A7" s="23"/>
    </row>
    <row r="9" spans="1:6" ht="16.5" thickBot="1">
      <c r="A9" s="34" t="s">
        <v>0</v>
      </c>
      <c r="C9" s="33" t="s">
        <v>113</v>
      </c>
      <c r="D9" s="35" t="s">
        <v>132</v>
      </c>
      <c r="F9" s="35" t="s">
        <v>129</v>
      </c>
    </row>
    <row r="10" ht="16.5" thickTop="1">
      <c r="A10" s="34" t="s">
        <v>43</v>
      </c>
    </row>
    <row r="11" spans="4:6" ht="15.75">
      <c r="D11" s="21"/>
      <c r="F11" s="21"/>
    </row>
    <row r="12" spans="2:6" ht="15.75">
      <c r="B12" s="32" t="s">
        <v>1</v>
      </c>
      <c r="C12" s="33" t="s">
        <v>110</v>
      </c>
      <c r="D12" s="44">
        <v>1460506</v>
      </c>
      <c r="F12" s="46">
        <v>8848648</v>
      </c>
    </row>
    <row r="13" spans="2:6" ht="15.75">
      <c r="B13" s="32" t="s">
        <v>42</v>
      </c>
      <c r="D13" s="21"/>
      <c r="F13" s="21"/>
    </row>
    <row r="14" spans="2:6" ht="15.75">
      <c r="B14" s="34"/>
      <c r="D14" s="36">
        <f>SUM(D12:D13)</f>
        <v>1460506</v>
      </c>
      <c r="F14" s="36">
        <f>SUM(F12:F13)</f>
        <v>8848648</v>
      </c>
    </row>
    <row r="15" spans="1:6" ht="15.75">
      <c r="A15" s="32" t="s">
        <v>44</v>
      </c>
      <c r="D15" s="21"/>
      <c r="F15" s="21"/>
    </row>
    <row r="16" spans="2:6" ht="12.75" customHeight="1">
      <c r="B16" s="32" t="s">
        <v>53</v>
      </c>
      <c r="C16" s="33" t="s">
        <v>111</v>
      </c>
      <c r="D16" s="45">
        <v>350587208</v>
      </c>
      <c r="F16" s="52">
        <v>306061945</v>
      </c>
    </row>
    <row r="17" spans="2:6" ht="12.75" customHeight="1">
      <c r="B17" s="32" t="s">
        <v>45</v>
      </c>
      <c r="C17" s="33" t="s">
        <v>111</v>
      </c>
      <c r="D17" s="45">
        <v>81244</v>
      </c>
      <c r="F17" s="52">
        <v>9323912</v>
      </c>
    </row>
    <row r="18" spans="2:6" ht="12.75" customHeight="1">
      <c r="B18" s="32" t="s">
        <v>3</v>
      </c>
      <c r="D18" s="21"/>
      <c r="F18" s="21"/>
    </row>
    <row r="19" spans="2:6" ht="12.75" customHeight="1">
      <c r="B19" s="32" t="s">
        <v>4</v>
      </c>
      <c r="D19" s="21"/>
      <c r="F19" s="21"/>
    </row>
    <row r="20" spans="4:6" ht="12.75" customHeight="1">
      <c r="D20" s="36">
        <f>SUM(D16:D19)</f>
        <v>350668452</v>
      </c>
      <c r="F20" s="36">
        <f>SUM(F16:F19)</f>
        <v>315385857</v>
      </c>
    </row>
    <row r="21" spans="1:6" ht="15.75">
      <c r="A21" s="32" t="s">
        <v>5</v>
      </c>
      <c r="D21" s="21"/>
      <c r="F21" s="21"/>
    </row>
    <row r="22" spans="2:6" ht="15.75">
      <c r="B22" s="32" t="s">
        <v>116</v>
      </c>
      <c r="D22" s="21"/>
      <c r="F22" s="21"/>
    </row>
    <row r="23" spans="2:6" ht="15.75">
      <c r="B23" s="32" t="s">
        <v>6</v>
      </c>
      <c r="D23" s="21"/>
      <c r="F23" s="21"/>
    </row>
    <row r="24" spans="2:6" ht="15.75">
      <c r="B24" s="32" t="s">
        <v>7</v>
      </c>
      <c r="D24" s="21"/>
      <c r="F24" s="21"/>
    </row>
    <row r="25" spans="2:6" ht="15.75">
      <c r="B25" s="32" t="s">
        <v>46</v>
      </c>
      <c r="C25" s="33" t="s">
        <v>112</v>
      </c>
      <c r="D25" s="21"/>
      <c r="F25" s="52"/>
    </row>
    <row r="26" spans="2:6" ht="12.75" customHeight="1">
      <c r="B26" s="32" t="s">
        <v>47</v>
      </c>
      <c r="D26" s="21"/>
      <c r="F26" s="21"/>
    </row>
    <row r="27" spans="4:6" ht="12.75" customHeight="1">
      <c r="D27" s="36">
        <f>SUM(D25:D26)</f>
        <v>0</v>
      </c>
      <c r="F27" s="36">
        <f>SUM(F22:F26)</f>
        <v>0</v>
      </c>
    </row>
    <row r="28" spans="2:6" ht="15.75">
      <c r="B28" s="32" t="s">
        <v>48</v>
      </c>
      <c r="D28" s="21"/>
      <c r="F28" s="21"/>
    </row>
    <row r="29" spans="2:6" ht="15.75">
      <c r="B29" s="32" t="s">
        <v>49</v>
      </c>
      <c r="D29" s="21"/>
      <c r="F29" s="21"/>
    </row>
    <row r="30" spans="2:6" ht="15.75">
      <c r="B30" s="32" t="s">
        <v>50</v>
      </c>
      <c r="D30" s="21">
        <v>0</v>
      </c>
      <c r="F30" s="21">
        <v>791912</v>
      </c>
    </row>
    <row r="31" spans="2:6" ht="15.75">
      <c r="B31" s="32" t="s">
        <v>115</v>
      </c>
      <c r="F31" s="58">
        <v>0</v>
      </c>
    </row>
    <row r="32" spans="4:6" ht="15.75">
      <c r="D32" s="21">
        <f>SUM(D28:D31)</f>
        <v>0</v>
      </c>
      <c r="F32" s="53">
        <v>791912</v>
      </c>
    </row>
    <row r="33" spans="2:6" ht="16.5" thickBot="1">
      <c r="B33" s="37" t="s">
        <v>51</v>
      </c>
      <c r="D33" s="38">
        <f>SUM(D14+D20+D27+D32)</f>
        <v>352128958</v>
      </c>
      <c r="F33" s="38">
        <f>+F27+F20+F14+F30</f>
        <v>325026417</v>
      </c>
    </row>
    <row r="34" spans="4:6" ht="16.5" thickTop="1">
      <c r="D34" s="21"/>
      <c r="F34" s="21"/>
    </row>
    <row r="35" spans="1:6" ht="15.75">
      <c r="A35" s="34" t="s">
        <v>8</v>
      </c>
      <c r="D35" s="21"/>
      <c r="F35" s="21"/>
    </row>
    <row r="36" spans="2:6" ht="15.75">
      <c r="B36" s="32" t="s">
        <v>52</v>
      </c>
      <c r="D36" s="21">
        <v>363731</v>
      </c>
      <c r="F36" s="21">
        <v>363731</v>
      </c>
    </row>
    <row r="37" spans="2:6" ht="15.75">
      <c r="B37" s="32" t="s">
        <v>54</v>
      </c>
      <c r="C37" s="33">
        <v>6</v>
      </c>
      <c r="D37" s="44">
        <v>368708</v>
      </c>
      <c r="F37" s="46">
        <v>368708</v>
      </c>
    </row>
    <row r="38" spans="2:6" ht="15.75">
      <c r="B38" s="32" t="s">
        <v>55</v>
      </c>
      <c r="D38" s="21"/>
      <c r="F38" s="21"/>
    </row>
    <row r="39" spans="2:6" ht="15.75">
      <c r="B39" s="32" t="s">
        <v>56</v>
      </c>
      <c r="D39" s="21"/>
      <c r="F39" s="21"/>
    </row>
    <row r="40" spans="2:6" ht="16.5" thickBot="1">
      <c r="B40" s="37" t="s">
        <v>57</v>
      </c>
      <c r="D40" s="38">
        <f>SUM(D36:D39)</f>
        <v>732439</v>
      </c>
      <c r="F40" s="38">
        <f>SUM(F36:F39)</f>
        <v>732439</v>
      </c>
    </row>
    <row r="41" spans="4:6" ht="25.5" customHeight="1" thickTop="1">
      <c r="D41" s="21"/>
      <c r="F41" s="21"/>
    </row>
    <row r="42" spans="2:8" ht="20.25" customHeight="1">
      <c r="B42" s="34" t="s">
        <v>58</v>
      </c>
      <c r="D42" s="39">
        <f>+D33+D40</f>
        <v>352861397</v>
      </c>
      <c r="E42" s="40"/>
      <c r="F42" s="39">
        <f>+F40+F33</f>
        <v>325758856</v>
      </c>
      <c r="H42" s="40"/>
    </row>
    <row r="43" spans="4:6" ht="148.5" customHeight="1">
      <c r="D43" s="21"/>
      <c r="E43" s="40"/>
      <c r="F43" s="21"/>
    </row>
    <row r="44" spans="1:6" ht="15.75">
      <c r="A44" s="41" t="s">
        <v>78</v>
      </c>
      <c r="D44" s="21"/>
      <c r="F44" s="21"/>
    </row>
    <row r="45" spans="4:6" ht="15.75">
      <c r="D45" s="21"/>
      <c r="F45" s="21"/>
    </row>
    <row r="46" spans="1:6" ht="15.75">
      <c r="A46" s="41" t="s">
        <v>108</v>
      </c>
      <c r="D46" s="21"/>
      <c r="F46" s="21"/>
    </row>
    <row r="47" spans="2:6" ht="15.75">
      <c r="B47" s="20" t="s">
        <v>59</v>
      </c>
      <c r="C47" s="33" t="s">
        <v>118</v>
      </c>
      <c r="D47" s="21"/>
      <c r="F47" s="46"/>
    </row>
    <row r="48" spans="2:6" ht="15.75">
      <c r="B48" s="20" t="s">
        <v>60</v>
      </c>
      <c r="D48" s="21"/>
      <c r="F48" s="21"/>
    </row>
    <row r="49" spans="2:6" ht="15.75">
      <c r="B49" s="42" t="s">
        <v>61</v>
      </c>
      <c r="C49" s="33" t="s">
        <v>117</v>
      </c>
      <c r="D49" s="45">
        <v>181199166</v>
      </c>
      <c r="F49" s="46">
        <v>135628856</v>
      </c>
    </row>
    <row r="50" spans="2:6" ht="15.75">
      <c r="B50" s="42" t="s">
        <v>62</v>
      </c>
      <c r="C50" s="33">
        <v>7</v>
      </c>
      <c r="D50" s="21">
        <v>3477163</v>
      </c>
      <c r="F50" s="46">
        <v>5930560</v>
      </c>
    </row>
    <row r="51" spans="2:6" ht="15.75">
      <c r="B51" s="42" t="s">
        <v>9</v>
      </c>
      <c r="C51" s="33" t="s">
        <v>118</v>
      </c>
      <c r="D51" s="45">
        <v>33239</v>
      </c>
      <c r="F51" s="46">
        <v>1781618</v>
      </c>
    </row>
    <row r="52" spans="2:6" ht="15.75">
      <c r="B52" s="42" t="s">
        <v>102</v>
      </c>
      <c r="C52" s="33">
        <v>7</v>
      </c>
      <c r="D52" s="45">
        <v>413880</v>
      </c>
      <c r="F52" s="46"/>
    </row>
    <row r="53" spans="2:8" ht="15.75">
      <c r="B53" s="42" t="s">
        <v>63</v>
      </c>
      <c r="D53" s="45"/>
      <c r="F53" s="45"/>
      <c r="H53" s="46"/>
    </row>
    <row r="54" spans="2:6" ht="15.75">
      <c r="B54" s="42" t="s">
        <v>64</v>
      </c>
      <c r="C54" s="33">
        <v>7</v>
      </c>
      <c r="D54" s="50">
        <v>181185825</v>
      </c>
      <c r="F54" s="46">
        <v>182106728</v>
      </c>
    </row>
    <row r="55" spans="2:6" ht="15.75">
      <c r="B55" s="20" t="s">
        <v>65</v>
      </c>
      <c r="D55" s="21"/>
      <c r="F55" s="45"/>
    </row>
    <row r="56" spans="2:6" ht="15.75">
      <c r="B56" s="20" t="s">
        <v>66</v>
      </c>
      <c r="D56" s="21"/>
      <c r="F56" s="21"/>
    </row>
    <row r="57" spans="2:8" ht="15.75">
      <c r="B57" s="20" t="s">
        <v>120</v>
      </c>
      <c r="D57" s="21"/>
      <c r="F57" s="47">
        <v>0</v>
      </c>
      <c r="H57" s="46"/>
    </row>
    <row r="58" spans="2:4" ht="15.75">
      <c r="B58" s="37" t="s">
        <v>67</v>
      </c>
      <c r="D58" s="21"/>
    </row>
    <row r="59" spans="4:6" ht="16.5" thickBot="1">
      <c r="D59" s="38">
        <f>SUM(D49:D58)</f>
        <v>366309273</v>
      </c>
      <c r="F59" s="38">
        <f>SUM(F49:F58)</f>
        <v>325447762</v>
      </c>
    </row>
    <row r="60" spans="1:6" ht="16.5" thickTop="1">
      <c r="A60" s="41" t="s">
        <v>68</v>
      </c>
      <c r="D60" s="21"/>
      <c r="F60" s="21"/>
    </row>
    <row r="61" spans="2:6" ht="15.75">
      <c r="B61" s="20" t="s">
        <v>69</v>
      </c>
      <c r="D61" s="21"/>
      <c r="F61" s="45">
        <v>27565216</v>
      </c>
    </row>
    <row r="62" spans="2:6" ht="15.75">
      <c r="B62" s="20" t="s">
        <v>70</v>
      </c>
      <c r="C62" s="33">
        <v>8</v>
      </c>
      <c r="D62" s="45"/>
      <c r="F62" s="21"/>
    </row>
    <row r="63" spans="2:6" ht="15.75">
      <c r="B63" s="20" t="s">
        <v>71</v>
      </c>
      <c r="D63" s="21"/>
      <c r="F63" s="21"/>
    </row>
    <row r="64" spans="2:4" ht="15.75">
      <c r="B64" s="20" t="s">
        <v>65</v>
      </c>
      <c r="D64" s="21"/>
    </row>
    <row r="65" spans="2:6" ht="16.5" thickBot="1">
      <c r="B65" s="37" t="s">
        <v>72</v>
      </c>
      <c r="D65" s="38">
        <f>SUM(D61:D64)</f>
        <v>0</v>
      </c>
      <c r="F65" s="38">
        <f>SUM(F61:F64)</f>
        <v>27565216</v>
      </c>
    </row>
    <row r="66" spans="4:6" ht="16.5" thickTop="1">
      <c r="D66" s="21"/>
      <c r="F66" s="21"/>
    </row>
    <row r="67" spans="1:6" ht="15.75">
      <c r="A67" s="41" t="s">
        <v>73</v>
      </c>
      <c r="F67" s="21"/>
    </row>
    <row r="68" spans="2:6" ht="15.75">
      <c r="B68" s="20" t="s">
        <v>41</v>
      </c>
      <c r="C68" s="33">
        <v>9</v>
      </c>
      <c r="D68" s="21">
        <v>138230</v>
      </c>
      <c r="F68" s="46">
        <v>138230</v>
      </c>
    </row>
    <row r="69" spans="2:6" ht="15.75">
      <c r="B69" s="20" t="s">
        <v>74</v>
      </c>
      <c r="D69" s="45"/>
      <c r="F69" s="45"/>
    </row>
    <row r="70" spans="2:6" ht="15.75">
      <c r="B70" s="20" t="s">
        <v>75</v>
      </c>
      <c r="C70" s="33">
        <v>9</v>
      </c>
      <c r="D70" s="45">
        <v>13823</v>
      </c>
      <c r="F70" s="21">
        <v>13823</v>
      </c>
    </row>
    <row r="71" spans="2:6" ht="15.75">
      <c r="B71" s="20" t="s">
        <v>10</v>
      </c>
      <c r="C71" s="33">
        <v>9</v>
      </c>
      <c r="D71" s="21"/>
      <c r="F71" s="21"/>
    </row>
    <row r="72" spans="2:6" ht="15.75">
      <c r="B72" s="20" t="s">
        <v>76</v>
      </c>
      <c r="D72" s="21">
        <v>-9036114</v>
      </c>
      <c r="F72" s="21">
        <v>-17815886</v>
      </c>
    </row>
    <row r="73" spans="2:6" ht="15.75">
      <c r="B73" s="20" t="s">
        <v>77</v>
      </c>
      <c r="C73" s="33">
        <v>15</v>
      </c>
      <c r="D73" s="21">
        <v>-4563815</v>
      </c>
      <c r="F73" s="46">
        <v>-9590289</v>
      </c>
    </row>
    <row r="74" ht="15.75">
      <c r="D74" s="45"/>
    </row>
    <row r="75" spans="2:6" ht="15.75">
      <c r="B75" s="20"/>
      <c r="D75" s="45"/>
      <c r="F75" s="45"/>
    </row>
    <row r="76" spans="2:6" ht="16.5" thickBot="1">
      <c r="B76" s="37" t="s">
        <v>119</v>
      </c>
      <c r="D76" s="38">
        <f>SUM(D68:D75)</f>
        <v>-13447876</v>
      </c>
      <c r="F76" s="38">
        <f>SUM(F68:F73)</f>
        <v>-27254122</v>
      </c>
    </row>
    <row r="77" ht="16.5" thickTop="1"/>
    <row r="78" spans="2:6" ht="15.75">
      <c r="B78" s="37" t="s">
        <v>79</v>
      </c>
      <c r="D78" s="43">
        <f>+D76+D65+D59</f>
        <v>352861397</v>
      </c>
      <c r="E78" s="41"/>
      <c r="F78" s="43">
        <f>+F76+F65+F59</f>
        <v>325758856</v>
      </c>
    </row>
    <row r="80" spans="4:6" ht="15.75">
      <c r="D80" s="40"/>
      <c r="E80" s="40"/>
      <c r="F80" s="40">
        <f>+F78-F42</f>
        <v>0</v>
      </c>
    </row>
    <row r="81" spans="4:6" ht="15.75">
      <c r="D81" s="40"/>
      <c r="F81" s="40"/>
    </row>
  </sheetData>
  <printOptions/>
  <pageMargins left="0.15" right="0.14" top="0.49" bottom="0.39" header="0.36" footer="0.2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4">
      <selection activeCell="J16" sqref="J16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2" customWidth="1"/>
    <col min="4" max="4" width="15.8515625" style="6" customWidth="1"/>
    <col min="5" max="5" width="2.28125" style="1" customWidth="1"/>
    <col min="6" max="6" width="15.57421875" style="6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ht="15">
      <c r="A1" s="51" t="s">
        <v>125</v>
      </c>
    </row>
    <row r="2" ht="15.75">
      <c r="A2" s="23" t="s">
        <v>133</v>
      </c>
    </row>
    <row r="3" ht="15.75">
      <c r="A3" s="23" t="s">
        <v>103</v>
      </c>
    </row>
    <row r="4" spans="2:6" ht="15.75" thickBot="1">
      <c r="B4" s="28"/>
      <c r="C4" s="59"/>
      <c r="D4" s="60" t="s">
        <v>132</v>
      </c>
      <c r="E4" s="28"/>
      <c r="F4" s="60" t="s">
        <v>129</v>
      </c>
    </row>
    <row r="5" spans="2:6" ht="15.75" thickTop="1">
      <c r="B5" s="28"/>
      <c r="C5" s="59" t="s">
        <v>113</v>
      </c>
      <c r="D5" s="29"/>
      <c r="E5" s="28"/>
      <c r="F5" s="29"/>
    </row>
    <row r="6" spans="2:6" ht="15">
      <c r="B6" s="28"/>
      <c r="C6" s="59"/>
      <c r="D6" s="29"/>
      <c r="E6" s="28"/>
      <c r="F6" s="29"/>
    </row>
    <row r="7" spans="2:6" ht="15">
      <c r="B7" s="28" t="s">
        <v>11</v>
      </c>
      <c r="C7" s="59">
        <v>10</v>
      </c>
      <c r="D7" s="29">
        <v>0</v>
      </c>
      <c r="E7" s="28"/>
      <c r="F7" s="29">
        <v>7489025</v>
      </c>
    </row>
    <row r="8" spans="2:6" ht="15">
      <c r="B8" s="28" t="s">
        <v>80</v>
      </c>
      <c r="C8" s="59"/>
      <c r="D8" s="29"/>
      <c r="E8" s="28"/>
      <c r="F8" s="29"/>
    </row>
    <row r="9" spans="2:6" ht="30">
      <c r="B9" s="61" t="s">
        <v>81</v>
      </c>
      <c r="C9" s="59"/>
      <c r="D9" s="29"/>
      <c r="E9" s="28"/>
      <c r="F9" s="29"/>
    </row>
    <row r="10" spans="2:6" ht="30">
      <c r="B10" s="61" t="s">
        <v>82</v>
      </c>
      <c r="C10" s="59"/>
      <c r="D10" s="29"/>
      <c r="E10" s="28"/>
      <c r="F10" s="29"/>
    </row>
    <row r="11" spans="2:6" ht="15">
      <c r="B11" s="28" t="s">
        <v>83</v>
      </c>
      <c r="C11" s="59">
        <v>11</v>
      </c>
      <c r="D11" s="29"/>
      <c r="E11" s="28"/>
      <c r="F11" s="29"/>
    </row>
    <row r="12" spans="2:8" ht="15">
      <c r="B12" s="28" t="s">
        <v>84</v>
      </c>
      <c r="C12" s="59">
        <v>12</v>
      </c>
      <c r="D12" s="29">
        <v>-946469</v>
      </c>
      <c r="E12" s="28"/>
      <c r="F12" s="29">
        <v>-778613</v>
      </c>
      <c r="H12" s="7"/>
    </row>
    <row r="13" spans="2:6" ht="15">
      <c r="B13" s="28" t="s">
        <v>12</v>
      </c>
      <c r="C13" s="59">
        <v>13</v>
      </c>
      <c r="D13" s="29">
        <v>-1193373</v>
      </c>
      <c r="E13" s="28"/>
      <c r="F13" s="29">
        <v>-3405007</v>
      </c>
    </row>
    <row r="14" spans="2:6" ht="15">
      <c r="B14" s="28" t="s">
        <v>85</v>
      </c>
      <c r="C14" s="59">
        <v>6</v>
      </c>
      <c r="D14" s="62"/>
      <c r="E14" s="28"/>
      <c r="F14" s="29"/>
    </row>
    <row r="15" spans="2:6" ht="15.75" thickBot="1">
      <c r="B15" s="28"/>
      <c r="C15" s="59"/>
      <c r="D15" s="30">
        <f>SUM(D7:D14)</f>
        <v>-2139842</v>
      </c>
      <c r="E15" s="63"/>
      <c r="F15" s="30">
        <f>SUM(F7:F14)</f>
        <v>3305405</v>
      </c>
    </row>
    <row r="16" spans="1:6" s="2" customFormat="1" ht="15.75" thickTop="1">
      <c r="A16" s="3" t="s">
        <v>86</v>
      </c>
      <c r="B16" s="63"/>
      <c r="C16" s="64"/>
      <c r="D16" s="19"/>
      <c r="E16" s="63"/>
      <c r="F16" s="19"/>
    </row>
    <row r="17" spans="2:6" s="2" customFormat="1" ht="15">
      <c r="B17" s="65"/>
      <c r="C17" s="64"/>
      <c r="D17" s="19"/>
      <c r="E17" s="63"/>
      <c r="F17" s="19"/>
    </row>
    <row r="18" spans="2:6" s="2" customFormat="1" ht="30">
      <c r="B18" s="61" t="s">
        <v>87</v>
      </c>
      <c r="C18" s="64"/>
      <c r="D18" s="29"/>
      <c r="E18" s="28"/>
      <c r="F18" s="29"/>
    </row>
    <row r="19" spans="2:6" ht="30">
      <c r="B19" s="61" t="s">
        <v>88</v>
      </c>
      <c r="C19" s="59"/>
      <c r="D19" s="29">
        <v>0</v>
      </c>
      <c r="E19" s="28"/>
      <c r="F19" s="29">
        <v>0</v>
      </c>
    </row>
    <row r="20" spans="2:8" ht="15">
      <c r="B20" s="28" t="s">
        <v>13</v>
      </c>
      <c r="C20" s="59">
        <v>14</v>
      </c>
      <c r="D20" s="29">
        <v>-2423973</v>
      </c>
      <c r="E20" s="28"/>
      <c r="F20" s="29">
        <v>-12895694</v>
      </c>
      <c r="H20" s="7"/>
    </row>
    <row r="21" spans="2:6" ht="15">
      <c r="B21" s="28"/>
      <c r="C21" s="59"/>
      <c r="D21" s="29"/>
      <c r="E21" s="28"/>
      <c r="F21" s="29"/>
    </row>
    <row r="22" spans="2:6" ht="15.75" thickBot="1">
      <c r="B22" s="66" t="s">
        <v>14</v>
      </c>
      <c r="C22" s="67">
        <v>15</v>
      </c>
      <c r="D22" s="68">
        <f>SUM(D15:D21)</f>
        <v>-4563815</v>
      </c>
      <c r="E22" s="63"/>
      <c r="F22" s="30">
        <f>SUM(F15:F21)</f>
        <v>-9590289</v>
      </c>
    </row>
    <row r="23" spans="2:6" s="2" customFormat="1" ht="15.75" thickTop="1">
      <c r="B23" s="63"/>
      <c r="C23" s="67"/>
      <c r="D23" s="19"/>
      <c r="E23" s="63"/>
      <c r="F23" s="19"/>
    </row>
    <row r="24" spans="2:6" s="2" customFormat="1" ht="15">
      <c r="B24" s="65" t="s">
        <v>15</v>
      </c>
      <c r="C24" s="67">
        <v>15</v>
      </c>
      <c r="D24" s="19"/>
      <c r="E24" s="63"/>
      <c r="F24" s="19"/>
    </row>
    <row r="25" spans="2:6" s="2" customFormat="1" ht="15">
      <c r="B25" s="65"/>
      <c r="C25" s="67"/>
      <c r="D25" s="19"/>
      <c r="E25" s="63"/>
      <c r="F25" s="19"/>
    </row>
    <row r="26" spans="2:6" s="2" customFormat="1" ht="15.75" thickBot="1">
      <c r="B26" s="66" t="s">
        <v>16</v>
      </c>
      <c r="C26" s="64">
        <v>15</v>
      </c>
      <c r="D26" s="68">
        <f>+D22+D24</f>
        <v>-4563815</v>
      </c>
      <c r="E26" s="63"/>
      <c r="F26" s="30">
        <f>SUM(F22:F25)</f>
        <v>-9590289</v>
      </c>
    </row>
    <row r="27" spans="2:6" s="2" customFormat="1" ht="15.75" thickTop="1">
      <c r="B27" s="63"/>
      <c r="C27" s="63"/>
      <c r="D27" s="19"/>
      <c r="E27" s="63"/>
      <c r="F27" s="19"/>
    </row>
    <row r="28" spans="3:6" s="2" customFormat="1" ht="12.75">
      <c r="C28" s="5"/>
      <c r="D28" s="6"/>
      <c r="E28" s="1"/>
      <c r="F28" s="6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I44" sqref="I43:I44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48" customWidth="1"/>
    <col min="5" max="5" width="3.7109375" style="11" customWidth="1"/>
    <col min="6" max="6" width="15.140625" style="11" customWidth="1"/>
    <col min="7" max="7" width="9.140625" style="1" customWidth="1"/>
    <col min="8" max="9" width="10.00390625" style="1" bestFit="1" customWidth="1"/>
    <col min="10" max="16384" width="9.140625" style="1" customWidth="1"/>
  </cols>
  <sheetData>
    <row r="1" ht="15">
      <c r="A1" s="51" t="s">
        <v>128</v>
      </c>
    </row>
    <row r="2" ht="15">
      <c r="A2" s="18" t="s">
        <v>24</v>
      </c>
    </row>
    <row r="3" spans="1:6" s="2" customFormat="1" ht="12.75">
      <c r="A3" s="15" t="s">
        <v>134</v>
      </c>
      <c r="D3" s="49"/>
      <c r="E3" s="12"/>
      <c r="F3" s="12"/>
    </row>
    <row r="4" spans="1:6" s="2" customFormat="1" ht="16.5">
      <c r="A4" s="10" t="s">
        <v>103</v>
      </c>
      <c r="D4" s="49"/>
      <c r="E4" s="12"/>
      <c r="F4" s="12"/>
    </row>
    <row r="5" spans="3:6" s="2" customFormat="1" ht="12.75">
      <c r="C5" s="4"/>
      <c r="D5" s="14"/>
      <c r="E5" s="12"/>
      <c r="F5" s="13"/>
    </row>
    <row r="6" spans="1:6" s="2" customFormat="1" ht="15.75" thickBot="1">
      <c r="A6" s="63"/>
      <c r="B6" s="65"/>
      <c r="C6" s="65"/>
      <c r="D6" s="69" t="s">
        <v>135</v>
      </c>
      <c r="E6" s="70"/>
      <c r="F6" s="71" t="s">
        <v>130</v>
      </c>
    </row>
    <row r="7" spans="1:6" s="2" customFormat="1" ht="15.75" thickTop="1">
      <c r="A7" s="72" t="s">
        <v>25</v>
      </c>
      <c r="B7" s="63"/>
      <c r="C7" s="65"/>
      <c r="D7" s="73"/>
      <c r="E7" s="70"/>
      <c r="F7" s="74"/>
    </row>
    <row r="8" spans="1:6" s="2" customFormat="1" ht="15">
      <c r="A8" s="63"/>
      <c r="B8" s="63" t="s">
        <v>26</v>
      </c>
      <c r="C8" s="65"/>
      <c r="D8" s="73">
        <f>+'ardh-shpenz'!D22</f>
        <v>-4563815</v>
      </c>
      <c r="E8" s="70"/>
      <c r="F8" s="73">
        <v>-9590289</v>
      </c>
    </row>
    <row r="9" spans="1:6" s="2" customFormat="1" ht="15">
      <c r="A9" s="63"/>
      <c r="B9" s="63" t="s">
        <v>27</v>
      </c>
      <c r="C9" s="65"/>
      <c r="D9" s="73"/>
      <c r="E9" s="70"/>
      <c r="F9" s="70"/>
    </row>
    <row r="10" spans="1:6" s="2" customFormat="1" ht="15">
      <c r="A10" s="63"/>
      <c r="B10" s="63" t="s">
        <v>28</v>
      </c>
      <c r="C10" s="65"/>
      <c r="D10" s="73">
        <f>-'ardh-shpenz'!D14</f>
        <v>0</v>
      </c>
      <c r="E10" s="70"/>
      <c r="F10" s="73">
        <f>-'ardh-shpenz'!F14</f>
        <v>0</v>
      </c>
    </row>
    <row r="11" spans="1:6" s="2" customFormat="1" ht="15">
      <c r="A11" s="63"/>
      <c r="B11" s="63" t="s">
        <v>29</v>
      </c>
      <c r="C11" s="65"/>
      <c r="D11" s="73">
        <v>0</v>
      </c>
      <c r="E11" s="70"/>
      <c r="F11" s="70">
        <v>0</v>
      </c>
    </row>
    <row r="12" spans="1:6" s="2" customFormat="1" ht="15">
      <c r="A12" s="63"/>
      <c r="B12" s="63" t="s">
        <v>30</v>
      </c>
      <c r="C12" s="65"/>
      <c r="D12" s="73"/>
      <c r="E12" s="70"/>
      <c r="F12" s="74"/>
    </row>
    <row r="13" spans="1:6" s="2" customFormat="1" ht="15">
      <c r="A13" s="63"/>
      <c r="B13" s="63" t="s">
        <v>31</v>
      </c>
      <c r="C13" s="65"/>
      <c r="D13" s="73"/>
      <c r="E13" s="70"/>
      <c r="F13" s="73"/>
    </row>
    <row r="14" spans="1:6" s="2" customFormat="1" ht="15">
      <c r="A14" s="63"/>
      <c r="B14" s="65"/>
      <c r="C14" s="65"/>
      <c r="D14" s="73"/>
      <c r="E14" s="70"/>
      <c r="F14" s="74"/>
    </row>
    <row r="15" spans="1:6" s="2" customFormat="1" ht="30">
      <c r="A15" s="63"/>
      <c r="B15" s="61" t="s">
        <v>89</v>
      </c>
      <c r="C15" s="63"/>
      <c r="D15" s="75">
        <v>-34906066</v>
      </c>
      <c r="E15" s="74"/>
      <c r="F15" s="70">
        <v>-14656780</v>
      </c>
    </row>
    <row r="16" spans="1:6" s="2" customFormat="1" ht="15">
      <c r="A16" s="63"/>
      <c r="B16" s="63"/>
      <c r="C16" s="63"/>
      <c r="D16" s="73"/>
      <c r="E16" s="74"/>
      <c r="F16" s="74"/>
    </row>
    <row r="17" spans="1:6" s="2" customFormat="1" ht="15">
      <c r="A17" s="63"/>
      <c r="B17" s="63" t="s">
        <v>32</v>
      </c>
      <c r="C17" s="63"/>
      <c r="D17" s="73">
        <f>+'BK'!F22+'BK'!F23+'BK'!F24+'BK'!F25+'BK'!F26-'BK'!D26-'BK'!D25-'BK'!D24-'BK'!D23-'BK'!D22</f>
        <v>0</v>
      </c>
      <c r="E17" s="74"/>
      <c r="F17" s="19">
        <v>0</v>
      </c>
    </row>
    <row r="18" spans="1:6" s="2" customFormat="1" ht="15">
      <c r="A18" s="63"/>
      <c r="B18" s="63" t="s">
        <v>33</v>
      </c>
      <c r="C18" s="63"/>
      <c r="D18" s="75">
        <v>40861511</v>
      </c>
      <c r="E18" s="74"/>
      <c r="F18" s="70">
        <v>32138095</v>
      </c>
    </row>
    <row r="19" spans="1:6" s="2" customFormat="1" ht="15">
      <c r="A19" s="63"/>
      <c r="B19" s="76" t="s">
        <v>34</v>
      </c>
      <c r="C19" s="63"/>
      <c r="D19" s="77">
        <f>SUM(D8:D18)</f>
        <v>1391630</v>
      </c>
      <c r="E19" s="73"/>
      <c r="F19" s="77">
        <f>SUM(F8:F18)</f>
        <v>7891026</v>
      </c>
    </row>
    <row r="20" spans="1:6" s="2" customFormat="1" ht="12.75" customHeight="1">
      <c r="A20" s="63"/>
      <c r="B20" s="63" t="s">
        <v>17</v>
      </c>
      <c r="C20" s="63"/>
      <c r="D20" s="73"/>
      <c r="E20" s="74"/>
      <c r="F20" s="74"/>
    </row>
    <row r="21" spans="1:6" s="2" customFormat="1" ht="12.75" customHeight="1">
      <c r="A21" s="63"/>
      <c r="B21" s="63" t="s">
        <v>18</v>
      </c>
      <c r="C21" s="63"/>
      <c r="D21" s="73"/>
      <c r="E21" s="74"/>
      <c r="F21" s="73"/>
    </row>
    <row r="22" spans="1:6" s="2" customFormat="1" ht="15">
      <c r="A22" s="63"/>
      <c r="B22" s="63"/>
      <c r="C22" s="63"/>
      <c r="D22" s="73"/>
      <c r="E22" s="74"/>
      <c r="F22" s="74"/>
    </row>
    <row r="23" spans="1:6" s="2" customFormat="1" ht="15">
      <c r="A23" s="78" t="s">
        <v>19</v>
      </c>
      <c r="B23" s="63"/>
      <c r="C23" s="63"/>
      <c r="D23" s="79">
        <f>SUM(D19:D22)</f>
        <v>1391630</v>
      </c>
      <c r="E23" s="74"/>
      <c r="F23" s="80">
        <f>SUM(F19:F22)</f>
        <v>7891026</v>
      </c>
    </row>
    <row r="24" spans="1:6" s="2" customFormat="1" ht="15">
      <c r="A24" s="78"/>
      <c r="B24" s="63"/>
      <c r="C24" s="63"/>
      <c r="D24" s="75"/>
      <c r="E24" s="74"/>
      <c r="F24" s="70"/>
    </row>
    <row r="25" spans="1:6" s="2" customFormat="1" ht="15">
      <c r="A25" s="63"/>
      <c r="B25" s="63" t="s">
        <v>35</v>
      </c>
      <c r="C25" s="63"/>
      <c r="D25" s="75"/>
      <c r="E25" s="74"/>
      <c r="F25" s="70"/>
    </row>
    <row r="26" spans="1:6" s="2" customFormat="1" ht="15">
      <c r="A26" s="63"/>
      <c r="B26" s="63" t="s">
        <v>36</v>
      </c>
      <c r="C26" s="63"/>
      <c r="D26" s="73">
        <v>0</v>
      </c>
      <c r="E26" s="74"/>
      <c r="F26" s="70">
        <v>0</v>
      </c>
    </row>
    <row r="27" spans="1:6" s="2" customFormat="1" ht="15">
      <c r="A27" s="63"/>
      <c r="B27" s="63" t="s">
        <v>37</v>
      </c>
      <c r="C27" s="63"/>
      <c r="D27" s="73"/>
      <c r="E27" s="74"/>
      <c r="F27" s="74"/>
    </row>
    <row r="28" spans="1:6" s="2" customFormat="1" ht="12.75" customHeight="1">
      <c r="A28" s="63"/>
      <c r="B28" s="63" t="s">
        <v>121</v>
      </c>
      <c r="C28" s="63"/>
      <c r="D28" s="73"/>
      <c r="E28" s="74"/>
      <c r="F28" s="73"/>
    </row>
    <row r="29" spans="1:6" s="2" customFormat="1" ht="12.75" customHeight="1">
      <c r="A29" s="63"/>
      <c r="B29" s="63" t="s">
        <v>20</v>
      </c>
      <c r="C29" s="63"/>
      <c r="D29" s="73"/>
      <c r="E29" s="74"/>
      <c r="F29" s="74"/>
    </row>
    <row r="30" spans="1:6" s="2" customFormat="1" ht="15">
      <c r="A30" s="63"/>
      <c r="B30" s="65"/>
      <c r="C30" s="65"/>
      <c r="D30" s="73"/>
      <c r="E30" s="74"/>
      <c r="F30" s="74"/>
    </row>
    <row r="31" spans="1:6" s="2" customFormat="1" ht="15">
      <c r="A31" s="63"/>
      <c r="B31" s="64" t="s">
        <v>90</v>
      </c>
      <c r="C31" s="63"/>
      <c r="D31" s="79">
        <f>SUM(D25:D30)</f>
        <v>0</v>
      </c>
      <c r="E31" s="74"/>
      <c r="F31" s="80">
        <f>SUM(F25:F29)</f>
        <v>0</v>
      </c>
    </row>
    <row r="32" spans="1:6" s="2" customFormat="1" ht="15">
      <c r="A32" s="63"/>
      <c r="B32" s="65"/>
      <c r="C32" s="65"/>
      <c r="D32" s="73"/>
      <c r="E32" s="74"/>
      <c r="F32" s="74"/>
    </row>
    <row r="33" spans="1:6" s="2" customFormat="1" ht="15">
      <c r="A33" s="63"/>
      <c r="B33" s="63" t="s">
        <v>92</v>
      </c>
      <c r="C33" s="63"/>
      <c r="D33" s="75"/>
      <c r="E33" s="74"/>
      <c r="F33" s="70">
        <v>0</v>
      </c>
    </row>
    <row r="34" spans="1:6" s="2" customFormat="1" ht="15">
      <c r="A34" s="63"/>
      <c r="B34" s="63" t="s">
        <v>122</v>
      </c>
      <c r="C34" s="63"/>
      <c r="D34" s="75"/>
      <c r="E34" s="74"/>
      <c r="F34" s="70"/>
    </row>
    <row r="35" spans="1:6" s="2" customFormat="1" ht="15">
      <c r="A35" s="63"/>
      <c r="B35" s="63" t="s">
        <v>38</v>
      </c>
      <c r="C35" s="63"/>
      <c r="D35" s="73">
        <f>+'BK'!D62-'BK'!F62</f>
        <v>0</v>
      </c>
      <c r="E35" s="74"/>
      <c r="F35" s="73"/>
    </row>
    <row r="36" spans="1:6" s="2" customFormat="1" ht="15">
      <c r="A36" s="63"/>
      <c r="B36" s="63" t="s">
        <v>21</v>
      </c>
      <c r="C36" s="63"/>
      <c r="D36" s="73"/>
      <c r="E36" s="74"/>
      <c r="F36" s="74"/>
    </row>
    <row r="37" spans="1:6" s="2" customFormat="1" ht="12.75" customHeight="1">
      <c r="A37" s="63"/>
      <c r="B37" s="63" t="s">
        <v>39</v>
      </c>
      <c r="C37" s="63"/>
      <c r="D37" s="73">
        <v>-8779772</v>
      </c>
      <c r="E37" s="74"/>
      <c r="F37" s="73"/>
    </row>
    <row r="38" spans="1:6" s="2" customFormat="1" ht="15">
      <c r="A38" s="63"/>
      <c r="B38" s="65"/>
      <c r="C38" s="65"/>
      <c r="D38" s="73"/>
      <c r="E38" s="74"/>
      <c r="F38" s="74"/>
    </row>
    <row r="39" spans="1:6" s="2" customFormat="1" ht="15">
      <c r="A39" s="63"/>
      <c r="B39" s="64" t="s">
        <v>40</v>
      </c>
      <c r="C39" s="63"/>
      <c r="D39" s="80">
        <f>SUM(D33:D38)</f>
        <v>-8779772</v>
      </c>
      <c r="E39" s="74"/>
      <c r="F39" s="80">
        <f>SUM(F33:F38)</f>
        <v>0</v>
      </c>
    </row>
    <row r="40" spans="1:6" s="2" customFormat="1" ht="15">
      <c r="A40" s="63"/>
      <c r="B40" s="65"/>
      <c r="C40" s="65"/>
      <c r="D40" s="73"/>
      <c r="E40" s="74"/>
      <c r="F40" s="74"/>
    </row>
    <row r="41" spans="1:6" s="2" customFormat="1" ht="15">
      <c r="A41" s="63"/>
      <c r="B41" s="78" t="s">
        <v>22</v>
      </c>
      <c r="C41" s="63"/>
      <c r="D41" s="81">
        <f>+D39+D23+D31</f>
        <v>-7388142</v>
      </c>
      <c r="E41" s="74"/>
      <c r="F41" s="81">
        <f>+F39+F23+F31</f>
        <v>7891026</v>
      </c>
    </row>
    <row r="42" spans="1:6" s="2" customFormat="1" ht="15">
      <c r="A42" s="63"/>
      <c r="B42" s="78"/>
      <c r="C42" s="63"/>
      <c r="D42" s="73"/>
      <c r="E42" s="74"/>
      <c r="F42" s="73"/>
    </row>
    <row r="43" spans="1:6" s="2" customFormat="1" ht="15">
      <c r="A43" s="63"/>
      <c r="B43" s="78" t="s">
        <v>91</v>
      </c>
      <c r="C43" s="63"/>
      <c r="D43" s="82">
        <f>+F44</f>
        <v>8848648</v>
      </c>
      <c r="E43" s="83"/>
      <c r="F43" s="82">
        <v>957622</v>
      </c>
    </row>
    <row r="44" spans="1:9" s="2" customFormat="1" ht="15">
      <c r="A44" s="63"/>
      <c r="B44" s="78" t="s">
        <v>23</v>
      </c>
      <c r="C44" s="63"/>
      <c r="D44" s="84">
        <f>+'BK'!D12</f>
        <v>1460506</v>
      </c>
      <c r="E44" s="85"/>
      <c r="F44" s="85">
        <v>8848648</v>
      </c>
      <c r="H44" s="12"/>
      <c r="I44" s="12"/>
    </row>
    <row r="45" spans="1:6" s="2" customFormat="1" ht="15">
      <c r="A45" s="63"/>
      <c r="B45" s="63"/>
      <c r="C45" s="63"/>
      <c r="D45" s="75"/>
      <c r="E45" s="70"/>
      <c r="F45" s="70"/>
    </row>
    <row r="46" spans="1:6" s="2" customFormat="1" ht="15">
      <c r="A46" s="63"/>
      <c r="B46" s="63"/>
      <c r="C46" s="63"/>
      <c r="D46" s="75"/>
      <c r="E46" s="70"/>
      <c r="F46" s="70"/>
    </row>
    <row r="47" spans="1:6" ht="15">
      <c r="A47" s="28"/>
      <c r="B47" s="28"/>
      <c r="C47" s="28"/>
      <c r="D47" s="86"/>
      <c r="E47" s="87"/>
      <c r="F47" s="87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K18" sqref="K18"/>
    </sheetView>
  </sheetViews>
  <sheetFormatPr defaultColWidth="9.140625" defaultRowHeight="12.75"/>
  <cols>
    <col min="1" max="1" width="29.57421875" style="1" customWidth="1"/>
    <col min="2" max="2" width="17.421875" style="1" customWidth="1"/>
    <col min="3" max="3" width="1.28515625" style="1" customWidth="1"/>
    <col min="4" max="4" width="12.28125" style="1" customWidth="1"/>
    <col min="5" max="5" width="3.140625" style="1" customWidth="1"/>
    <col min="6" max="6" width="15.140625" style="1" customWidth="1"/>
    <col min="7" max="7" width="2.421875" style="1" customWidth="1"/>
    <col min="8" max="8" width="16.421875" style="1" customWidth="1"/>
    <col min="9" max="9" width="2.00390625" style="1" customWidth="1"/>
    <col min="10" max="10" width="14.140625" style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51" t="s">
        <v>126</v>
      </c>
    </row>
    <row r="3" ht="16.5">
      <c r="A3" s="10" t="s">
        <v>136</v>
      </c>
    </row>
    <row r="4" ht="16.5">
      <c r="A4" s="10" t="s">
        <v>103</v>
      </c>
    </row>
    <row r="6" spans="1:8" s="2" customFormat="1" ht="43.5">
      <c r="A6" s="63"/>
      <c r="B6" s="66" t="s">
        <v>99</v>
      </c>
      <c r="C6" s="66"/>
      <c r="D6" s="66" t="s">
        <v>100</v>
      </c>
      <c r="E6" s="66"/>
      <c r="F6" s="66" t="s">
        <v>101</v>
      </c>
      <c r="G6" s="66"/>
      <c r="H6" s="66" t="s">
        <v>2</v>
      </c>
    </row>
    <row r="7" spans="1:8" s="2" customFormat="1" ht="15">
      <c r="A7" s="65"/>
      <c r="B7" s="65"/>
      <c r="C7" s="65"/>
      <c r="D7" s="65"/>
      <c r="E7" s="65"/>
      <c r="F7" s="65"/>
      <c r="G7" s="65"/>
      <c r="H7" s="65"/>
    </row>
    <row r="8" spans="1:8" s="2" customFormat="1" ht="15">
      <c r="A8" s="88" t="s">
        <v>137</v>
      </c>
      <c r="B8" s="89">
        <v>138230</v>
      </c>
      <c r="C8" s="90"/>
      <c r="D8" s="89">
        <v>13823</v>
      </c>
      <c r="E8" s="90"/>
      <c r="F8" s="89">
        <v>-18186709</v>
      </c>
      <c r="G8" s="90"/>
      <c r="H8" s="89">
        <f aca="true" t="shared" si="0" ref="H8:H14">SUM(B8:F8)</f>
        <v>-18034656</v>
      </c>
    </row>
    <row r="9" spans="1:8" s="2" customFormat="1" ht="15">
      <c r="A9" s="88"/>
      <c r="B9" s="90"/>
      <c r="C9" s="90"/>
      <c r="D9" s="90"/>
      <c r="E9" s="90"/>
      <c r="F9" s="90"/>
      <c r="G9" s="90"/>
      <c r="H9" s="90">
        <f t="shared" si="0"/>
        <v>0</v>
      </c>
    </row>
    <row r="10" spans="1:13" s="2" customFormat="1" ht="30">
      <c r="A10" s="65" t="s">
        <v>95</v>
      </c>
      <c r="B10" s="91"/>
      <c r="C10" s="91"/>
      <c r="D10" s="91"/>
      <c r="E10" s="91"/>
      <c r="F10" s="90">
        <v>-9590289</v>
      </c>
      <c r="G10" s="90"/>
      <c r="H10" s="90">
        <f>SUM(B10:F10)</f>
        <v>-9590289</v>
      </c>
      <c r="K10" s="8"/>
      <c r="L10" s="8"/>
      <c r="M10" s="8"/>
    </row>
    <row r="11" spans="1:13" s="2" customFormat="1" ht="15">
      <c r="A11" s="65" t="s">
        <v>39</v>
      </c>
      <c r="B11" s="91"/>
      <c r="C11" s="91"/>
      <c r="D11" s="91"/>
      <c r="E11" s="91"/>
      <c r="F11" s="90"/>
      <c r="G11" s="90"/>
      <c r="H11" s="90">
        <f t="shared" si="0"/>
        <v>0</v>
      </c>
      <c r="K11" s="9"/>
      <c r="L11" s="9"/>
      <c r="M11" s="8"/>
    </row>
    <row r="12" spans="1:8" s="2" customFormat="1" ht="11.25" customHeight="1">
      <c r="A12" s="65" t="s">
        <v>96</v>
      </c>
      <c r="B12" s="91"/>
      <c r="C12" s="91"/>
      <c r="D12" s="90"/>
      <c r="E12" s="90"/>
      <c r="F12" s="19"/>
      <c r="G12" s="90"/>
      <c r="H12" s="90">
        <f t="shared" si="0"/>
        <v>0</v>
      </c>
    </row>
    <row r="13" spans="1:8" s="2" customFormat="1" ht="15">
      <c r="A13" s="65" t="s">
        <v>97</v>
      </c>
      <c r="B13" s="90"/>
      <c r="C13" s="90"/>
      <c r="D13" s="91"/>
      <c r="E13" s="91"/>
      <c r="F13" s="91"/>
      <c r="G13" s="91"/>
      <c r="H13" s="90">
        <f t="shared" si="0"/>
        <v>0</v>
      </c>
    </row>
    <row r="14" spans="1:8" s="2" customFormat="1" ht="15">
      <c r="A14" s="65"/>
      <c r="B14" s="91"/>
      <c r="C14" s="91"/>
      <c r="D14" s="91"/>
      <c r="E14" s="91"/>
      <c r="F14" s="91"/>
      <c r="G14" s="91"/>
      <c r="H14" s="89">
        <f t="shared" si="0"/>
        <v>0</v>
      </c>
    </row>
    <row r="15" spans="1:10" s="2" customFormat="1" ht="15.75" thickBot="1">
      <c r="A15" s="88" t="s">
        <v>138</v>
      </c>
      <c r="B15" s="92">
        <f>SUM(B8:B14)</f>
        <v>138230</v>
      </c>
      <c r="C15" s="90"/>
      <c r="D15" s="92">
        <f>SUM(D8:D14)</f>
        <v>13823</v>
      </c>
      <c r="E15" s="90"/>
      <c r="F15" s="92">
        <f>SUM(F8:F14)</f>
        <v>-27776998</v>
      </c>
      <c r="G15" s="90"/>
      <c r="H15" s="92">
        <f>SUM(H8:H14)</f>
        <v>-27624945</v>
      </c>
      <c r="J15" s="31"/>
    </row>
    <row r="16" spans="1:8" s="2" customFormat="1" ht="15.75" thickTop="1">
      <c r="A16" s="88"/>
      <c r="B16" s="90"/>
      <c r="C16" s="90"/>
      <c r="D16" s="90"/>
      <c r="E16" s="90"/>
      <c r="F16" s="90"/>
      <c r="G16" s="90"/>
      <c r="H16" s="90"/>
    </row>
    <row r="17" spans="1:8" s="2" customFormat="1" ht="30">
      <c r="A17" s="65" t="s">
        <v>93</v>
      </c>
      <c r="B17" s="90"/>
      <c r="C17" s="90"/>
      <c r="D17" s="90"/>
      <c r="E17" s="90"/>
      <c r="F17" s="90"/>
      <c r="G17" s="90"/>
      <c r="H17" s="90">
        <f aca="true" t="shared" si="1" ref="H17:H22">SUM(B17:G17)</f>
        <v>0</v>
      </c>
    </row>
    <row r="18" spans="1:8" s="2" customFormat="1" ht="15">
      <c r="A18" s="65" t="s">
        <v>94</v>
      </c>
      <c r="B18" s="90"/>
      <c r="C18" s="90"/>
      <c r="D18" s="90"/>
      <c r="E18" s="90"/>
      <c r="F18" s="90">
        <v>18740884</v>
      </c>
      <c r="G18" s="90"/>
      <c r="H18" s="90">
        <f t="shared" si="1"/>
        <v>18740884</v>
      </c>
    </row>
    <row r="19" spans="1:8" s="2" customFormat="1" ht="30">
      <c r="A19" s="65" t="s">
        <v>95</v>
      </c>
      <c r="B19" s="19"/>
      <c r="C19" s="19"/>
      <c r="D19" s="19"/>
      <c r="E19" s="19"/>
      <c r="F19" s="90">
        <f>+'BK'!D73</f>
        <v>-4563815</v>
      </c>
      <c r="G19" s="90"/>
      <c r="H19" s="90">
        <f t="shared" si="1"/>
        <v>-4563815</v>
      </c>
    </row>
    <row r="20" spans="1:8" s="2" customFormat="1" ht="15">
      <c r="A20" s="65" t="s">
        <v>39</v>
      </c>
      <c r="B20" s="91"/>
      <c r="C20" s="91"/>
      <c r="D20" s="91"/>
      <c r="E20" s="91"/>
      <c r="F20" s="90"/>
      <c r="G20" s="90"/>
      <c r="H20" s="90">
        <f t="shared" si="1"/>
        <v>0</v>
      </c>
    </row>
    <row r="21" spans="1:8" s="2" customFormat="1" ht="15">
      <c r="A21" s="65" t="s">
        <v>96</v>
      </c>
      <c r="B21" s="90"/>
      <c r="C21" s="90"/>
      <c r="D21" s="91"/>
      <c r="E21" s="91"/>
      <c r="F21" s="91"/>
      <c r="G21" s="91"/>
      <c r="H21" s="90">
        <f t="shared" si="1"/>
        <v>0</v>
      </c>
    </row>
    <row r="22" spans="1:8" s="2" customFormat="1" ht="15">
      <c r="A22" s="65" t="s">
        <v>98</v>
      </c>
      <c r="B22" s="91"/>
      <c r="C22" s="91"/>
      <c r="D22" s="91"/>
      <c r="E22" s="91"/>
      <c r="F22" s="91"/>
      <c r="G22" s="91"/>
      <c r="H22" s="90">
        <f t="shared" si="1"/>
        <v>0</v>
      </c>
    </row>
    <row r="23" spans="1:8" s="2" customFormat="1" ht="15">
      <c r="A23" s="65"/>
      <c r="B23" s="91"/>
      <c r="C23" s="91"/>
      <c r="D23" s="91"/>
      <c r="E23" s="91"/>
      <c r="F23" s="91"/>
      <c r="G23" s="91"/>
      <c r="H23" s="91"/>
    </row>
    <row r="24" spans="1:10" s="2" customFormat="1" ht="15.75" thickBot="1">
      <c r="A24" s="88" t="s">
        <v>139</v>
      </c>
      <c r="B24" s="93">
        <f>SUM(B15:B23)</f>
        <v>138230</v>
      </c>
      <c r="C24" s="94"/>
      <c r="D24" s="93">
        <f>SUM(D15:D23)</f>
        <v>13823</v>
      </c>
      <c r="E24" s="94"/>
      <c r="F24" s="93">
        <f>SUM(F15:F23)</f>
        <v>-13599929</v>
      </c>
      <c r="G24" s="94"/>
      <c r="H24" s="93">
        <f>SUM(H15:H23)</f>
        <v>-13447876</v>
      </c>
      <c r="J24" s="31"/>
    </row>
    <row r="25" spans="1:8" s="2" customFormat="1" ht="15.75" thickTop="1">
      <c r="A25" s="65"/>
      <c r="B25" s="65"/>
      <c r="C25" s="65"/>
      <c r="D25" s="65"/>
      <c r="E25" s="63"/>
      <c r="F25" s="63"/>
      <c r="G25" s="63"/>
      <c r="H25" s="63"/>
    </row>
    <row r="26" ht="12.75">
      <c r="D26" s="7"/>
    </row>
    <row r="27" ht="16.5">
      <c r="B27" s="17"/>
    </row>
    <row r="28" ht="16.5">
      <c r="B28" s="17"/>
    </row>
    <row r="29" ht="16.5">
      <c r="B29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21"/>
  <sheetViews>
    <sheetView tabSelected="1" workbookViewId="0" topLeftCell="A1">
      <selection activeCell="L13" sqref="L13"/>
    </sheetView>
  </sheetViews>
  <sheetFormatPr defaultColWidth="9.140625" defaultRowHeight="12.75"/>
  <cols>
    <col min="2" max="2" width="19.140625" style="0" customWidth="1"/>
    <col min="3" max="3" width="14.7109375" style="0" customWidth="1"/>
    <col min="4" max="4" width="2.8515625" style="0" customWidth="1"/>
    <col min="5" max="5" width="14.00390625" style="0" customWidth="1"/>
    <col min="6" max="6" width="2.8515625" style="0" customWidth="1"/>
    <col min="7" max="7" width="11.140625" style="0" bestFit="1" customWidth="1"/>
    <col min="8" max="8" width="2.421875" style="0" customWidth="1"/>
    <col min="9" max="9" width="12.421875" style="0" customWidth="1"/>
    <col min="10" max="10" width="13.57421875" style="0" bestFit="1" customWidth="1"/>
  </cols>
  <sheetData>
    <row r="4" spans="2:9" ht="30">
      <c r="B4" s="24"/>
      <c r="C4" s="54" t="s">
        <v>127</v>
      </c>
      <c r="D4" s="54"/>
      <c r="E4" s="55" t="s">
        <v>114</v>
      </c>
      <c r="F4" s="55"/>
      <c r="G4" s="55" t="s">
        <v>123</v>
      </c>
      <c r="H4" s="56"/>
      <c r="I4" s="54" t="s">
        <v>2</v>
      </c>
    </row>
    <row r="5" spans="2:9" ht="15">
      <c r="B5" s="25" t="s">
        <v>104</v>
      </c>
      <c r="C5" s="16"/>
      <c r="D5" s="16"/>
      <c r="E5" s="16"/>
      <c r="F5" s="16"/>
      <c r="G5" s="16"/>
      <c r="H5" s="16"/>
      <c r="I5" s="16"/>
    </row>
    <row r="6" spans="2:9" ht="15">
      <c r="B6" s="26" t="s">
        <v>140</v>
      </c>
      <c r="C6" s="16">
        <v>917618</v>
      </c>
      <c r="D6" s="16"/>
      <c r="E6" s="16"/>
      <c r="F6" s="16"/>
      <c r="G6" s="16">
        <v>617660</v>
      </c>
      <c r="H6" s="16"/>
      <c r="I6" s="16">
        <f>SUM(C6:G6)</f>
        <v>1535278</v>
      </c>
    </row>
    <row r="7" spans="2:9" ht="15">
      <c r="B7" s="26" t="s">
        <v>105</v>
      </c>
      <c r="C7" s="16"/>
      <c r="D7" s="16"/>
      <c r="E7" s="16"/>
      <c r="F7" s="16"/>
      <c r="G7" s="16">
        <v>0</v>
      </c>
      <c r="H7" s="16"/>
      <c r="I7" s="16">
        <f>SUM(C7:G7)</f>
        <v>0</v>
      </c>
    </row>
    <row r="8" spans="2:9" ht="15">
      <c r="B8" s="26" t="s">
        <v>106</v>
      </c>
      <c r="C8" s="16">
        <v>0</v>
      </c>
      <c r="D8" s="16"/>
      <c r="E8" s="16"/>
      <c r="F8" s="16"/>
      <c r="G8" s="16">
        <v>0</v>
      </c>
      <c r="H8" s="16"/>
      <c r="I8" s="16">
        <f>SUM(C8:G8)</f>
        <v>0</v>
      </c>
    </row>
    <row r="9" spans="2:9" ht="15.75" thickBot="1">
      <c r="B9" s="26" t="s">
        <v>141</v>
      </c>
      <c r="C9" s="27">
        <f>SUM(C6:C8)</f>
        <v>917618</v>
      </c>
      <c r="D9" s="16"/>
      <c r="E9" s="27">
        <f>SUM(E6:E8)</f>
        <v>0</v>
      </c>
      <c r="F9" s="16"/>
      <c r="G9" s="27">
        <f>SUM(G6:G8)</f>
        <v>617660</v>
      </c>
      <c r="H9" s="16"/>
      <c r="I9" s="27">
        <f>SUM(I6:I8)</f>
        <v>1535278</v>
      </c>
    </row>
    <row r="10" spans="2:9" ht="15.75" thickTop="1">
      <c r="B10" s="26"/>
      <c r="C10" s="16"/>
      <c r="D10" s="16"/>
      <c r="E10" s="16"/>
      <c r="F10" s="16"/>
      <c r="G10" s="16"/>
      <c r="H10" s="16"/>
      <c r="I10" s="16"/>
    </row>
    <row r="11" spans="2:9" ht="15">
      <c r="B11" s="25" t="s">
        <v>107</v>
      </c>
      <c r="C11" s="16"/>
      <c r="D11" s="16"/>
      <c r="E11" s="16"/>
      <c r="F11" s="16"/>
      <c r="G11" s="16"/>
      <c r="H11" s="16"/>
      <c r="I11" s="16"/>
    </row>
    <row r="12" spans="2:9" ht="15">
      <c r="B12" s="26" t="s">
        <v>142</v>
      </c>
      <c r="C12" s="16">
        <v>553887</v>
      </c>
      <c r="D12" s="16"/>
      <c r="E12" s="16"/>
      <c r="F12" s="16"/>
      <c r="G12" s="16">
        <v>248952</v>
      </c>
      <c r="H12" s="16"/>
      <c r="I12" s="16">
        <f>SUM(C12:G12)</f>
        <v>802839</v>
      </c>
    </row>
    <row r="13" spans="2:9" ht="15">
      <c r="B13" s="26" t="s">
        <v>109</v>
      </c>
      <c r="C13" s="16">
        <v>0</v>
      </c>
      <c r="D13" s="16"/>
      <c r="E13" s="16"/>
      <c r="F13" s="16"/>
      <c r="G13" s="16">
        <v>0</v>
      </c>
      <c r="H13" s="16"/>
      <c r="I13" s="16">
        <f>SUM(C13:G13)</f>
        <v>0</v>
      </c>
    </row>
    <row r="14" spans="2:9" ht="15">
      <c r="B14" s="26" t="s">
        <v>106</v>
      </c>
      <c r="C14" s="16">
        <v>0</v>
      </c>
      <c r="D14" s="16"/>
      <c r="E14" s="16">
        <v>0</v>
      </c>
      <c r="F14" s="16"/>
      <c r="G14" s="16">
        <v>0</v>
      </c>
      <c r="H14" s="16"/>
      <c r="I14" s="16">
        <f>SUM(C14:G14)</f>
        <v>0</v>
      </c>
    </row>
    <row r="15" spans="2:9" ht="15.75" thickBot="1">
      <c r="B15" s="26" t="s">
        <v>143</v>
      </c>
      <c r="C15" s="27">
        <f>+C12+C13</f>
        <v>553887</v>
      </c>
      <c r="D15" s="16"/>
      <c r="E15" s="27">
        <f>+E12+E13+E14</f>
        <v>0</v>
      </c>
      <c r="F15" s="16"/>
      <c r="G15" s="27">
        <f>+G12+G13+G14</f>
        <v>248952</v>
      </c>
      <c r="H15" s="16"/>
      <c r="I15" s="27">
        <f>+I12+I13+I14</f>
        <v>802839</v>
      </c>
    </row>
    <row r="16" spans="2:9" ht="15.75" thickTop="1">
      <c r="B16" s="26"/>
      <c r="C16" s="16"/>
      <c r="D16" s="16"/>
      <c r="E16" s="16"/>
      <c r="F16" s="16"/>
      <c r="G16" s="16"/>
      <c r="H16" s="16"/>
      <c r="I16" s="16"/>
    </row>
    <row r="17" spans="2:9" ht="15">
      <c r="B17" s="25" t="s">
        <v>144</v>
      </c>
      <c r="C17" s="16">
        <f>+C6-C12</f>
        <v>363731</v>
      </c>
      <c r="D17" s="16"/>
      <c r="E17" s="16">
        <f>+E6-E12</f>
        <v>0</v>
      </c>
      <c r="F17" s="16"/>
      <c r="G17" s="16">
        <f>+G6-G12</f>
        <v>368708</v>
      </c>
      <c r="H17" s="16"/>
      <c r="I17" s="16">
        <f>+I6-I12</f>
        <v>732439</v>
      </c>
    </row>
    <row r="18" spans="2:9" ht="15.75" thickBot="1">
      <c r="B18" s="25" t="s">
        <v>145</v>
      </c>
      <c r="C18" s="27">
        <f>+C9-C15</f>
        <v>363731</v>
      </c>
      <c r="D18" s="16"/>
      <c r="E18" s="27">
        <f>+E9-E15</f>
        <v>0</v>
      </c>
      <c r="F18" s="16"/>
      <c r="G18" s="27">
        <f>+G9-G15</f>
        <v>368708</v>
      </c>
      <c r="H18" s="16"/>
      <c r="I18" s="27">
        <f>+I9-I15</f>
        <v>732439</v>
      </c>
    </row>
    <row r="19" ht="13.5" thickTop="1"/>
    <row r="21" ht="12.75">
      <c r="E21" s="5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CMA</cp:lastModifiedBy>
  <cp:lastPrinted>2012-03-24T12:18:13Z</cp:lastPrinted>
  <dcterms:created xsi:type="dcterms:W3CDTF">2008-12-17T10:29:05Z</dcterms:created>
  <dcterms:modified xsi:type="dcterms:W3CDTF">2012-03-24T12:18:17Z</dcterms:modified>
  <cp:category/>
  <cp:version/>
  <cp:contentType/>
  <cp:contentStatus/>
</cp:coreProperties>
</file>