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588" windowWidth="14808" windowHeight="7536" tabRatio="872"/>
  </bookViews>
  <sheets>
    <sheet name="Kapaku" sheetId="9" r:id="rId1"/>
    <sheet name="Bilanci 14" sheetId="4" r:id="rId2"/>
    <sheet name="PASH 14" sheetId="5" r:id="rId3"/>
    <sheet name="Fl.in 14" sheetId="6" r:id="rId4"/>
    <sheet name="Kapitali 14" sheetId="19" r:id="rId5"/>
    <sheet name="Amort 14" sheetId="8" r:id="rId6"/>
    <sheet name="Kapit 14" sheetId="7" r:id="rId7"/>
    <sheet name="Sig 14" sheetId="16" r:id="rId8"/>
    <sheet name="Asete 14" sheetId="10" r:id="rId9"/>
    <sheet name="FDP 14" sheetId="15" r:id="rId10"/>
  </sheets>
  <externalReferences>
    <externalReference r:id="rId11"/>
    <externalReference r:id="rId12"/>
    <externalReference r:id="rId13"/>
  </externalReferences>
  <definedNames>
    <definedName name="xe110soc" localSheetId="5">#REF!</definedName>
    <definedName name="xe110soc" localSheetId="1">#REF!</definedName>
    <definedName name="xe110soc" localSheetId="3">#REF!</definedName>
    <definedName name="xe110soc" localSheetId="0">#REF!</definedName>
    <definedName name="xe110soc" localSheetId="6">#REF!</definedName>
    <definedName name="xe110soc" localSheetId="4">#REF!</definedName>
    <definedName name="xe110soc" localSheetId="2">#REF!</definedName>
    <definedName name="xe110soc" localSheetId="7">#REF!</definedName>
    <definedName name="xe110soc">#REF!</definedName>
    <definedName name="xe180soc" localSheetId="5">#REF!</definedName>
    <definedName name="xe180soc" localSheetId="1">#REF!</definedName>
    <definedName name="xe180soc" localSheetId="3">#REF!</definedName>
    <definedName name="xe180soc" localSheetId="0">#REF!</definedName>
    <definedName name="xe180soc" localSheetId="6">#REF!</definedName>
    <definedName name="xe180soc" localSheetId="4">#REF!</definedName>
    <definedName name="xe180soc" localSheetId="2">#REF!</definedName>
    <definedName name="xe180soc" localSheetId="7">#REF!</definedName>
    <definedName name="xe180soc">#REF!</definedName>
  </definedNames>
  <calcPr calcId="144525"/>
</workbook>
</file>

<file path=xl/calcChain.xml><?xml version="1.0" encoding="utf-8"?>
<calcChain xmlns="http://schemas.openxmlformats.org/spreadsheetml/2006/main">
  <c r="E30" i="6" l="1"/>
  <c r="F42" i="19"/>
  <c r="G26" i="4" l="1"/>
  <c r="H26" i="4" s="1"/>
  <c r="E51" i="19" l="1"/>
  <c r="F47" i="19"/>
  <c r="G47" i="19" s="1"/>
  <c r="E39" i="19"/>
  <c r="C39" i="19"/>
  <c r="C46" i="19" s="1"/>
  <c r="C52" i="19" s="1"/>
  <c r="B39" i="19"/>
  <c r="B46" i="19" s="1"/>
  <c r="G50" i="19"/>
  <c r="G48" i="19"/>
  <c r="G42" i="19"/>
  <c r="F38" i="19"/>
  <c r="G38" i="19" s="1"/>
  <c r="E33" i="19"/>
  <c r="D33" i="19"/>
  <c r="G32" i="19"/>
  <c r="G30" i="19"/>
  <c r="F27" i="19"/>
  <c r="G27" i="19" s="1"/>
  <c r="F26" i="19"/>
  <c r="G24" i="19"/>
  <c r="D26" i="19" s="1"/>
  <c r="F19" i="19"/>
  <c r="E19" i="19"/>
  <c r="D19" i="19"/>
  <c r="G17" i="19"/>
  <c r="H13" i="19"/>
  <c r="H9" i="19"/>
  <c r="B9" i="19"/>
  <c r="F7" i="19"/>
  <c r="F9" i="19" s="1"/>
  <c r="F13" i="19" s="1"/>
  <c r="E4" i="19"/>
  <c r="E9" i="19" s="1"/>
  <c r="E13" i="19" s="1"/>
  <c r="D4" i="19"/>
  <c r="F21" i="19" l="1"/>
  <c r="B52" i="19"/>
  <c r="G4" i="19"/>
  <c r="G19" i="19"/>
  <c r="E46" i="19"/>
  <c r="E52" i="19" s="1"/>
  <c r="E26" i="19"/>
  <c r="G26" i="19" s="1"/>
  <c r="D9" i="19"/>
  <c r="D13" i="19" s="1"/>
  <c r="D21" i="19" s="1"/>
  <c r="E21" i="19"/>
  <c r="G7" i="19"/>
  <c r="G9" i="19" s="1"/>
  <c r="G13" i="19" s="1"/>
  <c r="F33" i="19"/>
  <c r="G33" i="19" s="1"/>
  <c r="G21" i="19" l="1"/>
  <c r="D46" i="19"/>
  <c r="D52" i="19" s="1"/>
  <c r="O11" i="15" l="1"/>
  <c r="O6" i="15"/>
  <c r="K13" i="8"/>
  <c r="L24" i="16" l="1"/>
  <c r="K24" i="16"/>
  <c r="I24" i="16"/>
  <c r="I26" i="16" s="1"/>
  <c r="G24" i="16"/>
  <c r="D24" i="16"/>
  <c r="C24" i="16"/>
  <c r="M23" i="16"/>
  <c r="H23" i="16"/>
  <c r="J23" i="16" s="1"/>
  <c r="M22" i="16"/>
  <c r="H22" i="16"/>
  <c r="J22" i="16" s="1"/>
  <c r="F21" i="16"/>
  <c r="M21" i="16" s="1"/>
  <c r="F20" i="16"/>
  <c r="M20" i="16" s="1"/>
  <c r="E20" i="16"/>
  <c r="F19" i="16"/>
  <c r="M19" i="16" s="1"/>
  <c r="E19" i="16"/>
  <c r="F18" i="16"/>
  <c r="M18" i="16" s="1"/>
  <c r="F17" i="16"/>
  <c r="M17" i="16" s="1"/>
  <c r="F16" i="16"/>
  <c r="M16" i="16" s="1"/>
  <c r="F15" i="16"/>
  <c r="M15" i="16" s="1"/>
  <c r="F14" i="16"/>
  <c r="M14" i="16" s="1"/>
  <c r="F13" i="16"/>
  <c r="M13" i="16" s="1"/>
  <c r="F12" i="16"/>
  <c r="N8" i="15"/>
  <c r="N14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N11" i="15"/>
  <c r="P11" i="15" s="1"/>
  <c r="M10" i="15"/>
  <c r="L10" i="15"/>
  <c r="K10" i="15"/>
  <c r="J10" i="15"/>
  <c r="I10" i="15"/>
  <c r="H10" i="15"/>
  <c r="G10" i="15"/>
  <c r="F10" i="15"/>
  <c r="E10" i="15"/>
  <c r="D10" i="15"/>
  <c r="C10" i="15"/>
  <c r="B10" i="15"/>
  <c r="N9" i="15"/>
  <c r="M7" i="15"/>
  <c r="L7" i="15"/>
  <c r="K7" i="15"/>
  <c r="J7" i="15"/>
  <c r="I7" i="15"/>
  <c r="H7" i="15"/>
  <c r="G7" i="15"/>
  <c r="F7" i="15"/>
  <c r="E7" i="15"/>
  <c r="D7" i="15"/>
  <c r="C7" i="15"/>
  <c r="B7" i="15"/>
  <c r="N6" i="15"/>
  <c r="P6" i="15" s="1"/>
  <c r="F100" i="4" l="1"/>
  <c r="F39" i="19"/>
  <c r="F24" i="16"/>
  <c r="B15" i="15"/>
  <c r="B16" i="15" s="1"/>
  <c r="H20" i="16"/>
  <c r="J20" i="16" s="1"/>
  <c r="N12" i="15"/>
  <c r="M17" i="15"/>
  <c r="N7" i="15"/>
  <c r="E24" i="16"/>
  <c r="H19" i="16"/>
  <c r="J19" i="16" s="1"/>
  <c r="H12" i="16"/>
  <c r="M12" i="16"/>
  <c r="M24" i="16" s="1"/>
  <c r="H13" i="16"/>
  <c r="J13" i="16" s="1"/>
  <c r="H14" i="16"/>
  <c r="J14" i="16" s="1"/>
  <c r="H15" i="16"/>
  <c r="J15" i="16" s="1"/>
  <c r="H16" i="16"/>
  <c r="J16" i="16" s="1"/>
  <c r="H17" i="16"/>
  <c r="J17" i="16" s="1"/>
  <c r="H18" i="16"/>
  <c r="J18" i="16" s="1"/>
  <c r="H21" i="16"/>
  <c r="J21" i="16" s="1"/>
  <c r="N10" i="15"/>
  <c r="F12" i="8"/>
  <c r="F13" i="8" s="1"/>
  <c r="E11" i="8"/>
  <c r="H11" i="8" s="1"/>
  <c r="J11" i="8" s="1"/>
  <c r="E10" i="8"/>
  <c r="H10" i="8" s="1"/>
  <c r="J10" i="8" s="1"/>
  <c r="E9" i="8"/>
  <c r="H9" i="8" s="1"/>
  <c r="J9" i="8" s="1"/>
  <c r="E8" i="8"/>
  <c r="H8" i="8" s="1"/>
  <c r="J8" i="8" s="1"/>
  <c r="E7" i="8"/>
  <c r="C11" i="8"/>
  <c r="C10" i="8"/>
  <c r="C9" i="8"/>
  <c r="C8" i="8"/>
  <c r="C7" i="8"/>
  <c r="E13" i="10"/>
  <c r="D13" i="10"/>
  <c r="G39" i="19" l="1"/>
  <c r="H7" i="8"/>
  <c r="H12" i="8" s="1"/>
  <c r="H13" i="8" s="1"/>
  <c r="E12" i="8"/>
  <c r="E13" i="8" s="1"/>
  <c r="H24" i="16"/>
  <c r="J12" i="16"/>
  <c r="J24" i="16" s="1"/>
  <c r="C13" i="15"/>
  <c r="L8" i="8"/>
  <c r="N8" i="8" s="1"/>
  <c r="L10" i="8"/>
  <c r="N10" i="8" s="1"/>
  <c r="L9" i="8"/>
  <c r="N9" i="8" s="1"/>
  <c r="L11" i="8"/>
  <c r="N11" i="8" s="1"/>
  <c r="J7" i="8" l="1"/>
  <c r="J12" i="8" s="1"/>
  <c r="J13" i="8" s="1"/>
  <c r="C15" i="15"/>
  <c r="L7" i="8" l="1"/>
  <c r="L12" i="8" s="1"/>
  <c r="L13" i="8" s="1"/>
  <c r="C16" i="15"/>
  <c r="N7" i="8" l="1"/>
  <c r="N12" i="8" s="1"/>
  <c r="N13" i="8" s="1"/>
  <c r="D13" i="15"/>
  <c r="I12" i="8"/>
  <c r="I13" i="8" s="1"/>
  <c r="G12" i="8"/>
  <c r="G13" i="8" s="1"/>
  <c r="M7" i="8"/>
  <c r="M12" i="8" s="1"/>
  <c r="M13" i="8" s="1"/>
  <c r="E7" i="7"/>
  <c r="F7" i="7" s="1"/>
  <c r="E5" i="7"/>
  <c r="F5" i="7" s="1"/>
  <c r="E3" i="7"/>
  <c r="F3" i="7" s="1"/>
  <c r="D3" i="7"/>
  <c r="B3" i="7"/>
  <c r="B33" i="6"/>
  <c r="B28" i="6"/>
  <c r="B26" i="6"/>
  <c r="B19" i="6"/>
  <c r="B18" i="6"/>
  <c r="B17" i="6"/>
  <c r="B14" i="6"/>
  <c r="D15" i="15" l="1"/>
  <c r="D16" i="15" l="1"/>
  <c r="F51" i="19" l="1"/>
  <c r="E13" i="15"/>
  <c r="E100" i="4" l="1"/>
  <c r="F49" i="19"/>
  <c r="G49" i="19" s="1"/>
  <c r="G51" i="19"/>
  <c r="E15" i="15"/>
  <c r="F44" i="19" l="1"/>
  <c r="F46" i="19" s="1"/>
  <c r="E16" i="15"/>
  <c r="G44" i="19" l="1"/>
  <c r="G46" i="19" s="1"/>
  <c r="F52" i="19"/>
  <c r="G52" i="19" s="1"/>
  <c r="F13" i="15"/>
  <c r="F15" i="15" l="1"/>
  <c r="F16" i="15" l="1"/>
  <c r="G13" i="15" l="1"/>
  <c r="G15" i="15" l="1"/>
  <c r="G16" i="15" s="1"/>
  <c r="H13" i="15" s="1"/>
  <c r="H15" i="15" s="1"/>
  <c r="H16" i="15" s="1"/>
  <c r="I13" i="15" s="1"/>
  <c r="I15" i="15" s="1"/>
  <c r="I16" i="15" s="1"/>
  <c r="J13" i="15" s="1"/>
  <c r="J15" i="15" s="1"/>
  <c r="J16" i="15" s="1"/>
  <c r="K13" i="15" s="1"/>
  <c r="K15" i="15" s="1"/>
  <c r="K16" i="15" s="1"/>
  <c r="L13" i="15" s="1"/>
  <c r="L15" i="15" s="1"/>
  <c r="L16" i="15" s="1"/>
  <c r="M13" i="15" s="1"/>
  <c r="M15" i="15" s="1"/>
  <c r="M16" i="15" l="1"/>
  <c r="N16" i="15" s="1"/>
  <c r="N15" i="15"/>
  <c r="N13" i="15"/>
</calcChain>
</file>

<file path=xl/sharedStrings.xml><?xml version="1.0" encoding="utf-8"?>
<sst xmlns="http://schemas.openxmlformats.org/spreadsheetml/2006/main" count="403" uniqueCount="316">
  <si>
    <t>Bilanci kontabel</t>
  </si>
  <si>
    <t>Per periudhen qe mbyllet deri me 31 Dhjetor 2014</t>
  </si>
  <si>
    <t>Nr</t>
  </si>
  <si>
    <t>A K T I V E T</t>
  </si>
  <si>
    <t>Shenime</t>
  </si>
  <si>
    <t>Viti 2014</t>
  </si>
  <si>
    <t>Viti 2013</t>
  </si>
  <si>
    <t>I</t>
  </si>
  <si>
    <t>AKTIVET AFATSHKURTRA</t>
  </si>
  <si>
    <t>1  Aktivet monetare</t>
  </si>
  <si>
    <t xml:space="preserve">  &gt; Banka</t>
  </si>
  <si>
    <t xml:space="preserve">  &gt; Arka</t>
  </si>
  <si>
    <t>2  Derivate dhe aktive te mbajtuar per tregtim</t>
  </si>
  <si>
    <t>3  Aktivet te tjera financiare afatshkurtra</t>
  </si>
  <si>
    <t xml:space="preserve">  &gt; Kliente</t>
  </si>
  <si>
    <t xml:space="preserve">  &gt; Debitore, Kreditore te tjere</t>
  </si>
  <si>
    <t xml:space="preserve">  &gt;  tatim fitim</t>
  </si>
  <si>
    <t xml:space="preserve">  &gt; pagesa ne dogane </t>
  </si>
  <si>
    <t xml:space="preserve">  &gt; </t>
  </si>
  <si>
    <t>Totali</t>
  </si>
  <si>
    <t>4  Inventari</t>
  </si>
  <si>
    <t xml:space="preserve">  &gt; Lende e pare</t>
  </si>
  <si>
    <t xml:space="preserve">  &gt; Inventari i imet</t>
  </si>
  <si>
    <t xml:space="preserve">  &gt; Prodhim ne proces</t>
  </si>
  <si>
    <t xml:space="preserve">  &gt; Mallra per rishitje</t>
  </si>
  <si>
    <t xml:space="preserve">  &gt; Gjendja e mallit stok  </t>
  </si>
  <si>
    <t xml:space="preserve">  5  Aktivet Biologjike afatshkurtra</t>
  </si>
  <si>
    <t xml:space="preserve">  6  Aktivet afatshkurtra te mbajtura per shitje</t>
  </si>
  <si>
    <t xml:space="preserve">  7  Parapagimet dhe shpenzimet e shtyra</t>
  </si>
  <si>
    <t xml:space="preserve">  &gt; Shpenzime te periudhave te ardhshme </t>
  </si>
  <si>
    <t xml:space="preserve">  &gt;  </t>
  </si>
  <si>
    <t>II</t>
  </si>
  <si>
    <t>AKTIVET AFATGJATA</t>
  </si>
  <si>
    <t>1  Investime financiare afatgjata</t>
  </si>
  <si>
    <t>2  Aktivet Afatgjata</t>
  </si>
  <si>
    <t>&gt;  Ndertesa</t>
  </si>
  <si>
    <t>&gt;  Mjete transporti</t>
  </si>
  <si>
    <t>&gt;  Pajisje te ndryshme zyrash</t>
  </si>
  <si>
    <t xml:space="preserve">  3  Aktivet Biologjike afatgjata</t>
  </si>
  <si>
    <t xml:space="preserve">  4  Aktivet afatgjata jomateriale</t>
  </si>
  <si>
    <t xml:space="preserve">  5  Kapitali Aksioner i papaguar</t>
  </si>
  <si>
    <t xml:space="preserve">  6  Aktivet te tjera afatgjata </t>
  </si>
  <si>
    <t>TOTALI I AKTIVEVE ( I +II )</t>
  </si>
  <si>
    <t xml:space="preserve">Pasqyrat financiare jane te lexueshme se bashku me shenimet shpjeguese 1-11 </t>
  </si>
  <si>
    <t>P A S I V E T  DHE  K A P I T A L I</t>
  </si>
  <si>
    <t>PASIVET AFATSHKURTRA</t>
  </si>
  <si>
    <t>1  Derivativet</t>
  </si>
  <si>
    <t>2  Huamarrjet</t>
  </si>
  <si>
    <t>&gt;   Overdrafte bankare</t>
  </si>
  <si>
    <t xml:space="preserve">&gt;  Huamarrjet afatshkurtra </t>
  </si>
  <si>
    <t>3  Huat dhe parapagimet</t>
  </si>
  <si>
    <t>&gt;   Te pagueshme ndaj furnitoreve</t>
  </si>
  <si>
    <t>&gt;   Te pagueshme ndaj personelit</t>
  </si>
  <si>
    <t>&gt;   Detyrime per Sig Shoqerore</t>
  </si>
  <si>
    <t>&gt;   Detyrime tatimore per TAP-in</t>
  </si>
  <si>
    <t>&gt;   Dividente per tu paguar</t>
  </si>
  <si>
    <t>&gt;   Debitore e Kreditore te tjere (gjoba )</t>
  </si>
  <si>
    <t>4  Grandet dhe te ardhurat e shtyra</t>
  </si>
  <si>
    <t>5  Provizionet afatshkurtra</t>
  </si>
  <si>
    <t>Totali i detyrimeve afatshkurtra</t>
  </si>
  <si>
    <t>PASIVET AFATGJATA</t>
  </si>
  <si>
    <t>1  Hua afatgjata</t>
  </si>
  <si>
    <t>&gt;  Hua / Kredi</t>
  </si>
  <si>
    <t>2  Huamarrjet te tjera afatgjata  (leasing)</t>
  </si>
  <si>
    <t>3  Grandet dhe te ardhurat e shtyra</t>
  </si>
  <si>
    <t>5  Provizionet afatgjata</t>
  </si>
  <si>
    <t>TOTALI  I  PASIVIT ( I+II)</t>
  </si>
  <si>
    <t>III</t>
  </si>
  <si>
    <t>KAPITALI I SHOQERISE</t>
  </si>
  <si>
    <t>1  Aksonet e pakices (PF te konsoliduara)</t>
  </si>
  <si>
    <r>
      <t xml:space="preserve">2 </t>
    </r>
    <r>
      <rPr>
        <b/>
        <sz val="9"/>
        <rFont val="Arial"/>
        <family val="2"/>
      </rPr>
      <t xml:space="preserve"> Kapitali qe i perket aksionareve te shoqerise meme</t>
    </r>
  </si>
  <si>
    <t>3  Kapitali aksionar</t>
  </si>
  <si>
    <t>4  Primi i aksionit</t>
  </si>
  <si>
    <t>5  Njesite ose aksionet e thesarit (negative)</t>
  </si>
  <si>
    <t>6  Rezerva statusore</t>
  </si>
  <si>
    <t>7  Rezerva ligjore</t>
  </si>
  <si>
    <t>9  Fitime te  pashperndara</t>
  </si>
  <si>
    <t xml:space="preserve">Totali i Kapitalit  </t>
  </si>
  <si>
    <t>TOTALI I DETYRIMEVE KAPITALIT  (I,II,III)</t>
  </si>
  <si>
    <t>Pasqyra e te ardhurave dhe shpenzimeve</t>
  </si>
  <si>
    <t>Per periudhen qe mbyllet deri me 31/12/2014</t>
  </si>
  <si>
    <t>Pershkrimi i Elementeve</t>
  </si>
  <si>
    <t>Viti 2012</t>
  </si>
  <si>
    <t>Totali i Ardhurave</t>
  </si>
  <si>
    <t>Shpenzime te aktivitetit</t>
  </si>
  <si>
    <t>Ndryshimi i gjendjes</t>
  </si>
  <si>
    <t>Kosto e punes</t>
  </si>
  <si>
    <t>Pagat e personelit</t>
  </si>
  <si>
    <t>Te tjera personeli</t>
  </si>
  <si>
    <t>Shp.sig shoqerore</t>
  </si>
  <si>
    <t>Amortizimi dhe zhvleresimet</t>
  </si>
  <si>
    <t>Shpenzime te tjera</t>
  </si>
  <si>
    <t>Totali i Shpenzimeve</t>
  </si>
  <si>
    <t>Fitimi nga veprimtaria kryesore</t>
  </si>
  <si>
    <t>Te ardhura e shpenzime nga interesi</t>
  </si>
  <si>
    <t>Fitim (humbje) nga kursi I kembimit</t>
  </si>
  <si>
    <t>Te ardhura e shpenzime te tjera finaciare</t>
  </si>
  <si>
    <t>Totali te ardhurave e shpenzimeve finaciare</t>
  </si>
  <si>
    <t>Shenzime te pazbritshme</t>
  </si>
  <si>
    <t>Interesa mbi normat e B.SH.</t>
  </si>
  <si>
    <t xml:space="preserve">Gjoba e penalitete </t>
  </si>
  <si>
    <t xml:space="preserve">Totali </t>
  </si>
  <si>
    <t>Fitimi i tatueshem</t>
  </si>
  <si>
    <t>tatim fitimi 15 %</t>
  </si>
  <si>
    <t>Paguar gjate vitit tatim fitimi</t>
  </si>
  <si>
    <t>Fitimi neto</t>
  </si>
  <si>
    <t>Tatim fitimi paguar me deklarate vjetore</t>
  </si>
  <si>
    <t>Pasqyra e flukseve monetare -Metoda indirekte</t>
  </si>
  <si>
    <t>Pershkrimi i elemeteve</t>
  </si>
  <si>
    <t>Fluksi monetar nga veprimtarite e shfrytezimit</t>
  </si>
  <si>
    <t>Fitimi para tatimit</t>
  </si>
  <si>
    <t>Rregullime per :</t>
  </si>
  <si>
    <t xml:space="preserve">Amortizimin </t>
  </si>
  <si>
    <t>Humbjet nga kembimet valutore</t>
  </si>
  <si>
    <t>Te ardhuara nga  investimet</t>
  </si>
  <si>
    <t>Shpenzime per interesa</t>
  </si>
  <si>
    <t xml:space="preserve">Ndryshime ne Flukset e MM nga Kapitali Punues   </t>
  </si>
  <si>
    <r>
      <t>(Rritje)/renie ne tepricen e kerkesave te arketueshme</t>
    </r>
    <r>
      <rPr>
        <b/>
        <sz val="9"/>
        <rFont val="Arial"/>
        <family val="2"/>
      </rPr>
      <t xml:space="preserve"> tvsh</t>
    </r>
  </si>
  <si>
    <r>
      <t>(Rritje)/renie ne tepricen e kerkesave te arketueshme</t>
    </r>
    <r>
      <rPr>
        <b/>
        <sz val="9"/>
        <rFont val="Arial"/>
        <family val="2"/>
      </rPr>
      <t xml:space="preserve"> tatim fitimi</t>
    </r>
  </si>
  <si>
    <t>(Rritje)/renie ne tepricen Instrumenta borxhi, KLIENTE</t>
  </si>
  <si>
    <t xml:space="preserve">(Rritje)/renie ne tepricen e inventarit </t>
  </si>
  <si>
    <t>Rritje/(renie) ne tepricen e Llogarive te Pagueshme (Furnitoreve)</t>
  </si>
  <si>
    <r>
      <t xml:space="preserve">Rritje/(renie) ne tepricen e Detyrimeve Tatimore </t>
    </r>
    <r>
      <rPr>
        <b/>
        <sz val="9"/>
        <rFont val="Arial"/>
        <family val="2"/>
      </rPr>
      <t>Sigurime</t>
    </r>
  </si>
  <si>
    <r>
      <t xml:space="preserve">Rritje/(renie) ne tepricen e Detyrimeve ndaj </t>
    </r>
    <r>
      <rPr>
        <b/>
        <sz val="9"/>
        <rFont val="Arial"/>
        <family val="2"/>
      </rPr>
      <t>ortakeve</t>
    </r>
  </si>
  <si>
    <r>
      <t xml:space="preserve">Rritje/(renie) ne tepricen e detyrimeve  ndaj </t>
    </r>
    <r>
      <rPr>
        <b/>
        <sz val="9"/>
        <rFont val="Arial"/>
        <family val="2"/>
      </rPr>
      <t>personelit</t>
    </r>
  </si>
  <si>
    <t>Rritje/(renie) ne Parapagime e te Ardhurat e Shtyra</t>
  </si>
  <si>
    <t>Rritje/(renie) ne Parapagime e Arketuara</t>
  </si>
  <si>
    <t>Tatim Fitimi i Paguar</t>
  </si>
  <si>
    <t>MM Neto nga aktivitetet e shfrytezimit</t>
  </si>
  <si>
    <t xml:space="preserve">Fluksi i parave nga veprimtarite investuese </t>
  </si>
  <si>
    <t xml:space="preserve">Blerjet e aktiveve afatgjata materiale </t>
  </si>
  <si>
    <t xml:space="preserve">Fluksi i parave nga veprimtarite financiare </t>
  </si>
  <si>
    <t>Te ardhura nga borxhi</t>
  </si>
  <si>
    <t>Rritja / renia neto e mjeteve monetare</t>
  </si>
  <si>
    <t xml:space="preserve">Mjete monetare ne fillim te periudhes kontabel </t>
  </si>
  <si>
    <t xml:space="preserve">Mjete monetare ne fund te periudhes kontabel </t>
  </si>
  <si>
    <t>4.1,4,2</t>
  </si>
  <si>
    <t>Kapitali aksionar qe i perket Pronarit</t>
  </si>
  <si>
    <t>Kapitali aksionar</t>
  </si>
  <si>
    <t>Rezerva ligjore</t>
  </si>
  <si>
    <t>Fitimi i pashperndare</t>
  </si>
  <si>
    <t>Pozicioni me 31 Dhjetor 2011</t>
  </si>
  <si>
    <t>Totali i te ardhurave apo shpenzimeve, qe nuk jane njohur ne pasqyren e te ardhurave dhe shpenzimeve</t>
  </si>
  <si>
    <t>Tatimi mbi fitimin i vitit financiar</t>
  </si>
  <si>
    <t>Dividentet e paguar</t>
  </si>
  <si>
    <r>
      <t>Fitimi neto per periudhen kontabel</t>
    </r>
    <r>
      <rPr>
        <sz val="8"/>
        <rFont val="Arial"/>
        <family val="2"/>
      </rPr>
      <t xml:space="preserve"> Transferime ne rezerven e detyrueshme statusore</t>
    </r>
    <r>
      <rPr>
        <sz val="9"/>
        <rFont val="Arial"/>
        <family val="2"/>
      </rPr>
      <t xml:space="preserve"> </t>
    </r>
    <r>
      <rPr>
        <sz val="11"/>
        <color theme="1"/>
        <rFont val="Calibri"/>
        <family val="2"/>
        <scheme val="minor"/>
      </rPr>
      <t>2012</t>
    </r>
  </si>
  <si>
    <t>Pozicioni me 31 Dhjetor 2012</t>
  </si>
  <si>
    <r>
      <t>Fitimi neto per periudhen kontabel</t>
    </r>
    <r>
      <rPr>
        <sz val="8"/>
        <rFont val="Arial"/>
        <family val="2"/>
      </rPr>
      <t xml:space="preserve"> Transferime ne rezerven e detyrueshme statusore</t>
    </r>
    <r>
      <rPr>
        <sz val="9"/>
        <rFont val="Arial"/>
        <family val="2"/>
      </rPr>
      <t xml:space="preserve"> </t>
    </r>
    <r>
      <rPr>
        <sz val="11"/>
        <color theme="1"/>
        <rFont val="Calibri"/>
        <family val="2"/>
        <scheme val="minor"/>
      </rPr>
      <t>2013</t>
    </r>
  </si>
  <si>
    <t>Pozicioni me 31 Dhjetor 2013</t>
  </si>
  <si>
    <r>
      <t>Fitimi neto per periudhen kontabel</t>
    </r>
    <r>
      <rPr>
        <sz val="8"/>
        <rFont val="Arial"/>
        <family val="2"/>
      </rPr>
      <t xml:space="preserve"> Transferime ne rezerven e detyrueshme statusore</t>
    </r>
    <r>
      <rPr>
        <sz val="9"/>
        <rFont val="Arial"/>
        <family val="2"/>
      </rPr>
      <t xml:space="preserve"> </t>
    </r>
    <r>
      <rPr>
        <sz val="11"/>
        <color theme="1"/>
        <rFont val="Calibri"/>
        <family val="2"/>
        <scheme val="minor"/>
      </rPr>
      <t>2014</t>
    </r>
  </si>
  <si>
    <t>Pozicioni me 31 Dhjetor 2014</t>
  </si>
  <si>
    <t>PASQYRA E LLOGARITJES SE AMORTIZIMIT TE AKTIVEVE * PER VITIN  2014</t>
  </si>
  <si>
    <t>EMERTIMI  I  AKTIVIT</t>
  </si>
  <si>
    <t>Sasia</t>
  </si>
  <si>
    <t>Cmimi blerjes</t>
  </si>
  <si>
    <t xml:space="preserve">Vlera </t>
  </si>
  <si>
    <t>Vlera e mbetur NE 31.12.2013</t>
  </si>
  <si>
    <t>Ndryshimet gjate vitit  2014</t>
  </si>
  <si>
    <t>Koeficienti    Amortizimit ne                                                                                                                                                                                                                   %</t>
  </si>
  <si>
    <t>Amortizim 2014</t>
  </si>
  <si>
    <t>GJITHSEJ AMORTIZIM</t>
  </si>
  <si>
    <t>Vlera  e mbetur ne fund te 2014</t>
  </si>
  <si>
    <t>HYRJE AKTIVESH</t>
  </si>
  <si>
    <t>DALJE AKTIVESH</t>
  </si>
  <si>
    <t>TOTALI            31 DHJETOR</t>
  </si>
  <si>
    <t>c</t>
  </si>
  <si>
    <t xml:space="preserve">d = a + b + c </t>
  </si>
  <si>
    <t xml:space="preserve">e </t>
  </si>
  <si>
    <t>g = d x e</t>
  </si>
  <si>
    <t>h = f + g</t>
  </si>
  <si>
    <t>Totali i grupit</t>
  </si>
  <si>
    <t>TOTALI</t>
  </si>
  <si>
    <t>Emertimi dhe Forma ligjore</t>
  </si>
  <si>
    <t>NIPT -i</t>
  </si>
  <si>
    <t>Adresa e Selise</t>
  </si>
  <si>
    <t>Data e krijimit</t>
  </si>
  <si>
    <t>Nr. Regjistrit Tregetar</t>
  </si>
  <si>
    <t>Veprimtaria Kryesore</t>
  </si>
  <si>
    <t>PASQYRAT  FINANCIARE</t>
  </si>
  <si>
    <t>( Ne zbatim te Standartit Kombetar te Kontabilitetit Nr. 2 dhe</t>
  </si>
  <si>
    <t>Ligjit nr. 9228 Date 29.04.2004    Per KonAbilitetin dhe Pasqyrat Financiare  )</t>
  </si>
  <si>
    <t>Pasqyra Financiare jane individuale</t>
  </si>
  <si>
    <t>x</t>
  </si>
  <si>
    <t>Pasqyra Financiare jane te konsoliduara</t>
  </si>
  <si>
    <t>Pasqyra Financiare jane te shprehura ne</t>
  </si>
  <si>
    <t>Lek</t>
  </si>
  <si>
    <t>Pasqyra Financiare jane te rrumbullakosura ne</t>
  </si>
  <si>
    <t>Periudha Kontabel e Pasqyrave Financiare</t>
  </si>
  <si>
    <t>Nga   01/01/2014</t>
  </si>
  <si>
    <t>Deri  31/12/2014</t>
  </si>
  <si>
    <t>Data e mbylljes se Pasqyrave Financiare</t>
  </si>
  <si>
    <t>K01401001O</t>
  </si>
  <si>
    <t xml:space="preserve">Rr.Labinoti, Pall 2, Shk 7, Ap 57, Tirane  </t>
  </si>
  <si>
    <t>CMA Albania Shpk</t>
  </si>
  <si>
    <t>22360 dt 02/12/1999</t>
  </si>
  <si>
    <t>Aktivitet ne fushen e ndertimit</t>
  </si>
  <si>
    <r>
      <t xml:space="preserve">  &gt; T</t>
    </r>
    <r>
      <rPr>
        <sz val="9"/>
        <rFont val="Arial"/>
        <family val="2"/>
      </rPr>
      <t>VSH</t>
    </r>
  </si>
  <si>
    <t>&gt;  Pajisje te ndryshme informatike</t>
  </si>
  <si>
    <t>&gt;   Te tjera detyrime</t>
  </si>
  <si>
    <t>&gt;   Parapagime te arketuara</t>
  </si>
  <si>
    <t xml:space="preserve">Shitjet neto </t>
  </si>
  <si>
    <t>Humbje mbartur nga viti kaluar</t>
  </si>
  <si>
    <t>Emetimi i kapitalit aksionar</t>
  </si>
  <si>
    <t>Fitimi para Tatimit</t>
  </si>
  <si>
    <t>CMA ALBANIA 2014</t>
  </si>
  <si>
    <t>M2</t>
  </si>
  <si>
    <t>MJETE KTYESORE</t>
  </si>
  <si>
    <t>Kodi</t>
  </si>
  <si>
    <t>Artikuj</t>
  </si>
  <si>
    <t>Sasi</t>
  </si>
  <si>
    <t>Cmim</t>
  </si>
  <si>
    <t>Vlera</t>
  </si>
  <si>
    <t>Z001</t>
  </si>
  <si>
    <t>TAVOLINE</t>
  </si>
  <si>
    <t>COP</t>
  </si>
  <si>
    <t>Z002</t>
  </si>
  <si>
    <t>KOLLTUK DYSH</t>
  </si>
  <si>
    <t>Z004</t>
  </si>
  <si>
    <t>KONDICIONER</t>
  </si>
  <si>
    <t>Z005</t>
  </si>
  <si>
    <t>KOSHA</t>
  </si>
  <si>
    <t>Z006</t>
  </si>
  <si>
    <t>TAVOLINE V</t>
  </si>
  <si>
    <t>CMA 2014</t>
  </si>
  <si>
    <t>Pasqyra e rakordimit te FDP per periudhen 2014</t>
  </si>
  <si>
    <t>Rubrika</t>
  </si>
  <si>
    <t xml:space="preserve">Totali vjetor sipas FDP </t>
  </si>
  <si>
    <t xml:space="preserve">F5 </t>
  </si>
  <si>
    <t>11- shitje vl.tat</t>
  </si>
  <si>
    <t>12- tvsh e llogaritur</t>
  </si>
  <si>
    <t>15- blerje te perjashtuara</t>
  </si>
  <si>
    <t>16 - importe</t>
  </si>
  <si>
    <t>17 tvsh importe</t>
  </si>
  <si>
    <t>20 - blerje nga furnitore vendas</t>
  </si>
  <si>
    <t>21- tvsh-ja e blerjeve nga vendas</t>
  </si>
  <si>
    <t>26- tvsh-ja e mbartur nga muaji I kaluar</t>
  </si>
  <si>
    <t xml:space="preserve">27- kerkese per rimbursim </t>
  </si>
  <si>
    <t xml:space="preserve">29 - totatli I  tvsh e zbritshme te muajit </t>
  </si>
  <si>
    <t xml:space="preserve">24- tvsh-ja per pagese </t>
  </si>
  <si>
    <t>CMA ALBANIA</t>
  </si>
  <si>
    <t>Nipt: K01401001O</t>
  </si>
  <si>
    <t xml:space="preserve">Aktiviteti: </t>
  </si>
  <si>
    <r>
      <t xml:space="preserve">Permbledhese  e Formulari E -SIG 025 / a  </t>
    </r>
    <r>
      <rPr>
        <b/>
        <sz val="16"/>
        <rFont val="Times New Roman"/>
        <family val="1"/>
      </rPr>
      <t>2014</t>
    </r>
  </si>
  <si>
    <t>Listepagesat e Kontributeve te Sigurimeve Shoqerore, Shendetesore dhe Tatimit mbi te Ardhurat nga Punesimi</t>
  </si>
  <si>
    <t>Muaji</t>
  </si>
  <si>
    <t>Paga  bruto                                      ne leke</t>
  </si>
  <si>
    <t>Kontribute per sigurimet shendetesore gjithsej ne leke</t>
  </si>
  <si>
    <t xml:space="preserve">KONTRIBUTE TOTAL </t>
  </si>
  <si>
    <t xml:space="preserve">Paga bruto mbi te cilen llogaritet Tatimi mbi te ardhurat nga punesimi  </t>
  </si>
  <si>
    <t xml:space="preserve"> Tatimi mbi te ardhurat nga punesimi ne leke</t>
  </si>
  <si>
    <t>Paga neto</t>
  </si>
  <si>
    <t>Gjithsej</t>
  </si>
  <si>
    <t xml:space="preserve"> Mbi te cilen llogariten kontributet</t>
  </si>
  <si>
    <t>Nga keto:</t>
  </si>
  <si>
    <t xml:space="preserve"> Kontribute shtese </t>
  </si>
  <si>
    <t xml:space="preserve"> Gjithsej  </t>
  </si>
  <si>
    <t>Punedhenesi</t>
  </si>
  <si>
    <t>Punemaresi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</si>
  <si>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</si>
  <si>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</si>
  <si>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</si>
  <si>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</si>
  <si>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</si>
  <si>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</si>
  <si>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</si>
  <si>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</si>
  <si>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</si>
  <si>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</si>
  <si>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</si>
  <si>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</si>
  <si>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Totali listepageses</t>
  </si>
  <si>
    <t>Pajisje  Zyre 2181</t>
  </si>
  <si>
    <t>Gjendje artikuj 31/12/2014</t>
  </si>
  <si>
    <t>&gt; Te drejta dhe detyrime ndaj pjestareve te tjere te grupit</t>
  </si>
  <si>
    <t>Administratori</t>
  </si>
  <si>
    <t>Faruk Slaki</t>
  </si>
  <si>
    <t>&gt;   Detyrime ndaj Punonjesve te jashtem per sherbime</t>
  </si>
  <si>
    <t>&gt;   Detyrime tatimore  per Tatim Fitimin</t>
  </si>
  <si>
    <t xml:space="preserve">Administratori </t>
  </si>
  <si>
    <r>
      <t xml:space="preserve">Rritje/(renie) ne tepricen e detyrime tatimore per </t>
    </r>
    <r>
      <rPr>
        <b/>
        <sz val="9"/>
        <rFont val="Arial"/>
        <family val="2"/>
      </rPr>
      <t>TAP</t>
    </r>
    <r>
      <rPr>
        <sz val="9"/>
        <rFont val="Arial"/>
        <family val="2"/>
      </rPr>
      <t>-in</t>
    </r>
  </si>
  <si>
    <t>Rritje/(renie) ne  detyrimet ndaj Punonjesve te jashtem per sherb</t>
  </si>
  <si>
    <t>Rritje/(renie) ne tepricen e Detyrimeve te tjera</t>
  </si>
  <si>
    <t>Rritje/(renie) ne detyrimet tatimore  per Tat Fitimin</t>
  </si>
  <si>
    <t>Pozicioni i rregulluar</t>
  </si>
  <si>
    <t>Kapitali aksionar qe i perket aksionereve te shoqerise meme</t>
  </si>
  <si>
    <t>Primi aksionit</t>
  </si>
  <si>
    <t xml:space="preserve">Rezerva statusore </t>
  </si>
  <si>
    <t>Rezervat  ligjore</t>
  </si>
  <si>
    <t>Fitimi I pashperndare</t>
  </si>
  <si>
    <t>Pozicioni  me 31 dhjetor 2006</t>
  </si>
  <si>
    <t>Fitimi neto I vitit financiar</t>
  </si>
  <si>
    <t>(x)</t>
  </si>
  <si>
    <r>
      <t>Fitimi neto per periudhen kontabel</t>
    </r>
    <r>
      <rPr>
        <sz val="8"/>
        <rFont val="Times New Roman"/>
        <family val="1"/>
      </rPr>
      <t xml:space="preserve">                                                   Transferime ne rezerven e detyrueshme statusore</t>
    </r>
    <r>
      <rPr>
        <sz val="14"/>
        <rFont val="Times New Roman"/>
        <family val="1"/>
      </rPr>
      <t xml:space="preserve">   2007</t>
    </r>
  </si>
  <si>
    <t>Emetimi I kapitalit aksionar</t>
  </si>
  <si>
    <t>Pozicioni me 31 dhjetor 2007</t>
  </si>
  <si>
    <t>Totali I te ardhurave apo I shpenzimeve , qe nuk jane njohur ne pasyqer e te ardhurave dhe shpenzimeve</t>
  </si>
  <si>
    <r>
      <t>Fitimi neto per periudhen kontabel</t>
    </r>
    <r>
      <rPr>
        <sz val="9"/>
        <rFont val="Times New Roman"/>
        <family val="1"/>
      </rPr>
      <t xml:space="preserve">                                                Transferime ne rezerven e detyrueshme statusore   </t>
    </r>
    <r>
      <rPr>
        <sz val="14"/>
        <rFont val="Times New Roman"/>
        <family val="1"/>
      </rPr>
      <t>2008</t>
    </r>
  </si>
  <si>
    <t>Pozicioni me 31 dhjetor 2008</t>
  </si>
  <si>
    <t>Efakti I ndryshimeve ne politikat kontabel</t>
  </si>
  <si>
    <t>Pozicioni I rregulluar</t>
  </si>
  <si>
    <r>
      <t>Fitimi neto per periudhen kontabel</t>
    </r>
    <r>
      <rPr>
        <sz val="9"/>
        <rFont val="Times New Roman"/>
        <family val="1"/>
      </rPr>
      <t xml:space="preserve">                                                   Transferime ne rezerven e detyrueshme statusore  </t>
    </r>
    <r>
      <rPr>
        <sz val="11"/>
        <rFont val="Times New Roman"/>
        <family val="1"/>
      </rPr>
      <t xml:space="preserve"> 2009</t>
    </r>
  </si>
  <si>
    <t>Pozicioni me 31 dhjetor 2009</t>
  </si>
  <si>
    <t>Totali i te ardhurave apo i shpenzimeve, qe nuk jane njohur ne pasyren e te ardhurave dhe shpenzimeve</t>
  </si>
  <si>
    <t>Fitimi neto i vitit financiar</t>
  </si>
  <si>
    <r>
      <t>Fitimi neto per periudhen kontabel</t>
    </r>
    <r>
      <rPr>
        <sz val="9"/>
        <rFont val="Times New Roman"/>
        <family val="1"/>
      </rPr>
      <t xml:space="preserve">                                                   Transferime ne rezerven e detyrueshme statusore </t>
    </r>
    <r>
      <rPr>
        <sz val="11"/>
        <rFont val="Times New Roman"/>
        <family val="1"/>
      </rPr>
      <t xml:space="preserve">  2010</t>
    </r>
  </si>
  <si>
    <t>Pozicioni me 31 Dhjetor 2010</t>
  </si>
  <si>
    <r>
      <t>Fitimi neto per periudhen kontabel</t>
    </r>
    <r>
      <rPr>
        <sz val="9"/>
        <rFont val="Times New Roman"/>
        <family val="1"/>
      </rPr>
      <t xml:space="preserve">                                                   Transferime ne rezerven e detyrueshme statusore </t>
    </r>
    <r>
      <rPr>
        <sz val="11"/>
        <rFont val="Times New Roman"/>
        <family val="1"/>
      </rPr>
      <t>2011</t>
    </r>
  </si>
  <si>
    <r>
      <t>Fitimi neto per periudhen kontabel</t>
    </r>
    <r>
      <rPr>
        <sz val="9"/>
        <rFont val="Times New Roman"/>
        <family val="1"/>
      </rPr>
      <t xml:space="preserve">                                         Transferime ne rezerven e detyrueshme statusore </t>
    </r>
    <r>
      <rPr>
        <sz val="11"/>
        <rFont val="Times New Roman"/>
        <family val="1"/>
      </rPr>
      <t>2012</t>
    </r>
  </si>
  <si>
    <r>
      <t>Fitimi neto per periudhen kontabel</t>
    </r>
    <r>
      <rPr>
        <sz val="9"/>
        <rFont val="Times New Roman"/>
        <family val="1"/>
      </rPr>
      <t xml:space="preserve">                                         Transferime ne rezerven e detyrueshme statusore </t>
    </r>
    <r>
      <rPr>
        <sz val="11"/>
        <rFont val="Times New Roman"/>
        <family val="1"/>
      </rPr>
      <t>2013</t>
    </r>
  </si>
  <si>
    <r>
      <t>Fitimi neto per periudhen kontabel</t>
    </r>
    <r>
      <rPr>
        <sz val="9"/>
        <rFont val="Times New Roman"/>
        <family val="1"/>
      </rPr>
      <t xml:space="preserve">                                         Transferime ne rezerven e detyrueshme statusore </t>
    </r>
    <r>
      <rPr>
        <sz val="11"/>
        <rFont val="Times New Roman"/>
        <family val="1"/>
      </rPr>
      <t>2014</t>
    </r>
  </si>
  <si>
    <t>Te ardhura te periudhave te ardhshme</t>
  </si>
  <si>
    <t>8  Diferenca nga Rivlersimi  e Aktive Afatgjata per Shitje</t>
  </si>
  <si>
    <t>10 Fitimi (Humbja )e vitit financiar</t>
  </si>
  <si>
    <t xml:space="preserve">  </t>
  </si>
  <si>
    <t>Rezerva te tjera</t>
  </si>
  <si>
    <t xml:space="preserve">Shenime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</si>
</sst>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0.0%"/>
    <numFmt numFmtId="168" formatCode="_-* #,##0.0_-;\-* #,##0.0_-;_-* &quot;-&quot;??_-;_-@_-"/>
    <numFmt numFmtId="169" formatCode="_-* #,##0.00_L_e_k_-;\-* #,##0.00_L_e_k_-;_-* &quot;-&quot;??_L_e_k_-;_-@_-"/>
    <numFmt numFmtId="170" formatCode="&quot;ATS&quot;\ #,##0;[Red]&quot;-&quot;&quot;ATS&quot;\ #,##0"/>
    <numFmt numFmtId="171" formatCode="&quot;ATS&quot;\ #,##0.00;[Red]&quot;-&quot;&quot;ATS&quot;\ #,##0.00"/>
    <numFmt numFmtId="172" formatCode="_-* #,##0_L_e_k_-;\-* #,##0_L_e_k_-;_-* &quot;-&quot;??_L_e_k_-;_-@_-"/>
    <numFmt numFmtId="173" formatCode="_-* #,##0_-;\-* #,##0_-;_-* &quot;-&quot;??_-;_-@_-"/>
  </numFmts>
  <fonts count="8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i/>
      <sz val="9"/>
      <color indexed="12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sz val="10"/>
      <color indexed="8"/>
      <name val="MS Sans Serif"/>
      <family val="2"/>
    </font>
    <font>
      <sz val="11"/>
      <color indexed="10"/>
      <name val="Calibri"/>
      <family val="2"/>
    </font>
    <font>
      <sz val="12"/>
      <name val="Arial CE"/>
      <charset val="238"/>
    </font>
    <font>
      <sz val="10"/>
      <name val="MS Sans Serif"/>
      <family val="2"/>
    </font>
    <font>
      <i/>
      <sz val="8"/>
      <name val="Arial"/>
      <family val="2"/>
    </font>
    <font>
      <sz val="12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sz val="6"/>
      <name val="Arial"/>
      <family val="2"/>
    </font>
    <font>
      <sz val="7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2"/>
      <color indexed="8"/>
      <name val="Arial Narrow"/>
      <family val="2"/>
    </font>
    <font>
      <sz val="10"/>
      <name val="Arial Narrow"/>
      <family val="2"/>
    </font>
    <font>
      <b/>
      <sz val="9"/>
      <color indexed="8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i/>
      <sz val="10"/>
      <name val="Arial Narrow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0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4"/>
      <color indexed="8"/>
      <name val="Arial"/>
      <family val="2"/>
    </font>
    <font>
      <sz val="12"/>
      <color indexed="8"/>
      <name val="Arial"/>
      <family val="2"/>
    </font>
    <font>
      <sz val="26"/>
      <color indexed="8"/>
      <name val="Arial"/>
      <family val="2"/>
    </font>
    <font>
      <sz val="20"/>
      <color indexed="8"/>
      <name val="Arial"/>
      <family val="2"/>
    </font>
    <font>
      <i/>
      <sz val="11"/>
      <color indexed="8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indexed="10"/>
      <name val="Times New Roman"/>
      <family val="1"/>
    </font>
    <font>
      <sz val="8"/>
      <color indexed="11"/>
      <name val="Arial"/>
      <family val="2"/>
    </font>
    <font>
      <b/>
      <sz val="8"/>
      <color indexed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4"/>
      <name val="Cambria"/>
      <family val="1"/>
    </font>
    <font>
      <i/>
      <sz val="14"/>
      <name val="Arial"/>
      <family val="2"/>
    </font>
    <font>
      <b/>
      <i/>
      <sz val="7"/>
      <name val="Arial"/>
      <family val="2"/>
    </font>
    <font>
      <i/>
      <sz val="7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14"/>
      <color indexed="8"/>
      <name val="Times New Roman"/>
      <family val="1"/>
    </font>
    <font>
      <b/>
      <sz val="11"/>
      <name val="Times New Roman"/>
      <family val="1"/>
    </font>
    <font>
      <sz val="14"/>
      <color indexed="8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b/>
      <i/>
      <sz val="10"/>
      <name val="Times New Roman"/>
      <family val="1"/>
    </font>
    <font>
      <sz val="11"/>
      <color indexed="8"/>
      <name val="Calibri"/>
      <family val="2"/>
    </font>
    <font>
      <b/>
      <sz val="9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i/>
      <sz val="8"/>
      <color indexed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>
      <alignment vertical="top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7" fillId="0" borderId="0">
      <alignment vertical="top"/>
    </xf>
    <xf numFmtId="3" fontId="22" fillId="0" borderId="0">
      <alignment vertical="top"/>
    </xf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3" fillId="5" borderId="0" applyNumberFormat="0" applyBorder="0" applyAlignment="0" applyProtection="0"/>
    <xf numFmtId="43" fontId="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24" fillId="0" borderId="0"/>
    <xf numFmtId="0" fontId="22" fillId="0" borderId="0"/>
    <xf numFmtId="0" fontId="1" fillId="0" borderId="0">
      <alignment vertical="top"/>
    </xf>
    <xf numFmtId="0" fontId="1" fillId="0" borderId="0">
      <alignment vertical="top"/>
    </xf>
    <xf numFmtId="0" fontId="22" fillId="0" borderId="0">
      <alignment vertical="top"/>
    </xf>
    <xf numFmtId="0" fontId="1" fillId="0" borderId="0">
      <alignment vertical="top"/>
    </xf>
    <xf numFmtId="0" fontId="17" fillId="0" borderId="0">
      <alignment vertical="top"/>
    </xf>
    <xf numFmtId="0" fontId="25" fillId="0" borderId="0">
      <alignment vertical="top"/>
    </xf>
    <xf numFmtId="0" fontId="17" fillId="0" borderId="0">
      <alignment vertical="top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2" fillId="0" borderId="0"/>
    <xf numFmtId="0" fontId="26" fillId="0" borderId="0"/>
    <xf numFmtId="9" fontId="22" fillId="0" borderId="0" applyFont="0" applyFill="0" applyBorder="0" applyAlignment="0" applyProtection="0"/>
    <xf numFmtId="0" fontId="27" fillId="0" borderId="0"/>
    <xf numFmtId="0" fontId="17" fillId="0" borderId="0">
      <alignment vertical="top"/>
    </xf>
    <xf numFmtId="170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0" fontId="1" fillId="0" borderId="0"/>
    <xf numFmtId="44" fontId="59" fillId="0" borderId="0" applyFont="0" applyFill="0" applyBorder="0" applyAlignment="0" applyProtection="0"/>
    <xf numFmtId="0" fontId="78" fillId="0" borderId="0">
      <alignment vertical="top"/>
    </xf>
    <xf numFmtId="0" fontId="17" fillId="0" borderId="0" applyNumberFormat="0" applyFill="0" applyBorder="0" applyAlignment="0" applyProtection="0"/>
    <xf numFmtId="0" fontId="83" fillId="0" borderId="0"/>
    <xf numFmtId="165" fontId="83" fillId="0" borderId="0" applyFont="0" applyFill="0" applyBorder="0" applyAlignment="0" applyProtection="0"/>
  </cellStyleXfs>
  <cellXfs count="635">
    <xf numFmtId="0" fontId="0" fillId="0" borderId="0" xfId="0"/>
    <xf numFmtId="0" fontId="1" fillId="0" borderId="0" xfId="1"/>
    <xf numFmtId="0" fontId="3" fillId="0" borderId="0" xfId="1" applyFont="1"/>
    <xf numFmtId="0" fontId="9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41" fontId="11" fillId="0" borderId="5" xfId="1" applyNumberFormat="1" applyFont="1" applyBorder="1" applyAlignment="1">
      <alignment vertical="center"/>
    </xf>
    <xf numFmtId="0" fontId="12" fillId="2" borderId="5" xfId="1" applyFont="1" applyFill="1" applyBorder="1" applyAlignment="1">
      <alignment vertical="center" wrapText="1"/>
    </xf>
    <xf numFmtId="41" fontId="7" fillId="2" borderId="5" xfId="1" applyNumberFormat="1" applyFont="1" applyFill="1" applyBorder="1"/>
    <xf numFmtId="0" fontId="13" fillId="0" borderId="5" xfId="1" applyFont="1" applyBorder="1" applyAlignment="1">
      <alignment vertical="center" wrapText="1"/>
    </xf>
    <xf numFmtId="0" fontId="4" fillId="0" borderId="5" xfId="1" applyFont="1" applyFill="1" applyBorder="1" applyAlignment="1">
      <alignment horizontal="center"/>
    </xf>
    <xf numFmtId="41" fontId="5" fillId="0" borderId="5" xfId="1" applyNumberFormat="1" applyFont="1" applyFill="1" applyBorder="1"/>
    <xf numFmtId="0" fontId="12" fillId="0" borderId="5" xfId="1" applyFont="1" applyBorder="1" applyAlignment="1">
      <alignment vertical="center" wrapText="1"/>
    </xf>
    <xf numFmtId="41" fontId="7" fillId="0" borderId="5" xfId="1" applyNumberFormat="1" applyFont="1" applyFill="1" applyBorder="1"/>
    <xf numFmtId="41" fontId="5" fillId="0" borderId="5" xfId="1" applyNumberFormat="1" applyFont="1" applyBorder="1"/>
    <xf numFmtId="41" fontId="5" fillId="0" borderId="6" xfId="1" applyNumberFormat="1" applyFont="1" applyBorder="1"/>
    <xf numFmtId="0" fontId="7" fillId="3" borderId="5" xfId="1" applyFont="1" applyFill="1" applyBorder="1" applyAlignment="1">
      <alignment horizontal="center" vertical="center" wrapText="1" shrinkToFit="1"/>
    </xf>
    <xf numFmtId="0" fontId="4" fillId="3" borderId="5" xfId="1" applyFont="1" applyFill="1" applyBorder="1" applyAlignment="1">
      <alignment horizontal="center"/>
    </xf>
    <xf numFmtId="41" fontId="7" fillId="3" borderId="5" xfId="1" applyNumberFormat="1" applyFont="1" applyFill="1" applyBorder="1"/>
    <xf numFmtId="0" fontId="1" fillId="3" borderId="0" xfId="1" applyFill="1"/>
    <xf numFmtId="9" fontId="13" fillId="0" borderId="5" xfId="2" applyFont="1" applyBorder="1" applyAlignment="1">
      <alignment vertical="center" wrapText="1"/>
    </xf>
    <xf numFmtId="41" fontId="7" fillId="3" borderId="5" xfId="1" applyNumberFormat="1" applyFont="1" applyFill="1" applyBorder="1" applyAlignment="1">
      <alignment wrapText="1"/>
    </xf>
    <xf numFmtId="0" fontId="9" fillId="2" borderId="5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0" xfId="1" applyFill="1"/>
    <xf numFmtId="41" fontId="7" fillId="0" borderId="5" xfId="1" applyNumberFormat="1" applyFont="1" applyFill="1" applyBorder="1" applyAlignment="1">
      <alignment wrapText="1"/>
    </xf>
    <xf numFmtId="41" fontId="14" fillId="0" borderId="5" xfId="1" applyNumberFormat="1" applyFont="1" applyBorder="1" applyAlignment="1">
      <alignment wrapText="1"/>
    </xf>
    <xf numFmtId="41" fontId="12" fillId="0" borderId="5" xfId="1" applyNumberFormat="1" applyFont="1" applyBorder="1" applyAlignment="1">
      <alignment vertical="center" wrapText="1"/>
    </xf>
    <xf numFmtId="41" fontId="18" fillId="0" borderId="5" xfId="1" applyNumberFormat="1" applyFont="1" applyBorder="1" applyAlignment="1">
      <alignment wrapText="1"/>
    </xf>
    <xf numFmtId="0" fontId="6" fillId="2" borderId="5" xfId="1" applyFont="1" applyFill="1" applyBorder="1" applyAlignment="1">
      <alignment horizontal="center" vertical="center"/>
    </xf>
    <xf numFmtId="41" fontId="9" fillId="2" borderId="5" xfId="1" applyNumberFormat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wrapText="1"/>
    </xf>
    <xf numFmtId="41" fontId="8" fillId="0" borderId="5" xfId="1" applyNumberFormat="1" applyFont="1" applyFill="1" applyBorder="1" applyAlignment="1">
      <alignment wrapText="1"/>
    </xf>
    <xf numFmtId="0" fontId="13" fillId="0" borderId="5" xfId="1" applyFont="1" applyBorder="1" applyAlignment="1">
      <alignment horizontal="left"/>
    </xf>
    <xf numFmtId="41" fontId="5" fillId="0" borderId="5" xfId="1" applyNumberFormat="1" applyFont="1" applyFill="1" applyBorder="1" applyAlignment="1">
      <alignment wrapText="1"/>
    </xf>
    <xf numFmtId="0" fontId="5" fillId="0" borderId="0" xfId="1" applyFont="1"/>
    <xf numFmtId="41" fontId="20" fillId="0" borderId="5" xfId="1" applyNumberFormat="1" applyFont="1" applyFill="1" applyBorder="1" applyAlignment="1">
      <alignment wrapText="1"/>
    </xf>
    <xf numFmtId="0" fontId="7" fillId="0" borderId="5" xfId="1" applyFont="1" applyBorder="1"/>
    <xf numFmtId="0" fontId="5" fillId="0" borderId="5" xfId="1" applyFont="1" applyBorder="1" applyAlignment="1">
      <alignment horizontal="center"/>
    </xf>
    <xf numFmtId="41" fontId="7" fillId="0" borderId="5" xfId="1" applyNumberFormat="1" applyFont="1" applyBorder="1"/>
    <xf numFmtId="0" fontId="5" fillId="0" borderId="5" xfId="1" applyFont="1" applyBorder="1" applyAlignment="1">
      <alignment horizontal="left"/>
    </xf>
    <xf numFmtId="0" fontId="4" fillId="0" borderId="5" xfId="1" applyFont="1" applyBorder="1" applyAlignment="1">
      <alignment horizontal="center"/>
    </xf>
    <xf numFmtId="0" fontId="7" fillId="0" borderId="5" xfId="1" applyFont="1" applyFill="1" applyBorder="1"/>
    <xf numFmtId="41" fontId="1" fillId="0" borderId="5" xfId="3" applyNumberFormat="1" applyFont="1" applyBorder="1" applyAlignment="1"/>
    <xf numFmtId="0" fontId="7" fillId="3" borderId="5" xfId="1" applyFont="1" applyFill="1" applyBorder="1" applyAlignment="1">
      <alignment horizontal="left"/>
    </xf>
    <xf numFmtId="41" fontId="8" fillId="3" borderId="5" xfId="1" applyNumberFormat="1" applyFont="1" applyFill="1" applyBorder="1"/>
    <xf numFmtId="0" fontId="12" fillId="0" borderId="5" xfId="1" applyFont="1" applyBorder="1" applyAlignment="1">
      <alignment horizontal="left"/>
    </xf>
    <xf numFmtId="2" fontId="4" fillId="0" borderId="5" xfId="1" applyNumberFormat="1" applyFont="1" applyFill="1" applyBorder="1" applyAlignment="1">
      <alignment horizontal="center" wrapText="1"/>
    </xf>
    <xf numFmtId="0" fontId="6" fillId="0" borderId="5" xfId="1" applyFont="1" applyBorder="1" applyAlignment="1">
      <alignment horizontal="center" vertical="center"/>
    </xf>
    <xf numFmtId="0" fontId="7" fillId="0" borderId="5" xfId="1" applyFont="1" applyBorder="1" applyAlignment="1"/>
    <xf numFmtId="0" fontId="15" fillId="0" borderId="5" xfId="1" applyFont="1" applyBorder="1" applyAlignment="1"/>
    <xf numFmtId="41" fontId="8" fillId="0" borderId="5" xfId="1" applyNumberFormat="1" applyFont="1" applyBorder="1" applyAlignment="1"/>
    <xf numFmtId="41" fontId="8" fillId="0" borderId="6" xfId="1" applyNumberFormat="1" applyFont="1" applyBorder="1" applyAlignment="1"/>
    <xf numFmtId="0" fontId="8" fillId="0" borderId="5" xfId="1" applyFont="1" applyBorder="1" applyAlignment="1"/>
    <xf numFmtId="0" fontId="7" fillId="0" borderId="5" xfId="1" applyFont="1" applyBorder="1" applyAlignment="1">
      <alignment horizontal="left"/>
    </xf>
    <xf numFmtId="0" fontId="7" fillId="3" borderId="5" xfId="1" applyFont="1" applyFill="1" applyBorder="1" applyAlignment="1">
      <alignment horizontal="center"/>
    </xf>
    <xf numFmtId="0" fontId="2" fillId="0" borderId="0" xfId="18" applyFont="1"/>
    <xf numFmtId="0" fontId="1" fillId="0" borderId="0" xfId="18"/>
    <xf numFmtId="0" fontId="3" fillId="0" borderId="0" xfId="18" applyFont="1"/>
    <xf numFmtId="0" fontId="15" fillId="0" borderId="1" xfId="18" applyFont="1" applyBorder="1"/>
    <xf numFmtId="0" fontId="4" fillId="0" borderId="2" xfId="18" applyFont="1" applyBorder="1"/>
    <xf numFmtId="0" fontId="4" fillId="0" borderId="2" xfId="18" applyFont="1" applyBorder="1" applyAlignment="1">
      <alignment horizontal="center"/>
    </xf>
    <xf numFmtId="0" fontId="8" fillId="0" borderId="2" xfId="18" applyFont="1" applyBorder="1" applyAlignment="1">
      <alignment horizontal="center"/>
    </xf>
    <xf numFmtId="0" fontId="4" fillId="0" borderId="5" xfId="18" applyFont="1" applyBorder="1" applyAlignment="1">
      <alignment horizontal="center"/>
    </xf>
    <xf numFmtId="41" fontId="1" fillId="0" borderId="5" xfId="18" applyNumberFormat="1" applyFont="1" applyBorder="1"/>
    <xf numFmtId="41" fontId="1" fillId="0" borderId="6" xfId="18" applyNumberFormat="1" applyFont="1" applyBorder="1"/>
    <xf numFmtId="41" fontId="1" fillId="0" borderId="15" xfId="18" applyNumberFormat="1" applyFont="1" applyBorder="1"/>
    <xf numFmtId="0" fontId="4" fillId="4" borderId="5" xfId="18" applyFont="1" applyFill="1" applyBorder="1" applyAlignment="1">
      <alignment horizontal="center"/>
    </xf>
    <xf numFmtId="41" fontId="8" fillId="4" borderId="17" xfId="18" applyNumberFormat="1" applyFont="1" applyFill="1" applyBorder="1"/>
    <xf numFmtId="0" fontId="1" fillId="0" borderId="4" xfId="18" applyFont="1" applyBorder="1"/>
    <xf numFmtId="0" fontId="4" fillId="0" borderId="5" xfId="18" applyFont="1" applyBorder="1"/>
    <xf numFmtId="41" fontId="1" fillId="0" borderId="20" xfId="18" applyNumberFormat="1" applyFont="1" applyFill="1" applyBorder="1"/>
    <xf numFmtId="41" fontId="1" fillId="0" borderId="22" xfId="18" applyNumberFormat="1" applyFont="1" applyFill="1" applyBorder="1"/>
    <xf numFmtId="0" fontId="8" fillId="0" borderId="4" xfId="18" applyFont="1" applyBorder="1"/>
    <xf numFmtId="41" fontId="8" fillId="0" borderId="24" xfId="18" applyNumberFormat="1" applyFont="1" applyFill="1" applyBorder="1"/>
    <xf numFmtId="0" fontId="4" fillId="0" borderId="4" xfId="18" applyFont="1" applyBorder="1"/>
    <xf numFmtId="41" fontId="1" fillId="0" borderId="15" xfId="18" applyNumberFormat="1" applyFont="1" applyFill="1" applyBorder="1"/>
    <xf numFmtId="0" fontId="15" fillId="0" borderId="4" xfId="18" applyFont="1" applyBorder="1"/>
    <xf numFmtId="41" fontId="8" fillId="0" borderId="26" xfId="18" applyNumberFormat="1" applyFont="1" applyFill="1" applyBorder="1"/>
    <xf numFmtId="0" fontId="15" fillId="4" borderId="4" xfId="18" applyFont="1" applyFill="1" applyBorder="1"/>
    <xf numFmtId="0" fontId="4" fillId="4" borderId="5" xfId="18" applyFont="1" applyFill="1" applyBorder="1"/>
    <xf numFmtId="41" fontId="8" fillId="4" borderId="24" xfId="18" applyNumberFormat="1" applyFont="1" applyFill="1" applyBorder="1"/>
    <xf numFmtId="41" fontId="5" fillId="0" borderId="5" xfId="18" applyNumberFormat="1" applyFont="1" applyBorder="1"/>
    <xf numFmtId="41" fontId="5" fillId="0" borderId="22" xfId="18" applyNumberFormat="1" applyFont="1" applyBorder="1"/>
    <xf numFmtId="41" fontId="5" fillId="0" borderId="20" xfId="18" applyNumberFormat="1" applyFont="1" applyBorder="1"/>
    <xf numFmtId="0" fontId="1" fillId="0" borderId="5" xfId="18" applyBorder="1"/>
    <xf numFmtId="41" fontId="20" fillId="0" borderId="9" xfId="18" applyNumberFormat="1" applyFont="1" applyBorder="1"/>
    <xf numFmtId="0" fontId="28" fillId="0" borderId="5" xfId="18" applyFont="1" applyBorder="1"/>
    <xf numFmtId="41" fontId="8" fillId="0" borderId="5" xfId="18" applyNumberFormat="1" applyFont="1" applyFill="1" applyBorder="1"/>
    <xf numFmtId="41" fontId="8" fillId="0" borderId="22" xfId="18" applyNumberFormat="1" applyFont="1" applyBorder="1"/>
    <xf numFmtId="0" fontId="5" fillId="0" borderId="5" xfId="18" applyFont="1" applyBorder="1"/>
    <xf numFmtId="41" fontId="8" fillId="2" borderId="24" xfId="18" applyNumberFormat="1" applyFont="1" applyFill="1" applyBorder="1"/>
    <xf numFmtId="41" fontId="8" fillId="0" borderId="26" xfId="18" applyNumberFormat="1" applyFont="1" applyBorder="1"/>
    <xf numFmtId="0" fontId="15" fillId="0" borderId="8" xfId="18" applyFont="1" applyBorder="1"/>
    <xf numFmtId="0" fontId="1" fillId="0" borderId="9" xfId="18" applyBorder="1"/>
    <xf numFmtId="0" fontId="4" fillId="0" borderId="9" xfId="18" applyFont="1" applyBorder="1" applyAlignment="1">
      <alignment horizontal="center"/>
    </xf>
    <xf numFmtId="41" fontId="8" fillId="0" borderId="18" xfId="18" applyNumberFormat="1" applyFont="1" applyBorder="1"/>
    <xf numFmtId="0" fontId="15" fillId="0" borderId="0" xfId="18" applyFont="1"/>
    <xf numFmtId="0" fontId="5" fillId="0" borderId="0" xfId="18" applyFont="1"/>
    <xf numFmtId="0" fontId="1" fillId="0" borderId="0" xfId="30" applyFont="1" applyAlignment="1"/>
    <xf numFmtId="0" fontId="0" fillId="0" borderId="0" xfId="18" applyFont="1"/>
    <xf numFmtId="0" fontId="4" fillId="0" borderId="0" xfId="18" applyFont="1"/>
    <xf numFmtId="0" fontId="0" fillId="0" borderId="0" xfId="18" applyFont="1" applyBorder="1" applyAlignment="1">
      <alignment horizontal="center"/>
    </xf>
    <xf numFmtId="0" fontId="7" fillId="0" borderId="27" xfId="18" applyFont="1" applyBorder="1"/>
    <xf numFmtId="0" fontId="15" fillId="0" borderId="5" xfId="18" applyFont="1" applyBorder="1" applyAlignment="1">
      <alignment horizontal="center"/>
    </xf>
    <xf numFmtId="0" fontId="7" fillId="0" borderId="4" xfId="18" applyFont="1" applyBorder="1"/>
    <xf numFmtId="0" fontId="7" fillId="0" borderId="4" xfId="18" applyFont="1" applyBorder="1" applyAlignment="1">
      <alignment horizontal="left"/>
    </xf>
    <xf numFmtId="0" fontId="7" fillId="0" borderId="4" xfId="18" applyFont="1" applyBorder="1" applyAlignment="1">
      <alignment horizontal="center"/>
    </xf>
    <xf numFmtId="0" fontId="5" fillId="0" borderId="4" xfId="18" applyFont="1" applyBorder="1" applyAlignment="1">
      <alignment horizontal="right"/>
    </xf>
    <xf numFmtId="0" fontId="20" fillId="0" borderId="4" xfId="18" applyFont="1" applyBorder="1" applyAlignment="1">
      <alignment horizontal="right"/>
    </xf>
    <xf numFmtId="0" fontId="7" fillId="0" borderId="28" xfId="18" applyFont="1" applyBorder="1" applyAlignment="1">
      <alignment horizontal="center"/>
    </xf>
    <xf numFmtId="0" fontId="5" fillId="0" borderId="4" xfId="18" applyFont="1" applyBorder="1"/>
    <xf numFmtId="0" fontId="30" fillId="0" borderId="4" xfId="18" applyFont="1" applyBorder="1"/>
    <xf numFmtId="0" fontId="5" fillId="0" borderId="8" xfId="18" applyFont="1" applyBorder="1"/>
    <xf numFmtId="0" fontId="0" fillId="0" borderId="0" xfId="18" applyFont="1" applyAlignment="1">
      <alignment horizontal="center"/>
    </xf>
    <xf numFmtId="0" fontId="5" fillId="0" borderId="0" xfId="34" applyFont="1"/>
    <xf numFmtId="0" fontId="5" fillId="0" borderId="1" xfId="34" applyFont="1" applyBorder="1"/>
    <xf numFmtId="0" fontId="4" fillId="0" borderId="2" xfId="34" applyFont="1" applyBorder="1" applyAlignment="1">
      <alignment horizontal="center" vertical="center" wrapText="1"/>
    </xf>
    <xf numFmtId="0" fontId="32" fillId="0" borderId="2" xfId="34" applyFont="1" applyBorder="1" applyAlignment="1">
      <alignment horizontal="center" vertical="center" wrapText="1"/>
    </xf>
    <xf numFmtId="0" fontId="5" fillId="0" borderId="3" xfId="34" applyFont="1" applyBorder="1" applyAlignment="1">
      <alignment horizontal="center" vertical="center" wrapText="1"/>
    </xf>
    <xf numFmtId="0" fontId="7" fillId="2" borderId="8" xfId="34" applyFont="1" applyFill="1" applyBorder="1" applyAlignment="1">
      <alignment vertical="center" wrapText="1"/>
    </xf>
    <xf numFmtId="0" fontId="33" fillId="0" borderId="4" xfId="34" applyFont="1" applyBorder="1" applyAlignment="1">
      <alignment vertical="center" wrapText="1"/>
    </xf>
    <xf numFmtId="41" fontId="5" fillId="0" borderId="5" xfId="34" applyNumberFormat="1" applyFont="1" applyBorder="1"/>
    <xf numFmtId="41" fontId="20" fillId="0" borderId="5" xfId="34" applyNumberFormat="1" applyFont="1" applyBorder="1"/>
    <xf numFmtId="0" fontId="5" fillId="0" borderId="4" xfId="34" applyFont="1" applyBorder="1" applyAlignment="1">
      <alignment vertical="center" wrapText="1"/>
    </xf>
    <xf numFmtId="0" fontId="15" fillId="0" borderId="4" xfId="34" applyFont="1" applyBorder="1" applyAlignment="1">
      <alignment vertical="center" wrapText="1"/>
    </xf>
    <xf numFmtId="41" fontId="5" fillId="0" borderId="6" xfId="34" applyNumberFormat="1" applyFont="1" applyBorder="1"/>
    <xf numFmtId="41" fontId="20" fillId="0" borderId="6" xfId="34" applyNumberFormat="1" applyFont="1" applyBorder="1"/>
    <xf numFmtId="0" fontId="1" fillId="0" borderId="0" xfId="34" applyFont="1" applyAlignment="1">
      <alignment horizontal="center"/>
    </xf>
    <xf numFmtId="0" fontId="1" fillId="0" borderId="0" xfId="30" applyFont="1" applyBorder="1" applyAlignment="1"/>
    <xf numFmtId="0" fontId="6" fillId="0" borderId="0" xfId="30" applyFont="1" applyBorder="1" applyAlignment="1"/>
    <xf numFmtId="0" fontId="8" fillId="0" borderId="0" xfId="30" applyFont="1" applyBorder="1" applyAlignment="1"/>
    <xf numFmtId="0" fontId="35" fillId="0" borderId="29" xfId="30" applyFont="1" applyBorder="1" applyAlignment="1">
      <alignment horizontal="center" vertical="center"/>
    </xf>
    <xf numFmtId="0" fontId="35" fillId="0" borderId="0" xfId="30" applyFont="1" applyAlignment="1"/>
    <xf numFmtId="0" fontId="35" fillId="0" borderId="13" xfId="30" applyFont="1" applyBorder="1" applyAlignment="1">
      <alignment horizontal="center" vertical="center"/>
    </xf>
    <xf numFmtId="0" fontId="38" fillId="0" borderId="5" xfId="30" applyFont="1" applyBorder="1" applyAlignment="1">
      <alignment horizontal="center" vertical="center" wrapText="1"/>
    </xf>
    <xf numFmtId="0" fontId="38" fillId="0" borderId="0" xfId="30" applyFont="1" applyAlignment="1"/>
    <xf numFmtId="0" fontId="39" fillId="0" borderId="4" xfId="31" applyFont="1" applyBorder="1"/>
    <xf numFmtId="0" fontId="39" fillId="0" borderId="0" xfId="31" applyFont="1" applyBorder="1"/>
    <xf numFmtId="0" fontId="40" fillId="0" borderId="0" xfId="30" applyFont="1" applyBorder="1" applyAlignment="1"/>
    <xf numFmtId="0" fontId="41" fillId="0" borderId="5" xfId="31" applyFont="1" applyBorder="1"/>
    <xf numFmtId="3" fontId="42" fillId="0" borderId="5" xfId="31" applyNumberFormat="1" applyFont="1" applyBorder="1" applyAlignment="1">
      <alignment horizontal="right"/>
    </xf>
    <xf numFmtId="3" fontId="43" fillId="0" borderId="5" xfId="31" applyNumberFormat="1" applyFont="1" applyBorder="1" applyAlignment="1">
      <alignment horizontal="right"/>
    </xf>
    <xf numFmtId="0" fontId="44" fillId="0" borderId="5" xfId="30" applyFont="1" applyBorder="1" applyAlignment="1">
      <alignment horizontal="center"/>
    </xf>
    <xf numFmtId="0" fontId="40" fillId="0" borderId="6" xfId="30" applyFont="1" applyBorder="1" applyAlignment="1"/>
    <xf numFmtId="0" fontId="40" fillId="0" borderId="0" xfId="30" applyFont="1" applyAlignment="1"/>
    <xf numFmtId="41" fontId="46" fillId="0" borderId="5" xfId="31" applyNumberFormat="1" applyFont="1" applyBorder="1"/>
    <xf numFmtId="41" fontId="46" fillId="0" borderId="5" xfId="31" applyNumberFormat="1" applyFont="1" applyBorder="1" applyAlignment="1">
      <alignment horizontal="center"/>
    </xf>
    <xf numFmtId="41" fontId="46" fillId="0" borderId="5" xfId="31" applyNumberFormat="1" applyFont="1" applyBorder="1" applyAlignment="1">
      <alignment horizontal="right"/>
    </xf>
    <xf numFmtId="41" fontId="35" fillId="0" borderId="5" xfId="30" applyNumberFormat="1" applyFont="1" applyBorder="1" applyAlignment="1"/>
    <xf numFmtId="41" fontId="47" fillId="0" borderId="5" xfId="30" applyNumberFormat="1" applyFont="1" applyBorder="1" applyAlignment="1">
      <alignment horizontal="center"/>
    </xf>
    <xf numFmtId="41" fontId="35" fillId="0" borderId="5" xfId="13" applyNumberFormat="1" applyFont="1" applyBorder="1"/>
    <xf numFmtId="41" fontId="35" fillId="0" borderId="5" xfId="13" applyNumberFormat="1" applyFont="1" applyBorder="1" applyAlignment="1">
      <alignment horizontal="right"/>
    </xf>
    <xf numFmtId="41" fontId="35" fillId="0" borderId="6" xfId="30" applyNumberFormat="1" applyFont="1" applyBorder="1" applyAlignment="1"/>
    <xf numFmtId="0" fontId="48" fillId="2" borderId="4" xfId="31" applyFont="1" applyFill="1" applyBorder="1" applyAlignment="1">
      <alignment horizontal="centerContinuous"/>
    </xf>
    <xf numFmtId="0" fontId="48" fillId="2" borderId="13" xfId="31" applyFont="1" applyFill="1" applyBorder="1" applyAlignment="1">
      <alignment horizontal="centerContinuous"/>
    </xf>
    <xf numFmtId="41" fontId="49" fillId="2" borderId="5" xfId="31" applyNumberFormat="1" applyFont="1" applyFill="1" applyBorder="1" applyAlignment="1">
      <alignment horizontal="centerContinuous"/>
    </xf>
    <xf numFmtId="41" fontId="46" fillId="2" borderId="5" xfId="31" applyNumberFormat="1" applyFont="1" applyFill="1" applyBorder="1" applyAlignment="1">
      <alignment horizontal="right"/>
    </xf>
    <xf numFmtId="41" fontId="46" fillId="2" borderId="6" xfId="31" applyNumberFormat="1" applyFont="1" applyFill="1" applyBorder="1" applyAlignment="1">
      <alignment horizontal="right"/>
    </xf>
    <xf numFmtId="0" fontId="48" fillId="0" borderId="4" xfId="31" applyFont="1" applyBorder="1"/>
    <xf numFmtId="0" fontId="48" fillId="0" borderId="30" xfId="31" applyFont="1" applyBorder="1"/>
    <xf numFmtId="0" fontId="50" fillId="0" borderId="4" xfId="31" applyFont="1" applyBorder="1" applyAlignment="1">
      <alignment horizontal="center"/>
    </xf>
    <xf numFmtId="0" fontId="50" fillId="0" borderId="13" xfId="31" applyFont="1" applyBorder="1" applyAlignment="1">
      <alignment horizontal="center"/>
    </xf>
    <xf numFmtId="0" fontId="51" fillId="0" borderId="8" xfId="31" applyFont="1" applyFill="1" applyBorder="1" applyAlignment="1">
      <alignment horizontal="centerContinuous"/>
    </xf>
    <xf numFmtId="0" fontId="51" fillId="0" borderId="32" xfId="31" applyFont="1" applyFill="1" applyBorder="1" applyAlignment="1">
      <alignment horizontal="centerContinuous"/>
    </xf>
    <xf numFmtId="41" fontId="51" fillId="0" borderId="9" xfId="31" applyNumberFormat="1" applyFont="1" applyFill="1" applyBorder="1" applyAlignment="1">
      <alignment horizontal="centerContinuous"/>
    </xf>
    <xf numFmtId="41" fontId="45" fillId="0" borderId="9" xfId="31" applyNumberFormat="1" applyFont="1" applyFill="1" applyBorder="1" applyAlignment="1">
      <alignment horizontal="right"/>
    </xf>
    <xf numFmtId="41" fontId="45" fillId="0" borderId="10" xfId="31" applyNumberFormat="1" applyFont="1" applyFill="1" applyBorder="1" applyAlignment="1">
      <alignment horizontal="right"/>
    </xf>
    <xf numFmtId="0" fontId="1" fillId="0" borderId="0" xfId="30" applyFont="1" applyFill="1" applyAlignment="1"/>
    <xf numFmtId="41" fontId="1" fillId="0" borderId="0" xfId="30" applyNumberFormat="1" applyFont="1" applyFill="1" applyAlignment="1"/>
    <xf numFmtId="0" fontId="34" fillId="0" borderId="0" xfId="30" applyFont="1" applyAlignment="1"/>
    <xf numFmtId="0" fontId="1" fillId="0" borderId="0" xfId="33"/>
    <xf numFmtId="0" fontId="8" fillId="0" borderId="0" xfId="30" applyFont="1" applyAlignment="1"/>
    <xf numFmtId="41" fontId="8" fillId="0" borderId="0" xfId="30" applyNumberFormat="1" applyFont="1" applyFill="1" applyAlignment="1"/>
    <xf numFmtId="172" fontId="1" fillId="0" borderId="0" xfId="13" applyNumberFormat="1"/>
    <xf numFmtId="0" fontId="17" fillId="0" borderId="0" xfId="32"/>
    <xf numFmtId="0" fontId="19" fillId="0" borderId="27" xfId="32" applyFont="1" applyBorder="1"/>
    <xf numFmtId="0" fontId="52" fillId="0" borderId="33" xfId="32" applyFont="1" applyBorder="1"/>
    <xf numFmtId="0" fontId="17" fillId="0" borderId="33" xfId="32" applyBorder="1"/>
    <xf numFmtId="0" fontId="17" fillId="0" borderId="34" xfId="32" applyBorder="1"/>
    <xf numFmtId="0" fontId="19" fillId="0" borderId="28" xfId="32" applyFont="1" applyBorder="1"/>
    <xf numFmtId="0" fontId="52" fillId="0" borderId="0" xfId="32" applyFont="1" applyBorder="1"/>
    <xf numFmtId="0" fontId="17" fillId="0" borderId="0" xfId="32" applyBorder="1"/>
    <xf numFmtId="0" fontId="17" fillId="0" borderId="11" xfId="32" applyBorder="1"/>
    <xf numFmtId="0" fontId="17" fillId="0" borderId="28" xfId="32" applyBorder="1"/>
    <xf numFmtId="0" fontId="53" fillId="0" borderId="0" xfId="32" applyFont="1" applyBorder="1"/>
    <xf numFmtId="0" fontId="54" fillId="0" borderId="28" xfId="32" applyFont="1" applyBorder="1" applyAlignment="1">
      <alignment horizontal="centerContinuous" wrapText="1"/>
    </xf>
    <xf numFmtId="0" fontId="17" fillId="0" borderId="0" xfId="32" applyBorder="1" applyAlignment="1">
      <alignment horizontal="centerContinuous" wrapText="1"/>
    </xf>
    <xf numFmtId="0" fontId="17" fillId="0" borderId="11" xfId="32" applyFont="1" applyBorder="1"/>
    <xf numFmtId="0" fontId="55" fillId="0" borderId="0" xfId="32" applyFont="1" applyBorder="1" applyAlignment="1">
      <alignment horizontal="center"/>
    </xf>
    <xf numFmtId="0" fontId="17" fillId="0" borderId="28" xfId="32" applyFont="1" applyBorder="1"/>
    <xf numFmtId="0" fontId="19" fillId="0" borderId="0" xfId="32" applyFont="1" applyBorder="1" applyAlignment="1">
      <alignment horizontal="center"/>
    </xf>
    <xf numFmtId="0" fontId="21" fillId="0" borderId="0" xfId="32" applyFont="1" applyBorder="1"/>
    <xf numFmtId="0" fontId="17" fillId="0" borderId="35" xfId="32" applyBorder="1"/>
    <xf numFmtId="0" fontId="17" fillId="0" borderId="36" xfId="32" applyBorder="1"/>
    <xf numFmtId="0" fontId="17" fillId="0" borderId="19" xfId="32" applyBorder="1"/>
    <xf numFmtId="0" fontId="56" fillId="0" borderId="0" xfId="32" applyFont="1" applyBorder="1"/>
    <xf numFmtId="14" fontId="57" fillId="0" borderId="0" xfId="0" applyNumberFormat="1" applyFont="1" applyAlignment="1">
      <alignment horizontal="center"/>
    </xf>
    <xf numFmtId="0" fontId="58" fillId="0" borderId="0" xfId="0" applyFont="1"/>
    <xf numFmtId="0" fontId="57" fillId="0" borderId="0" xfId="0" applyFont="1"/>
    <xf numFmtId="0" fontId="12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41" fontId="13" fillId="0" borderId="5" xfId="1" applyNumberFormat="1" applyFont="1" applyBorder="1" applyAlignment="1">
      <alignment vertical="center"/>
    </xf>
    <xf numFmtId="0" fontId="5" fillId="2" borderId="5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left" vertical="center" wrapText="1" shrinkToFit="1"/>
    </xf>
    <xf numFmtId="0" fontId="5" fillId="0" borderId="5" xfId="1" applyFont="1" applyFill="1" applyBorder="1" applyAlignment="1">
      <alignment horizontal="left" vertical="center" wrapText="1" shrinkToFit="1"/>
    </xf>
    <xf numFmtId="0" fontId="5" fillId="3" borderId="5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left" vertical="center"/>
    </xf>
    <xf numFmtId="41" fontId="7" fillId="2" borderId="5" xfId="1" applyNumberFormat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12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 wrapText="1"/>
    </xf>
    <xf numFmtId="41" fontId="20" fillId="0" borderId="5" xfId="1" applyNumberFormat="1" applyFont="1" applyBorder="1" applyAlignment="1">
      <alignment wrapText="1"/>
    </xf>
    <xf numFmtId="41" fontId="8" fillId="2" borderId="5" xfId="1" applyNumberFormat="1" applyFont="1" applyFill="1" applyBorder="1" applyAlignment="1">
      <alignment vertical="center"/>
    </xf>
    <xf numFmtId="41" fontId="19" fillId="0" borderId="5" xfId="1" applyNumberFormat="1" applyFont="1" applyBorder="1" applyAlignment="1">
      <alignment vertical="center"/>
    </xf>
    <xf numFmtId="0" fontId="5" fillId="0" borderId="4" xfId="45" applyFont="1" applyBorder="1" applyAlignment="1">
      <alignment vertical="center" wrapText="1"/>
    </xf>
    <xf numFmtId="0" fontId="28" fillId="0" borderId="5" xfId="18" applyFont="1" applyFill="1" applyBorder="1"/>
    <xf numFmtId="0" fontId="1" fillId="0" borderId="0" xfId="18" applyFont="1" applyAlignment="1">
      <alignment horizontal="center"/>
    </xf>
    <xf numFmtId="41" fontId="20" fillId="0" borderId="20" xfId="18" applyNumberFormat="1" applyFont="1" applyFill="1" applyBorder="1"/>
    <xf numFmtId="41" fontId="20" fillId="0" borderId="5" xfId="18" applyNumberFormat="1" applyFont="1" applyFill="1" applyBorder="1"/>
    <xf numFmtId="41" fontId="5" fillId="0" borderId="20" xfId="18" applyNumberFormat="1" applyFont="1" applyFill="1" applyBorder="1"/>
    <xf numFmtId="41" fontId="7" fillId="0" borderId="5" xfId="18" applyNumberFormat="1" applyFont="1" applyBorder="1"/>
    <xf numFmtId="41" fontId="1" fillId="0" borderId="0" xfId="18" applyNumberFormat="1"/>
    <xf numFmtId="41" fontId="8" fillId="0" borderId="37" xfId="18" applyNumberFormat="1" applyFont="1" applyBorder="1"/>
    <xf numFmtId="166" fontId="1" fillId="0" borderId="0" xfId="46" applyNumberFormat="1" applyFont="1"/>
    <xf numFmtId="166" fontId="8" fillId="0" borderId="39" xfId="46" applyNumberFormat="1" applyFont="1" applyBorder="1" applyAlignment="1">
      <alignment horizontal="center"/>
    </xf>
    <xf numFmtId="166" fontId="1" fillId="0" borderId="14" xfId="46" applyNumberFormat="1" applyFont="1" applyBorder="1"/>
    <xf numFmtId="166" fontId="1" fillId="0" borderId="40" xfId="46" applyNumberFormat="1" applyFont="1" applyBorder="1"/>
    <xf numFmtId="166" fontId="1" fillId="0" borderId="42" xfId="46" applyNumberFormat="1" applyFont="1" applyBorder="1"/>
    <xf numFmtId="166" fontId="1" fillId="0" borderId="41" xfId="46" applyNumberFormat="1" applyFont="1" applyBorder="1"/>
    <xf numFmtId="41" fontId="8" fillId="4" borderId="43" xfId="18" applyNumberFormat="1" applyFont="1" applyFill="1" applyBorder="1"/>
    <xf numFmtId="41" fontId="8" fillId="4" borderId="38" xfId="18" applyNumberFormat="1" applyFont="1" applyFill="1" applyBorder="1"/>
    <xf numFmtId="41" fontId="8" fillId="2" borderId="38" xfId="18" applyNumberFormat="1" applyFont="1" applyFill="1" applyBorder="1"/>
    <xf numFmtId="166" fontId="1" fillId="0" borderId="44" xfId="46" applyNumberFormat="1" applyFont="1" applyBorder="1"/>
    <xf numFmtId="166" fontId="1" fillId="0" borderId="38" xfId="46" applyNumberFormat="1" applyFont="1" applyBorder="1"/>
    <xf numFmtId="166" fontId="1" fillId="0" borderId="39" xfId="46" applyNumberFormat="1" applyFont="1" applyBorder="1"/>
    <xf numFmtId="0" fontId="52" fillId="0" borderId="0" xfId="17" applyNumberFormat="1" applyFont="1" applyAlignment="1">
      <alignment vertical="top"/>
    </xf>
    <xf numFmtId="0" fontId="22" fillId="0" borderId="0" xfId="17" applyProtection="1">
      <alignment vertical="top"/>
      <protection locked="0"/>
    </xf>
    <xf numFmtId="0" fontId="60" fillId="0" borderId="0" xfId="17" applyNumberFormat="1" applyFont="1" applyAlignment="1">
      <alignment vertical="top"/>
    </xf>
    <xf numFmtId="4" fontId="61" fillId="0" borderId="0" xfId="17" applyNumberFormat="1" applyFont="1" applyAlignment="1">
      <alignment vertical="top"/>
    </xf>
    <xf numFmtId="4" fontId="62" fillId="0" borderId="0" xfId="17" applyNumberFormat="1" applyFont="1" applyAlignment="1">
      <alignment vertical="top"/>
    </xf>
    <xf numFmtId="0" fontId="34" fillId="0" borderId="0" xfId="17" applyNumberFormat="1" applyFont="1" applyAlignment="1">
      <alignment horizontal="center" vertical="top"/>
    </xf>
    <xf numFmtId="0" fontId="63" fillId="0" borderId="0" xfId="17" applyFont="1" applyProtection="1">
      <alignment vertical="top"/>
      <protection locked="0"/>
    </xf>
    <xf numFmtId="0" fontId="8" fillId="0" borderId="0" xfId="17" applyNumberFormat="1" applyFont="1" applyAlignment="1">
      <alignment vertical="top"/>
    </xf>
    <xf numFmtId="0" fontId="4" fillId="0" borderId="4" xfId="17" applyNumberFormat="1" applyFont="1" applyBorder="1" applyAlignment="1">
      <alignment vertical="top"/>
    </xf>
    <xf numFmtId="0" fontId="4" fillId="0" borderId="5" xfId="17" applyNumberFormat="1" applyFont="1" applyBorder="1" applyAlignment="1">
      <alignment vertical="top"/>
    </xf>
    <xf numFmtId="0" fontId="33" fillId="0" borderId="5" xfId="17" applyNumberFormat="1" applyFont="1" applyBorder="1" applyAlignment="1">
      <alignment horizontal="left" vertical="top"/>
    </xf>
    <xf numFmtId="0" fontId="4" fillId="0" borderId="45" xfId="17" applyNumberFormat="1" applyFont="1" applyBorder="1" applyAlignment="1">
      <alignment vertical="top"/>
    </xf>
    <xf numFmtId="0" fontId="4" fillId="0" borderId="22" xfId="17" applyNumberFormat="1" applyFont="1" applyBorder="1" applyAlignment="1">
      <alignment vertical="top"/>
    </xf>
    <xf numFmtId="0" fontId="33" fillId="0" borderId="22" xfId="17" applyNumberFormat="1" applyFont="1" applyBorder="1" applyAlignment="1">
      <alignment horizontal="left" vertical="top"/>
    </xf>
    <xf numFmtId="3" fontId="5" fillId="0" borderId="5" xfId="17" applyNumberFormat="1" applyFont="1" applyBorder="1" applyAlignment="1">
      <alignment vertical="top"/>
    </xf>
    <xf numFmtId="3" fontId="5" fillId="0" borderId="6" xfId="17" applyNumberFormat="1" applyFont="1" applyBorder="1" applyAlignment="1">
      <alignment vertical="top"/>
    </xf>
    <xf numFmtId="3" fontId="5" fillId="0" borderId="22" xfId="17" applyNumberFormat="1" applyFont="1" applyBorder="1" applyAlignment="1">
      <alignment vertical="top"/>
    </xf>
    <xf numFmtId="3" fontId="5" fillId="0" borderId="23" xfId="17" applyNumberFormat="1" applyFont="1" applyBorder="1" applyAlignment="1">
      <alignment vertical="top"/>
    </xf>
    <xf numFmtId="3" fontId="22" fillId="0" borderId="0" xfId="17" applyNumberFormat="1" applyProtection="1">
      <alignment vertical="top"/>
      <protection locked="0"/>
    </xf>
    <xf numFmtId="0" fontId="64" fillId="8" borderId="1" xfId="17" applyFont="1" applyFill="1" applyBorder="1" applyAlignment="1" applyProtection="1">
      <alignment horizontal="center" vertical="top"/>
      <protection locked="0"/>
    </xf>
    <xf numFmtId="0" fontId="64" fillId="8" borderId="2" xfId="17" applyFont="1" applyFill="1" applyBorder="1" applyAlignment="1" applyProtection="1">
      <alignment horizontal="center" vertical="top"/>
      <protection locked="0"/>
    </xf>
    <xf numFmtId="0" fontId="64" fillId="8" borderId="3" xfId="17" applyFont="1" applyFill="1" applyBorder="1" applyAlignment="1" applyProtection="1">
      <alignment horizontal="center" vertical="top"/>
      <protection locked="0"/>
    </xf>
    <xf numFmtId="3" fontId="7" fillId="8" borderId="38" xfId="17" applyNumberFormat="1" applyFont="1" applyFill="1" applyBorder="1" applyAlignment="1">
      <alignment vertical="top"/>
    </xf>
    <xf numFmtId="0" fontId="65" fillId="0" borderId="0" xfId="20" applyFont="1" applyAlignment="1">
      <alignment vertical="center"/>
    </xf>
    <xf numFmtId="0" fontId="1" fillId="0" borderId="0" xfId="20" applyAlignment="1">
      <alignment vertical="center"/>
    </xf>
    <xf numFmtId="0" fontId="1" fillId="0" borderId="0" xfId="20" applyFont="1" applyFill="1" applyAlignment="1">
      <alignment vertical="center"/>
    </xf>
    <xf numFmtId="0" fontId="1" fillId="0" borderId="0" xfId="20" applyFill="1" applyAlignment="1">
      <alignment vertical="center"/>
    </xf>
    <xf numFmtId="0" fontId="1" fillId="0" borderId="0" xfId="20" applyFont="1" applyAlignment="1">
      <alignment vertical="center"/>
    </xf>
    <xf numFmtId="3" fontId="1" fillId="0" borderId="0" xfId="20" applyNumberFormat="1" applyFont="1" applyFill="1" applyAlignment="1">
      <alignment vertical="center"/>
    </xf>
    <xf numFmtId="3" fontId="1" fillId="0" borderId="0" xfId="20" applyNumberFormat="1" applyAlignment="1">
      <alignment vertical="center"/>
    </xf>
    <xf numFmtId="0" fontId="5" fillId="0" borderId="51" xfId="20" applyFont="1" applyBorder="1" applyAlignment="1">
      <alignment horizontal="center" vertical="center"/>
    </xf>
    <xf numFmtId="17" fontId="5" fillId="0" borderId="2" xfId="20" applyNumberFormat="1" applyFont="1" applyBorder="1" applyAlignment="1">
      <alignment horizontal="center" vertical="center"/>
    </xf>
    <xf numFmtId="0" fontId="5" fillId="2" borderId="3" xfId="20" applyFont="1" applyFill="1" applyBorder="1" applyAlignment="1">
      <alignment horizontal="center" vertical="center" wrapText="1"/>
    </xf>
    <xf numFmtId="0" fontId="5" fillId="0" borderId="0" xfId="20" applyFont="1" applyAlignment="1">
      <alignment horizontal="center"/>
    </xf>
    <xf numFmtId="0" fontId="5" fillId="0" borderId="4" xfId="20" applyFont="1" applyBorder="1" applyAlignment="1">
      <alignment vertical="center"/>
    </xf>
    <xf numFmtId="0" fontId="5" fillId="0" borderId="5" xfId="20" applyFont="1" applyBorder="1" applyAlignment="1">
      <alignment horizontal="center" vertical="center"/>
    </xf>
    <xf numFmtId="0" fontId="5" fillId="0" borderId="5" xfId="20" applyFont="1" applyFill="1" applyBorder="1" applyAlignment="1">
      <alignment horizontal="center" vertical="center"/>
    </xf>
    <xf numFmtId="0" fontId="5" fillId="2" borderId="23" xfId="20" applyFont="1" applyFill="1" applyBorder="1" applyAlignment="1">
      <alignment horizontal="center" vertical="center" wrapText="1"/>
    </xf>
    <xf numFmtId="3" fontId="5" fillId="0" borderId="0" xfId="20" applyNumberFormat="1" applyFont="1" applyAlignment="1">
      <alignment vertical="center"/>
    </xf>
    <xf numFmtId="0" fontId="5" fillId="0" borderId="0" xfId="20" applyFont="1" applyAlignment="1">
      <alignment vertical="center"/>
    </xf>
    <xf numFmtId="41" fontId="5" fillId="0" borderId="5" xfId="20" applyNumberFormat="1" applyFont="1" applyFill="1" applyBorder="1" applyAlignment="1">
      <alignment horizontal="right" vertical="center"/>
    </xf>
    <xf numFmtId="41" fontId="5" fillId="0" borderId="5" xfId="20" applyNumberFormat="1" applyFont="1" applyFill="1" applyBorder="1" applyAlignment="1">
      <alignment vertical="center"/>
    </xf>
    <xf numFmtId="41" fontId="5" fillId="2" borderId="6" xfId="20" applyNumberFormat="1" applyFont="1" applyFill="1" applyBorder="1" applyAlignment="1">
      <alignment vertical="center"/>
    </xf>
    <xf numFmtId="41" fontId="5" fillId="9" borderId="5" xfId="20" applyNumberFormat="1" applyFont="1" applyFill="1" applyBorder="1" applyAlignment="1">
      <alignment horizontal="right" vertical="center"/>
    </xf>
    <xf numFmtId="41" fontId="5" fillId="9" borderId="5" xfId="20" applyNumberFormat="1" applyFont="1" applyFill="1" applyBorder="1" applyAlignment="1">
      <alignment vertical="center"/>
    </xf>
    <xf numFmtId="3" fontId="5" fillId="0" borderId="0" xfId="20" applyNumberFormat="1" applyFont="1" applyFill="1" applyAlignment="1">
      <alignment vertical="center"/>
    </xf>
    <xf numFmtId="41" fontId="5" fillId="10" borderId="5" xfId="20" applyNumberFormat="1" applyFont="1" applyFill="1" applyBorder="1" applyAlignment="1">
      <alignment horizontal="right" vertical="center"/>
    </xf>
    <xf numFmtId="41" fontId="5" fillId="10" borderId="5" xfId="20" applyNumberFormat="1" applyFont="1" applyFill="1" applyBorder="1" applyAlignment="1">
      <alignment vertical="center"/>
    </xf>
    <xf numFmtId="41" fontId="7" fillId="2" borderId="9" xfId="20" applyNumberFormat="1" applyFont="1" applyFill="1" applyBorder="1" applyAlignment="1">
      <alignment vertical="center"/>
    </xf>
    <xf numFmtId="0" fontId="1" fillId="0" borderId="0" xfId="20" applyAlignment="1"/>
    <xf numFmtId="0" fontId="1" fillId="0" borderId="0" xfId="20" applyBorder="1" applyAlignment="1"/>
    <xf numFmtId="0" fontId="1" fillId="0" borderId="0" xfId="20" applyFill="1" applyBorder="1" applyAlignment="1"/>
    <xf numFmtId="0" fontId="67" fillId="0" borderId="0" xfId="20" applyFont="1" applyFill="1" applyBorder="1" applyAlignment="1">
      <alignment horizontal="center"/>
    </xf>
    <xf numFmtId="0" fontId="68" fillId="0" borderId="0" xfId="20" applyFont="1" applyFill="1" applyBorder="1" applyAlignment="1">
      <alignment horizontal="center"/>
    </xf>
    <xf numFmtId="0" fontId="68" fillId="0" borderId="0" xfId="20" applyFont="1" applyBorder="1" applyAlignment="1">
      <alignment horizontal="center"/>
    </xf>
    <xf numFmtId="41" fontId="5" fillId="11" borderId="0" xfId="20" applyNumberFormat="1" applyFont="1" applyFill="1" applyBorder="1" applyAlignment="1">
      <alignment horizontal="center"/>
    </xf>
    <xf numFmtId="0" fontId="1" fillId="0" borderId="0" xfId="20" applyFont="1" applyBorder="1" applyAlignment="1"/>
    <xf numFmtId="3" fontId="1" fillId="0" borderId="0" xfId="20" applyNumberFormat="1" applyAlignment="1"/>
    <xf numFmtId="3" fontId="32" fillId="0" borderId="0" xfId="20" applyNumberFormat="1" applyFont="1" applyBorder="1" applyAlignment="1">
      <alignment horizontal="left"/>
    </xf>
    <xf numFmtId="3" fontId="33" fillId="0" borderId="0" xfId="20" applyNumberFormat="1" applyFont="1" applyBorder="1" applyAlignment="1">
      <alignment horizontal="left"/>
    </xf>
    <xf numFmtId="0" fontId="8" fillId="0" borderId="0" xfId="20" applyFont="1" applyFill="1" applyBorder="1" applyAlignment="1"/>
    <xf numFmtId="3" fontId="1" fillId="0" borderId="0" xfId="20" applyNumberFormat="1" applyFill="1" applyBorder="1" applyAlignment="1"/>
    <xf numFmtId="0" fontId="1" fillId="0" borderId="0" xfId="20" applyFont="1" applyFill="1" applyBorder="1" applyAlignment="1"/>
    <xf numFmtId="3" fontId="28" fillId="0" borderId="0" xfId="20" applyNumberFormat="1" applyFont="1" applyFill="1" applyBorder="1" applyAlignment="1">
      <alignment horizontal="center" vertical="center" wrapText="1"/>
    </xf>
    <xf numFmtId="0" fontId="32" fillId="0" borderId="0" xfId="20" applyFont="1" applyBorder="1" applyAlignment="1">
      <alignment horizontal="left"/>
    </xf>
    <xf numFmtId="3" fontId="8" fillId="0" borderId="0" xfId="20" applyNumberFormat="1" applyFont="1" applyBorder="1" applyAlignment="1">
      <alignment horizontal="left"/>
    </xf>
    <xf numFmtId="3" fontId="69" fillId="0" borderId="0" xfId="20" applyNumberFormat="1" applyFont="1" applyFill="1" applyBorder="1" applyAlignment="1">
      <alignment horizontal="right"/>
    </xf>
    <xf numFmtId="0" fontId="8" fillId="0" borderId="0" xfId="20" applyFont="1" applyFill="1" applyBorder="1" applyAlignment="1">
      <alignment horizontal="center"/>
    </xf>
    <xf numFmtId="3" fontId="6" fillId="0" borderId="0" xfId="20" applyNumberFormat="1" applyFont="1" applyFill="1" applyBorder="1" applyAlignment="1">
      <alignment horizontal="center"/>
    </xf>
    <xf numFmtId="0" fontId="6" fillId="0" borderId="0" xfId="20" applyFont="1" applyFill="1" applyBorder="1" applyAlignment="1">
      <alignment horizontal="center"/>
    </xf>
    <xf numFmtId="3" fontId="8" fillId="0" borderId="0" xfId="20" applyNumberFormat="1" applyFont="1" applyFill="1" applyBorder="1" applyAlignment="1"/>
    <xf numFmtId="3" fontId="70" fillId="0" borderId="0" xfId="20" applyNumberFormat="1" applyFont="1" applyFill="1" applyBorder="1" applyAlignment="1">
      <alignment horizontal="right"/>
    </xf>
    <xf numFmtId="3" fontId="8" fillId="0" borderId="0" xfId="20" applyNumberFormat="1" applyFont="1" applyFill="1" applyBorder="1" applyAlignment="1">
      <alignment horizontal="right"/>
    </xf>
    <xf numFmtId="3" fontId="4" fillId="0" borderId="0" xfId="20" applyNumberFormat="1" applyFont="1" applyFill="1" applyBorder="1" applyAlignment="1"/>
    <xf numFmtId="0" fontId="1" fillId="0" borderId="0" xfId="20" applyFill="1" applyBorder="1" applyAlignment="1">
      <alignment horizontal="right"/>
    </xf>
    <xf numFmtId="0" fontId="8" fillId="0" borderId="0" xfId="20" applyFont="1" applyFill="1" applyAlignment="1"/>
    <xf numFmtId="0" fontId="1" fillId="0" borderId="0" xfId="20" applyFill="1" applyAlignment="1"/>
    <xf numFmtId="0" fontId="1" fillId="0" borderId="0" xfId="20" applyFont="1" applyAlignment="1"/>
    <xf numFmtId="0" fontId="15" fillId="0" borderId="0" xfId="20" applyFont="1" applyBorder="1" applyAlignment="1">
      <alignment horizontal="center"/>
    </xf>
    <xf numFmtId="3" fontId="7" fillId="0" borderId="0" xfId="20" applyNumberFormat="1" applyFont="1" applyBorder="1" applyAlignment="1">
      <alignment horizontal="center"/>
    </xf>
    <xf numFmtId="3" fontId="1" fillId="0" borderId="0" xfId="20" applyNumberFormat="1" applyBorder="1" applyAlignment="1"/>
    <xf numFmtId="0" fontId="10" fillId="0" borderId="0" xfId="20" applyFont="1" applyFill="1" applyBorder="1" applyAlignment="1"/>
    <xf numFmtId="0" fontId="6" fillId="0" borderId="0" xfId="20" applyFont="1" applyFill="1" applyBorder="1" applyAlignment="1"/>
    <xf numFmtId="3" fontId="28" fillId="0" borderId="0" xfId="20" applyNumberFormat="1" applyFont="1" applyFill="1" applyBorder="1" applyAlignment="1">
      <alignment horizontal="center" vertical="center"/>
    </xf>
    <xf numFmtId="0" fontId="5" fillId="0" borderId="0" xfId="20" applyFont="1" applyBorder="1" applyAlignment="1">
      <alignment horizontal="left"/>
    </xf>
    <xf numFmtId="41" fontId="5" fillId="2" borderId="10" xfId="20" applyNumberFormat="1" applyFont="1" applyFill="1" applyBorder="1" applyAlignment="1">
      <alignment vertical="center"/>
    </xf>
    <xf numFmtId="4" fontId="1" fillId="0" borderId="0" xfId="17" applyNumberFormat="1" applyFont="1" applyAlignment="1">
      <alignment vertical="center"/>
    </xf>
    <xf numFmtId="0" fontId="5" fillId="0" borderId="4" xfId="20" applyFont="1" applyBorder="1" applyAlignment="1">
      <alignment horizontal="center" vertical="center" wrapText="1"/>
    </xf>
    <xf numFmtId="0" fontId="5" fillId="9" borderId="4" xfId="20" applyFont="1" applyFill="1" applyBorder="1" applyAlignment="1">
      <alignment horizontal="center" vertical="center" wrapText="1"/>
    </xf>
    <xf numFmtId="0" fontId="5" fillId="10" borderId="4" xfId="20" applyFont="1" applyFill="1" applyBorder="1" applyAlignment="1">
      <alignment horizontal="center" vertical="center" wrapText="1"/>
    </xf>
    <xf numFmtId="3" fontId="5" fillId="2" borderId="8" xfId="20" applyNumberFormat="1" applyFont="1" applyFill="1" applyBorder="1" applyAlignment="1">
      <alignment horizontal="center" vertical="center" wrapText="1"/>
    </xf>
    <xf numFmtId="0" fontId="71" fillId="0" borderId="0" xfId="20" applyFont="1" applyBorder="1" applyAlignment="1"/>
    <xf numFmtId="0" fontId="72" fillId="0" borderId="0" xfId="20" applyFont="1" applyAlignment="1"/>
    <xf numFmtId="0" fontId="36" fillId="0" borderId="0" xfId="20" applyFont="1" applyAlignment="1"/>
    <xf numFmtId="0" fontId="73" fillId="0" borderId="0" xfId="20" applyFont="1" applyBorder="1" applyAlignment="1">
      <alignment horizontal="left"/>
    </xf>
    <xf numFmtId="0" fontId="74" fillId="0" borderId="0" xfId="20" applyFont="1" applyAlignment="1">
      <alignment horizontal="left"/>
    </xf>
    <xf numFmtId="0" fontId="74" fillId="0" borderId="0" xfId="20" applyFont="1" applyAlignment="1"/>
    <xf numFmtId="0" fontId="35" fillId="0" borderId="0" xfId="20" applyFont="1" applyAlignment="1"/>
    <xf numFmtId="0" fontId="37" fillId="0" borderId="50" xfId="20" applyFont="1" applyBorder="1" applyAlignment="1">
      <alignment horizontal="center" vertical="center" wrapText="1"/>
    </xf>
    <xf numFmtId="0" fontId="35" fillId="0" borderId="0" xfId="20" applyFont="1" applyBorder="1" applyAlignment="1"/>
    <xf numFmtId="3" fontId="47" fillId="0" borderId="4" xfId="20" applyNumberFormat="1" applyFont="1" applyBorder="1" applyAlignment="1">
      <alignment horizontal="center"/>
    </xf>
    <xf numFmtId="3" fontId="74" fillId="0" borderId="5" xfId="20" applyNumberFormat="1" applyFont="1" applyBorder="1" applyAlignment="1"/>
    <xf numFmtId="164" fontId="74" fillId="0" borderId="5" xfId="20" applyNumberFormat="1" applyFont="1" applyBorder="1" applyAlignment="1"/>
    <xf numFmtId="164" fontId="74" fillId="0" borderId="6" xfId="20" applyNumberFormat="1" applyFont="1" applyBorder="1" applyAlignment="1"/>
    <xf numFmtId="165" fontId="35" fillId="0" borderId="0" xfId="20" applyNumberFormat="1" applyFont="1" applyBorder="1" applyAlignment="1"/>
    <xf numFmtId="164" fontId="74" fillId="0" borderId="0" xfId="20" applyNumberFormat="1" applyFont="1" applyBorder="1" applyAlignment="1"/>
    <xf numFmtId="3" fontId="47" fillId="0" borderId="45" xfId="20" applyNumberFormat="1" applyFont="1" applyBorder="1" applyAlignment="1">
      <alignment horizontal="center"/>
    </xf>
    <xf numFmtId="3" fontId="74" fillId="0" borderId="22" xfId="20" applyNumberFormat="1" applyFont="1" applyBorder="1" applyAlignment="1"/>
    <xf numFmtId="164" fontId="35" fillId="0" borderId="0" xfId="20" applyNumberFormat="1" applyFont="1" applyAlignment="1"/>
    <xf numFmtId="3" fontId="72" fillId="4" borderId="38" xfId="20" applyNumberFormat="1" applyFont="1" applyFill="1" applyBorder="1" applyAlignment="1">
      <alignment horizontal="center"/>
    </xf>
    <xf numFmtId="0" fontId="74" fillId="13" borderId="38" xfId="20" applyFont="1" applyFill="1" applyBorder="1" applyAlignment="1"/>
    <xf numFmtId="0" fontId="74" fillId="13" borderId="0" xfId="20" applyFont="1" applyFill="1" applyBorder="1" applyAlignment="1"/>
    <xf numFmtId="0" fontId="74" fillId="0" borderId="0" xfId="20" applyFont="1" applyBorder="1" applyAlignment="1"/>
    <xf numFmtId="3" fontId="5" fillId="11" borderId="0" xfId="20" applyNumberFormat="1" applyFont="1" applyFill="1" applyAlignment="1">
      <alignment vertical="center"/>
    </xf>
    <xf numFmtId="41" fontId="1" fillId="0" borderId="0" xfId="1" applyNumberFormat="1"/>
    <xf numFmtId="0" fontId="20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vertical="center" wrapText="1"/>
    </xf>
    <xf numFmtId="0" fontId="1" fillId="0" borderId="0" xfId="1" applyFont="1"/>
    <xf numFmtId="41" fontId="5" fillId="0" borderId="5" xfId="1" applyNumberFormat="1" applyFont="1" applyBorder="1" applyAlignment="1">
      <alignment wrapText="1"/>
    </xf>
    <xf numFmtId="0" fontId="20" fillId="0" borderId="5" xfId="1" applyFont="1" applyBorder="1" applyAlignment="1">
      <alignment horizontal="left"/>
    </xf>
    <xf numFmtId="0" fontId="20" fillId="0" borderId="5" xfId="1" applyFont="1" applyFill="1" applyBorder="1" applyAlignment="1">
      <alignment horizontal="center"/>
    </xf>
    <xf numFmtId="4" fontId="1" fillId="0" borderId="0" xfId="1" applyNumberFormat="1"/>
    <xf numFmtId="0" fontId="1" fillId="0" borderId="1" xfId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41" fontId="13" fillId="0" borderId="6" xfId="1" applyNumberFormat="1" applyFont="1" applyBorder="1" applyAlignment="1">
      <alignment vertical="center"/>
    </xf>
    <xf numFmtId="0" fontId="5" fillId="2" borderId="4" xfId="1" applyFont="1" applyFill="1" applyBorder="1"/>
    <xf numFmtId="41" fontId="7" fillId="2" borderId="6" xfId="1" applyNumberFormat="1" applyFont="1" applyFill="1" applyBorder="1"/>
    <xf numFmtId="0" fontId="5" fillId="0" borderId="4" xfId="1" applyFont="1" applyBorder="1"/>
    <xf numFmtId="41" fontId="5" fillId="0" borderId="6" xfId="1" applyNumberFormat="1" applyFont="1" applyFill="1" applyBorder="1"/>
    <xf numFmtId="41" fontId="7" fillId="0" borderId="6" xfId="1" applyNumberFormat="1" applyFont="1" applyFill="1" applyBorder="1"/>
    <xf numFmtId="0" fontId="5" fillId="3" borderId="4" xfId="1" applyFont="1" applyFill="1" applyBorder="1"/>
    <xf numFmtId="41" fontId="7" fillId="3" borderId="6" xfId="1" applyNumberFormat="1" applyFont="1" applyFill="1" applyBorder="1"/>
    <xf numFmtId="41" fontId="7" fillId="2" borderId="6" xfId="1" applyNumberFormat="1" applyFont="1" applyFill="1" applyBorder="1" applyAlignment="1">
      <alignment horizontal="left" vertical="center"/>
    </xf>
    <xf numFmtId="41" fontId="7" fillId="3" borderId="6" xfId="1" applyNumberFormat="1" applyFont="1" applyFill="1" applyBorder="1" applyAlignment="1">
      <alignment wrapText="1"/>
    </xf>
    <xf numFmtId="0" fontId="7" fillId="2" borderId="4" xfId="1" applyFont="1" applyFill="1" applyBorder="1" applyAlignment="1">
      <alignment horizontal="center" vertical="center"/>
    </xf>
    <xf numFmtId="41" fontId="13" fillId="2" borderId="6" xfId="1" applyNumberFormat="1" applyFont="1" applyFill="1" applyBorder="1" applyAlignment="1">
      <alignment vertical="center"/>
    </xf>
    <xf numFmtId="0" fontId="5" fillId="0" borderId="4" xfId="1" applyFont="1" applyFill="1" applyBorder="1"/>
    <xf numFmtId="41" fontId="7" fillId="0" borderId="6" xfId="1" applyNumberFormat="1" applyFont="1" applyFill="1" applyBorder="1" applyAlignment="1">
      <alignment wrapText="1"/>
    </xf>
    <xf numFmtId="41" fontId="14" fillId="0" borderId="6" xfId="1" applyNumberFormat="1" applyFont="1" applyBorder="1" applyAlignment="1">
      <alignment wrapText="1"/>
    </xf>
    <xf numFmtId="41" fontId="12" fillId="0" borderId="6" xfId="1" applyNumberFormat="1" applyFont="1" applyBorder="1" applyAlignment="1">
      <alignment vertical="center" wrapText="1"/>
    </xf>
    <xf numFmtId="41" fontId="20" fillId="0" borderId="6" xfId="1" applyNumberFormat="1" applyFont="1" applyBorder="1" applyAlignment="1">
      <alignment wrapText="1"/>
    </xf>
    <xf numFmtId="41" fontId="5" fillId="0" borderId="6" xfId="1" applyNumberFormat="1" applyFont="1" applyBorder="1" applyAlignment="1">
      <alignment wrapText="1"/>
    </xf>
    <xf numFmtId="41" fontId="18" fillId="0" borderId="6" xfId="1" applyNumberFormat="1" applyFont="1" applyBorder="1" applyAlignment="1">
      <alignment wrapText="1"/>
    </xf>
    <xf numFmtId="0" fontId="1" fillId="4" borderId="8" xfId="1" applyFill="1" applyBorder="1" applyAlignment="1">
      <alignment vertical="center"/>
    </xf>
    <xf numFmtId="0" fontId="19" fillId="4" borderId="9" xfId="1" applyFont="1" applyFill="1" applyBorder="1" applyAlignment="1">
      <alignment horizontal="center" vertical="center" wrapText="1"/>
    </xf>
    <xf numFmtId="0" fontId="16" fillId="4" borderId="9" xfId="1" applyFont="1" applyFill="1" applyBorder="1" applyAlignment="1">
      <alignment horizontal="center" vertical="center"/>
    </xf>
    <xf numFmtId="41" fontId="8" fillId="4" borderId="9" xfId="1" applyNumberFormat="1" applyFont="1" applyFill="1" applyBorder="1" applyAlignment="1">
      <alignment vertical="center" wrapText="1"/>
    </xf>
    <xf numFmtId="41" fontId="8" fillId="4" borderId="10" xfId="1" applyNumberFormat="1" applyFont="1" applyFill="1" applyBorder="1" applyAlignment="1">
      <alignment vertical="center" wrapText="1"/>
    </xf>
    <xf numFmtId="0" fontId="8" fillId="2" borderId="4" xfId="1" applyFont="1" applyFill="1" applyBorder="1" applyAlignment="1">
      <alignment horizontal="center" vertical="center"/>
    </xf>
    <xf numFmtId="41" fontId="9" fillId="2" borderId="6" xfId="1" applyNumberFormat="1" applyFont="1" applyFill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41" fontId="11" fillId="0" borderId="6" xfId="1" applyNumberFormat="1" applyFont="1" applyBorder="1" applyAlignment="1">
      <alignment vertical="center"/>
    </xf>
    <xf numFmtId="0" fontId="1" fillId="0" borderId="4" xfId="1" applyBorder="1"/>
    <xf numFmtId="41" fontId="8" fillId="0" borderId="6" xfId="1" applyNumberFormat="1" applyFont="1" applyFill="1" applyBorder="1" applyAlignment="1">
      <alignment wrapText="1"/>
    </xf>
    <xf numFmtId="41" fontId="5" fillId="0" borderId="6" xfId="1" applyNumberFormat="1" applyFont="1" applyFill="1" applyBorder="1" applyAlignment="1">
      <alignment wrapText="1"/>
    </xf>
    <xf numFmtId="41" fontId="20" fillId="0" borderId="6" xfId="1" applyNumberFormat="1" applyFont="1" applyFill="1" applyBorder="1" applyAlignment="1">
      <alignment wrapText="1"/>
    </xf>
    <xf numFmtId="41" fontId="7" fillId="0" borderId="6" xfId="1" applyNumberFormat="1" applyFont="1" applyBorder="1"/>
    <xf numFmtId="41" fontId="20" fillId="0" borderId="6" xfId="1" applyNumberFormat="1" applyFont="1" applyBorder="1"/>
    <xf numFmtId="0" fontId="1" fillId="3" borderId="4" xfId="1" applyFill="1" applyBorder="1"/>
    <xf numFmtId="0" fontId="1" fillId="0" borderId="4" xfId="1" applyFill="1" applyBorder="1"/>
    <xf numFmtId="41" fontId="1" fillId="0" borderId="6" xfId="3" applyNumberFormat="1" applyFont="1" applyBorder="1" applyAlignment="1"/>
    <xf numFmtId="41" fontId="8" fillId="3" borderId="6" xfId="1" applyNumberFormat="1" applyFont="1" applyFill="1" applyBorder="1"/>
    <xf numFmtId="0" fontId="1" fillId="2" borderId="4" xfId="1" applyFill="1" applyBorder="1"/>
    <xf numFmtId="41" fontId="8" fillId="2" borderId="6" xfId="1" applyNumberFormat="1" applyFont="1" applyFill="1" applyBorder="1" applyAlignment="1">
      <alignment vertical="center"/>
    </xf>
    <xf numFmtId="41" fontId="19" fillId="0" borderId="6" xfId="1" applyNumberFormat="1" applyFont="1" applyBorder="1" applyAlignment="1">
      <alignment vertical="center"/>
    </xf>
    <xf numFmtId="43" fontId="1" fillId="0" borderId="0" xfId="1" applyNumberFormat="1"/>
    <xf numFmtId="43" fontId="5" fillId="0" borderId="0" xfId="1" applyNumberFormat="1" applyFont="1"/>
    <xf numFmtId="41" fontId="8" fillId="6" borderId="50" xfId="18" applyNumberFormat="1" applyFont="1" applyFill="1" applyBorder="1"/>
    <xf numFmtId="166" fontId="8" fillId="0" borderId="14" xfId="46" applyNumberFormat="1" applyFont="1" applyBorder="1"/>
    <xf numFmtId="0" fontId="5" fillId="7" borderId="0" xfId="0" applyFont="1" applyFill="1"/>
    <xf numFmtId="0" fontId="7" fillId="2" borderId="4" xfId="34" applyFont="1" applyFill="1" applyBorder="1" applyAlignment="1">
      <alignment vertical="center" wrapText="1"/>
    </xf>
    <xf numFmtId="41" fontId="8" fillId="2" borderId="5" xfId="34" applyNumberFormat="1" applyFont="1" applyFill="1" applyBorder="1"/>
    <xf numFmtId="41" fontId="8" fillId="2" borderId="6" xfId="34" applyNumberFormat="1" applyFont="1" applyFill="1" applyBorder="1"/>
    <xf numFmtId="0" fontId="38" fillId="7" borderId="4" xfId="0" applyFont="1" applyFill="1" applyBorder="1" applyAlignment="1">
      <alignment vertical="center" wrapText="1"/>
    </xf>
    <xf numFmtId="41" fontId="38" fillId="7" borderId="5" xfId="0" applyNumberFormat="1" applyFont="1" applyFill="1" applyBorder="1"/>
    <xf numFmtId="0" fontId="38" fillId="0" borderId="1" xfId="18" applyFont="1" applyBorder="1"/>
    <xf numFmtId="0" fontId="38" fillId="0" borderId="2" xfId="18" applyFont="1" applyBorder="1" applyAlignment="1">
      <alignment horizontal="center" vertical="center" wrapText="1"/>
    </xf>
    <xf numFmtId="0" fontId="38" fillId="0" borderId="3" xfId="18" applyFont="1" applyBorder="1" applyAlignment="1">
      <alignment horizontal="center" vertical="center" wrapText="1"/>
    </xf>
    <xf numFmtId="0" fontId="5" fillId="0" borderId="0" xfId="18" applyFont="1" applyBorder="1"/>
    <xf numFmtId="0" fontId="79" fillId="2" borderId="4" xfId="18" applyFont="1" applyFill="1" applyBorder="1" applyAlignment="1">
      <alignment vertical="center" wrapText="1"/>
    </xf>
    <xf numFmtId="3" fontId="79" fillId="2" borderId="5" xfId="18" applyNumberFormat="1" applyFont="1" applyFill="1" applyBorder="1"/>
    <xf numFmtId="3" fontId="79" fillId="2" borderId="6" xfId="18" applyNumberFormat="1" applyFont="1" applyFill="1" applyBorder="1"/>
    <xf numFmtId="0" fontId="5" fillId="0" borderId="0" xfId="18" applyFont="1" applyFill="1"/>
    <xf numFmtId="0" fontId="38" fillId="0" borderId="4" xfId="18" applyFont="1" applyBorder="1" applyAlignment="1">
      <alignment vertical="center" wrapText="1"/>
    </xf>
    <xf numFmtId="3" fontId="38" fillId="0" borderId="5" xfId="18" applyNumberFormat="1" applyFont="1" applyBorder="1"/>
    <xf numFmtId="3" fontId="38" fillId="0" borderId="6" xfId="18" applyNumberFormat="1" applyFont="1" applyBorder="1"/>
    <xf numFmtId="0" fontId="5" fillId="0" borderId="33" xfId="18" applyFont="1" applyBorder="1"/>
    <xf numFmtId="0" fontId="80" fillId="0" borderId="4" xfId="18" applyFont="1" applyBorder="1" applyAlignment="1">
      <alignment vertical="center" wrapText="1"/>
    </xf>
    <xf numFmtId="0" fontId="5" fillId="0" borderId="52" xfId="18" applyFont="1" applyBorder="1"/>
    <xf numFmtId="3" fontId="5" fillId="0" borderId="0" xfId="18" applyNumberFormat="1" applyFont="1"/>
    <xf numFmtId="0" fontId="81" fillId="0" borderId="4" xfId="18" applyFont="1" applyBorder="1" applyAlignment="1">
      <alignment vertical="center" wrapText="1"/>
    </xf>
    <xf numFmtId="0" fontId="79" fillId="0" borderId="4" xfId="18" applyFont="1" applyBorder="1" applyAlignment="1">
      <alignment vertical="center" wrapText="1"/>
    </xf>
    <xf numFmtId="41" fontId="79" fillId="2" borderId="5" xfId="18" applyNumberFormat="1" applyFont="1" applyFill="1" applyBorder="1"/>
    <xf numFmtId="41" fontId="79" fillId="2" borderId="6" xfId="18" applyNumberFormat="1" applyFont="1" applyFill="1" applyBorder="1"/>
    <xf numFmtId="41" fontId="38" fillId="0" borderId="5" xfId="18" applyNumberFormat="1" applyFont="1" applyBorder="1"/>
    <xf numFmtId="41" fontId="38" fillId="0" borderId="6" xfId="18" applyNumberFormat="1" applyFont="1" applyBorder="1"/>
    <xf numFmtId="41" fontId="79" fillId="0" borderId="5" xfId="18" applyNumberFormat="1" applyFont="1" applyBorder="1"/>
    <xf numFmtId="41" fontId="82" fillId="0" borderId="6" xfId="18" applyNumberFormat="1" applyFont="1" applyBorder="1"/>
    <xf numFmtId="41" fontId="82" fillId="0" borderId="5" xfId="18" applyNumberFormat="1" applyFont="1" applyBorder="1"/>
    <xf numFmtId="41" fontId="47" fillId="0" borderId="5" xfId="18" applyNumberFormat="1" applyFont="1" applyBorder="1"/>
    <xf numFmtId="41" fontId="47" fillId="0" borderId="6" xfId="18" applyNumberFormat="1" applyFont="1" applyBorder="1"/>
    <xf numFmtId="41" fontId="36" fillId="2" borderId="5" xfId="18" applyNumberFormat="1" applyFont="1" applyFill="1" applyBorder="1"/>
    <xf numFmtId="41" fontId="36" fillId="2" borderId="6" xfId="18" applyNumberFormat="1" applyFont="1" applyFill="1" applyBorder="1"/>
    <xf numFmtId="3" fontId="5" fillId="0" borderId="0" xfId="18" applyNumberFormat="1" applyFont="1" applyFill="1"/>
    <xf numFmtId="0" fontId="79" fillId="0" borderId="45" xfId="18" applyFont="1" applyBorder="1" applyAlignment="1">
      <alignment vertical="center" wrapText="1"/>
    </xf>
    <xf numFmtId="41" fontId="38" fillId="0" borderId="22" xfId="18" applyNumberFormat="1" applyFont="1" applyBorder="1"/>
    <xf numFmtId="41" fontId="82" fillId="0" borderId="22" xfId="18" applyNumberFormat="1" applyFont="1" applyBorder="1"/>
    <xf numFmtId="41" fontId="47" fillId="0" borderId="22" xfId="18" applyNumberFormat="1" applyFont="1" applyBorder="1"/>
    <xf numFmtId="41" fontId="47" fillId="0" borderId="23" xfId="18" applyNumberFormat="1" applyFont="1" applyBorder="1"/>
    <xf numFmtId="0" fontId="79" fillId="14" borderId="53" xfId="18" applyFont="1" applyFill="1" applyBorder="1" applyAlignment="1">
      <alignment vertical="center" wrapText="1"/>
    </xf>
    <xf numFmtId="173" fontId="36" fillId="14" borderId="24" xfId="18" applyNumberFormat="1" applyFont="1" applyFill="1" applyBorder="1"/>
    <xf numFmtId="173" fontId="36" fillId="14" borderId="25" xfId="18" applyNumberFormat="1" applyFont="1" applyFill="1" applyBorder="1"/>
    <xf numFmtId="0" fontId="38" fillId="0" borderId="49" xfId="18" applyFont="1" applyBorder="1" applyAlignment="1">
      <alignment vertical="center" wrapText="1"/>
    </xf>
    <xf numFmtId="173" fontId="38" fillId="0" borderId="20" xfId="18" applyNumberFormat="1" applyFont="1" applyBorder="1"/>
    <xf numFmtId="173" fontId="38" fillId="0" borderId="21" xfId="18" applyNumberFormat="1" applyFont="1" applyBorder="1"/>
    <xf numFmtId="173" fontId="38" fillId="0" borderId="5" xfId="18" applyNumberFormat="1" applyFont="1" applyBorder="1"/>
    <xf numFmtId="173" fontId="38" fillId="0" borderId="6" xfId="18" applyNumberFormat="1" applyFont="1" applyBorder="1"/>
    <xf numFmtId="173" fontId="79" fillId="0" borderId="5" xfId="18" applyNumberFormat="1" applyFont="1" applyBorder="1"/>
    <xf numFmtId="173" fontId="82" fillId="0" borderId="6" xfId="18" applyNumberFormat="1" applyFont="1" applyBorder="1"/>
    <xf numFmtId="173" fontId="38" fillId="0" borderId="22" xfId="18" applyNumberFormat="1" applyFont="1" applyBorder="1"/>
    <xf numFmtId="173" fontId="82" fillId="0" borderId="22" xfId="18" applyNumberFormat="1" applyFont="1" applyBorder="1"/>
    <xf numFmtId="173" fontId="47" fillId="0" borderId="22" xfId="18" applyNumberFormat="1" applyFont="1" applyBorder="1"/>
    <xf numFmtId="173" fontId="47" fillId="0" borderId="23" xfId="18" applyNumberFormat="1" applyFont="1" applyBorder="1"/>
    <xf numFmtId="41" fontId="36" fillId="14" borderId="24" xfId="18" applyNumberFormat="1" applyFont="1" applyFill="1" applyBorder="1"/>
    <xf numFmtId="41" fontId="36" fillId="14" borderId="25" xfId="18" applyNumberFormat="1" applyFont="1" applyFill="1" applyBorder="1"/>
    <xf numFmtId="41" fontId="38" fillId="0" borderId="20" xfId="18" applyNumberFormat="1" applyFont="1" applyBorder="1"/>
    <xf numFmtId="41" fontId="38" fillId="0" borderId="21" xfId="18" applyNumberFormat="1" applyFont="1" applyBorder="1"/>
    <xf numFmtId="41" fontId="79" fillId="0" borderId="21" xfId="18" applyNumberFormat="1" applyFont="1" applyBorder="1"/>
    <xf numFmtId="41" fontId="35" fillId="0" borderId="5" xfId="18" applyNumberFormat="1" applyFont="1" applyBorder="1"/>
    <xf numFmtId="41" fontId="35" fillId="0" borderId="6" xfId="18" applyNumberFormat="1" applyFont="1" applyBorder="1"/>
    <xf numFmtId="0" fontId="79" fillId="0" borderId="54" xfId="18" applyFont="1" applyBorder="1" applyAlignment="1">
      <alignment vertical="center" wrapText="1"/>
    </xf>
    <xf numFmtId="41" fontId="38" fillId="0" borderId="26" xfId="18" applyNumberFormat="1" applyFont="1" applyBorder="1"/>
    <xf numFmtId="41" fontId="35" fillId="0" borderId="26" xfId="18" applyNumberFormat="1" applyFont="1" applyBorder="1"/>
    <xf numFmtId="0" fontId="5" fillId="0" borderId="11" xfId="18" applyFont="1" applyBorder="1"/>
    <xf numFmtId="41" fontId="38" fillId="0" borderId="23" xfId="18" applyNumberFormat="1" applyFont="1" applyBorder="1"/>
    <xf numFmtId="0" fontId="38" fillId="0" borderId="0" xfId="18" applyFont="1"/>
    <xf numFmtId="41" fontId="5" fillId="7" borderId="6" xfId="1" applyNumberFormat="1" applyFont="1" applyFill="1" applyBorder="1"/>
    <xf numFmtId="0" fontId="4" fillId="0" borderId="31" xfId="18" applyFont="1" applyBorder="1" applyAlignment="1">
      <alignment horizontal="center"/>
    </xf>
    <xf numFmtId="41" fontId="5" fillId="0" borderId="50" xfId="18" applyNumberFormat="1" applyFont="1" applyBorder="1"/>
    <xf numFmtId="41" fontId="7" fillId="0" borderId="53" xfId="18" applyNumberFormat="1" applyFont="1" applyBorder="1"/>
    <xf numFmtId="41" fontId="7" fillId="0" borderId="25" xfId="18" applyNumberFormat="1" applyFont="1" applyBorder="1"/>
    <xf numFmtId="0" fontId="46" fillId="0" borderId="0" xfId="48" applyFont="1" applyAlignment="1">
      <alignment horizontal="center"/>
    </xf>
    <xf numFmtId="0" fontId="15" fillId="0" borderId="12" xfId="18" applyFont="1" applyBorder="1" applyAlignment="1">
      <alignment horizontal="center"/>
    </xf>
    <xf numFmtId="0" fontId="15" fillId="0" borderId="13" xfId="18" applyFont="1" applyBorder="1" applyAlignment="1">
      <alignment horizontal="center"/>
    </xf>
    <xf numFmtId="0" fontId="8" fillId="0" borderId="3" xfId="18" applyFont="1" applyBorder="1" applyAlignment="1">
      <alignment horizontal="center"/>
    </xf>
    <xf numFmtId="41" fontId="1" fillId="0" borderId="16" xfId="18" applyNumberFormat="1" applyFont="1" applyBorder="1"/>
    <xf numFmtId="41" fontId="8" fillId="4" borderId="18" xfId="18" applyNumberFormat="1" applyFont="1" applyFill="1" applyBorder="1"/>
    <xf numFmtId="41" fontId="1" fillId="0" borderId="21" xfId="18" applyNumberFormat="1" applyFont="1" applyFill="1" applyBorder="1"/>
    <xf numFmtId="41" fontId="1" fillId="0" borderId="23" xfId="18" applyNumberFormat="1" applyFont="1" applyFill="1" applyBorder="1"/>
    <xf numFmtId="41" fontId="8" fillId="0" borderId="25" xfId="18" applyNumberFormat="1" applyFont="1" applyFill="1" applyBorder="1"/>
    <xf numFmtId="41" fontId="20" fillId="0" borderId="21" xfId="18" applyNumberFormat="1" applyFont="1" applyFill="1" applyBorder="1"/>
    <xf numFmtId="41" fontId="20" fillId="0" borderId="6" xfId="18" applyNumberFormat="1" applyFont="1" applyFill="1" applyBorder="1"/>
    <xf numFmtId="41" fontId="1" fillId="0" borderId="16" xfId="18" applyNumberFormat="1" applyFont="1" applyFill="1" applyBorder="1"/>
    <xf numFmtId="41" fontId="8" fillId="0" borderId="55" xfId="18" applyNumberFormat="1" applyFont="1" applyFill="1" applyBorder="1"/>
    <xf numFmtId="41" fontId="8" fillId="4" borderId="25" xfId="18" applyNumberFormat="1" applyFont="1" applyFill="1" applyBorder="1"/>
    <xf numFmtId="41" fontId="5" fillId="0" borderId="21" xfId="18" applyNumberFormat="1" applyFont="1" applyFill="1" applyBorder="1"/>
    <xf numFmtId="41" fontId="5" fillId="0" borderId="6" xfId="18" applyNumberFormat="1" applyFont="1" applyBorder="1"/>
    <xf numFmtId="41" fontId="5" fillId="0" borderId="23" xfId="18" applyNumberFormat="1" applyFont="1" applyBorder="1"/>
    <xf numFmtId="41" fontId="8" fillId="6" borderId="25" xfId="18" applyNumberFormat="1" applyFont="1" applyFill="1" applyBorder="1"/>
    <xf numFmtId="41" fontId="5" fillId="0" borderId="55" xfId="18" applyNumberFormat="1" applyFont="1" applyBorder="1"/>
    <xf numFmtId="41" fontId="20" fillId="0" borderId="10" xfId="18" applyNumberFormat="1" applyFont="1" applyBorder="1"/>
    <xf numFmtId="41" fontId="5" fillId="0" borderId="21" xfId="18" applyNumberFormat="1" applyFont="1" applyBorder="1"/>
    <xf numFmtId="41" fontId="8" fillId="0" borderId="6" xfId="18" applyNumberFormat="1" applyFont="1" applyFill="1" applyBorder="1"/>
    <xf numFmtId="41" fontId="7" fillId="0" borderId="6" xfId="18" applyNumberFormat="1" applyFont="1" applyBorder="1"/>
    <xf numFmtId="41" fontId="8" fillId="0" borderId="23" xfId="18" applyNumberFormat="1" applyFont="1" applyBorder="1"/>
    <xf numFmtId="41" fontId="8" fillId="2" borderId="25" xfId="18" applyNumberFormat="1" applyFont="1" applyFill="1" applyBorder="1"/>
    <xf numFmtId="41" fontId="8" fillId="0" borderId="55" xfId="18" applyNumberFormat="1" applyFont="1" applyBorder="1"/>
    <xf numFmtId="0" fontId="15" fillId="0" borderId="5" xfId="18" applyFont="1" applyBorder="1"/>
    <xf numFmtId="41" fontId="5" fillId="0" borderId="5" xfId="1" applyNumberFormat="1" applyFont="1" applyFill="1" applyBorder="1" applyAlignment="1">
      <alignment horizontal="left" vertical="center"/>
    </xf>
    <xf numFmtId="41" fontId="5" fillId="0" borderId="6" xfId="1" applyNumberFormat="1" applyFont="1" applyFill="1" applyBorder="1" applyAlignment="1">
      <alignment horizontal="left" vertical="center"/>
    </xf>
    <xf numFmtId="41" fontId="12" fillId="2" borderId="5" xfId="1" applyNumberFormat="1" applyFont="1" applyFill="1" applyBorder="1" applyAlignment="1">
      <alignment vertical="center"/>
    </xf>
    <xf numFmtId="0" fontId="74" fillId="0" borderId="0" xfId="18" applyFont="1" applyBorder="1" applyAlignment="1">
      <alignment horizontal="center"/>
    </xf>
    <xf numFmtId="41" fontId="38" fillId="7" borderId="6" xfId="0" applyNumberFormat="1" applyFont="1" applyFill="1" applyBorder="1"/>
    <xf numFmtId="0" fontId="5" fillId="0" borderId="6" xfId="34" applyFont="1" applyBorder="1"/>
    <xf numFmtId="41" fontId="8" fillId="0" borderId="6" xfId="34" applyNumberFormat="1" applyFont="1" applyFill="1" applyBorder="1"/>
    <xf numFmtId="41" fontId="8" fillId="2" borderId="9" xfId="34" applyNumberFormat="1" applyFont="1" applyFill="1" applyBorder="1" applyAlignment="1">
      <alignment vertical="center"/>
    </xf>
    <xf numFmtId="41" fontId="8" fillId="2" borderId="10" xfId="34" applyNumberFormat="1" applyFont="1" applyFill="1" applyBorder="1" applyAlignment="1">
      <alignment vertical="center"/>
    </xf>
    <xf numFmtId="41" fontId="8" fillId="2" borderId="5" xfId="34" applyNumberFormat="1" applyFont="1" applyFill="1" applyBorder="1" applyAlignment="1">
      <alignment vertical="center"/>
    </xf>
    <xf numFmtId="41" fontId="8" fillId="2" borderId="6" xfId="34" applyNumberFormat="1" applyFont="1" applyFill="1" applyBorder="1" applyAlignment="1">
      <alignment vertical="center"/>
    </xf>
    <xf numFmtId="0" fontId="5" fillId="0" borderId="0" xfId="18" applyFont="1" applyAlignment="1">
      <alignment horizontal="center"/>
    </xf>
    <xf numFmtId="0" fontId="84" fillId="0" borderId="0" xfId="18" applyFont="1"/>
    <xf numFmtId="0" fontId="1" fillId="0" borderId="0" xfId="1" applyFont="1" applyAlignment="1">
      <alignment horizontal="center"/>
    </xf>
    <xf numFmtId="0" fontId="49" fillId="0" borderId="0" xfId="48" applyFont="1" applyAlignment="1">
      <alignment horizontal="center"/>
    </xf>
    <xf numFmtId="0" fontId="85" fillId="0" borderId="0" xfId="18" applyFont="1" applyBorder="1" applyAlignment="1">
      <alignment horizontal="center"/>
    </xf>
    <xf numFmtId="0" fontId="85" fillId="0" borderId="0" xfId="18" applyFont="1" applyAlignment="1">
      <alignment horizontal="center"/>
    </xf>
    <xf numFmtId="41" fontId="0" fillId="0" borderId="0" xfId="18" applyNumberFormat="1" applyFont="1"/>
    <xf numFmtId="41" fontId="13" fillId="0" borderId="5" xfId="0" applyNumberFormat="1" applyFont="1" applyFill="1" applyBorder="1" applyAlignment="1">
      <alignment horizontal="right"/>
    </xf>
    <xf numFmtId="41" fontId="13" fillId="0" borderId="6" xfId="0" applyNumberFormat="1" applyFont="1" applyFill="1" applyBorder="1" applyAlignment="1">
      <alignment horizontal="right"/>
    </xf>
    <xf numFmtId="0" fontId="4" fillId="0" borderId="5" xfId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vertical="center"/>
    </xf>
    <xf numFmtId="0" fontId="86" fillId="0" borderId="5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 wrapText="1"/>
    </xf>
    <xf numFmtId="0" fontId="4" fillId="0" borderId="0" xfId="1" applyFont="1" applyAlignment="1">
      <alignment horizontal="center"/>
    </xf>
    <xf numFmtId="0" fontId="4" fillId="0" borderId="5" xfId="1" applyFont="1" applyFill="1" applyBorder="1" applyAlignment="1">
      <alignment horizontal="center" vertical="center"/>
    </xf>
    <xf numFmtId="0" fontId="1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4" fillId="0" borderId="0" xfId="18" applyFont="1" applyAlignment="1">
      <alignment horizontal="center"/>
    </xf>
    <xf numFmtId="0" fontId="4" fillId="0" borderId="5" xfId="18" applyFont="1" applyFill="1" applyBorder="1" applyAlignment="1">
      <alignment horizontal="center"/>
    </xf>
    <xf numFmtId="0" fontId="8" fillId="0" borderId="56" xfId="18" applyFont="1" applyBorder="1" applyAlignment="1">
      <alignment horizontal="center"/>
    </xf>
    <xf numFmtId="0" fontId="8" fillId="0" borderId="57" xfId="18" applyFont="1" applyBorder="1"/>
    <xf numFmtId="41" fontId="8" fillId="0" borderId="7" xfId="18" applyNumberFormat="1" applyFont="1" applyBorder="1"/>
    <xf numFmtId="41" fontId="8" fillId="0" borderId="19" xfId="18" applyNumberFormat="1" applyFont="1" applyBorder="1"/>
    <xf numFmtId="41" fontId="8" fillId="0" borderId="57" xfId="18" applyNumberFormat="1" applyFont="1" applyBorder="1"/>
    <xf numFmtId="166" fontId="1" fillId="0" borderId="7" xfId="12" applyNumberFormat="1" applyFont="1" applyBorder="1"/>
    <xf numFmtId="41" fontId="1" fillId="0" borderId="7" xfId="18" applyNumberFormat="1" applyFont="1" applyBorder="1"/>
    <xf numFmtId="41" fontId="85" fillId="0" borderId="7" xfId="18" applyNumberFormat="1" applyFont="1" applyBorder="1"/>
    <xf numFmtId="41" fontId="85" fillId="7" borderId="58" xfId="18" applyNumberFormat="1" applyFont="1" applyFill="1" applyBorder="1"/>
    <xf numFmtId="41" fontId="85" fillId="0" borderId="57" xfId="18" applyNumberFormat="1" applyFont="1" applyBorder="1"/>
    <xf numFmtId="41" fontId="85" fillId="0" borderId="59" xfId="18" applyNumberFormat="1" applyFont="1" applyBorder="1"/>
    <xf numFmtId="41" fontId="8" fillId="0" borderId="60" xfId="18" applyNumberFormat="1" applyFont="1" applyBorder="1"/>
    <xf numFmtId="41" fontId="85" fillId="0" borderId="61" xfId="18" applyNumberFormat="1" applyFont="1" applyBorder="1"/>
    <xf numFmtId="41" fontId="1" fillId="0" borderId="57" xfId="18" applyNumberFormat="1" applyFont="1" applyBorder="1"/>
    <xf numFmtId="41" fontId="1" fillId="0" borderId="60" xfId="18" applyNumberFormat="1" applyFont="1" applyBorder="1"/>
    <xf numFmtId="0" fontId="8" fillId="0" borderId="62" xfId="18" applyFont="1" applyBorder="1" applyAlignment="1">
      <alignment horizontal="center"/>
    </xf>
    <xf numFmtId="0" fontId="8" fillId="0" borderId="20" xfId="18" applyFont="1" applyBorder="1"/>
    <xf numFmtId="41" fontId="8" fillId="0" borderId="5" xfId="18" applyNumberFormat="1" applyFont="1" applyBorder="1"/>
    <xf numFmtId="41" fontId="8" fillId="0" borderId="17" xfId="18" applyNumberFormat="1" applyFont="1" applyBorder="1"/>
    <xf numFmtId="41" fontId="8" fillId="0" borderId="20" xfId="18" applyNumberFormat="1" applyFont="1" applyBorder="1"/>
    <xf numFmtId="166" fontId="1" fillId="0" borderId="5" xfId="12" applyNumberFormat="1" applyFont="1" applyBorder="1"/>
    <xf numFmtId="41" fontId="85" fillId="0" borderId="5" xfId="18" applyNumberFormat="1" applyFont="1" applyBorder="1"/>
    <xf numFmtId="41" fontId="85" fillId="7" borderId="63" xfId="18" applyNumberFormat="1" applyFont="1" applyFill="1" applyBorder="1"/>
    <xf numFmtId="41" fontId="85" fillId="0" borderId="20" xfId="18" applyNumberFormat="1" applyFont="1" applyBorder="1"/>
    <xf numFmtId="41" fontId="85" fillId="0" borderId="15" xfId="18" applyNumberFormat="1" applyFont="1" applyBorder="1"/>
    <xf numFmtId="41" fontId="8" fillId="0" borderId="9" xfId="18" applyNumberFormat="1" applyFont="1" applyBorder="1"/>
    <xf numFmtId="41" fontId="85" fillId="0" borderId="22" xfId="18" applyNumberFormat="1" applyFont="1" applyBorder="1"/>
    <xf numFmtId="41" fontId="1" fillId="0" borderId="20" xfId="18" applyNumberFormat="1" applyFont="1" applyBorder="1"/>
    <xf numFmtId="41" fontId="1" fillId="0" borderId="9" xfId="18" applyNumberFormat="1" applyFont="1" applyBorder="1"/>
    <xf numFmtId="0" fontId="74" fillId="0" borderId="0" xfId="18" applyFont="1" applyBorder="1" applyAlignment="1">
      <alignment horizontal="center"/>
    </xf>
    <xf numFmtId="0" fontId="17" fillId="0" borderId="28" xfId="32" applyFont="1" applyBorder="1" applyAlignment="1">
      <alignment horizontal="center" wrapText="1"/>
    </xf>
    <xf numFmtId="0" fontId="17" fillId="0" borderId="0" xfId="32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12" xfId="18" applyFont="1" applyBorder="1" applyAlignment="1">
      <alignment horizontal="left"/>
    </xf>
    <xf numFmtId="0" fontId="1" fillId="0" borderId="13" xfId="18" applyFont="1" applyBorder="1" applyAlignment="1">
      <alignment horizontal="left"/>
    </xf>
    <xf numFmtId="0" fontId="8" fillId="4" borderId="12" xfId="18" applyFont="1" applyFill="1" applyBorder="1" applyAlignment="1">
      <alignment horizontal="left"/>
    </xf>
    <xf numFmtId="0" fontId="8" fillId="4" borderId="13" xfId="18" applyFont="1" applyFill="1" applyBorder="1" applyAlignment="1">
      <alignment horizontal="left"/>
    </xf>
    <xf numFmtId="0" fontId="15" fillId="0" borderId="12" xfId="18" applyFont="1" applyBorder="1" applyAlignment="1">
      <alignment horizontal="center"/>
    </xf>
    <xf numFmtId="0" fontId="15" fillId="0" borderId="13" xfId="18" applyFont="1" applyBorder="1" applyAlignment="1">
      <alignment horizontal="center"/>
    </xf>
    <xf numFmtId="0" fontId="31" fillId="0" borderId="0" xfId="34" applyFont="1" applyBorder="1" applyAlignment="1">
      <alignment horizontal="center" vertical="center"/>
    </xf>
    <xf numFmtId="0" fontId="29" fillId="0" borderId="0" xfId="18" applyFont="1" applyAlignment="1">
      <alignment horizontal="center"/>
    </xf>
    <xf numFmtId="0" fontId="3" fillId="0" borderId="0" xfId="18" applyFont="1" applyAlignment="1">
      <alignment horizontal="center"/>
    </xf>
    <xf numFmtId="41" fontId="45" fillId="0" borderId="31" xfId="31" applyNumberFormat="1" applyFont="1" applyBorder="1" applyAlignment="1">
      <alignment horizontal="left"/>
    </xf>
    <xf numFmtId="41" fontId="45" fillId="0" borderId="30" xfId="31" applyNumberFormat="1" applyFont="1" applyBorder="1" applyAlignment="1">
      <alignment horizontal="left"/>
    </xf>
    <xf numFmtId="41" fontId="45" fillId="0" borderId="7" xfId="31" applyNumberFormat="1" applyFont="1" applyBorder="1" applyAlignment="1">
      <alignment horizontal="left"/>
    </xf>
    <xf numFmtId="0" fontId="37" fillId="0" borderId="2" xfId="30" applyFont="1" applyBorder="1" applyAlignment="1">
      <alignment horizontal="center" vertical="center" wrapText="1"/>
    </xf>
    <xf numFmtId="0" fontId="37" fillId="0" borderId="5" xfId="30" applyFont="1" applyBorder="1" applyAlignment="1">
      <alignment horizontal="center" vertical="center" wrapText="1"/>
    </xf>
    <xf numFmtId="0" fontId="35" fillId="0" borderId="2" xfId="30" applyFont="1" applyBorder="1" applyAlignment="1">
      <alignment horizontal="center" vertical="center" wrapText="1"/>
    </xf>
    <xf numFmtId="0" fontId="35" fillId="0" borderId="5" xfId="30" applyFont="1" applyBorder="1" applyAlignment="1">
      <alignment horizontal="center" vertical="center" wrapText="1"/>
    </xf>
    <xf numFmtId="0" fontId="35" fillId="0" borderId="3" xfId="30" applyFont="1" applyBorder="1" applyAlignment="1">
      <alignment horizontal="center" vertical="center" wrapText="1"/>
    </xf>
    <xf numFmtId="0" fontId="35" fillId="0" borderId="6" xfId="30" applyFont="1" applyBorder="1" applyAlignment="1">
      <alignment horizontal="center" vertical="center" wrapText="1"/>
    </xf>
    <xf numFmtId="0" fontId="34" fillId="0" borderId="0" xfId="30" applyFont="1" applyBorder="1" applyAlignment="1">
      <alignment horizontal="center"/>
    </xf>
    <xf numFmtId="0" fontId="35" fillId="0" borderId="1" xfId="30" applyFont="1" applyBorder="1" applyAlignment="1">
      <alignment horizontal="center" vertical="center"/>
    </xf>
    <xf numFmtId="0" fontId="35" fillId="0" borderId="4" xfId="30" applyFont="1" applyBorder="1" applyAlignment="1">
      <alignment horizontal="center" vertical="center"/>
    </xf>
    <xf numFmtId="0" fontId="35" fillId="0" borderId="5" xfId="30" applyFont="1" applyBorder="1" applyAlignment="1">
      <alignment horizontal="center" vertical="center"/>
    </xf>
    <xf numFmtId="0" fontId="36" fillId="0" borderId="2" xfId="30" applyFont="1" applyBorder="1" applyAlignment="1">
      <alignment horizontal="center" vertical="center" wrapText="1"/>
    </xf>
    <xf numFmtId="0" fontId="36" fillId="0" borderId="5" xfId="30" applyFont="1" applyBorder="1" applyAlignment="1">
      <alignment horizontal="center" vertical="center"/>
    </xf>
    <xf numFmtId="0" fontId="35" fillId="0" borderId="2" xfId="30" applyFont="1" applyBorder="1" applyAlignment="1">
      <alignment horizontal="center" vertical="center"/>
    </xf>
    <xf numFmtId="0" fontId="31" fillId="0" borderId="0" xfId="17" applyNumberFormat="1" applyFont="1" applyAlignment="1">
      <alignment horizontal="center" vertical="top"/>
    </xf>
    <xf numFmtId="0" fontId="34" fillId="0" borderId="0" xfId="17" applyNumberFormat="1" applyFont="1" applyAlignment="1">
      <alignment horizontal="center" vertical="top"/>
    </xf>
    <xf numFmtId="0" fontId="64" fillId="8" borderId="46" xfId="17" applyFont="1" applyFill="1" applyBorder="1" applyAlignment="1" applyProtection="1">
      <alignment horizontal="center" vertical="top"/>
      <protection locked="0"/>
    </xf>
    <xf numFmtId="0" fontId="64" fillId="8" borderId="47" xfId="17" applyFont="1" applyFill="1" applyBorder="1" applyAlignment="1" applyProtection="1">
      <alignment horizontal="center" vertical="top"/>
      <protection locked="0"/>
    </xf>
    <xf numFmtId="3" fontId="7" fillId="8" borderId="47" xfId="17" applyNumberFormat="1" applyFont="1" applyFill="1" applyBorder="1" applyAlignment="1">
      <alignment horizontal="center" vertical="center"/>
    </xf>
    <xf numFmtId="3" fontId="7" fillId="8" borderId="48" xfId="17" applyNumberFormat="1" applyFont="1" applyFill="1" applyBorder="1" applyAlignment="1">
      <alignment horizontal="center" vertical="center"/>
    </xf>
    <xf numFmtId="0" fontId="65" fillId="0" borderId="0" xfId="20" applyFont="1" applyAlignment="1">
      <alignment horizontal="left"/>
    </xf>
    <xf numFmtId="0" fontId="66" fillId="0" borderId="36" xfId="20" applyFont="1" applyBorder="1" applyAlignment="1">
      <alignment horizontal="center"/>
    </xf>
    <xf numFmtId="0" fontId="1" fillId="0" borderId="0" xfId="20" applyFill="1" applyBorder="1" applyAlignment="1">
      <alignment horizontal="center"/>
    </xf>
    <xf numFmtId="3" fontId="77" fillId="4" borderId="46" xfId="20" applyNumberFormat="1" applyFont="1" applyFill="1" applyBorder="1" applyAlignment="1">
      <alignment horizontal="left" wrapText="1"/>
    </xf>
    <xf numFmtId="3" fontId="77" fillId="4" borderId="48" xfId="20" applyNumberFormat="1" applyFont="1" applyFill="1" applyBorder="1" applyAlignment="1">
      <alignment horizontal="left" wrapText="1"/>
    </xf>
    <xf numFmtId="0" fontId="37" fillId="0" borderId="2" xfId="20" applyFont="1" applyBorder="1" applyAlignment="1">
      <alignment horizontal="center" vertical="center" wrapText="1"/>
    </xf>
    <xf numFmtId="0" fontId="37" fillId="0" borderId="5" xfId="20" applyFont="1" applyBorder="1" applyAlignment="1">
      <alignment horizontal="center" vertical="center" wrapText="1"/>
    </xf>
    <xf numFmtId="0" fontId="74" fillId="0" borderId="3" xfId="20" applyFont="1" applyFill="1" applyBorder="1" applyAlignment="1">
      <alignment horizontal="center" vertical="center" wrapText="1"/>
    </xf>
    <xf numFmtId="0" fontId="74" fillId="0" borderId="6" xfId="20" applyFont="1" applyFill="1" applyBorder="1" applyAlignment="1">
      <alignment horizontal="center" vertical="center" wrapText="1"/>
    </xf>
    <xf numFmtId="0" fontId="74" fillId="0" borderId="5" xfId="20" applyFont="1" applyBorder="1" applyAlignment="1">
      <alignment horizontal="center" vertical="center"/>
    </xf>
    <xf numFmtId="0" fontId="74" fillId="0" borderId="5" xfId="20" applyFont="1" applyBorder="1" applyAlignment="1">
      <alignment horizontal="center" vertical="center" wrapText="1"/>
    </xf>
    <xf numFmtId="0" fontId="38" fillId="0" borderId="5" xfId="20" applyFont="1" applyBorder="1" applyAlignment="1">
      <alignment horizontal="center" vertical="center" wrapText="1"/>
    </xf>
    <xf numFmtId="0" fontId="71" fillId="0" borderId="0" xfId="20" applyFont="1" applyBorder="1" applyAlignment="1">
      <alignment horizontal="left"/>
    </xf>
    <xf numFmtId="0" fontId="75" fillId="0" borderId="0" xfId="20" applyFont="1" applyAlignment="1">
      <alignment horizontal="center" wrapText="1"/>
    </xf>
    <xf numFmtId="0" fontId="75" fillId="0" borderId="0" xfId="20" applyFont="1" applyAlignment="1">
      <alignment wrapText="1"/>
    </xf>
    <xf numFmtId="0" fontId="35" fillId="0" borderId="0" xfId="20" applyFont="1" applyAlignment="1">
      <alignment wrapText="1"/>
    </xf>
    <xf numFmtId="0" fontId="74" fillId="0" borderId="0" xfId="20" applyFont="1" applyAlignment="1">
      <alignment horizontal="center"/>
    </xf>
    <xf numFmtId="0" fontId="74" fillId="0" borderId="1" xfId="20" applyFont="1" applyBorder="1" applyAlignment="1">
      <alignment horizontal="center" vertical="center" textRotation="90"/>
    </xf>
    <xf numFmtId="0" fontId="74" fillId="0" borderId="4" xfId="20" applyFont="1" applyBorder="1" applyAlignment="1">
      <alignment horizontal="center" vertical="center" textRotation="90"/>
    </xf>
    <xf numFmtId="0" fontId="74" fillId="0" borderId="2" xfId="20" applyFont="1" applyBorder="1" applyAlignment="1">
      <alignment horizontal="center" vertical="center"/>
    </xf>
    <xf numFmtId="0" fontId="74" fillId="0" borderId="2" xfId="20" applyFont="1" applyBorder="1" applyAlignment="1">
      <alignment horizontal="center" vertical="center" wrapText="1"/>
    </xf>
    <xf numFmtId="0" fontId="37" fillId="0" borderId="50" xfId="20" applyFont="1" applyBorder="1" applyAlignment="1">
      <alignment horizontal="center" vertical="center" wrapText="1"/>
    </xf>
    <xf numFmtId="0" fontId="37" fillId="0" borderId="26" xfId="20" applyFont="1" applyBorder="1" applyAlignment="1">
      <alignment horizontal="center" vertical="center" wrapText="1"/>
    </xf>
    <xf numFmtId="0" fontId="37" fillId="0" borderId="20" xfId="20" applyFont="1" applyBorder="1" applyAlignment="1">
      <alignment horizontal="center" vertical="center" wrapText="1"/>
    </xf>
    <xf numFmtId="0" fontId="37" fillId="12" borderId="50" xfId="20" applyFont="1" applyFill="1" applyBorder="1" applyAlignment="1">
      <alignment horizontal="center" vertical="center" wrapText="1"/>
    </xf>
    <xf numFmtId="0" fontId="37" fillId="12" borderId="26" xfId="20" applyFont="1" applyFill="1" applyBorder="1" applyAlignment="1">
      <alignment horizontal="center" vertical="center" wrapText="1"/>
    </xf>
    <xf numFmtId="0" fontId="37" fillId="12" borderId="20" xfId="20" applyFont="1" applyFill="1" applyBorder="1" applyAlignment="1">
      <alignment horizontal="center" vertical="center" wrapText="1"/>
    </xf>
    <xf numFmtId="14" fontId="53" fillId="0" borderId="0" xfId="32" applyNumberFormat="1" applyFont="1" applyBorder="1" applyAlignment="1">
      <alignment horizontal="right"/>
    </xf>
  </cellXfs>
  <cellStyles count="51">
    <cellStyle name="Comma 2" xfId="4"/>
    <cellStyle name="Comma 2 2" xfId="50"/>
    <cellStyle name="Comma 3" xfId="5"/>
    <cellStyle name="Comma 3 2" xfId="6"/>
    <cellStyle name="Comma 4" xfId="7"/>
    <cellStyle name="Comma 5" xfId="8"/>
    <cellStyle name="Comma 6" xfId="9"/>
    <cellStyle name="Comma 7" xfId="10"/>
    <cellStyle name="Comma 8" xfId="11"/>
    <cellStyle name="Comma 8 2" xfId="12"/>
    <cellStyle name="Comma_Amortizimi 2010 dashi " xfId="13"/>
    <cellStyle name="Currency" xfId="46" builtinId="4"/>
    <cellStyle name="Good 2" xfId="14"/>
    <cellStyle name="Migliaia 2" xfId="15"/>
    <cellStyle name="Migliaia 3" xfId="16"/>
    <cellStyle name="Normal" xfId="0" builtinId="0"/>
    <cellStyle name="Normal 10" xfId="17"/>
    <cellStyle name="Normal 11" xfId="18"/>
    <cellStyle name="Normal 12" xfId="47"/>
    <cellStyle name="Normal 2" xfId="19"/>
    <cellStyle name="Normal 2 2" xfId="20"/>
    <cellStyle name="Normal 2_FDP-te e  2013" xfId="21"/>
    <cellStyle name="Normal 3" xfId="22"/>
    <cellStyle name="Normal 3 2" xfId="23"/>
    <cellStyle name="Normal 3 3" xfId="49"/>
    <cellStyle name="Normal 4" xfId="24"/>
    <cellStyle name="Normal 5" xfId="25"/>
    <cellStyle name="Normal 6" xfId="26"/>
    <cellStyle name="Normal 7" xfId="27"/>
    <cellStyle name="Normal 8" xfId="28"/>
    <cellStyle name="Normal 9" xfId="29"/>
    <cellStyle name="Normal_Amortizimi 2010 dashi " xfId="30"/>
    <cellStyle name="Normal_asete SILVI 09" xfId="31"/>
    <cellStyle name="Normal_BILANCI ADMIRAL2009 " xfId="45"/>
    <cellStyle name="Normal_Inventari 2010" xfId="3"/>
    <cellStyle name="Normal_KAPAKU" xfId="32"/>
    <cellStyle name="Normal_MARASH 2009-10-11-12-13" xfId="33"/>
    <cellStyle name="Normal_SHTYP" xfId="48"/>
    <cellStyle name="Normal_V BILANCI R &amp; S  2012 " xfId="1"/>
    <cellStyle name="Normal_Valdete Jakupaj_2012-2013++" xfId="34"/>
    <cellStyle name="Normale 2" xfId="35"/>
    <cellStyle name="Normale 3" xfId="36"/>
    <cellStyle name="Normalny_AKTYWA" xfId="37"/>
    <cellStyle name="Percent 2" xfId="2"/>
    <cellStyle name="Percentuale 2" xfId="38"/>
    <cellStyle name="Standard_FORMUL01" xfId="39"/>
    <cellStyle name="Style 1" xfId="40"/>
    <cellStyle name="W?hrung [0]_ETAT 1996" xfId="41"/>
    <cellStyle name="W?hrung_ETAT 1996" xfId="42"/>
    <cellStyle name="Wahrung [0]_ETAT 1996" xfId="43"/>
    <cellStyle name="Wahrung_ETAT 199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T%20BM%202008-2009-2010-2011-2012-2013-2014/per%20rritje%20kapitali/SILVI%202009%20-%202011-2013%20+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T%20BM%202008-2009-2010-2011-2012-2013-2014/PEPKOLAJ%20BILANC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T%20BM%202008-2009-2010-2011-2012-2013-2014/R%20&amp;%20S%20%20%20BILANCE%202012-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rnitor 14"/>
      <sheetName val="Asete"/>
      <sheetName val="PASH 14"/>
      <sheetName val="Bilanci 14"/>
      <sheetName val="Fluks 14"/>
      <sheetName val="Amort 14"/>
      <sheetName val="Kapitali 14"/>
      <sheetName val="FDP 14"/>
      <sheetName val="Banka 14"/>
      <sheetName val="e-sig 14 "/>
      <sheetName val="Kapaku 14"/>
      <sheetName val="Inventar 14"/>
      <sheetName val="F5 14"/>
      <sheetName val="Bilanci 13"/>
      <sheetName val="Banka 13"/>
      <sheetName val="f5_2013"/>
      <sheetName val="PASH 13"/>
      <sheetName val="Fluks 13"/>
      <sheetName val="Kapitali 13"/>
      <sheetName val="Inv 13"/>
      <sheetName val="Amort 13"/>
      <sheetName val="e-sig 13"/>
      <sheetName val="fdp"/>
      <sheetName val="BK_Berti"/>
      <sheetName val="PASH_Bert"/>
      <sheetName val="List_Banka"/>
      <sheetName val="F5 12"/>
      <sheetName val="Banka 12"/>
      <sheetName val="Fluks 12"/>
      <sheetName val="Inv 12"/>
      <sheetName val="inv.aset 12"/>
      <sheetName val="Amort 12"/>
      <sheetName val="e-sig 12"/>
      <sheetName val="fdp 12"/>
      <sheetName val="An.12"/>
      <sheetName val="Banka 11"/>
      <sheetName val="Kapaku 11"/>
      <sheetName val="Bilanci 11"/>
      <sheetName val="F5 11"/>
      <sheetName val="PASH 11"/>
      <sheetName val="Kapitali 11"/>
      <sheetName val="Amort 11"/>
      <sheetName val="Fluks 11"/>
      <sheetName val="E sig 11 "/>
      <sheetName val="Inv 11"/>
      <sheetName val="inv.aset 11"/>
      <sheetName val="An.11"/>
      <sheetName val="Kapaku 10"/>
      <sheetName val="Bilanci 10"/>
      <sheetName val="PASH 10"/>
      <sheetName val="An.10"/>
      <sheetName val="Inv 10"/>
      <sheetName val="Fl.in 10"/>
      <sheetName val="inv.aset 10"/>
      <sheetName val="Kapitali 10"/>
      <sheetName val="Amort 10"/>
      <sheetName val="Amor 09"/>
      <sheetName val="Inventari 09"/>
      <sheetName val="bilanci 08"/>
      <sheetName val="Amrt 08"/>
      <sheetName val="Am 08"/>
      <sheetName val="Analitike"/>
      <sheetName val="Pash 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42">
          <cell r="D42">
            <v>5280448.8227534555</v>
          </cell>
        </row>
      </sheetData>
      <sheetData sheetId="38"/>
      <sheetData sheetId="39">
        <row r="34">
          <cell r="F34">
            <v>5677901.9729999993</v>
          </cell>
          <cell r="G34">
            <v>2059239.6159999964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"/>
      <sheetName val="Kapit 14"/>
      <sheetName val="Bilanci"/>
      <sheetName val="PASH 14"/>
      <sheetName val="Amort 14"/>
      <sheetName val="Asete 14"/>
      <sheetName val="F5 2014"/>
      <sheetName val="Inv 14"/>
      <sheetName val="Furnitor 2014"/>
      <sheetName val="ESIG 14"/>
      <sheetName val="FDP 14"/>
      <sheetName val="Kliente 2014"/>
      <sheetName val="Fl.in"/>
      <sheetName val="Bilanci 2013-2009"/>
      <sheetName val="Kapit 13"/>
      <sheetName val="F5"/>
      <sheetName val="2013"/>
      <sheetName val="Amort 13"/>
      <sheetName val="fdp 13"/>
      <sheetName val="Fl.in  13"/>
      <sheetName val="ESIG 13"/>
      <sheetName val="E-SIG 12"/>
      <sheetName val="e sig 11"/>
      <sheetName val="e sig 2010"/>
      <sheetName val="e sig 2009"/>
    </sheetNames>
    <sheetDataSet>
      <sheetData sheetId="0" refreshError="1"/>
      <sheetData sheetId="1" refreshError="1"/>
      <sheetData sheetId="2" refreshError="1"/>
      <sheetData sheetId="3">
        <row r="32">
          <cell r="F32">
            <v>116327.73498999998</v>
          </cell>
        </row>
        <row r="34">
          <cell r="F34">
            <v>1046949.6149099998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41">
          <cell r="F41">
            <v>4582335.542899997</v>
          </cell>
        </row>
        <row r="43">
          <cell r="F43">
            <v>591202.63744999864</v>
          </cell>
        </row>
        <row r="44">
          <cell r="F44">
            <v>-419792.7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ete 13"/>
      <sheetName val="Inv 13 Rud "/>
      <sheetName val="r &amp; s 13"/>
      <sheetName val="F5-13"/>
      <sheetName val="Am ne vite"/>
      <sheetName val="fdp"/>
      <sheetName val="PASH"/>
      <sheetName val="Bilanci"/>
      <sheetName val="Fl.in"/>
      <sheetName val="Kapitali"/>
      <sheetName val="Inv 13"/>
      <sheetName val="E-sig 25 12"/>
      <sheetName val="RS '12 "/>
      <sheetName val="Bank 12"/>
      <sheetName val="furnitore 2012"/>
      <sheetName val="asete 12"/>
      <sheetName val="financa 5"/>
      <sheetName val="Am 12"/>
      <sheetName val="Inventari"/>
      <sheetName val="furnitore"/>
      <sheetName val="Banka 11"/>
      <sheetName val="As 12"/>
      <sheetName val="FINACA 5"/>
      <sheetName val="Inv.2010 tot  (2)"/>
      <sheetName val="inv m1 -11"/>
      <sheetName val="E-sig 25 11"/>
      <sheetName val="As 11"/>
      <sheetName val="Am 11"/>
      <sheetName val="Asete 10"/>
      <sheetName val="Amort 2010 "/>
      <sheetName val="Inv.10 ishte "/>
      <sheetName val="Kor Inv 31.12.2010 "/>
      <sheetName val="Kor Inv2010 Mag1"/>
      <sheetName val="Inv.10 M 1 ishte"/>
      <sheetName val="Eks F5 2010"/>
      <sheetName val="Shenime 2010"/>
      <sheetName val="Kapaku"/>
      <sheetName val="R&amp;S 2010"/>
      <sheetName val="In 09"/>
      <sheetName val="As 09"/>
      <sheetName val="Fdp,TF"/>
      <sheetName val="Am 09"/>
      <sheetName val="tvsh 09"/>
    </sheetNames>
    <sheetDataSet>
      <sheetData sheetId="0"/>
      <sheetData sheetId="1"/>
      <sheetData sheetId="2"/>
      <sheetData sheetId="3"/>
      <sheetData sheetId="4"/>
      <sheetData sheetId="5"/>
      <sheetData sheetId="6">
        <row r="39">
          <cell r="C39">
            <v>15</v>
          </cell>
        </row>
      </sheetData>
      <sheetData sheetId="7">
        <row r="13">
          <cell r="C13">
            <v>5.0999999999999996</v>
          </cell>
        </row>
        <row r="22">
          <cell r="C22">
            <v>6.1</v>
          </cell>
        </row>
        <row r="35">
          <cell r="C35">
            <v>7.1</v>
          </cell>
        </row>
        <row r="59">
          <cell r="C59">
            <v>8.1999999999999993</v>
          </cell>
        </row>
        <row r="61">
          <cell r="C61">
            <v>8.4</v>
          </cell>
        </row>
        <row r="65">
          <cell r="C65">
            <v>8.5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E42"/>
  <sheetViews>
    <sheetView tabSelected="1" topLeftCell="A16" workbookViewId="0">
      <selection activeCell="D36" sqref="D36"/>
    </sheetView>
  </sheetViews>
  <sheetFormatPr defaultColWidth="8.88671875" defaultRowHeight="13.2" x14ac:dyDescent="0.25"/>
  <cols>
    <col min="1" max="1" width="5.33203125" style="175" customWidth="1"/>
    <col min="2" max="2" width="34.88671875" style="175" customWidth="1"/>
    <col min="3" max="4" width="21.33203125" style="175" customWidth="1"/>
    <col min="5" max="5" width="2" style="175" customWidth="1"/>
    <col min="6" max="16384" width="8.88671875" style="175"/>
  </cols>
  <sheetData>
    <row r="1" spans="2:5" ht="9.6" customHeight="1" x14ac:dyDescent="0.25"/>
    <row r="2" spans="2:5" ht="29.25" customHeight="1" x14ac:dyDescent="0.3">
      <c r="B2" s="176" t="s">
        <v>172</v>
      </c>
      <c r="C2" s="177" t="s">
        <v>193</v>
      </c>
      <c r="D2" s="178"/>
      <c r="E2" s="179"/>
    </row>
    <row r="3" spans="2:5" ht="21.75" customHeight="1" x14ac:dyDescent="0.3">
      <c r="B3" s="180" t="s">
        <v>173</v>
      </c>
      <c r="C3" s="181" t="s">
        <v>191</v>
      </c>
      <c r="D3" s="182"/>
      <c r="E3" s="183"/>
    </row>
    <row r="4" spans="2:5" ht="14.4" x14ac:dyDescent="0.3">
      <c r="B4" s="180" t="s">
        <v>174</v>
      </c>
      <c r="C4" s="196" t="s">
        <v>192</v>
      </c>
      <c r="D4" s="182"/>
      <c r="E4" s="183"/>
    </row>
    <row r="5" spans="2:5" ht="15" x14ac:dyDescent="0.25">
      <c r="B5" s="184"/>
      <c r="C5" s="185"/>
      <c r="D5" s="182"/>
      <c r="E5" s="183"/>
    </row>
    <row r="6" spans="2:5" ht="21.6" customHeight="1" x14ac:dyDescent="0.3">
      <c r="B6" s="180" t="s">
        <v>175</v>
      </c>
      <c r="C6" s="197">
        <v>36469</v>
      </c>
      <c r="D6" s="182"/>
      <c r="E6" s="183"/>
    </row>
    <row r="7" spans="2:5" ht="22.2" customHeight="1" x14ac:dyDescent="0.3">
      <c r="B7" s="180" t="s">
        <v>176</v>
      </c>
      <c r="C7" s="198" t="s">
        <v>194</v>
      </c>
      <c r="D7" s="182"/>
      <c r="E7" s="183"/>
    </row>
    <row r="8" spans="2:5" ht="22.95" customHeight="1" x14ac:dyDescent="0.3">
      <c r="B8" s="180" t="s">
        <v>177</v>
      </c>
      <c r="C8" s="199" t="s">
        <v>195</v>
      </c>
      <c r="D8" s="182"/>
      <c r="E8" s="183"/>
    </row>
    <row r="9" spans="2:5" x14ac:dyDescent="0.25">
      <c r="B9" s="184"/>
      <c r="C9" s="182"/>
      <c r="D9" s="182"/>
      <c r="E9" s="183"/>
    </row>
    <row r="10" spans="2:5" x14ac:dyDescent="0.25">
      <c r="B10" s="184"/>
      <c r="C10" s="182"/>
      <c r="D10" s="182"/>
      <c r="E10" s="183"/>
    </row>
    <row r="11" spans="2:5" ht="34.950000000000003" customHeight="1" x14ac:dyDescent="0.55000000000000004">
      <c r="B11" s="186" t="s">
        <v>178</v>
      </c>
      <c r="C11" s="187"/>
      <c r="D11" s="187"/>
      <c r="E11" s="183"/>
    </row>
    <row r="12" spans="2:5" ht="24" customHeight="1" x14ac:dyDescent="0.25">
      <c r="B12" s="573" t="s">
        <v>179</v>
      </c>
      <c r="C12" s="574"/>
      <c r="D12" s="574"/>
      <c r="E12" s="188"/>
    </row>
    <row r="13" spans="2:5" ht="24" customHeight="1" x14ac:dyDescent="0.25">
      <c r="B13" s="573" t="s">
        <v>180</v>
      </c>
      <c r="C13" s="574"/>
      <c r="D13" s="574"/>
      <c r="E13" s="188"/>
    </row>
    <row r="14" spans="2:5" x14ac:dyDescent="0.25">
      <c r="B14" s="184"/>
      <c r="C14" s="182"/>
      <c r="D14" s="182"/>
      <c r="E14" s="183"/>
    </row>
    <row r="15" spans="2:5" ht="15" customHeight="1" x14ac:dyDescent="0.25">
      <c r="B15" s="184"/>
      <c r="C15" s="182"/>
      <c r="D15" s="182"/>
      <c r="E15" s="183"/>
    </row>
    <row r="16" spans="2:5" ht="28.95" customHeight="1" x14ac:dyDescent="0.4">
      <c r="B16" s="184"/>
      <c r="C16" s="189">
        <v>2014</v>
      </c>
      <c r="D16" s="182"/>
      <c r="E16" s="183"/>
    </row>
    <row r="17" spans="2:5" ht="15" customHeight="1" x14ac:dyDescent="0.25">
      <c r="B17" s="184"/>
      <c r="C17" s="182"/>
      <c r="D17" s="182"/>
      <c r="E17" s="183"/>
    </row>
    <row r="18" spans="2:5" ht="15" customHeight="1" x14ac:dyDescent="0.25">
      <c r="B18" s="184"/>
      <c r="C18" s="182"/>
      <c r="D18" s="182"/>
      <c r="E18" s="183"/>
    </row>
    <row r="19" spans="2:5" ht="15" customHeight="1" x14ac:dyDescent="0.25">
      <c r="B19" s="184"/>
      <c r="C19" s="182"/>
      <c r="D19" s="182"/>
      <c r="E19" s="183"/>
    </row>
    <row r="20" spans="2:5" ht="15" customHeight="1" x14ac:dyDescent="0.25">
      <c r="B20" s="184"/>
      <c r="C20" s="182"/>
      <c r="D20" s="182"/>
      <c r="E20" s="183"/>
    </row>
    <row r="21" spans="2:5" ht="15" customHeight="1" x14ac:dyDescent="0.25">
      <c r="B21" s="184"/>
      <c r="C21" s="182"/>
      <c r="D21" s="182"/>
      <c r="E21" s="183"/>
    </row>
    <row r="22" spans="2:5" ht="15" customHeight="1" x14ac:dyDescent="0.25">
      <c r="B22" s="184"/>
      <c r="C22" s="182"/>
      <c r="D22" s="182"/>
      <c r="E22" s="183"/>
    </row>
    <row r="23" spans="2:5" ht="15" customHeight="1" x14ac:dyDescent="0.25">
      <c r="B23" s="184"/>
      <c r="C23" s="182"/>
      <c r="D23" s="182"/>
      <c r="E23" s="183"/>
    </row>
    <row r="24" spans="2:5" ht="15" customHeight="1" x14ac:dyDescent="0.25">
      <c r="B24" s="184"/>
      <c r="C24" s="182"/>
      <c r="D24" s="182"/>
      <c r="E24" s="183"/>
    </row>
    <row r="25" spans="2:5" ht="15" customHeight="1" x14ac:dyDescent="0.25">
      <c r="B25" s="184"/>
      <c r="C25" s="182"/>
      <c r="D25" s="182"/>
      <c r="E25" s="183"/>
    </row>
    <row r="26" spans="2:5" ht="15" customHeight="1" x14ac:dyDescent="0.25">
      <c r="B26" s="184"/>
      <c r="C26" s="182"/>
      <c r="D26" s="182"/>
      <c r="E26" s="183"/>
    </row>
    <row r="27" spans="2:5" x14ac:dyDescent="0.25">
      <c r="B27" s="190" t="s">
        <v>181</v>
      </c>
      <c r="C27" s="191" t="s">
        <v>182</v>
      </c>
      <c r="D27" s="182"/>
      <c r="E27" s="183"/>
    </row>
    <row r="28" spans="2:5" x14ac:dyDescent="0.25">
      <c r="B28" s="190" t="s">
        <v>183</v>
      </c>
      <c r="C28" s="191"/>
      <c r="D28" s="182"/>
      <c r="E28" s="183"/>
    </row>
    <row r="29" spans="2:5" x14ac:dyDescent="0.25">
      <c r="B29" s="190" t="s">
        <v>184</v>
      </c>
      <c r="C29" s="191" t="s">
        <v>185</v>
      </c>
      <c r="D29" s="182"/>
      <c r="E29" s="183"/>
    </row>
    <row r="30" spans="2:5" x14ac:dyDescent="0.25">
      <c r="B30" s="190" t="s">
        <v>186</v>
      </c>
      <c r="C30" s="191">
        <v>1</v>
      </c>
      <c r="D30" s="182"/>
      <c r="E30" s="183"/>
    </row>
    <row r="31" spans="2:5" x14ac:dyDescent="0.25">
      <c r="B31" s="184"/>
      <c r="C31" s="182"/>
      <c r="D31" s="182"/>
      <c r="E31" s="183"/>
    </row>
    <row r="32" spans="2:5" ht="15.6" x14ac:dyDescent="0.3">
      <c r="B32" s="190" t="s">
        <v>187</v>
      </c>
      <c r="D32" s="192" t="s">
        <v>188</v>
      </c>
      <c r="E32" s="183"/>
    </row>
    <row r="33" spans="2:5" x14ac:dyDescent="0.25">
      <c r="B33" s="184"/>
      <c r="D33" s="182"/>
      <c r="E33" s="183"/>
    </row>
    <row r="34" spans="2:5" ht="15.6" x14ac:dyDescent="0.3">
      <c r="B34" s="184"/>
      <c r="D34" s="192" t="s">
        <v>189</v>
      </c>
      <c r="E34" s="183"/>
    </row>
    <row r="35" spans="2:5" x14ac:dyDescent="0.25">
      <c r="B35" s="184"/>
      <c r="C35" s="182"/>
      <c r="D35" s="182"/>
      <c r="E35" s="183"/>
    </row>
    <row r="36" spans="2:5" ht="15" x14ac:dyDescent="0.25">
      <c r="B36" s="180" t="s">
        <v>190</v>
      </c>
      <c r="D36" s="634">
        <v>42094</v>
      </c>
      <c r="E36" s="183"/>
    </row>
    <row r="37" spans="2:5" x14ac:dyDescent="0.25">
      <c r="B37" s="184"/>
      <c r="C37" s="182"/>
      <c r="D37" s="182"/>
      <c r="E37" s="183"/>
    </row>
    <row r="38" spans="2:5" x14ac:dyDescent="0.25">
      <c r="B38" s="184"/>
      <c r="C38" s="182"/>
      <c r="D38" s="182"/>
      <c r="E38" s="183"/>
    </row>
    <row r="39" spans="2:5" x14ac:dyDescent="0.25">
      <c r="B39" s="193"/>
      <c r="C39" s="194"/>
      <c r="D39" s="194"/>
      <c r="E39" s="195"/>
    </row>
    <row r="40" spans="2:5" x14ac:dyDescent="0.25">
      <c r="B40" s="182"/>
      <c r="C40" s="182"/>
      <c r="D40" s="182"/>
      <c r="E40" s="182"/>
    </row>
    <row r="41" spans="2:5" x14ac:dyDescent="0.25">
      <c r="B41" s="182" t="s">
        <v>278</v>
      </c>
      <c r="C41" s="182"/>
      <c r="D41" s="182"/>
      <c r="E41" s="182"/>
    </row>
    <row r="42" spans="2:5" x14ac:dyDescent="0.25">
      <c r="B42" s="175" t="s">
        <v>275</v>
      </c>
    </row>
  </sheetData>
  <mergeCells count="2">
    <mergeCell ref="B12:D12"/>
    <mergeCell ref="B13:D13"/>
  </mergeCells>
  <pageMargins left="0.61" right="0.75" top="0.81" bottom="1" header="0.4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Q38"/>
  <sheetViews>
    <sheetView topLeftCell="D1" zoomScale="80" zoomScaleNormal="80" workbookViewId="0">
      <selection activeCell="P11" sqref="P11"/>
    </sheetView>
  </sheetViews>
  <sheetFormatPr defaultRowHeight="13.2" x14ac:dyDescent="0.25"/>
  <cols>
    <col min="1" max="1" width="19.44140625" style="288" customWidth="1"/>
    <col min="2" max="2" width="12" style="288" customWidth="1"/>
    <col min="3" max="3" width="10" style="288" customWidth="1"/>
    <col min="4" max="5" width="10.5546875" style="288" customWidth="1"/>
    <col min="6" max="6" width="10" style="288" customWidth="1"/>
    <col min="7" max="7" width="11.5546875" style="288" customWidth="1"/>
    <col min="8" max="8" width="11.44140625" style="288" customWidth="1"/>
    <col min="9" max="9" width="11.6640625" style="314" customWidth="1"/>
    <col min="10" max="10" width="11.44140625" style="314" customWidth="1"/>
    <col min="11" max="11" width="11.44140625" style="315" customWidth="1"/>
    <col min="12" max="13" width="11.44140625" style="288" customWidth="1"/>
    <col min="14" max="14" width="14.109375" style="316" customWidth="1"/>
    <col min="15" max="15" width="16" style="296" customWidth="1"/>
    <col min="16" max="16" width="12.44140625" style="288" customWidth="1"/>
    <col min="17" max="17" width="9.5546875" style="288" bestFit="1" customWidth="1"/>
    <col min="18" max="256" width="8.88671875" style="288"/>
    <col min="257" max="257" width="19.44140625" style="288" customWidth="1"/>
    <col min="258" max="258" width="12" style="288" customWidth="1"/>
    <col min="259" max="259" width="10" style="288" customWidth="1"/>
    <col min="260" max="261" width="10.5546875" style="288" customWidth="1"/>
    <col min="262" max="262" width="10" style="288" customWidth="1"/>
    <col min="263" max="263" width="11.5546875" style="288" customWidth="1"/>
    <col min="264" max="264" width="11.44140625" style="288" customWidth="1"/>
    <col min="265" max="265" width="11.6640625" style="288" customWidth="1"/>
    <col min="266" max="269" width="11.44140625" style="288" customWidth="1"/>
    <col min="270" max="270" width="14.109375" style="288" customWidth="1"/>
    <col min="271" max="271" width="11.5546875" style="288" customWidth="1"/>
    <col min="272" max="272" width="12.44140625" style="288" customWidth="1"/>
    <col min="273" max="273" width="9.5546875" style="288" bestFit="1" customWidth="1"/>
    <col min="274" max="512" width="8.88671875" style="288"/>
    <col min="513" max="513" width="19.44140625" style="288" customWidth="1"/>
    <col min="514" max="514" width="12" style="288" customWidth="1"/>
    <col min="515" max="515" width="10" style="288" customWidth="1"/>
    <col min="516" max="517" width="10.5546875" style="288" customWidth="1"/>
    <col min="518" max="518" width="10" style="288" customWidth="1"/>
    <col min="519" max="519" width="11.5546875" style="288" customWidth="1"/>
    <col min="520" max="520" width="11.44140625" style="288" customWidth="1"/>
    <col min="521" max="521" width="11.6640625" style="288" customWidth="1"/>
    <col min="522" max="525" width="11.44140625" style="288" customWidth="1"/>
    <col min="526" max="526" width="14.109375" style="288" customWidth="1"/>
    <col min="527" max="527" width="11.5546875" style="288" customWidth="1"/>
    <col min="528" max="528" width="12.44140625" style="288" customWidth="1"/>
    <col min="529" max="529" width="9.5546875" style="288" bestFit="1" customWidth="1"/>
    <col min="530" max="768" width="8.88671875" style="288"/>
    <col min="769" max="769" width="19.44140625" style="288" customWidth="1"/>
    <col min="770" max="770" width="12" style="288" customWidth="1"/>
    <col min="771" max="771" width="10" style="288" customWidth="1"/>
    <col min="772" max="773" width="10.5546875" style="288" customWidth="1"/>
    <col min="774" max="774" width="10" style="288" customWidth="1"/>
    <col min="775" max="775" width="11.5546875" style="288" customWidth="1"/>
    <col min="776" max="776" width="11.44140625" style="288" customWidth="1"/>
    <col min="777" max="777" width="11.6640625" style="288" customWidth="1"/>
    <col min="778" max="781" width="11.44140625" style="288" customWidth="1"/>
    <col min="782" max="782" width="14.109375" style="288" customWidth="1"/>
    <col min="783" max="783" width="11.5546875" style="288" customWidth="1"/>
    <col min="784" max="784" width="12.44140625" style="288" customWidth="1"/>
    <col min="785" max="785" width="9.5546875" style="288" bestFit="1" customWidth="1"/>
    <col min="786" max="1024" width="8.88671875" style="288"/>
    <col min="1025" max="1025" width="19.44140625" style="288" customWidth="1"/>
    <col min="1026" max="1026" width="12" style="288" customWidth="1"/>
    <col min="1027" max="1027" width="10" style="288" customWidth="1"/>
    <col min="1028" max="1029" width="10.5546875" style="288" customWidth="1"/>
    <col min="1030" max="1030" width="10" style="288" customWidth="1"/>
    <col min="1031" max="1031" width="11.5546875" style="288" customWidth="1"/>
    <col min="1032" max="1032" width="11.44140625" style="288" customWidth="1"/>
    <col min="1033" max="1033" width="11.6640625" style="288" customWidth="1"/>
    <col min="1034" max="1037" width="11.44140625" style="288" customWidth="1"/>
    <col min="1038" max="1038" width="14.109375" style="288" customWidth="1"/>
    <col min="1039" max="1039" width="11.5546875" style="288" customWidth="1"/>
    <col min="1040" max="1040" width="12.44140625" style="288" customWidth="1"/>
    <col min="1041" max="1041" width="9.5546875" style="288" bestFit="1" customWidth="1"/>
    <col min="1042" max="1280" width="8.88671875" style="288"/>
    <col min="1281" max="1281" width="19.44140625" style="288" customWidth="1"/>
    <col min="1282" max="1282" width="12" style="288" customWidth="1"/>
    <col min="1283" max="1283" width="10" style="288" customWidth="1"/>
    <col min="1284" max="1285" width="10.5546875" style="288" customWidth="1"/>
    <col min="1286" max="1286" width="10" style="288" customWidth="1"/>
    <col min="1287" max="1287" width="11.5546875" style="288" customWidth="1"/>
    <col min="1288" max="1288" width="11.44140625" style="288" customWidth="1"/>
    <col min="1289" max="1289" width="11.6640625" style="288" customWidth="1"/>
    <col min="1290" max="1293" width="11.44140625" style="288" customWidth="1"/>
    <col min="1294" max="1294" width="14.109375" style="288" customWidth="1"/>
    <col min="1295" max="1295" width="11.5546875" style="288" customWidth="1"/>
    <col min="1296" max="1296" width="12.44140625" style="288" customWidth="1"/>
    <col min="1297" max="1297" width="9.5546875" style="288" bestFit="1" customWidth="1"/>
    <col min="1298" max="1536" width="8.88671875" style="288"/>
    <col min="1537" max="1537" width="19.44140625" style="288" customWidth="1"/>
    <col min="1538" max="1538" width="12" style="288" customWidth="1"/>
    <col min="1539" max="1539" width="10" style="288" customWidth="1"/>
    <col min="1540" max="1541" width="10.5546875" style="288" customWidth="1"/>
    <col min="1542" max="1542" width="10" style="288" customWidth="1"/>
    <col min="1543" max="1543" width="11.5546875" style="288" customWidth="1"/>
    <col min="1544" max="1544" width="11.44140625" style="288" customWidth="1"/>
    <col min="1545" max="1545" width="11.6640625" style="288" customWidth="1"/>
    <col min="1546" max="1549" width="11.44140625" style="288" customWidth="1"/>
    <col min="1550" max="1550" width="14.109375" style="288" customWidth="1"/>
    <col min="1551" max="1551" width="11.5546875" style="288" customWidth="1"/>
    <col min="1552" max="1552" width="12.44140625" style="288" customWidth="1"/>
    <col min="1553" max="1553" width="9.5546875" style="288" bestFit="1" customWidth="1"/>
    <col min="1554" max="1792" width="8.88671875" style="288"/>
    <col min="1793" max="1793" width="19.44140625" style="288" customWidth="1"/>
    <col min="1794" max="1794" width="12" style="288" customWidth="1"/>
    <col min="1795" max="1795" width="10" style="288" customWidth="1"/>
    <col min="1796" max="1797" width="10.5546875" style="288" customWidth="1"/>
    <col min="1798" max="1798" width="10" style="288" customWidth="1"/>
    <col min="1799" max="1799" width="11.5546875" style="288" customWidth="1"/>
    <col min="1800" max="1800" width="11.44140625" style="288" customWidth="1"/>
    <col min="1801" max="1801" width="11.6640625" style="288" customWidth="1"/>
    <col min="1802" max="1805" width="11.44140625" style="288" customWidth="1"/>
    <col min="1806" max="1806" width="14.109375" style="288" customWidth="1"/>
    <col min="1807" max="1807" width="11.5546875" style="288" customWidth="1"/>
    <col min="1808" max="1808" width="12.44140625" style="288" customWidth="1"/>
    <col min="1809" max="1809" width="9.5546875" style="288" bestFit="1" customWidth="1"/>
    <col min="1810" max="2048" width="8.88671875" style="288"/>
    <col min="2049" max="2049" width="19.44140625" style="288" customWidth="1"/>
    <col min="2050" max="2050" width="12" style="288" customWidth="1"/>
    <col min="2051" max="2051" width="10" style="288" customWidth="1"/>
    <col min="2052" max="2053" width="10.5546875" style="288" customWidth="1"/>
    <col min="2054" max="2054" width="10" style="288" customWidth="1"/>
    <col min="2055" max="2055" width="11.5546875" style="288" customWidth="1"/>
    <col min="2056" max="2056" width="11.44140625" style="288" customWidth="1"/>
    <col min="2057" max="2057" width="11.6640625" style="288" customWidth="1"/>
    <col min="2058" max="2061" width="11.44140625" style="288" customWidth="1"/>
    <col min="2062" max="2062" width="14.109375" style="288" customWidth="1"/>
    <col min="2063" max="2063" width="11.5546875" style="288" customWidth="1"/>
    <col min="2064" max="2064" width="12.44140625" style="288" customWidth="1"/>
    <col min="2065" max="2065" width="9.5546875" style="288" bestFit="1" customWidth="1"/>
    <col min="2066" max="2304" width="8.88671875" style="288"/>
    <col min="2305" max="2305" width="19.44140625" style="288" customWidth="1"/>
    <col min="2306" max="2306" width="12" style="288" customWidth="1"/>
    <col min="2307" max="2307" width="10" style="288" customWidth="1"/>
    <col min="2308" max="2309" width="10.5546875" style="288" customWidth="1"/>
    <col min="2310" max="2310" width="10" style="288" customWidth="1"/>
    <col min="2311" max="2311" width="11.5546875" style="288" customWidth="1"/>
    <col min="2312" max="2312" width="11.44140625" style="288" customWidth="1"/>
    <col min="2313" max="2313" width="11.6640625" style="288" customWidth="1"/>
    <col min="2314" max="2317" width="11.44140625" style="288" customWidth="1"/>
    <col min="2318" max="2318" width="14.109375" style="288" customWidth="1"/>
    <col min="2319" max="2319" width="11.5546875" style="288" customWidth="1"/>
    <col min="2320" max="2320" width="12.44140625" style="288" customWidth="1"/>
    <col min="2321" max="2321" width="9.5546875" style="288" bestFit="1" customWidth="1"/>
    <col min="2322" max="2560" width="8.88671875" style="288"/>
    <col min="2561" max="2561" width="19.44140625" style="288" customWidth="1"/>
    <col min="2562" max="2562" width="12" style="288" customWidth="1"/>
    <col min="2563" max="2563" width="10" style="288" customWidth="1"/>
    <col min="2564" max="2565" width="10.5546875" style="288" customWidth="1"/>
    <col min="2566" max="2566" width="10" style="288" customWidth="1"/>
    <col min="2567" max="2567" width="11.5546875" style="288" customWidth="1"/>
    <col min="2568" max="2568" width="11.44140625" style="288" customWidth="1"/>
    <col min="2569" max="2569" width="11.6640625" style="288" customWidth="1"/>
    <col min="2570" max="2573" width="11.44140625" style="288" customWidth="1"/>
    <col min="2574" max="2574" width="14.109375" style="288" customWidth="1"/>
    <col min="2575" max="2575" width="11.5546875" style="288" customWidth="1"/>
    <col min="2576" max="2576" width="12.44140625" style="288" customWidth="1"/>
    <col min="2577" max="2577" width="9.5546875" style="288" bestFit="1" customWidth="1"/>
    <col min="2578" max="2816" width="8.88671875" style="288"/>
    <col min="2817" max="2817" width="19.44140625" style="288" customWidth="1"/>
    <col min="2818" max="2818" width="12" style="288" customWidth="1"/>
    <col min="2819" max="2819" width="10" style="288" customWidth="1"/>
    <col min="2820" max="2821" width="10.5546875" style="288" customWidth="1"/>
    <col min="2822" max="2822" width="10" style="288" customWidth="1"/>
    <col min="2823" max="2823" width="11.5546875" style="288" customWidth="1"/>
    <col min="2824" max="2824" width="11.44140625" style="288" customWidth="1"/>
    <col min="2825" max="2825" width="11.6640625" style="288" customWidth="1"/>
    <col min="2826" max="2829" width="11.44140625" style="288" customWidth="1"/>
    <col min="2830" max="2830" width="14.109375" style="288" customWidth="1"/>
    <col min="2831" max="2831" width="11.5546875" style="288" customWidth="1"/>
    <col min="2832" max="2832" width="12.44140625" style="288" customWidth="1"/>
    <col min="2833" max="2833" width="9.5546875" style="288" bestFit="1" customWidth="1"/>
    <col min="2834" max="3072" width="8.88671875" style="288"/>
    <col min="3073" max="3073" width="19.44140625" style="288" customWidth="1"/>
    <col min="3074" max="3074" width="12" style="288" customWidth="1"/>
    <col min="3075" max="3075" width="10" style="288" customWidth="1"/>
    <col min="3076" max="3077" width="10.5546875" style="288" customWidth="1"/>
    <col min="3078" max="3078" width="10" style="288" customWidth="1"/>
    <col min="3079" max="3079" width="11.5546875" style="288" customWidth="1"/>
    <col min="3080" max="3080" width="11.44140625" style="288" customWidth="1"/>
    <col min="3081" max="3081" width="11.6640625" style="288" customWidth="1"/>
    <col min="3082" max="3085" width="11.44140625" style="288" customWidth="1"/>
    <col min="3086" max="3086" width="14.109375" style="288" customWidth="1"/>
    <col min="3087" max="3087" width="11.5546875" style="288" customWidth="1"/>
    <col min="3088" max="3088" width="12.44140625" style="288" customWidth="1"/>
    <col min="3089" max="3089" width="9.5546875" style="288" bestFit="1" customWidth="1"/>
    <col min="3090" max="3328" width="8.88671875" style="288"/>
    <col min="3329" max="3329" width="19.44140625" style="288" customWidth="1"/>
    <col min="3330" max="3330" width="12" style="288" customWidth="1"/>
    <col min="3331" max="3331" width="10" style="288" customWidth="1"/>
    <col min="3332" max="3333" width="10.5546875" style="288" customWidth="1"/>
    <col min="3334" max="3334" width="10" style="288" customWidth="1"/>
    <col min="3335" max="3335" width="11.5546875" style="288" customWidth="1"/>
    <col min="3336" max="3336" width="11.44140625" style="288" customWidth="1"/>
    <col min="3337" max="3337" width="11.6640625" style="288" customWidth="1"/>
    <col min="3338" max="3341" width="11.44140625" style="288" customWidth="1"/>
    <col min="3342" max="3342" width="14.109375" style="288" customWidth="1"/>
    <col min="3343" max="3343" width="11.5546875" style="288" customWidth="1"/>
    <col min="3344" max="3344" width="12.44140625" style="288" customWidth="1"/>
    <col min="3345" max="3345" width="9.5546875" style="288" bestFit="1" customWidth="1"/>
    <col min="3346" max="3584" width="8.88671875" style="288"/>
    <col min="3585" max="3585" width="19.44140625" style="288" customWidth="1"/>
    <col min="3586" max="3586" width="12" style="288" customWidth="1"/>
    <col min="3587" max="3587" width="10" style="288" customWidth="1"/>
    <col min="3588" max="3589" width="10.5546875" style="288" customWidth="1"/>
    <col min="3590" max="3590" width="10" style="288" customWidth="1"/>
    <col min="3591" max="3591" width="11.5546875" style="288" customWidth="1"/>
    <col min="3592" max="3592" width="11.44140625" style="288" customWidth="1"/>
    <col min="3593" max="3593" width="11.6640625" style="288" customWidth="1"/>
    <col min="3594" max="3597" width="11.44140625" style="288" customWidth="1"/>
    <col min="3598" max="3598" width="14.109375" style="288" customWidth="1"/>
    <col min="3599" max="3599" width="11.5546875" style="288" customWidth="1"/>
    <col min="3600" max="3600" width="12.44140625" style="288" customWidth="1"/>
    <col min="3601" max="3601" width="9.5546875" style="288" bestFit="1" customWidth="1"/>
    <col min="3602" max="3840" width="8.88671875" style="288"/>
    <col min="3841" max="3841" width="19.44140625" style="288" customWidth="1"/>
    <col min="3842" max="3842" width="12" style="288" customWidth="1"/>
    <col min="3843" max="3843" width="10" style="288" customWidth="1"/>
    <col min="3844" max="3845" width="10.5546875" style="288" customWidth="1"/>
    <col min="3846" max="3846" width="10" style="288" customWidth="1"/>
    <col min="3847" max="3847" width="11.5546875" style="288" customWidth="1"/>
    <col min="3848" max="3848" width="11.44140625" style="288" customWidth="1"/>
    <col min="3849" max="3849" width="11.6640625" style="288" customWidth="1"/>
    <col min="3850" max="3853" width="11.44140625" style="288" customWidth="1"/>
    <col min="3854" max="3854" width="14.109375" style="288" customWidth="1"/>
    <col min="3855" max="3855" width="11.5546875" style="288" customWidth="1"/>
    <col min="3856" max="3856" width="12.44140625" style="288" customWidth="1"/>
    <col min="3857" max="3857" width="9.5546875" style="288" bestFit="1" customWidth="1"/>
    <col min="3858" max="4096" width="8.88671875" style="288"/>
    <col min="4097" max="4097" width="19.44140625" style="288" customWidth="1"/>
    <col min="4098" max="4098" width="12" style="288" customWidth="1"/>
    <col min="4099" max="4099" width="10" style="288" customWidth="1"/>
    <col min="4100" max="4101" width="10.5546875" style="288" customWidth="1"/>
    <col min="4102" max="4102" width="10" style="288" customWidth="1"/>
    <col min="4103" max="4103" width="11.5546875" style="288" customWidth="1"/>
    <col min="4104" max="4104" width="11.44140625" style="288" customWidth="1"/>
    <col min="4105" max="4105" width="11.6640625" style="288" customWidth="1"/>
    <col min="4106" max="4109" width="11.44140625" style="288" customWidth="1"/>
    <col min="4110" max="4110" width="14.109375" style="288" customWidth="1"/>
    <col min="4111" max="4111" width="11.5546875" style="288" customWidth="1"/>
    <col min="4112" max="4112" width="12.44140625" style="288" customWidth="1"/>
    <col min="4113" max="4113" width="9.5546875" style="288" bestFit="1" customWidth="1"/>
    <col min="4114" max="4352" width="8.88671875" style="288"/>
    <col min="4353" max="4353" width="19.44140625" style="288" customWidth="1"/>
    <col min="4354" max="4354" width="12" style="288" customWidth="1"/>
    <col min="4355" max="4355" width="10" style="288" customWidth="1"/>
    <col min="4356" max="4357" width="10.5546875" style="288" customWidth="1"/>
    <col min="4358" max="4358" width="10" style="288" customWidth="1"/>
    <col min="4359" max="4359" width="11.5546875" style="288" customWidth="1"/>
    <col min="4360" max="4360" width="11.44140625" style="288" customWidth="1"/>
    <col min="4361" max="4361" width="11.6640625" style="288" customWidth="1"/>
    <col min="4362" max="4365" width="11.44140625" style="288" customWidth="1"/>
    <col min="4366" max="4366" width="14.109375" style="288" customWidth="1"/>
    <col min="4367" max="4367" width="11.5546875" style="288" customWidth="1"/>
    <col min="4368" max="4368" width="12.44140625" style="288" customWidth="1"/>
    <col min="4369" max="4369" width="9.5546875" style="288" bestFit="1" customWidth="1"/>
    <col min="4370" max="4608" width="8.88671875" style="288"/>
    <col min="4609" max="4609" width="19.44140625" style="288" customWidth="1"/>
    <col min="4610" max="4610" width="12" style="288" customWidth="1"/>
    <col min="4611" max="4611" width="10" style="288" customWidth="1"/>
    <col min="4612" max="4613" width="10.5546875" style="288" customWidth="1"/>
    <col min="4614" max="4614" width="10" style="288" customWidth="1"/>
    <col min="4615" max="4615" width="11.5546875" style="288" customWidth="1"/>
    <col min="4616" max="4616" width="11.44140625" style="288" customWidth="1"/>
    <col min="4617" max="4617" width="11.6640625" style="288" customWidth="1"/>
    <col min="4618" max="4621" width="11.44140625" style="288" customWidth="1"/>
    <col min="4622" max="4622" width="14.109375" style="288" customWidth="1"/>
    <col min="4623" max="4623" width="11.5546875" style="288" customWidth="1"/>
    <col min="4624" max="4624" width="12.44140625" style="288" customWidth="1"/>
    <col min="4625" max="4625" width="9.5546875" style="288" bestFit="1" customWidth="1"/>
    <col min="4626" max="4864" width="8.88671875" style="288"/>
    <col min="4865" max="4865" width="19.44140625" style="288" customWidth="1"/>
    <col min="4866" max="4866" width="12" style="288" customWidth="1"/>
    <col min="4867" max="4867" width="10" style="288" customWidth="1"/>
    <col min="4868" max="4869" width="10.5546875" style="288" customWidth="1"/>
    <col min="4870" max="4870" width="10" style="288" customWidth="1"/>
    <col min="4871" max="4871" width="11.5546875" style="288" customWidth="1"/>
    <col min="4872" max="4872" width="11.44140625" style="288" customWidth="1"/>
    <col min="4873" max="4873" width="11.6640625" style="288" customWidth="1"/>
    <col min="4874" max="4877" width="11.44140625" style="288" customWidth="1"/>
    <col min="4878" max="4878" width="14.109375" style="288" customWidth="1"/>
    <col min="4879" max="4879" width="11.5546875" style="288" customWidth="1"/>
    <col min="4880" max="4880" width="12.44140625" style="288" customWidth="1"/>
    <col min="4881" max="4881" width="9.5546875" style="288" bestFit="1" customWidth="1"/>
    <col min="4882" max="5120" width="8.88671875" style="288"/>
    <col min="5121" max="5121" width="19.44140625" style="288" customWidth="1"/>
    <col min="5122" max="5122" width="12" style="288" customWidth="1"/>
    <col min="5123" max="5123" width="10" style="288" customWidth="1"/>
    <col min="5124" max="5125" width="10.5546875" style="288" customWidth="1"/>
    <col min="5126" max="5126" width="10" style="288" customWidth="1"/>
    <col min="5127" max="5127" width="11.5546875" style="288" customWidth="1"/>
    <col min="5128" max="5128" width="11.44140625" style="288" customWidth="1"/>
    <col min="5129" max="5129" width="11.6640625" style="288" customWidth="1"/>
    <col min="5130" max="5133" width="11.44140625" style="288" customWidth="1"/>
    <col min="5134" max="5134" width="14.109375" style="288" customWidth="1"/>
    <col min="5135" max="5135" width="11.5546875" style="288" customWidth="1"/>
    <col min="5136" max="5136" width="12.44140625" style="288" customWidth="1"/>
    <col min="5137" max="5137" width="9.5546875" style="288" bestFit="1" customWidth="1"/>
    <col min="5138" max="5376" width="8.88671875" style="288"/>
    <col min="5377" max="5377" width="19.44140625" style="288" customWidth="1"/>
    <col min="5378" max="5378" width="12" style="288" customWidth="1"/>
    <col min="5379" max="5379" width="10" style="288" customWidth="1"/>
    <col min="5380" max="5381" width="10.5546875" style="288" customWidth="1"/>
    <col min="5382" max="5382" width="10" style="288" customWidth="1"/>
    <col min="5383" max="5383" width="11.5546875" style="288" customWidth="1"/>
    <col min="5384" max="5384" width="11.44140625" style="288" customWidth="1"/>
    <col min="5385" max="5385" width="11.6640625" style="288" customWidth="1"/>
    <col min="5386" max="5389" width="11.44140625" style="288" customWidth="1"/>
    <col min="5390" max="5390" width="14.109375" style="288" customWidth="1"/>
    <col min="5391" max="5391" width="11.5546875" style="288" customWidth="1"/>
    <col min="5392" max="5392" width="12.44140625" style="288" customWidth="1"/>
    <col min="5393" max="5393" width="9.5546875" style="288" bestFit="1" customWidth="1"/>
    <col min="5394" max="5632" width="8.88671875" style="288"/>
    <col min="5633" max="5633" width="19.44140625" style="288" customWidth="1"/>
    <col min="5634" max="5634" width="12" style="288" customWidth="1"/>
    <col min="5635" max="5635" width="10" style="288" customWidth="1"/>
    <col min="5636" max="5637" width="10.5546875" style="288" customWidth="1"/>
    <col min="5638" max="5638" width="10" style="288" customWidth="1"/>
    <col min="5639" max="5639" width="11.5546875" style="288" customWidth="1"/>
    <col min="5640" max="5640" width="11.44140625" style="288" customWidth="1"/>
    <col min="5641" max="5641" width="11.6640625" style="288" customWidth="1"/>
    <col min="5642" max="5645" width="11.44140625" style="288" customWidth="1"/>
    <col min="5646" max="5646" width="14.109375" style="288" customWidth="1"/>
    <col min="5647" max="5647" width="11.5546875" style="288" customWidth="1"/>
    <col min="5648" max="5648" width="12.44140625" style="288" customWidth="1"/>
    <col min="5649" max="5649" width="9.5546875" style="288" bestFit="1" customWidth="1"/>
    <col min="5650" max="5888" width="8.88671875" style="288"/>
    <col min="5889" max="5889" width="19.44140625" style="288" customWidth="1"/>
    <col min="5890" max="5890" width="12" style="288" customWidth="1"/>
    <col min="5891" max="5891" width="10" style="288" customWidth="1"/>
    <col min="5892" max="5893" width="10.5546875" style="288" customWidth="1"/>
    <col min="5894" max="5894" width="10" style="288" customWidth="1"/>
    <col min="5895" max="5895" width="11.5546875" style="288" customWidth="1"/>
    <col min="5896" max="5896" width="11.44140625" style="288" customWidth="1"/>
    <col min="5897" max="5897" width="11.6640625" style="288" customWidth="1"/>
    <col min="5898" max="5901" width="11.44140625" style="288" customWidth="1"/>
    <col min="5902" max="5902" width="14.109375" style="288" customWidth="1"/>
    <col min="5903" max="5903" width="11.5546875" style="288" customWidth="1"/>
    <col min="5904" max="5904" width="12.44140625" style="288" customWidth="1"/>
    <col min="5905" max="5905" width="9.5546875" style="288" bestFit="1" customWidth="1"/>
    <col min="5906" max="6144" width="8.88671875" style="288"/>
    <col min="6145" max="6145" width="19.44140625" style="288" customWidth="1"/>
    <col min="6146" max="6146" width="12" style="288" customWidth="1"/>
    <col min="6147" max="6147" width="10" style="288" customWidth="1"/>
    <col min="6148" max="6149" width="10.5546875" style="288" customWidth="1"/>
    <col min="6150" max="6150" width="10" style="288" customWidth="1"/>
    <col min="6151" max="6151" width="11.5546875" style="288" customWidth="1"/>
    <col min="6152" max="6152" width="11.44140625" style="288" customWidth="1"/>
    <col min="6153" max="6153" width="11.6640625" style="288" customWidth="1"/>
    <col min="6154" max="6157" width="11.44140625" style="288" customWidth="1"/>
    <col min="6158" max="6158" width="14.109375" style="288" customWidth="1"/>
    <col min="6159" max="6159" width="11.5546875" style="288" customWidth="1"/>
    <col min="6160" max="6160" width="12.44140625" style="288" customWidth="1"/>
    <col min="6161" max="6161" width="9.5546875" style="288" bestFit="1" customWidth="1"/>
    <col min="6162" max="6400" width="8.88671875" style="288"/>
    <col min="6401" max="6401" width="19.44140625" style="288" customWidth="1"/>
    <col min="6402" max="6402" width="12" style="288" customWidth="1"/>
    <col min="6403" max="6403" width="10" style="288" customWidth="1"/>
    <col min="6404" max="6405" width="10.5546875" style="288" customWidth="1"/>
    <col min="6406" max="6406" width="10" style="288" customWidth="1"/>
    <col min="6407" max="6407" width="11.5546875" style="288" customWidth="1"/>
    <col min="6408" max="6408" width="11.44140625" style="288" customWidth="1"/>
    <col min="6409" max="6409" width="11.6640625" style="288" customWidth="1"/>
    <col min="6410" max="6413" width="11.44140625" style="288" customWidth="1"/>
    <col min="6414" max="6414" width="14.109375" style="288" customWidth="1"/>
    <col min="6415" max="6415" width="11.5546875" style="288" customWidth="1"/>
    <col min="6416" max="6416" width="12.44140625" style="288" customWidth="1"/>
    <col min="6417" max="6417" width="9.5546875" style="288" bestFit="1" customWidth="1"/>
    <col min="6418" max="6656" width="8.88671875" style="288"/>
    <col min="6657" max="6657" width="19.44140625" style="288" customWidth="1"/>
    <col min="6658" max="6658" width="12" style="288" customWidth="1"/>
    <col min="6659" max="6659" width="10" style="288" customWidth="1"/>
    <col min="6660" max="6661" width="10.5546875" style="288" customWidth="1"/>
    <col min="6662" max="6662" width="10" style="288" customWidth="1"/>
    <col min="6663" max="6663" width="11.5546875" style="288" customWidth="1"/>
    <col min="6664" max="6664" width="11.44140625" style="288" customWidth="1"/>
    <col min="6665" max="6665" width="11.6640625" style="288" customWidth="1"/>
    <col min="6666" max="6669" width="11.44140625" style="288" customWidth="1"/>
    <col min="6670" max="6670" width="14.109375" style="288" customWidth="1"/>
    <col min="6671" max="6671" width="11.5546875" style="288" customWidth="1"/>
    <col min="6672" max="6672" width="12.44140625" style="288" customWidth="1"/>
    <col min="6673" max="6673" width="9.5546875" style="288" bestFit="1" customWidth="1"/>
    <col min="6674" max="6912" width="8.88671875" style="288"/>
    <col min="6913" max="6913" width="19.44140625" style="288" customWidth="1"/>
    <col min="6914" max="6914" width="12" style="288" customWidth="1"/>
    <col min="6915" max="6915" width="10" style="288" customWidth="1"/>
    <col min="6916" max="6917" width="10.5546875" style="288" customWidth="1"/>
    <col min="6918" max="6918" width="10" style="288" customWidth="1"/>
    <col min="6919" max="6919" width="11.5546875" style="288" customWidth="1"/>
    <col min="6920" max="6920" width="11.44140625" style="288" customWidth="1"/>
    <col min="6921" max="6921" width="11.6640625" style="288" customWidth="1"/>
    <col min="6922" max="6925" width="11.44140625" style="288" customWidth="1"/>
    <col min="6926" max="6926" width="14.109375" style="288" customWidth="1"/>
    <col min="6927" max="6927" width="11.5546875" style="288" customWidth="1"/>
    <col min="6928" max="6928" width="12.44140625" style="288" customWidth="1"/>
    <col min="6929" max="6929" width="9.5546875" style="288" bestFit="1" customWidth="1"/>
    <col min="6930" max="7168" width="8.88671875" style="288"/>
    <col min="7169" max="7169" width="19.44140625" style="288" customWidth="1"/>
    <col min="7170" max="7170" width="12" style="288" customWidth="1"/>
    <col min="7171" max="7171" width="10" style="288" customWidth="1"/>
    <col min="7172" max="7173" width="10.5546875" style="288" customWidth="1"/>
    <col min="7174" max="7174" width="10" style="288" customWidth="1"/>
    <col min="7175" max="7175" width="11.5546875" style="288" customWidth="1"/>
    <col min="7176" max="7176" width="11.44140625" style="288" customWidth="1"/>
    <col min="7177" max="7177" width="11.6640625" style="288" customWidth="1"/>
    <col min="7178" max="7181" width="11.44140625" style="288" customWidth="1"/>
    <col min="7182" max="7182" width="14.109375" style="288" customWidth="1"/>
    <col min="7183" max="7183" width="11.5546875" style="288" customWidth="1"/>
    <col min="7184" max="7184" width="12.44140625" style="288" customWidth="1"/>
    <col min="7185" max="7185" width="9.5546875" style="288" bestFit="1" customWidth="1"/>
    <col min="7186" max="7424" width="8.88671875" style="288"/>
    <col min="7425" max="7425" width="19.44140625" style="288" customWidth="1"/>
    <col min="7426" max="7426" width="12" style="288" customWidth="1"/>
    <col min="7427" max="7427" width="10" style="288" customWidth="1"/>
    <col min="7428" max="7429" width="10.5546875" style="288" customWidth="1"/>
    <col min="7430" max="7430" width="10" style="288" customWidth="1"/>
    <col min="7431" max="7431" width="11.5546875" style="288" customWidth="1"/>
    <col min="7432" max="7432" width="11.44140625" style="288" customWidth="1"/>
    <col min="7433" max="7433" width="11.6640625" style="288" customWidth="1"/>
    <col min="7434" max="7437" width="11.44140625" style="288" customWidth="1"/>
    <col min="7438" max="7438" width="14.109375" style="288" customWidth="1"/>
    <col min="7439" max="7439" width="11.5546875" style="288" customWidth="1"/>
    <col min="7440" max="7440" width="12.44140625" style="288" customWidth="1"/>
    <col min="7441" max="7441" width="9.5546875" style="288" bestFit="1" customWidth="1"/>
    <col min="7442" max="7680" width="8.88671875" style="288"/>
    <col min="7681" max="7681" width="19.44140625" style="288" customWidth="1"/>
    <col min="7682" max="7682" width="12" style="288" customWidth="1"/>
    <col min="7683" max="7683" width="10" style="288" customWidth="1"/>
    <col min="7684" max="7685" width="10.5546875" style="288" customWidth="1"/>
    <col min="7686" max="7686" width="10" style="288" customWidth="1"/>
    <col min="7687" max="7687" width="11.5546875" style="288" customWidth="1"/>
    <col min="7688" max="7688" width="11.44140625" style="288" customWidth="1"/>
    <col min="7689" max="7689" width="11.6640625" style="288" customWidth="1"/>
    <col min="7690" max="7693" width="11.44140625" style="288" customWidth="1"/>
    <col min="7694" max="7694" width="14.109375" style="288" customWidth="1"/>
    <col min="7695" max="7695" width="11.5546875" style="288" customWidth="1"/>
    <col min="7696" max="7696" width="12.44140625" style="288" customWidth="1"/>
    <col min="7697" max="7697" width="9.5546875" style="288" bestFit="1" customWidth="1"/>
    <col min="7698" max="7936" width="8.88671875" style="288"/>
    <col min="7937" max="7937" width="19.44140625" style="288" customWidth="1"/>
    <col min="7938" max="7938" width="12" style="288" customWidth="1"/>
    <col min="7939" max="7939" width="10" style="288" customWidth="1"/>
    <col min="7940" max="7941" width="10.5546875" style="288" customWidth="1"/>
    <col min="7942" max="7942" width="10" style="288" customWidth="1"/>
    <col min="7943" max="7943" width="11.5546875" style="288" customWidth="1"/>
    <col min="7944" max="7944" width="11.44140625" style="288" customWidth="1"/>
    <col min="7945" max="7945" width="11.6640625" style="288" customWidth="1"/>
    <col min="7946" max="7949" width="11.44140625" style="288" customWidth="1"/>
    <col min="7950" max="7950" width="14.109375" style="288" customWidth="1"/>
    <col min="7951" max="7951" width="11.5546875" style="288" customWidth="1"/>
    <col min="7952" max="7952" width="12.44140625" style="288" customWidth="1"/>
    <col min="7953" max="7953" width="9.5546875" style="288" bestFit="1" customWidth="1"/>
    <col min="7954" max="8192" width="8.88671875" style="288"/>
    <col min="8193" max="8193" width="19.44140625" style="288" customWidth="1"/>
    <col min="8194" max="8194" width="12" style="288" customWidth="1"/>
    <col min="8195" max="8195" width="10" style="288" customWidth="1"/>
    <col min="8196" max="8197" width="10.5546875" style="288" customWidth="1"/>
    <col min="8198" max="8198" width="10" style="288" customWidth="1"/>
    <col min="8199" max="8199" width="11.5546875" style="288" customWidth="1"/>
    <col min="8200" max="8200" width="11.44140625" style="288" customWidth="1"/>
    <col min="8201" max="8201" width="11.6640625" style="288" customWidth="1"/>
    <col min="8202" max="8205" width="11.44140625" style="288" customWidth="1"/>
    <col min="8206" max="8206" width="14.109375" style="288" customWidth="1"/>
    <col min="8207" max="8207" width="11.5546875" style="288" customWidth="1"/>
    <col min="8208" max="8208" width="12.44140625" style="288" customWidth="1"/>
    <col min="8209" max="8209" width="9.5546875" style="288" bestFit="1" customWidth="1"/>
    <col min="8210" max="8448" width="8.88671875" style="288"/>
    <col min="8449" max="8449" width="19.44140625" style="288" customWidth="1"/>
    <col min="8450" max="8450" width="12" style="288" customWidth="1"/>
    <col min="8451" max="8451" width="10" style="288" customWidth="1"/>
    <col min="8452" max="8453" width="10.5546875" style="288" customWidth="1"/>
    <col min="8454" max="8454" width="10" style="288" customWidth="1"/>
    <col min="8455" max="8455" width="11.5546875" style="288" customWidth="1"/>
    <col min="8456" max="8456" width="11.44140625" style="288" customWidth="1"/>
    <col min="8457" max="8457" width="11.6640625" style="288" customWidth="1"/>
    <col min="8458" max="8461" width="11.44140625" style="288" customWidth="1"/>
    <col min="8462" max="8462" width="14.109375" style="288" customWidth="1"/>
    <col min="8463" max="8463" width="11.5546875" style="288" customWidth="1"/>
    <col min="8464" max="8464" width="12.44140625" style="288" customWidth="1"/>
    <col min="8465" max="8465" width="9.5546875" style="288" bestFit="1" customWidth="1"/>
    <col min="8466" max="8704" width="8.88671875" style="288"/>
    <col min="8705" max="8705" width="19.44140625" style="288" customWidth="1"/>
    <col min="8706" max="8706" width="12" style="288" customWidth="1"/>
    <col min="8707" max="8707" width="10" style="288" customWidth="1"/>
    <col min="8708" max="8709" width="10.5546875" style="288" customWidth="1"/>
    <col min="8710" max="8710" width="10" style="288" customWidth="1"/>
    <col min="8711" max="8711" width="11.5546875" style="288" customWidth="1"/>
    <col min="8712" max="8712" width="11.44140625" style="288" customWidth="1"/>
    <col min="8713" max="8713" width="11.6640625" style="288" customWidth="1"/>
    <col min="8714" max="8717" width="11.44140625" style="288" customWidth="1"/>
    <col min="8718" max="8718" width="14.109375" style="288" customWidth="1"/>
    <col min="8719" max="8719" width="11.5546875" style="288" customWidth="1"/>
    <col min="8720" max="8720" width="12.44140625" style="288" customWidth="1"/>
    <col min="8721" max="8721" width="9.5546875" style="288" bestFit="1" customWidth="1"/>
    <col min="8722" max="8960" width="8.88671875" style="288"/>
    <col min="8961" max="8961" width="19.44140625" style="288" customWidth="1"/>
    <col min="8962" max="8962" width="12" style="288" customWidth="1"/>
    <col min="8963" max="8963" width="10" style="288" customWidth="1"/>
    <col min="8964" max="8965" width="10.5546875" style="288" customWidth="1"/>
    <col min="8966" max="8966" width="10" style="288" customWidth="1"/>
    <col min="8967" max="8967" width="11.5546875" style="288" customWidth="1"/>
    <col min="8968" max="8968" width="11.44140625" style="288" customWidth="1"/>
    <col min="8969" max="8969" width="11.6640625" style="288" customWidth="1"/>
    <col min="8970" max="8973" width="11.44140625" style="288" customWidth="1"/>
    <col min="8974" max="8974" width="14.109375" style="288" customWidth="1"/>
    <col min="8975" max="8975" width="11.5546875" style="288" customWidth="1"/>
    <col min="8976" max="8976" width="12.44140625" style="288" customWidth="1"/>
    <col min="8977" max="8977" width="9.5546875" style="288" bestFit="1" customWidth="1"/>
    <col min="8978" max="9216" width="8.88671875" style="288"/>
    <col min="9217" max="9217" width="19.44140625" style="288" customWidth="1"/>
    <col min="9218" max="9218" width="12" style="288" customWidth="1"/>
    <col min="9219" max="9219" width="10" style="288" customWidth="1"/>
    <col min="9220" max="9221" width="10.5546875" style="288" customWidth="1"/>
    <col min="9222" max="9222" width="10" style="288" customWidth="1"/>
    <col min="9223" max="9223" width="11.5546875" style="288" customWidth="1"/>
    <col min="9224" max="9224" width="11.44140625" style="288" customWidth="1"/>
    <col min="9225" max="9225" width="11.6640625" style="288" customWidth="1"/>
    <col min="9226" max="9229" width="11.44140625" style="288" customWidth="1"/>
    <col min="9230" max="9230" width="14.109375" style="288" customWidth="1"/>
    <col min="9231" max="9231" width="11.5546875" style="288" customWidth="1"/>
    <col min="9232" max="9232" width="12.44140625" style="288" customWidth="1"/>
    <col min="9233" max="9233" width="9.5546875" style="288" bestFit="1" customWidth="1"/>
    <col min="9234" max="9472" width="8.88671875" style="288"/>
    <col min="9473" max="9473" width="19.44140625" style="288" customWidth="1"/>
    <col min="9474" max="9474" width="12" style="288" customWidth="1"/>
    <col min="9475" max="9475" width="10" style="288" customWidth="1"/>
    <col min="9476" max="9477" width="10.5546875" style="288" customWidth="1"/>
    <col min="9478" max="9478" width="10" style="288" customWidth="1"/>
    <col min="9479" max="9479" width="11.5546875" style="288" customWidth="1"/>
    <col min="9480" max="9480" width="11.44140625" style="288" customWidth="1"/>
    <col min="9481" max="9481" width="11.6640625" style="288" customWidth="1"/>
    <col min="9482" max="9485" width="11.44140625" style="288" customWidth="1"/>
    <col min="9486" max="9486" width="14.109375" style="288" customWidth="1"/>
    <col min="9487" max="9487" width="11.5546875" style="288" customWidth="1"/>
    <col min="9488" max="9488" width="12.44140625" style="288" customWidth="1"/>
    <col min="9489" max="9489" width="9.5546875" style="288" bestFit="1" customWidth="1"/>
    <col min="9490" max="9728" width="8.88671875" style="288"/>
    <col min="9729" max="9729" width="19.44140625" style="288" customWidth="1"/>
    <col min="9730" max="9730" width="12" style="288" customWidth="1"/>
    <col min="9731" max="9731" width="10" style="288" customWidth="1"/>
    <col min="9732" max="9733" width="10.5546875" style="288" customWidth="1"/>
    <col min="9734" max="9734" width="10" style="288" customWidth="1"/>
    <col min="9735" max="9735" width="11.5546875" style="288" customWidth="1"/>
    <col min="9736" max="9736" width="11.44140625" style="288" customWidth="1"/>
    <col min="9737" max="9737" width="11.6640625" style="288" customWidth="1"/>
    <col min="9738" max="9741" width="11.44140625" style="288" customWidth="1"/>
    <col min="9742" max="9742" width="14.109375" style="288" customWidth="1"/>
    <col min="9743" max="9743" width="11.5546875" style="288" customWidth="1"/>
    <col min="9744" max="9744" width="12.44140625" style="288" customWidth="1"/>
    <col min="9745" max="9745" width="9.5546875" style="288" bestFit="1" customWidth="1"/>
    <col min="9746" max="9984" width="8.88671875" style="288"/>
    <col min="9985" max="9985" width="19.44140625" style="288" customWidth="1"/>
    <col min="9986" max="9986" width="12" style="288" customWidth="1"/>
    <col min="9987" max="9987" width="10" style="288" customWidth="1"/>
    <col min="9988" max="9989" width="10.5546875" style="288" customWidth="1"/>
    <col min="9990" max="9990" width="10" style="288" customWidth="1"/>
    <col min="9991" max="9991" width="11.5546875" style="288" customWidth="1"/>
    <col min="9992" max="9992" width="11.44140625" style="288" customWidth="1"/>
    <col min="9993" max="9993" width="11.6640625" style="288" customWidth="1"/>
    <col min="9994" max="9997" width="11.44140625" style="288" customWidth="1"/>
    <col min="9998" max="9998" width="14.109375" style="288" customWidth="1"/>
    <col min="9999" max="9999" width="11.5546875" style="288" customWidth="1"/>
    <col min="10000" max="10000" width="12.44140625" style="288" customWidth="1"/>
    <col min="10001" max="10001" width="9.5546875" style="288" bestFit="1" customWidth="1"/>
    <col min="10002" max="10240" width="8.88671875" style="288"/>
    <col min="10241" max="10241" width="19.44140625" style="288" customWidth="1"/>
    <col min="10242" max="10242" width="12" style="288" customWidth="1"/>
    <col min="10243" max="10243" width="10" style="288" customWidth="1"/>
    <col min="10244" max="10245" width="10.5546875" style="288" customWidth="1"/>
    <col min="10246" max="10246" width="10" style="288" customWidth="1"/>
    <col min="10247" max="10247" width="11.5546875" style="288" customWidth="1"/>
    <col min="10248" max="10248" width="11.44140625" style="288" customWidth="1"/>
    <col min="10249" max="10249" width="11.6640625" style="288" customWidth="1"/>
    <col min="10250" max="10253" width="11.44140625" style="288" customWidth="1"/>
    <col min="10254" max="10254" width="14.109375" style="288" customWidth="1"/>
    <col min="10255" max="10255" width="11.5546875" style="288" customWidth="1"/>
    <col min="10256" max="10256" width="12.44140625" style="288" customWidth="1"/>
    <col min="10257" max="10257" width="9.5546875" style="288" bestFit="1" customWidth="1"/>
    <col min="10258" max="10496" width="8.88671875" style="288"/>
    <col min="10497" max="10497" width="19.44140625" style="288" customWidth="1"/>
    <col min="10498" max="10498" width="12" style="288" customWidth="1"/>
    <col min="10499" max="10499" width="10" style="288" customWidth="1"/>
    <col min="10500" max="10501" width="10.5546875" style="288" customWidth="1"/>
    <col min="10502" max="10502" width="10" style="288" customWidth="1"/>
    <col min="10503" max="10503" width="11.5546875" style="288" customWidth="1"/>
    <col min="10504" max="10504" width="11.44140625" style="288" customWidth="1"/>
    <col min="10505" max="10505" width="11.6640625" style="288" customWidth="1"/>
    <col min="10506" max="10509" width="11.44140625" style="288" customWidth="1"/>
    <col min="10510" max="10510" width="14.109375" style="288" customWidth="1"/>
    <col min="10511" max="10511" width="11.5546875" style="288" customWidth="1"/>
    <col min="10512" max="10512" width="12.44140625" style="288" customWidth="1"/>
    <col min="10513" max="10513" width="9.5546875" style="288" bestFit="1" customWidth="1"/>
    <col min="10514" max="10752" width="8.88671875" style="288"/>
    <col min="10753" max="10753" width="19.44140625" style="288" customWidth="1"/>
    <col min="10754" max="10754" width="12" style="288" customWidth="1"/>
    <col min="10755" max="10755" width="10" style="288" customWidth="1"/>
    <col min="10756" max="10757" width="10.5546875" style="288" customWidth="1"/>
    <col min="10758" max="10758" width="10" style="288" customWidth="1"/>
    <col min="10759" max="10759" width="11.5546875" style="288" customWidth="1"/>
    <col min="10760" max="10760" width="11.44140625" style="288" customWidth="1"/>
    <col min="10761" max="10761" width="11.6640625" style="288" customWidth="1"/>
    <col min="10762" max="10765" width="11.44140625" style="288" customWidth="1"/>
    <col min="10766" max="10766" width="14.109375" style="288" customWidth="1"/>
    <col min="10767" max="10767" width="11.5546875" style="288" customWidth="1"/>
    <col min="10768" max="10768" width="12.44140625" style="288" customWidth="1"/>
    <col min="10769" max="10769" width="9.5546875" style="288" bestFit="1" customWidth="1"/>
    <col min="10770" max="11008" width="8.88671875" style="288"/>
    <col min="11009" max="11009" width="19.44140625" style="288" customWidth="1"/>
    <col min="11010" max="11010" width="12" style="288" customWidth="1"/>
    <col min="11011" max="11011" width="10" style="288" customWidth="1"/>
    <col min="11012" max="11013" width="10.5546875" style="288" customWidth="1"/>
    <col min="11014" max="11014" width="10" style="288" customWidth="1"/>
    <col min="11015" max="11015" width="11.5546875" style="288" customWidth="1"/>
    <col min="11016" max="11016" width="11.44140625" style="288" customWidth="1"/>
    <col min="11017" max="11017" width="11.6640625" style="288" customWidth="1"/>
    <col min="11018" max="11021" width="11.44140625" style="288" customWidth="1"/>
    <col min="11022" max="11022" width="14.109375" style="288" customWidth="1"/>
    <col min="11023" max="11023" width="11.5546875" style="288" customWidth="1"/>
    <col min="11024" max="11024" width="12.44140625" style="288" customWidth="1"/>
    <col min="11025" max="11025" width="9.5546875" style="288" bestFit="1" customWidth="1"/>
    <col min="11026" max="11264" width="8.88671875" style="288"/>
    <col min="11265" max="11265" width="19.44140625" style="288" customWidth="1"/>
    <col min="11266" max="11266" width="12" style="288" customWidth="1"/>
    <col min="11267" max="11267" width="10" style="288" customWidth="1"/>
    <col min="11268" max="11269" width="10.5546875" style="288" customWidth="1"/>
    <col min="11270" max="11270" width="10" style="288" customWidth="1"/>
    <col min="11271" max="11271" width="11.5546875" style="288" customWidth="1"/>
    <col min="11272" max="11272" width="11.44140625" style="288" customWidth="1"/>
    <col min="11273" max="11273" width="11.6640625" style="288" customWidth="1"/>
    <col min="11274" max="11277" width="11.44140625" style="288" customWidth="1"/>
    <col min="11278" max="11278" width="14.109375" style="288" customWidth="1"/>
    <col min="11279" max="11279" width="11.5546875" style="288" customWidth="1"/>
    <col min="11280" max="11280" width="12.44140625" style="288" customWidth="1"/>
    <col min="11281" max="11281" width="9.5546875" style="288" bestFit="1" customWidth="1"/>
    <col min="11282" max="11520" width="8.88671875" style="288"/>
    <col min="11521" max="11521" width="19.44140625" style="288" customWidth="1"/>
    <col min="11522" max="11522" width="12" style="288" customWidth="1"/>
    <col min="11523" max="11523" width="10" style="288" customWidth="1"/>
    <col min="11524" max="11525" width="10.5546875" style="288" customWidth="1"/>
    <col min="11526" max="11526" width="10" style="288" customWidth="1"/>
    <col min="11527" max="11527" width="11.5546875" style="288" customWidth="1"/>
    <col min="11528" max="11528" width="11.44140625" style="288" customWidth="1"/>
    <col min="11529" max="11529" width="11.6640625" style="288" customWidth="1"/>
    <col min="11530" max="11533" width="11.44140625" style="288" customWidth="1"/>
    <col min="11534" max="11534" width="14.109375" style="288" customWidth="1"/>
    <col min="11535" max="11535" width="11.5546875" style="288" customWidth="1"/>
    <col min="11536" max="11536" width="12.44140625" style="288" customWidth="1"/>
    <col min="11537" max="11537" width="9.5546875" style="288" bestFit="1" customWidth="1"/>
    <col min="11538" max="11776" width="8.88671875" style="288"/>
    <col min="11777" max="11777" width="19.44140625" style="288" customWidth="1"/>
    <col min="11778" max="11778" width="12" style="288" customWidth="1"/>
    <col min="11779" max="11779" width="10" style="288" customWidth="1"/>
    <col min="11780" max="11781" width="10.5546875" style="288" customWidth="1"/>
    <col min="11782" max="11782" width="10" style="288" customWidth="1"/>
    <col min="11783" max="11783" width="11.5546875" style="288" customWidth="1"/>
    <col min="11784" max="11784" width="11.44140625" style="288" customWidth="1"/>
    <col min="11785" max="11785" width="11.6640625" style="288" customWidth="1"/>
    <col min="11786" max="11789" width="11.44140625" style="288" customWidth="1"/>
    <col min="11790" max="11790" width="14.109375" style="288" customWidth="1"/>
    <col min="11791" max="11791" width="11.5546875" style="288" customWidth="1"/>
    <col min="11792" max="11792" width="12.44140625" style="288" customWidth="1"/>
    <col min="11793" max="11793" width="9.5546875" style="288" bestFit="1" customWidth="1"/>
    <col min="11794" max="12032" width="8.88671875" style="288"/>
    <col min="12033" max="12033" width="19.44140625" style="288" customWidth="1"/>
    <col min="12034" max="12034" width="12" style="288" customWidth="1"/>
    <col min="12035" max="12035" width="10" style="288" customWidth="1"/>
    <col min="12036" max="12037" width="10.5546875" style="288" customWidth="1"/>
    <col min="12038" max="12038" width="10" style="288" customWidth="1"/>
    <col min="12039" max="12039" width="11.5546875" style="288" customWidth="1"/>
    <col min="12040" max="12040" width="11.44140625" style="288" customWidth="1"/>
    <col min="12041" max="12041" width="11.6640625" style="288" customWidth="1"/>
    <col min="12042" max="12045" width="11.44140625" style="288" customWidth="1"/>
    <col min="12046" max="12046" width="14.109375" style="288" customWidth="1"/>
    <col min="12047" max="12047" width="11.5546875" style="288" customWidth="1"/>
    <col min="12048" max="12048" width="12.44140625" style="288" customWidth="1"/>
    <col min="12049" max="12049" width="9.5546875" style="288" bestFit="1" customWidth="1"/>
    <col min="12050" max="12288" width="8.88671875" style="288"/>
    <col min="12289" max="12289" width="19.44140625" style="288" customWidth="1"/>
    <col min="12290" max="12290" width="12" style="288" customWidth="1"/>
    <col min="12291" max="12291" width="10" style="288" customWidth="1"/>
    <col min="12292" max="12293" width="10.5546875" style="288" customWidth="1"/>
    <col min="12294" max="12294" width="10" style="288" customWidth="1"/>
    <col min="12295" max="12295" width="11.5546875" style="288" customWidth="1"/>
    <col min="12296" max="12296" width="11.44140625" style="288" customWidth="1"/>
    <col min="12297" max="12297" width="11.6640625" style="288" customWidth="1"/>
    <col min="12298" max="12301" width="11.44140625" style="288" customWidth="1"/>
    <col min="12302" max="12302" width="14.109375" style="288" customWidth="1"/>
    <col min="12303" max="12303" width="11.5546875" style="288" customWidth="1"/>
    <col min="12304" max="12304" width="12.44140625" style="288" customWidth="1"/>
    <col min="12305" max="12305" width="9.5546875" style="288" bestFit="1" customWidth="1"/>
    <col min="12306" max="12544" width="8.88671875" style="288"/>
    <col min="12545" max="12545" width="19.44140625" style="288" customWidth="1"/>
    <col min="12546" max="12546" width="12" style="288" customWidth="1"/>
    <col min="12547" max="12547" width="10" style="288" customWidth="1"/>
    <col min="12548" max="12549" width="10.5546875" style="288" customWidth="1"/>
    <col min="12550" max="12550" width="10" style="288" customWidth="1"/>
    <col min="12551" max="12551" width="11.5546875" style="288" customWidth="1"/>
    <col min="12552" max="12552" width="11.44140625" style="288" customWidth="1"/>
    <col min="12553" max="12553" width="11.6640625" style="288" customWidth="1"/>
    <col min="12554" max="12557" width="11.44140625" style="288" customWidth="1"/>
    <col min="12558" max="12558" width="14.109375" style="288" customWidth="1"/>
    <col min="12559" max="12559" width="11.5546875" style="288" customWidth="1"/>
    <col min="12560" max="12560" width="12.44140625" style="288" customWidth="1"/>
    <col min="12561" max="12561" width="9.5546875" style="288" bestFit="1" customWidth="1"/>
    <col min="12562" max="12800" width="8.88671875" style="288"/>
    <col min="12801" max="12801" width="19.44140625" style="288" customWidth="1"/>
    <col min="12802" max="12802" width="12" style="288" customWidth="1"/>
    <col min="12803" max="12803" width="10" style="288" customWidth="1"/>
    <col min="12804" max="12805" width="10.5546875" style="288" customWidth="1"/>
    <col min="12806" max="12806" width="10" style="288" customWidth="1"/>
    <col min="12807" max="12807" width="11.5546875" style="288" customWidth="1"/>
    <col min="12808" max="12808" width="11.44140625" style="288" customWidth="1"/>
    <col min="12809" max="12809" width="11.6640625" style="288" customWidth="1"/>
    <col min="12810" max="12813" width="11.44140625" style="288" customWidth="1"/>
    <col min="12814" max="12814" width="14.109375" style="288" customWidth="1"/>
    <col min="12815" max="12815" width="11.5546875" style="288" customWidth="1"/>
    <col min="12816" max="12816" width="12.44140625" style="288" customWidth="1"/>
    <col min="12817" max="12817" width="9.5546875" style="288" bestFit="1" customWidth="1"/>
    <col min="12818" max="13056" width="8.88671875" style="288"/>
    <col min="13057" max="13057" width="19.44140625" style="288" customWidth="1"/>
    <col min="13058" max="13058" width="12" style="288" customWidth="1"/>
    <col min="13059" max="13059" width="10" style="288" customWidth="1"/>
    <col min="13060" max="13061" width="10.5546875" style="288" customWidth="1"/>
    <col min="13062" max="13062" width="10" style="288" customWidth="1"/>
    <col min="13063" max="13063" width="11.5546875" style="288" customWidth="1"/>
    <col min="13064" max="13064" width="11.44140625" style="288" customWidth="1"/>
    <col min="13065" max="13065" width="11.6640625" style="288" customWidth="1"/>
    <col min="13066" max="13069" width="11.44140625" style="288" customWidth="1"/>
    <col min="13070" max="13070" width="14.109375" style="288" customWidth="1"/>
    <col min="13071" max="13071" width="11.5546875" style="288" customWidth="1"/>
    <col min="13072" max="13072" width="12.44140625" style="288" customWidth="1"/>
    <col min="13073" max="13073" width="9.5546875" style="288" bestFit="1" customWidth="1"/>
    <col min="13074" max="13312" width="8.88671875" style="288"/>
    <col min="13313" max="13313" width="19.44140625" style="288" customWidth="1"/>
    <col min="13314" max="13314" width="12" style="288" customWidth="1"/>
    <col min="13315" max="13315" width="10" style="288" customWidth="1"/>
    <col min="13316" max="13317" width="10.5546875" style="288" customWidth="1"/>
    <col min="13318" max="13318" width="10" style="288" customWidth="1"/>
    <col min="13319" max="13319" width="11.5546875" style="288" customWidth="1"/>
    <col min="13320" max="13320" width="11.44140625" style="288" customWidth="1"/>
    <col min="13321" max="13321" width="11.6640625" style="288" customWidth="1"/>
    <col min="13322" max="13325" width="11.44140625" style="288" customWidth="1"/>
    <col min="13326" max="13326" width="14.109375" style="288" customWidth="1"/>
    <col min="13327" max="13327" width="11.5546875" style="288" customWidth="1"/>
    <col min="13328" max="13328" width="12.44140625" style="288" customWidth="1"/>
    <col min="13329" max="13329" width="9.5546875" style="288" bestFit="1" customWidth="1"/>
    <col min="13330" max="13568" width="8.88671875" style="288"/>
    <col min="13569" max="13569" width="19.44140625" style="288" customWidth="1"/>
    <col min="13570" max="13570" width="12" style="288" customWidth="1"/>
    <col min="13571" max="13571" width="10" style="288" customWidth="1"/>
    <col min="13572" max="13573" width="10.5546875" style="288" customWidth="1"/>
    <col min="13574" max="13574" width="10" style="288" customWidth="1"/>
    <col min="13575" max="13575" width="11.5546875" style="288" customWidth="1"/>
    <col min="13576" max="13576" width="11.44140625" style="288" customWidth="1"/>
    <col min="13577" max="13577" width="11.6640625" style="288" customWidth="1"/>
    <col min="13578" max="13581" width="11.44140625" style="288" customWidth="1"/>
    <col min="13582" max="13582" width="14.109375" style="288" customWidth="1"/>
    <col min="13583" max="13583" width="11.5546875" style="288" customWidth="1"/>
    <col min="13584" max="13584" width="12.44140625" style="288" customWidth="1"/>
    <col min="13585" max="13585" width="9.5546875" style="288" bestFit="1" customWidth="1"/>
    <col min="13586" max="13824" width="8.88671875" style="288"/>
    <col min="13825" max="13825" width="19.44140625" style="288" customWidth="1"/>
    <col min="13826" max="13826" width="12" style="288" customWidth="1"/>
    <col min="13827" max="13827" width="10" style="288" customWidth="1"/>
    <col min="13828" max="13829" width="10.5546875" style="288" customWidth="1"/>
    <col min="13830" max="13830" width="10" style="288" customWidth="1"/>
    <col min="13831" max="13831" width="11.5546875" style="288" customWidth="1"/>
    <col min="13832" max="13832" width="11.44140625" style="288" customWidth="1"/>
    <col min="13833" max="13833" width="11.6640625" style="288" customWidth="1"/>
    <col min="13834" max="13837" width="11.44140625" style="288" customWidth="1"/>
    <col min="13838" max="13838" width="14.109375" style="288" customWidth="1"/>
    <col min="13839" max="13839" width="11.5546875" style="288" customWidth="1"/>
    <col min="13840" max="13840" width="12.44140625" style="288" customWidth="1"/>
    <col min="13841" max="13841" width="9.5546875" style="288" bestFit="1" customWidth="1"/>
    <col min="13842" max="14080" width="8.88671875" style="288"/>
    <col min="14081" max="14081" width="19.44140625" style="288" customWidth="1"/>
    <col min="14082" max="14082" width="12" style="288" customWidth="1"/>
    <col min="14083" max="14083" width="10" style="288" customWidth="1"/>
    <col min="14084" max="14085" width="10.5546875" style="288" customWidth="1"/>
    <col min="14086" max="14086" width="10" style="288" customWidth="1"/>
    <col min="14087" max="14087" width="11.5546875" style="288" customWidth="1"/>
    <col min="14088" max="14088" width="11.44140625" style="288" customWidth="1"/>
    <col min="14089" max="14089" width="11.6640625" style="288" customWidth="1"/>
    <col min="14090" max="14093" width="11.44140625" style="288" customWidth="1"/>
    <col min="14094" max="14094" width="14.109375" style="288" customWidth="1"/>
    <col min="14095" max="14095" width="11.5546875" style="288" customWidth="1"/>
    <col min="14096" max="14096" width="12.44140625" style="288" customWidth="1"/>
    <col min="14097" max="14097" width="9.5546875" style="288" bestFit="1" customWidth="1"/>
    <col min="14098" max="14336" width="8.88671875" style="288"/>
    <col min="14337" max="14337" width="19.44140625" style="288" customWidth="1"/>
    <col min="14338" max="14338" width="12" style="288" customWidth="1"/>
    <col min="14339" max="14339" width="10" style="288" customWidth="1"/>
    <col min="14340" max="14341" width="10.5546875" style="288" customWidth="1"/>
    <col min="14342" max="14342" width="10" style="288" customWidth="1"/>
    <col min="14343" max="14343" width="11.5546875" style="288" customWidth="1"/>
    <col min="14344" max="14344" width="11.44140625" style="288" customWidth="1"/>
    <col min="14345" max="14345" width="11.6640625" style="288" customWidth="1"/>
    <col min="14346" max="14349" width="11.44140625" style="288" customWidth="1"/>
    <col min="14350" max="14350" width="14.109375" style="288" customWidth="1"/>
    <col min="14351" max="14351" width="11.5546875" style="288" customWidth="1"/>
    <col min="14352" max="14352" width="12.44140625" style="288" customWidth="1"/>
    <col min="14353" max="14353" width="9.5546875" style="288" bestFit="1" customWidth="1"/>
    <col min="14354" max="14592" width="8.88671875" style="288"/>
    <col min="14593" max="14593" width="19.44140625" style="288" customWidth="1"/>
    <col min="14594" max="14594" width="12" style="288" customWidth="1"/>
    <col min="14595" max="14595" width="10" style="288" customWidth="1"/>
    <col min="14596" max="14597" width="10.5546875" style="288" customWidth="1"/>
    <col min="14598" max="14598" width="10" style="288" customWidth="1"/>
    <col min="14599" max="14599" width="11.5546875" style="288" customWidth="1"/>
    <col min="14600" max="14600" width="11.44140625" style="288" customWidth="1"/>
    <col min="14601" max="14601" width="11.6640625" style="288" customWidth="1"/>
    <col min="14602" max="14605" width="11.44140625" style="288" customWidth="1"/>
    <col min="14606" max="14606" width="14.109375" style="288" customWidth="1"/>
    <col min="14607" max="14607" width="11.5546875" style="288" customWidth="1"/>
    <col min="14608" max="14608" width="12.44140625" style="288" customWidth="1"/>
    <col min="14609" max="14609" width="9.5546875" style="288" bestFit="1" customWidth="1"/>
    <col min="14610" max="14848" width="8.88671875" style="288"/>
    <col min="14849" max="14849" width="19.44140625" style="288" customWidth="1"/>
    <col min="14850" max="14850" width="12" style="288" customWidth="1"/>
    <col min="14851" max="14851" width="10" style="288" customWidth="1"/>
    <col min="14852" max="14853" width="10.5546875" style="288" customWidth="1"/>
    <col min="14854" max="14854" width="10" style="288" customWidth="1"/>
    <col min="14855" max="14855" width="11.5546875" style="288" customWidth="1"/>
    <col min="14856" max="14856" width="11.44140625" style="288" customWidth="1"/>
    <col min="14857" max="14857" width="11.6640625" style="288" customWidth="1"/>
    <col min="14858" max="14861" width="11.44140625" style="288" customWidth="1"/>
    <col min="14862" max="14862" width="14.109375" style="288" customWidth="1"/>
    <col min="14863" max="14863" width="11.5546875" style="288" customWidth="1"/>
    <col min="14864" max="14864" width="12.44140625" style="288" customWidth="1"/>
    <col min="14865" max="14865" width="9.5546875" style="288" bestFit="1" customWidth="1"/>
    <col min="14866" max="15104" width="8.88671875" style="288"/>
    <col min="15105" max="15105" width="19.44140625" style="288" customWidth="1"/>
    <col min="15106" max="15106" width="12" style="288" customWidth="1"/>
    <col min="15107" max="15107" width="10" style="288" customWidth="1"/>
    <col min="15108" max="15109" width="10.5546875" style="288" customWidth="1"/>
    <col min="15110" max="15110" width="10" style="288" customWidth="1"/>
    <col min="15111" max="15111" width="11.5546875" style="288" customWidth="1"/>
    <col min="15112" max="15112" width="11.44140625" style="288" customWidth="1"/>
    <col min="15113" max="15113" width="11.6640625" style="288" customWidth="1"/>
    <col min="15114" max="15117" width="11.44140625" style="288" customWidth="1"/>
    <col min="15118" max="15118" width="14.109375" style="288" customWidth="1"/>
    <col min="15119" max="15119" width="11.5546875" style="288" customWidth="1"/>
    <col min="15120" max="15120" width="12.44140625" style="288" customWidth="1"/>
    <col min="15121" max="15121" width="9.5546875" style="288" bestFit="1" customWidth="1"/>
    <col min="15122" max="15360" width="8.88671875" style="288"/>
    <col min="15361" max="15361" width="19.44140625" style="288" customWidth="1"/>
    <col min="15362" max="15362" width="12" style="288" customWidth="1"/>
    <col min="15363" max="15363" width="10" style="288" customWidth="1"/>
    <col min="15364" max="15365" width="10.5546875" style="288" customWidth="1"/>
    <col min="15366" max="15366" width="10" style="288" customWidth="1"/>
    <col min="15367" max="15367" width="11.5546875" style="288" customWidth="1"/>
    <col min="15368" max="15368" width="11.44140625" style="288" customWidth="1"/>
    <col min="15369" max="15369" width="11.6640625" style="288" customWidth="1"/>
    <col min="15370" max="15373" width="11.44140625" style="288" customWidth="1"/>
    <col min="15374" max="15374" width="14.109375" style="288" customWidth="1"/>
    <col min="15375" max="15375" width="11.5546875" style="288" customWidth="1"/>
    <col min="15376" max="15376" width="12.44140625" style="288" customWidth="1"/>
    <col min="15377" max="15377" width="9.5546875" style="288" bestFit="1" customWidth="1"/>
    <col min="15378" max="15616" width="8.88671875" style="288"/>
    <col min="15617" max="15617" width="19.44140625" style="288" customWidth="1"/>
    <col min="15618" max="15618" width="12" style="288" customWidth="1"/>
    <col min="15619" max="15619" width="10" style="288" customWidth="1"/>
    <col min="15620" max="15621" width="10.5546875" style="288" customWidth="1"/>
    <col min="15622" max="15622" width="10" style="288" customWidth="1"/>
    <col min="15623" max="15623" width="11.5546875" style="288" customWidth="1"/>
    <col min="15624" max="15624" width="11.44140625" style="288" customWidth="1"/>
    <col min="15625" max="15625" width="11.6640625" style="288" customWidth="1"/>
    <col min="15626" max="15629" width="11.44140625" style="288" customWidth="1"/>
    <col min="15630" max="15630" width="14.109375" style="288" customWidth="1"/>
    <col min="15631" max="15631" width="11.5546875" style="288" customWidth="1"/>
    <col min="15632" max="15632" width="12.44140625" style="288" customWidth="1"/>
    <col min="15633" max="15633" width="9.5546875" style="288" bestFit="1" customWidth="1"/>
    <col min="15634" max="15872" width="8.88671875" style="288"/>
    <col min="15873" max="15873" width="19.44140625" style="288" customWidth="1"/>
    <col min="15874" max="15874" width="12" style="288" customWidth="1"/>
    <col min="15875" max="15875" width="10" style="288" customWidth="1"/>
    <col min="15876" max="15877" width="10.5546875" style="288" customWidth="1"/>
    <col min="15878" max="15878" width="10" style="288" customWidth="1"/>
    <col min="15879" max="15879" width="11.5546875" style="288" customWidth="1"/>
    <col min="15880" max="15880" width="11.44140625" style="288" customWidth="1"/>
    <col min="15881" max="15881" width="11.6640625" style="288" customWidth="1"/>
    <col min="15882" max="15885" width="11.44140625" style="288" customWidth="1"/>
    <col min="15886" max="15886" width="14.109375" style="288" customWidth="1"/>
    <col min="15887" max="15887" width="11.5546875" style="288" customWidth="1"/>
    <col min="15888" max="15888" width="12.44140625" style="288" customWidth="1"/>
    <col min="15889" max="15889" width="9.5546875" style="288" bestFit="1" customWidth="1"/>
    <col min="15890" max="16128" width="8.88671875" style="288"/>
    <col min="16129" max="16129" width="19.44140625" style="288" customWidth="1"/>
    <col min="16130" max="16130" width="12" style="288" customWidth="1"/>
    <col min="16131" max="16131" width="10" style="288" customWidth="1"/>
    <col min="16132" max="16133" width="10.5546875" style="288" customWidth="1"/>
    <col min="16134" max="16134" width="10" style="288" customWidth="1"/>
    <col min="16135" max="16135" width="11.5546875" style="288" customWidth="1"/>
    <col min="16136" max="16136" width="11.44140625" style="288" customWidth="1"/>
    <col min="16137" max="16137" width="11.6640625" style="288" customWidth="1"/>
    <col min="16138" max="16141" width="11.44140625" style="288" customWidth="1"/>
    <col min="16142" max="16142" width="14.109375" style="288" customWidth="1"/>
    <col min="16143" max="16143" width="11.5546875" style="288" customWidth="1"/>
    <col min="16144" max="16144" width="12.44140625" style="288" customWidth="1"/>
    <col min="16145" max="16145" width="9.5546875" style="288" bestFit="1" customWidth="1"/>
    <col min="16146" max="16384" width="8.88671875" style="288"/>
  </cols>
  <sheetData>
    <row r="1" spans="1:17" s="263" customFormat="1" ht="17.399999999999999" x14ac:dyDescent="0.3">
      <c r="A1" s="607" t="s">
        <v>223</v>
      </c>
      <c r="B1" s="607"/>
      <c r="C1" s="607"/>
      <c r="D1" s="607"/>
      <c r="E1" s="262"/>
      <c r="I1" s="264"/>
      <c r="J1" s="264"/>
      <c r="K1" s="265"/>
      <c r="N1" s="266"/>
    </row>
    <row r="2" spans="1:17" s="263" customFormat="1" ht="24" customHeight="1" x14ac:dyDescent="0.3">
      <c r="A2" s="607" t="s">
        <v>191</v>
      </c>
      <c r="B2" s="607"/>
      <c r="C2" s="607"/>
      <c r="D2" s="607"/>
      <c r="E2" s="262"/>
      <c r="I2" s="264"/>
      <c r="J2" s="267"/>
      <c r="K2" s="265"/>
      <c r="N2" s="266"/>
    </row>
    <row r="3" spans="1:17" s="263" customFormat="1" ht="32.25" customHeight="1" x14ac:dyDescent="0.35">
      <c r="A3" s="608" t="s">
        <v>224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268"/>
    </row>
    <row r="4" spans="1:17" s="272" customFormat="1" ht="35.85" customHeight="1" x14ac:dyDescent="0.2">
      <c r="A4" s="269" t="s">
        <v>225</v>
      </c>
      <c r="B4" s="270">
        <v>41640</v>
      </c>
      <c r="C4" s="270">
        <v>41671</v>
      </c>
      <c r="D4" s="270">
        <v>41699</v>
      </c>
      <c r="E4" s="270">
        <v>41730</v>
      </c>
      <c r="F4" s="270">
        <v>41760</v>
      </c>
      <c r="G4" s="270">
        <v>41791</v>
      </c>
      <c r="H4" s="270">
        <v>41821</v>
      </c>
      <c r="I4" s="270">
        <v>41852</v>
      </c>
      <c r="J4" s="270">
        <v>41883</v>
      </c>
      <c r="K4" s="270">
        <v>41913</v>
      </c>
      <c r="L4" s="270">
        <v>41944</v>
      </c>
      <c r="M4" s="270">
        <v>41974</v>
      </c>
      <c r="N4" s="271" t="s">
        <v>226</v>
      </c>
      <c r="O4" s="272" t="s">
        <v>227</v>
      </c>
    </row>
    <row r="5" spans="1:17" s="278" customFormat="1" ht="25.35" customHeight="1" x14ac:dyDescent="0.3">
      <c r="A5" s="273"/>
      <c r="B5" s="274">
        <v>1</v>
      </c>
      <c r="C5" s="274">
        <v>2</v>
      </c>
      <c r="D5" s="274">
        <v>3</v>
      </c>
      <c r="E5" s="274">
        <v>4</v>
      </c>
      <c r="F5" s="274">
        <v>5</v>
      </c>
      <c r="G5" s="274">
        <v>6</v>
      </c>
      <c r="H5" s="274">
        <v>7</v>
      </c>
      <c r="I5" s="275">
        <v>8</v>
      </c>
      <c r="J5" s="275">
        <v>9</v>
      </c>
      <c r="K5" s="275">
        <v>10</v>
      </c>
      <c r="L5" s="274">
        <v>11</v>
      </c>
      <c r="M5" s="274">
        <v>12</v>
      </c>
      <c r="N5" s="276">
        <v>1</v>
      </c>
      <c r="O5" s="277"/>
    </row>
    <row r="6" spans="1:17" s="278" customFormat="1" ht="21.75" customHeight="1" x14ac:dyDescent="0.3">
      <c r="A6" s="326" t="s">
        <v>228</v>
      </c>
      <c r="B6" s="279">
        <v>20079954</v>
      </c>
      <c r="C6" s="279">
        <v>0</v>
      </c>
      <c r="D6" s="279">
        <v>9666980</v>
      </c>
      <c r="E6" s="279">
        <v>4166667</v>
      </c>
      <c r="F6" s="279">
        <v>4138540</v>
      </c>
      <c r="G6" s="280">
        <v>13576639</v>
      </c>
      <c r="H6" s="280">
        <v>17624956</v>
      </c>
      <c r="I6" s="280">
        <v>0</v>
      </c>
      <c r="J6" s="280">
        <v>15639097</v>
      </c>
      <c r="K6" s="280">
        <v>20550344</v>
      </c>
      <c r="L6" s="280">
        <v>1971073</v>
      </c>
      <c r="M6" s="280">
        <v>5327490</v>
      </c>
      <c r="N6" s="281">
        <f t="shared" ref="N6:N16" si="0">SUM(B6:M6)</f>
        <v>112741740</v>
      </c>
      <c r="O6" s="325" t="e">
        <f>#REF!+#REF!</f>
        <v>#REF!</v>
      </c>
      <c r="P6" s="352" t="e">
        <f>N6-O6</f>
        <v>#REF!</v>
      </c>
      <c r="Q6" s="277"/>
    </row>
    <row r="7" spans="1:17" s="277" customFormat="1" ht="21.75" customHeight="1" x14ac:dyDescent="0.3">
      <c r="A7" s="326" t="s">
        <v>229</v>
      </c>
      <c r="B7" s="279">
        <f t="shared" ref="B7:M7" si="1">B6*0.2</f>
        <v>4015990.8000000003</v>
      </c>
      <c r="C7" s="279">
        <f t="shared" si="1"/>
        <v>0</v>
      </c>
      <c r="D7" s="279">
        <f t="shared" si="1"/>
        <v>1933396</v>
      </c>
      <c r="E7" s="279">
        <f t="shared" si="1"/>
        <v>833333.4</v>
      </c>
      <c r="F7" s="279">
        <f t="shared" si="1"/>
        <v>827708</v>
      </c>
      <c r="G7" s="279">
        <f t="shared" si="1"/>
        <v>2715327.8000000003</v>
      </c>
      <c r="H7" s="279">
        <f t="shared" si="1"/>
        <v>3524991.2</v>
      </c>
      <c r="I7" s="279">
        <f t="shared" si="1"/>
        <v>0</v>
      </c>
      <c r="J7" s="279">
        <f t="shared" si="1"/>
        <v>3127819.4000000004</v>
      </c>
      <c r="K7" s="279">
        <f t="shared" si="1"/>
        <v>4110068.8000000003</v>
      </c>
      <c r="L7" s="279">
        <f t="shared" si="1"/>
        <v>394214.60000000003</v>
      </c>
      <c r="M7" s="279">
        <f t="shared" si="1"/>
        <v>1065498</v>
      </c>
      <c r="N7" s="281">
        <f t="shared" si="0"/>
        <v>22548348.000000004</v>
      </c>
    </row>
    <row r="8" spans="1:17" s="284" customFormat="1" ht="21.75" customHeight="1" x14ac:dyDescent="0.3">
      <c r="A8" s="327" t="s">
        <v>230</v>
      </c>
      <c r="B8" s="282">
        <v>0</v>
      </c>
      <c r="C8" s="282">
        <v>0</v>
      </c>
      <c r="D8" s="282">
        <v>0</v>
      </c>
      <c r="E8" s="282">
        <v>0</v>
      </c>
      <c r="F8" s="282">
        <v>0</v>
      </c>
      <c r="G8" s="283">
        <v>0</v>
      </c>
      <c r="H8" s="283">
        <v>0</v>
      </c>
      <c r="I8" s="283">
        <v>0</v>
      </c>
      <c r="J8" s="283">
        <v>0</v>
      </c>
      <c r="K8" s="283">
        <v>0</v>
      </c>
      <c r="L8" s="283">
        <v>0</v>
      </c>
      <c r="M8" s="283">
        <v>12560</v>
      </c>
      <c r="N8" s="281">
        <f t="shared" si="0"/>
        <v>12560</v>
      </c>
    </row>
    <row r="9" spans="1:17" s="277" customFormat="1" ht="21.75" customHeight="1" x14ac:dyDescent="0.3">
      <c r="A9" s="326" t="s">
        <v>231</v>
      </c>
      <c r="B9" s="279">
        <v>0</v>
      </c>
      <c r="C9" s="279">
        <v>0</v>
      </c>
      <c r="D9" s="279">
        <v>0</v>
      </c>
      <c r="E9" s="279">
        <v>0</v>
      </c>
      <c r="F9" s="279">
        <v>0</v>
      </c>
      <c r="G9" s="280">
        <v>0</v>
      </c>
      <c r="H9" s="280">
        <v>0</v>
      </c>
      <c r="I9" s="280">
        <v>0</v>
      </c>
      <c r="J9" s="280">
        <v>0</v>
      </c>
      <c r="K9" s="280">
        <v>0</v>
      </c>
      <c r="L9" s="280">
        <v>0</v>
      </c>
      <c r="M9" s="280">
        <v>0</v>
      </c>
      <c r="N9" s="281">
        <f t="shared" si="0"/>
        <v>0</v>
      </c>
    </row>
    <row r="10" spans="1:17" s="277" customFormat="1" ht="21.75" customHeight="1" x14ac:dyDescent="0.3">
      <c r="A10" s="326" t="s">
        <v>232</v>
      </c>
      <c r="B10" s="279">
        <f>B9*0.2</f>
        <v>0</v>
      </c>
      <c r="C10" s="279">
        <f t="shared" ref="C10:M10" si="2">C9*0.2</f>
        <v>0</v>
      </c>
      <c r="D10" s="279">
        <f t="shared" si="2"/>
        <v>0</v>
      </c>
      <c r="E10" s="279">
        <f t="shared" si="2"/>
        <v>0</v>
      </c>
      <c r="F10" s="279">
        <f t="shared" si="2"/>
        <v>0</v>
      </c>
      <c r="G10" s="279">
        <f t="shared" si="2"/>
        <v>0</v>
      </c>
      <c r="H10" s="279">
        <f t="shared" si="2"/>
        <v>0</v>
      </c>
      <c r="I10" s="279">
        <f t="shared" si="2"/>
        <v>0</v>
      </c>
      <c r="J10" s="279">
        <f t="shared" si="2"/>
        <v>0</v>
      </c>
      <c r="K10" s="279">
        <f t="shared" si="2"/>
        <v>0</v>
      </c>
      <c r="L10" s="279">
        <f t="shared" si="2"/>
        <v>0</v>
      </c>
      <c r="M10" s="279">
        <f t="shared" si="2"/>
        <v>0</v>
      </c>
      <c r="N10" s="281">
        <f t="shared" si="0"/>
        <v>0</v>
      </c>
    </row>
    <row r="11" spans="1:17" s="277" customFormat="1" ht="25.8" customHeight="1" x14ac:dyDescent="0.3">
      <c r="A11" s="328" t="s">
        <v>233</v>
      </c>
      <c r="B11" s="285">
        <v>11883333</v>
      </c>
      <c r="C11" s="285">
        <v>383334</v>
      </c>
      <c r="D11" s="285">
        <v>6964534</v>
      </c>
      <c r="E11" s="285">
        <v>3560000</v>
      </c>
      <c r="F11" s="285">
        <v>3391927</v>
      </c>
      <c r="G11" s="286">
        <v>8998467</v>
      </c>
      <c r="H11" s="286">
        <v>6766383</v>
      </c>
      <c r="I11" s="286">
        <v>5890190</v>
      </c>
      <c r="J11" s="286">
        <v>8339616</v>
      </c>
      <c r="K11" s="286">
        <v>12101546</v>
      </c>
      <c r="L11" s="286">
        <v>4637607</v>
      </c>
      <c r="M11" s="286">
        <v>5122236</v>
      </c>
      <c r="N11" s="281">
        <f t="shared" si="0"/>
        <v>78039173</v>
      </c>
      <c r="O11" s="277" t="e">
        <f>#REF!+#REF!+#REF!+#REF!+#REF!+#REF!</f>
        <v>#REF!</v>
      </c>
      <c r="P11" s="352" t="e">
        <f>N11-O11</f>
        <v>#REF!</v>
      </c>
    </row>
    <row r="12" spans="1:17" s="277" customFormat="1" ht="26.4" customHeight="1" x14ac:dyDescent="0.3">
      <c r="A12" s="326" t="s">
        <v>234</v>
      </c>
      <c r="B12" s="279">
        <f>B11*0.2</f>
        <v>2376666.6</v>
      </c>
      <c r="C12" s="279">
        <f>C11*0.2</f>
        <v>76666.8</v>
      </c>
      <c r="D12" s="279">
        <f t="shared" ref="D12:M12" si="3">D11*0.2</f>
        <v>1392906.8</v>
      </c>
      <c r="E12" s="279">
        <f t="shared" si="3"/>
        <v>712000</v>
      </c>
      <c r="F12" s="279">
        <f t="shared" si="3"/>
        <v>678385.4</v>
      </c>
      <c r="G12" s="279">
        <f t="shared" si="3"/>
        <v>1799693.4000000001</v>
      </c>
      <c r="H12" s="279">
        <f t="shared" si="3"/>
        <v>1353276.6</v>
      </c>
      <c r="I12" s="279">
        <f t="shared" si="3"/>
        <v>1178038</v>
      </c>
      <c r="J12" s="279">
        <f t="shared" si="3"/>
        <v>1667923.2000000002</v>
      </c>
      <c r="K12" s="279">
        <f t="shared" si="3"/>
        <v>2420309.2000000002</v>
      </c>
      <c r="L12" s="279">
        <f t="shared" si="3"/>
        <v>927521.4</v>
      </c>
      <c r="M12" s="279">
        <f t="shared" si="3"/>
        <v>1024447.2000000001</v>
      </c>
      <c r="N12" s="281">
        <f t="shared" si="0"/>
        <v>15607834.6</v>
      </c>
    </row>
    <row r="13" spans="1:17" s="284" customFormat="1" ht="28.2" customHeight="1" x14ac:dyDescent="0.3">
      <c r="A13" s="326" t="s">
        <v>235</v>
      </c>
      <c r="B13" s="279">
        <v>3720</v>
      </c>
      <c r="C13" s="279">
        <f>IF(B$16&gt;0,B$16,0)</f>
        <v>0</v>
      </c>
      <c r="D13" s="279">
        <f t="shared" ref="D13:L13" si="4">IF(C$16&gt;0,C$16,0)</f>
        <v>76666.8</v>
      </c>
      <c r="E13" s="279">
        <f t="shared" si="4"/>
        <v>0</v>
      </c>
      <c r="F13" s="279">
        <f t="shared" si="4"/>
        <v>0</v>
      </c>
      <c r="G13" s="279">
        <f t="shared" si="4"/>
        <v>0</v>
      </c>
      <c r="H13" s="279">
        <f t="shared" si="4"/>
        <v>0</v>
      </c>
      <c r="I13" s="279">
        <f t="shared" si="4"/>
        <v>0</v>
      </c>
      <c r="J13" s="279">
        <f t="shared" si="4"/>
        <v>1178038</v>
      </c>
      <c r="K13" s="279">
        <f t="shared" si="4"/>
        <v>0</v>
      </c>
      <c r="L13" s="279">
        <f t="shared" si="4"/>
        <v>0</v>
      </c>
      <c r="M13" s="279">
        <f>IF(L$16&gt;0,L$16,0)</f>
        <v>533306.80000000005</v>
      </c>
      <c r="N13" s="281">
        <f t="shared" si="0"/>
        <v>1791731.6</v>
      </c>
    </row>
    <row r="14" spans="1:17" s="284" customFormat="1" ht="27" customHeight="1" x14ac:dyDescent="0.3">
      <c r="A14" s="326" t="s">
        <v>236</v>
      </c>
      <c r="B14" s="279">
        <v>0</v>
      </c>
      <c r="C14" s="279">
        <v>0</v>
      </c>
      <c r="D14" s="279">
        <v>0</v>
      </c>
      <c r="E14" s="279">
        <v>0</v>
      </c>
      <c r="F14" s="279">
        <v>0</v>
      </c>
      <c r="G14" s="279">
        <v>0</v>
      </c>
      <c r="H14" s="279">
        <v>0</v>
      </c>
      <c r="I14" s="279">
        <v>0</v>
      </c>
      <c r="J14" s="279">
        <v>0</v>
      </c>
      <c r="K14" s="279">
        <v>0</v>
      </c>
      <c r="L14" s="279">
        <v>0</v>
      </c>
      <c r="M14" s="279">
        <v>0</v>
      </c>
      <c r="N14" s="281">
        <f t="shared" si="0"/>
        <v>0</v>
      </c>
    </row>
    <row r="15" spans="1:17" s="284" customFormat="1" ht="21.75" customHeight="1" x14ac:dyDescent="0.3">
      <c r="A15" s="326" t="s">
        <v>237</v>
      </c>
      <c r="B15" s="279">
        <f>B10+B12+B13</f>
        <v>2380386.6</v>
      </c>
      <c r="C15" s="279">
        <f>C10+C12+C13</f>
        <v>76666.8</v>
      </c>
      <c r="D15" s="279">
        <f>D10+D12+D13</f>
        <v>1469573.6</v>
      </c>
      <c r="E15" s="279">
        <f t="shared" ref="E15:L15" si="5">E10+E12+E13</f>
        <v>712000</v>
      </c>
      <c r="F15" s="279">
        <f t="shared" si="5"/>
        <v>678385.4</v>
      </c>
      <c r="G15" s="279">
        <f t="shared" si="5"/>
        <v>1799693.4000000001</v>
      </c>
      <c r="H15" s="279">
        <f t="shared" si="5"/>
        <v>1353276.6</v>
      </c>
      <c r="I15" s="279">
        <f t="shared" si="5"/>
        <v>1178038</v>
      </c>
      <c r="J15" s="279">
        <f t="shared" si="5"/>
        <v>2845961.2</v>
      </c>
      <c r="K15" s="279">
        <f t="shared" si="5"/>
        <v>2420309.2000000002</v>
      </c>
      <c r="L15" s="279">
        <f t="shared" si="5"/>
        <v>927521.4</v>
      </c>
      <c r="M15" s="279">
        <f>M10+M12+M13</f>
        <v>1557754</v>
      </c>
      <c r="N15" s="281">
        <f t="shared" si="0"/>
        <v>17399566.200000003</v>
      </c>
    </row>
    <row r="16" spans="1:17" s="284" customFormat="1" ht="21.75" customHeight="1" x14ac:dyDescent="0.3">
      <c r="A16" s="329" t="s">
        <v>238</v>
      </c>
      <c r="B16" s="287">
        <f>B15-B7</f>
        <v>-1635604.2000000002</v>
      </c>
      <c r="C16" s="287">
        <f>C15-C7</f>
        <v>76666.8</v>
      </c>
      <c r="D16" s="287">
        <f t="shared" ref="D16:M16" si="6">D15-D7</f>
        <v>-463822.39999999991</v>
      </c>
      <c r="E16" s="287">
        <f t="shared" si="6"/>
        <v>-121333.40000000002</v>
      </c>
      <c r="F16" s="287">
        <f t="shared" si="6"/>
        <v>-149322.59999999998</v>
      </c>
      <c r="G16" s="287">
        <f t="shared" si="6"/>
        <v>-915634.40000000014</v>
      </c>
      <c r="H16" s="287">
        <f t="shared" si="6"/>
        <v>-2171714.6</v>
      </c>
      <c r="I16" s="287">
        <f t="shared" si="6"/>
        <v>1178038</v>
      </c>
      <c r="J16" s="287">
        <f t="shared" si="6"/>
        <v>-281858.20000000019</v>
      </c>
      <c r="K16" s="287">
        <f t="shared" si="6"/>
        <v>-1689759.6</v>
      </c>
      <c r="L16" s="287">
        <f t="shared" si="6"/>
        <v>533306.80000000005</v>
      </c>
      <c r="M16" s="287">
        <f t="shared" si="6"/>
        <v>492256</v>
      </c>
      <c r="N16" s="324">
        <f t="shared" si="0"/>
        <v>-5148781.8000000017</v>
      </c>
    </row>
    <row r="17" spans="1:14" ht="20.25" customHeight="1" x14ac:dyDescent="0.25">
      <c r="A17" s="322"/>
      <c r="B17" s="323"/>
      <c r="E17" s="289"/>
      <c r="F17" s="290"/>
      <c r="G17" s="290"/>
      <c r="H17" s="290"/>
      <c r="I17" s="291"/>
      <c r="J17" s="291"/>
      <c r="K17" s="292"/>
      <c r="L17" s="293"/>
      <c r="M17" s="294">
        <f>M12-M7</f>
        <v>-41050.79999999993</v>
      </c>
      <c r="N17" s="295"/>
    </row>
    <row r="18" spans="1:14" ht="20.25" customHeight="1" x14ac:dyDescent="0.25">
      <c r="A18" s="289"/>
      <c r="B18" s="289"/>
      <c r="C18" s="297"/>
      <c r="D18" s="298"/>
      <c r="E18" s="289"/>
      <c r="F18" s="289"/>
      <c r="G18" s="609"/>
      <c r="H18" s="609"/>
      <c r="I18" s="609"/>
      <c r="J18" s="299"/>
      <c r="K18" s="290"/>
      <c r="L18" s="300"/>
      <c r="M18" s="300"/>
      <c r="N18" s="301"/>
    </row>
    <row r="19" spans="1:14" x14ac:dyDescent="0.25">
      <c r="A19" s="302"/>
      <c r="B19" s="289"/>
      <c r="C19" s="303"/>
      <c r="D19" s="298"/>
      <c r="E19" s="289"/>
      <c r="F19" s="289"/>
      <c r="G19" s="290"/>
      <c r="H19" s="290"/>
      <c r="I19" s="299"/>
      <c r="J19" s="299"/>
      <c r="K19" s="290"/>
      <c r="L19" s="290"/>
      <c r="M19" s="290"/>
      <c r="N19" s="301"/>
    </row>
    <row r="20" spans="1:14" ht="13.8" x14ac:dyDescent="0.25">
      <c r="A20" s="289"/>
      <c r="B20" s="289"/>
      <c r="C20" s="303"/>
      <c r="D20" s="304"/>
      <c r="E20" s="289"/>
      <c r="F20" s="289"/>
      <c r="G20" s="290"/>
      <c r="H20" s="289"/>
      <c r="I20" s="305"/>
      <c r="J20" s="306"/>
      <c r="K20" s="307"/>
      <c r="L20" s="308"/>
      <c r="M20" s="290"/>
      <c r="N20" s="301"/>
    </row>
    <row r="21" spans="1:14" x14ac:dyDescent="0.25">
      <c r="A21" s="289"/>
      <c r="B21" s="289"/>
      <c r="C21" s="303"/>
      <c r="D21" s="298"/>
      <c r="E21" s="289"/>
      <c r="F21" s="289"/>
      <c r="G21" s="290"/>
      <c r="H21" s="289"/>
      <c r="I21" s="305"/>
      <c r="J21" s="309"/>
      <c r="K21" s="300"/>
      <c r="L21" s="300"/>
      <c r="M21" s="290"/>
      <c r="N21" s="301"/>
    </row>
    <row r="22" spans="1:14" x14ac:dyDescent="0.25">
      <c r="B22" s="289"/>
      <c r="C22" s="303"/>
      <c r="D22" s="298"/>
      <c r="E22" s="289"/>
      <c r="F22" s="289"/>
      <c r="G22" s="290"/>
      <c r="H22" s="289"/>
      <c r="I22" s="305"/>
      <c r="J22" s="309"/>
      <c r="K22" s="300"/>
      <c r="L22" s="300"/>
      <c r="M22" s="290"/>
      <c r="N22" s="301"/>
    </row>
    <row r="23" spans="1:14" ht="13.8" x14ac:dyDescent="0.25">
      <c r="B23" s="289"/>
      <c r="C23" s="303"/>
      <c r="D23" s="298"/>
      <c r="E23" s="289"/>
      <c r="F23" s="289"/>
      <c r="G23" s="290"/>
      <c r="H23" s="289"/>
      <c r="I23" s="310"/>
      <c r="J23" s="309"/>
      <c r="K23" s="300"/>
      <c r="L23" s="300"/>
      <c r="M23" s="290"/>
      <c r="N23" s="301"/>
    </row>
    <row r="24" spans="1:14" x14ac:dyDescent="0.25">
      <c r="B24" s="289"/>
      <c r="C24" s="303"/>
      <c r="D24" s="298"/>
      <c r="E24" s="289"/>
      <c r="F24" s="289"/>
      <c r="G24" s="609"/>
      <c r="H24" s="609"/>
      <c r="I24" s="311"/>
      <c r="J24" s="312"/>
      <c r="K24" s="300"/>
      <c r="L24" s="300"/>
      <c r="M24" s="290"/>
      <c r="N24" s="301"/>
    </row>
    <row r="25" spans="1:14" x14ac:dyDescent="0.25">
      <c r="B25" s="289"/>
      <c r="C25" s="303"/>
      <c r="D25" s="298"/>
      <c r="E25" s="289"/>
      <c r="F25" s="289"/>
      <c r="G25" s="313"/>
      <c r="H25" s="300"/>
      <c r="I25" s="299"/>
      <c r="J25" s="309"/>
      <c r="K25" s="300"/>
      <c r="L25" s="300"/>
      <c r="M25" s="290"/>
      <c r="N25" s="301"/>
    </row>
    <row r="26" spans="1:14" x14ac:dyDescent="0.25">
      <c r="B26" s="289"/>
      <c r="C26" s="303"/>
      <c r="D26" s="298"/>
      <c r="E26" s="289"/>
      <c r="F26" s="313"/>
      <c r="G26" s="300"/>
      <c r="H26" s="300"/>
      <c r="I26" s="309"/>
      <c r="J26" s="309"/>
      <c r="K26" s="300"/>
      <c r="L26" s="300"/>
      <c r="M26" s="290"/>
      <c r="N26" s="301"/>
    </row>
    <row r="27" spans="1:14" x14ac:dyDescent="0.25">
      <c r="B27" s="289"/>
      <c r="C27" s="303"/>
      <c r="D27" s="298"/>
      <c r="E27" s="289"/>
      <c r="F27" s="290"/>
      <c r="G27" s="290"/>
      <c r="H27" s="290"/>
      <c r="I27" s="299"/>
      <c r="J27" s="299"/>
      <c r="K27" s="290"/>
      <c r="L27" s="290"/>
      <c r="M27" s="290"/>
      <c r="N27" s="301"/>
    </row>
    <row r="28" spans="1:14" x14ac:dyDescent="0.25">
      <c r="B28" s="289"/>
      <c r="C28" s="303"/>
      <c r="D28" s="298"/>
      <c r="E28" s="289"/>
      <c r="F28" s="290"/>
      <c r="G28" s="290"/>
      <c r="H28" s="290"/>
      <c r="I28" s="299"/>
      <c r="J28" s="299"/>
      <c r="K28" s="290"/>
      <c r="L28" s="290"/>
      <c r="M28" s="290"/>
      <c r="N28" s="301"/>
    </row>
    <row r="29" spans="1:14" x14ac:dyDescent="0.25">
      <c r="B29" s="289"/>
      <c r="C29" s="303"/>
      <c r="D29" s="298"/>
      <c r="E29" s="289"/>
      <c r="F29" s="289"/>
      <c r="G29" s="289"/>
      <c r="H29" s="289"/>
      <c r="I29" s="299"/>
    </row>
    <row r="30" spans="1:14" x14ac:dyDescent="0.25">
      <c r="B30" s="289"/>
      <c r="C30" s="317"/>
      <c r="D30" s="318"/>
      <c r="E30" s="289"/>
      <c r="F30" s="289"/>
      <c r="G30" s="289"/>
      <c r="H30" s="289"/>
      <c r="I30" s="299"/>
    </row>
    <row r="31" spans="1:14" ht="13.8" x14ac:dyDescent="0.25">
      <c r="B31" s="289"/>
      <c r="C31" s="289"/>
      <c r="D31" s="319"/>
      <c r="E31" s="320"/>
      <c r="F31" s="320"/>
      <c r="G31" s="289"/>
      <c r="H31" s="289"/>
      <c r="I31" s="299"/>
    </row>
    <row r="32" spans="1:14" ht="13.8" x14ac:dyDescent="0.25">
      <c r="E32" s="320"/>
      <c r="F32" s="320"/>
      <c r="G32" s="289"/>
      <c r="H32" s="289"/>
      <c r="I32" s="299"/>
    </row>
    <row r="33" spans="5:9" ht="13.8" x14ac:dyDescent="0.25">
      <c r="E33" s="320"/>
      <c r="F33" s="320"/>
      <c r="G33" s="289"/>
      <c r="H33" s="289"/>
      <c r="I33" s="299"/>
    </row>
    <row r="34" spans="5:9" ht="13.8" x14ac:dyDescent="0.25">
      <c r="E34" s="320"/>
      <c r="F34" s="320"/>
      <c r="G34" s="289"/>
      <c r="H34" s="289"/>
      <c r="I34" s="299"/>
    </row>
    <row r="35" spans="5:9" ht="13.8" x14ac:dyDescent="0.25">
      <c r="E35" s="320"/>
      <c r="F35" s="320"/>
      <c r="G35" s="289"/>
      <c r="H35" s="289"/>
      <c r="I35" s="299"/>
    </row>
    <row r="36" spans="5:9" ht="13.8" x14ac:dyDescent="0.25">
      <c r="E36" s="320"/>
      <c r="F36" s="320"/>
      <c r="G36" s="289"/>
      <c r="H36" s="289"/>
      <c r="I36" s="299"/>
    </row>
    <row r="37" spans="5:9" ht="13.8" x14ac:dyDescent="0.25">
      <c r="E37" s="321"/>
      <c r="F37" s="321"/>
      <c r="G37" s="289"/>
      <c r="H37" s="289"/>
      <c r="I37" s="299"/>
    </row>
    <row r="38" spans="5:9" x14ac:dyDescent="0.25">
      <c r="E38" s="290"/>
      <c r="F38" s="290"/>
    </row>
  </sheetData>
  <mergeCells count="5">
    <mergeCell ref="A1:D1"/>
    <mergeCell ref="A2:D2"/>
    <mergeCell ref="A3:N3"/>
    <mergeCell ref="G18:I18"/>
    <mergeCell ref="G24:H24"/>
  </mergeCells>
  <printOptions horizontalCentered="1" verticalCentered="1"/>
  <pageMargins left="0.35" right="0.16" top="0.18" bottom="0.26" header="0.49" footer="0.26"/>
  <pageSetup paperSize="9" scale="90" orientation="landscape" cellComments="asDisplayed" r:id="rId1"/>
  <headerFooter alignWithMargins="0">
    <oddFooter>&amp;C&amp;"Arial,Italic"- 2010 -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G100"/>
  <sheetViews>
    <sheetView workbookViewId="0">
      <selection activeCell="H18" sqref="H18"/>
    </sheetView>
  </sheetViews>
  <sheetFormatPr defaultColWidth="9.109375" defaultRowHeight="13.2" x14ac:dyDescent="0.25"/>
  <cols>
    <col min="1" max="1" width="6.109375" style="1" customWidth="1"/>
    <col min="2" max="2" width="40.77734375" style="1" customWidth="1"/>
    <col min="3" max="3" width="0" style="1" hidden="1" customWidth="1"/>
    <col min="4" max="4" width="4.5546875" style="536" customWidth="1"/>
    <col min="5" max="5" width="14.44140625" style="1" customWidth="1"/>
    <col min="6" max="6" width="14.109375" style="1" customWidth="1"/>
    <col min="7" max="7" width="13.77734375" style="1" bestFit="1" customWidth="1"/>
    <col min="8" max="8" width="12.44140625" style="1" bestFit="1" customWidth="1"/>
    <col min="9" max="248" width="9.109375" style="1"/>
    <col min="249" max="249" width="4.33203125" style="1" customWidth="1"/>
    <col min="250" max="250" width="41.109375" style="1" customWidth="1"/>
    <col min="251" max="251" width="7" style="1" customWidth="1"/>
    <col min="252" max="252" width="14.6640625" style="1" customWidth="1"/>
    <col min="253" max="254" width="15" style="1" customWidth="1"/>
    <col min="255" max="504" width="9.109375" style="1"/>
    <col min="505" max="505" width="4.33203125" style="1" customWidth="1"/>
    <col min="506" max="506" width="41.109375" style="1" customWidth="1"/>
    <col min="507" max="507" width="7" style="1" customWidth="1"/>
    <col min="508" max="508" width="14.6640625" style="1" customWidth="1"/>
    <col min="509" max="510" width="15" style="1" customWidth="1"/>
    <col min="511" max="760" width="9.109375" style="1"/>
    <col min="761" max="761" width="4.33203125" style="1" customWidth="1"/>
    <col min="762" max="762" width="41.109375" style="1" customWidth="1"/>
    <col min="763" max="763" width="7" style="1" customWidth="1"/>
    <col min="764" max="764" width="14.6640625" style="1" customWidth="1"/>
    <col min="765" max="766" width="15" style="1" customWidth="1"/>
    <col min="767" max="1016" width="9.109375" style="1"/>
    <col min="1017" max="1017" width="4.33203125" style="1" customWidth="1"/>
    <col min="1018" max="1018" width="41.109375" style="1" customWidth="1"/>
    <col min="1019" max="1019" width="7" style="1" customWidth="1"/>
    <col min="1020" max="1020" width="14.6640625" style="1" customWidth="1"/>
    <col min="1021" max="1022" width="15" style="1" customWidth="1"/>
    <col min="1023" max="1272" width="9.109375" style="1"/>
    <col min="1273" max="1273" width="4.33203125" style="1" customWidth="1"/>
    <col min="1274" max="1274" width="41.109375" style="1" customWidth="1"/>
    <col min="1275" max="1275" width="7" style="1" customWidth="1"/>
    <col min="1276" max="1276" width="14.6640625" style="1" customWidth="1"/>
    <col min="1277" max="1278" width="15" style="1" customWidth="1"/>
    <col min="1279" max="1528" width="9.109375" style="1"/>
    <col min="1529" max="1529" width="4.33203125" style="1" customWidth="1"/>
    <col min="1530" max="1530" width="41.109375" style="1" customWidth="1"/>
    <col min="1531" max="1531" width="7" style="1" customWidth="1"/>
    <col min="1532" max="1532" width="14.6640625" style="1" customWidth="1"/>
    <col min="1533" max="1534" width="15" style="1" customWidth="1"/>
    <col min="1535" max="1784" width="9.109375" style="1"/>
    <col min="1785" max="1785" width="4.33203125" style="1" customWidth="1"/>
    <col min="1786" max="1786" width="41.109375" style="1" customWidth="1"/>
    <col min="1787" max="1787" width="7" style="1" customWidth="1"/>
    <col min="1788" max="1788" width="14.6640625" style="1" customWidth="1"/>
    <col min="1789" max="1790" width="15" style="1" customWidth="1"/>
    <col min="1791" max="2040" width="9.109375" style="1"/>
    <col min="2041" max="2041" width="4.33203125" style="1" customWidth="1"/>
    <col min="2042" max="2042" width="41.109375" style="1" customWidth="1"/>
    <col min="2043" max="2043" width="7" style="1" customWidth="1"/>
    <col min="2044" max="2044" width="14.6640625" style="1" customWidth="1"/>
    <col min="2045" max="2046" width="15" style="1" customWidth="1"/>
    <col min="2047" max="2296" width="9.109375" style="1"/>
    <col min="2297" max="2297" width="4.33203125" style="1" customWidth="1"/>
    <col min="2298" max="2298" width="41.109375" style="1" customWidth="1"/>
    <col min="2299" max="2299" width="7" style="1" customWidth="1"/>
    <col min="2300" max="2300" width="14.6640625" style="1" customWidth="1"/>
    <col min="2301" max="2302" width="15" style="1" customWidth="1"/>
    <col min="2303" max="2552" width="9.109375" style="1"/>
    <col min="2553" max="2553" width="4.33203125" style="1" customWidth="1"/>
    <col min="2554" max="2554" width="41.109375" style="1" customWidth="1"/>
    <col min="2555" max="2555" width="7" style="1" customWidth="1"/>
    <col min="2556" max="2556" width="14.6640625" style="1" customWidth="1"/>
    <col min="2557" max="2558" width="15" style="1" customWidth="1"/>
    <col min="2559" max="2808" width="9.109375" style="1"/>
    <col min="2809" max="2809" width="4.33203125" style="1" customWidth="1"/>
    <col min="2810" max="2810" width="41.109375" style="1" customWidth="1"/>
    <col min="2811" max="2811" width="7" style="1" customWidth="1"/>
    <col min="2812" max="2812" width="14.6640625" style="1" customWidth="1"/>
    <col min="2813" max="2814" width="15" style="1" customWidth="1"/>
    <col min="2815" max="3064" width="9.109375" style="1"/>
    <col min="3065" max="3065" width="4.33203125" style="1" customWidth="1"/>
    <col min="3066" max="3066" width="41.109375" style="1" customWidth="1"/>
    <col min="3067" max="3067" width="7" style="1" customWidth="1"/>
    <col min="3068" max="3068" width="14.6640625" style="1" customWidth="1"/>
    <col min="3069" max="3070" width="15" style="1" customWidth="1"/>
    <col min="3071" max="3320" width="9.109375" style="1"/>
    <col min="3321" max="3321" width="4.33203125" style="1" customWidth="1"/>
    <col min="3322" max="3322" width="41.109375" style="1" customWidth="1"/>
    <col min="3323" max="3323" width="7" style="1" customWidth="1"/>
    <col min="3324" max="3324" width="14.6640625" style="1" customWidth="1"/>
    <col min="3325" max="3326" width="15" style="1" customWidth="1"/>
    <col min="3327" max="3576" width="9.109375" style="1"/>
    <col min="3577" max="3577" width="4.33203125" style="1" customWidth="1"/>
    <col min="3578" max="3578" width="41.109375" style="1" customWidth="1"/>
    <col min="3579" max="3579" width="7" style="1" customWidth="1"/>
    <col min="3580" max="3580" width="14.6640625" style="1" customWidth="1"/>
    <col min="3581" max="3582" width="15" style="1" customWidth="1"/>
    <col min="3583" max="3832" width="9.109375" style="1"/>
    <col min="3833" max="3833" width="4.33203125" style="1" customWidth="1"/>
    <col min="3834" max="3834" width="41.109375" style="1" customWidth="1"/>
    <col min="3835" max="3835" width="7" style="1" customWidth="1"/>
    <col min="3836" max="3836" width="14.6640625" style="1" customWidth="1"/>
    <col min="3837" max="3838" width="15" style="1" customWidth="1"/>
    <col min="3839" max="4088" width="9.109375" style="1"/>
    <col min="4089" max="4089" width="4.33203125" style="1" customWidth="1"/>
    <col min="4090" max="4090" width="41.109375" style="1" customWidth="1"/>
    <col min="4091" max="4091" width="7" style="1" customWidth="1"/>
    <col min="4092" max="4092" width="14.6640625" style="1" customWidth="1"/>
    <col min="4093" max="4094" width="15" style="1" customWidth="1"/>
    <col min="4095" max="4344" width="9.109375" style="1"/>
    <col min="4345" max="4345" width="4.33203125" style="1" customWidth="1"/>
    <col min="4346" max="4346" width="41.109375" style="1" customWidth="1"/>
    <col min="4347" max="4347" width="7" style="1" customWidth="1"/>
    <col min="4348" max="4348" width="14.6640625" style="1" customWidth="1"/>
    <col min="4349" max="4350" width="15" style="1" customWidth="1"/>
    <col min="4351" max="4600" width="9.109375" style="1"/>
    <col min="4601" max="4601" width="4.33203125" style="1" customWidth="1"/>
    <col min="4602" max="4602" width="41.109375" style="1" customWidth="1"/>
    <col min="4603" max="4603" width="7" style="1" customWidth="1"/>
    <col min="4604" max="4604" width="14.6640625" style="1" customWidth="1"/>
    <col min="4605" max="4606" width="15" style="1" customWidth="1"/>
    <col min="4607" max="4856" width="9.109375" style="1"/>
    <col min="4857" max="4857" width="4.33203125" style="1" customWidth="1"/>
    <col min="4858" max="4858" width="41.109375" style="1" customWidth="1"/>
    <col min="4859" max="4859" width="7" style="1" customWidth="1"/>
    <col min="4860" max="4860" width="14.6640625" style="1" customWidth="1"/>
    <col min="4861" max="4862" width="15" style="1" customWidth="1"/>
    <col min="4863" max="5112" width="9.109375" style="1"/>
    <col min="5113" max="5113" width="4.33203125" style="1" customWidth="1"/>
    <col min="5114" max="5114" width="41.109375" style="1" customWidth="1"/>
    <col min="5115" max="5115" width="7" style="1" customWidth="1"/>
    <col min="5116" max="5116" width="14.6640625" style="1" customWidth="1"/>
    <col min="5117" max="5118" width="15" style="1" customWidth="1"/>
    <col min="5119" max="5368" width="9.109375" style="1"/>
    <col min="5369" max="5369" width="4.33203125" style="1" customWidth="1"/>
    <col min="5370" max="5370" width="41.109375" style="1" customWidth="1"/>
    <col min="5371" max="5371" width="7" style="1" customWidth="1"/>
    <col min="5372" max="5372" width="14.6640625" style="1" customWidth="1"/>
    <col min="5373" max="5374" width="15" style="1" customWidth="1"/>
    <col min="5375" max="5624" width="9.109375" style="1"/>
    <col min="5625" max="5625" width="4.33203125" style="1" customWidth="1"/>
    <col min="5626" max="5626" width="41.109375" style="1" customWidth="1"/>
    <col min="5627" max="5627" width="7" style="1" customWidth="1"/>
    <col min="5628" max="5628" width="14.6640625" style="1" customWidth="1"/>
    <col min="5629" max="5630" width="15" style="1" customWidth="1"/>
    <col min="5631" max="5880" width="9.109375" style="1"/>
    <col min="5881" max="5881" width="4.33203125" style="1" customWidth="1"/>
    <col min="5882" max="5882" width="41.109375" style="1" customWidth="1"/>
    <col min="5883" max="5883" width="7" style="1" customWidth="1"/>
    <col min="5884" max="5884" width="14.6640625" style="1" customWidth="1"/>
    <col min="5885" max="5886" width="15" style="1" customWidth="1"/>
    <col min="5887" max="6136" width="9.109375" style="1"/>
    <col min="6137" max="6137" width="4.33203125" style="1" customWidth="1"/>
    <col min="6138" max="6138" width="41.109375" style="1" customWidth="1"/>
    <col min="6139" max="6139" width="7" style="1" customWidth="1"/>
    <col min="6140" max="6140" width="14.6640625" style="1" customWidth="1"/>
    <col min="6141" max="6142" width="15" style="1" customWidth="1"/>
    <col min="6143" max="6392" width="9.109375" style="1"/>
    <col min="6393" max="6393" width="4.33203125" style="1" customWidth="1"/>
    <col min="6394" max="6394" width="41.109375" style="1" customWidth="1"/>
    <col min="6395" max="6395" width="7" style="1" customWidth="1"/>
    <col min="6396" max="6396" width="14.6640625" style="1" customWidth="1"/>
    <col min="6397" max="6398" width="15" style="1" customWidth="1"/>
    <col min="6399" max="6648" width="9.109375" style="1"/>
    <col min="6649" max="6649" width="4.33203125" style="1" customWidth="1"/>
    <col min="6650" max="6650" width="41.109375" style="1" customWidth="1"/>
    <col min="6651" max="6651" width="7" style="1" customWidth="1"/>
    <col min="6652" max="6652" width="14.6640625" style="1" customWidth="1"/>
    <col min="6653" max="6654" width="15" style="1" customWidth="1"/>
    <col min="6655" max="6904" width="9.109375" style="1"/>
    <col min="6905" max="6905" width="4.33203125" style="1" customWidth="1"/>
    <col min="6906" max="6906" width="41.109375" style="1" customWidth="1"/>
    <col min="6907" max="6907" width="7" style="1" customWidth="1"/>
    <col min="6908" max="6908" width="14.6640625" style="1" customWidth="1"/>
    <col min="6909" max="6910" width="15" style="1" customWidth="1"/>
    <col min="6911" max="7160" width="9.109375" style="1"/>
    <col min="7161" max="7161" width="4.33203125" style="1" customWidth="1"/>
    <col min="7162" max="7162" width="41.109375" style="1" customWidth="1"/>
    <col min="7163" max="7163" width="7" style="1" customWidth="1"/>
    <col min="7164" max="7164" width="14.6640625" style="1" customWidth="1"/>
    <col min="7165" max="7166" width="15" style="1" customWidth="1"/>
    <col min="7167" max="7416" width="9.109375" style="1"/>
    <col min="7417" max="7417" width="4.33203125" style="1" customWidth="1"/>
    <col min="7418" max="7418" width="41.109375" style="1" customWidth="1"/>
    <col min="7419" max="7419" width="7" style="1" customWidth="1"/>
    <col min="7420" max="7420" width="14.6640625" style="1" customWidth="1"/>
    <col min="7421" max="7422" width="15" style="1" customWidth="1"/>
    <col min="7423" max="7672" width="9.109375" style="1"/>
    <col min="7673" max="7673" width="4.33203125" style="1" customWidth="1"/>
    <col min="7674" max="7674" width="41.109375" style="1" customWidth="1"/>
    <col min="7675" max="7675" width="7" style="1" customWidth="1"/>
    <col min="7676" max="7676" width="14.6640625" style="1" customWidth="1"/>
    <col min="7677" max="7678" width="15" style="1" customWidth="1"/>
    <col min="7679" max="7928" width="9.109375" style="1"/>
    <col min="7929" max="7929" width="4.33203125" style="1" customWidth="1"/>
    <col min="7930" max="7930" width="41.109375" style="1" customWidth="1"/>
    <col min="7931" max="7931" width="7" style="1" customWidth="1"/>
    <col min="7932" max="7932" width="14.6640625" style="1" customWidth="1"/>
    <col min="7933" max="7934" width="15" style="1" customWidth="1"/>
    <col min="7935" max="8184" width="9.109375" style="1"/>
    <col min="8185" max="8185" width="4.33203125" style="1" customWidth="1"/>
    <col min="8186" max="8186" width="41.109375" style="1" customWidth="1"/>
    <col min="8187" max="8187" width="7" style="1" customWidth="1"/>
    <col min="8188" max="8188" width="14.6640625" style="1" customWidth="1"/>
    <col min="8189" max="8190" width="15" style="1" customWidth="1"/>
    <col min="8191" max="8440" width="9.109375" style="1"/>
    <col min="8441" max="8441" width="4.33203125" style="1" customWidth="1"/>
    <col min="8442" max="8442" width="41.109375" style="1" customWidth="1"/>
    <col min="8443" max="8443" width="7" style="1" customWidth="1"/>
    <col min="8444" max="8444" width="14.6640625" style="1" customWidth="1"/>
    <col min="8445" max="8446" width="15" style="1" customWidth="1"/>
    <col min="8447" max="8696" width="9.109375" style="1"/>
    <col min="8697" max="8697" width="4.33203125" style="1" customWidth="1"/>
    <col min="8698" max="8698" width="41.109375" style="1" customWidth="1"/>
    <col min="8699" max="8699" width="7" style="1" customWidth="1"/>
    <col min="8700" max="8700" width="14.6640625" style="1" customWidth="1"/>
    <col min="8701" max="8702" width="15" style="1" customWidth="1"/>
    <col min="8703" max="8952" width="9.109375" style="1"/>
    <col min="8953" max="8953" width="4.33203125" style="1" customWidth="1"/>
    <col min="8954" max="8954" width="41.109375" style="1" customWidth="1"/>
    <col min="8955" max="8955" width="7" style="1" customWidth="1"/>
    <col min="8956" max="8956" width="14.6640625" style="1" customWidth="1"/>
    <col min="8957" max="8958" width="15" style="1" customWidth="1"/>
    <col min="8959" max="9208" width="9.109375" style="1"/>
    <col min="9209" max="9209" width="4.33203125" style="1" customWidth="1"/>
    <col min="9210" max="9210" width="41.109375" style="1" customWidth="1"/>
    <col min="9211" max="9211" width="7" style="1" customWidth="1"/>
    <col min="9212" max="9212" width="14.6640625" style="1" customWidth="1"/>
    <col min="9213" max="9214" width="15" style="1" customWidth="1"/>
    <col min="9215" max="9464" width="9.109375" style="1"/>
    <col min="9465" max="9465" width="4.33203125" style="1" customWidth="1"/>
    <col min="9466" max="9466" width="41.109375" style="1" customWidth="1"/>
    <col min="9467" max="9467" width="7" style="1" customWidth="1"/>
    <col min="9468" max="9468" width="14.6640625" style="1" customWidth="1"/>
    <col min="9469" max="9470" width="15" style="1" customWidth="1"/>
    <col min="9471" max="9720" width="9.109375" style="1"/>
    <col min="9721" max="9721" width="4.33203125" style="1" customWidth="1"/>
    <col min="9722" max="9722" width="41.109375" style="1" customWidth="1"/>
    <col min="9723" max="9723" width="7" style="1" customWidth="1"/>
    <col min="9724" max="9724" width="14.6640625" style="1" customWidth="1"/>
    <col min="9725" max="9726" width="15" style="1" customWidth="1"/>
    <col min="9727" max="9976" width="9.109375" style="1"/>
    <col min="9977" max="9977" width="4.33203125" style="1" customWidth="1"/>
    <col min="9978" max="9978" width="41.109375" style="1" customWidth="1"/>
    <col min="9979" max="9979" width="7" style="1" customWidth="1"/>
    <col min="9980" max="9980" width="14.6640625" style="1" customWidth="1"/>
    <col min="9981" max="9982" width="15" style="1" customWidth="1"/>
    <col min="9983" max="10232" width="9.109375" style="1"/>
    <col min="10233" max="10233" width="4.33203125" style="1" customWidth="1"/>
    <col min="10234" max="10234" width="41.109375" style="1" customWidth="1"/>
    <col min="10235" max="10235" width="7" style="1" customWidth="1"/>
    <col min="10236" max="10236" width="14.6640625" style="1" customWidth="1"/>
    <col min="10237" max="10238" width="15" style="1" customWidth="1"/>
    <col min="10239" max="10488" width="9.109375" style="1"/>
    <col min="10489" max="10489" width="4.33203125" style="1" customWidth="1"/>
    <col min="10490" max="10490" width="41.109375" style="1" customWidth="1"/>
    <col min="10491" max="10491" width="7" style="1" customWidth="1"/>
    <col min="10492" max="10492" width="14.6640625" style="1" customWidth="1"/>
    <col min="10493" max="10494" width="15" style="1" customWidth="1"/>
    <col min="10495" max="10744" width="9.109375" style="1"/>
    <col min="10745" max="10745" width="4.33203125" style="1" customWidth="1"/>
    <col min="10746" max="10746" width="41.109375" style="1" customWidth="1"/>
    <col min="10747" max="10747" width="7" style="1" customWidth="1"/>
    <col min="10748" max="10748" width="14.6640625" style="1" customWidth="1"/>
    <col min="10749" max="10750" width="15" style="1" customWidth="1"/>
    <col min="10751" max="11000" width="9.109375" style="1"/>
    <col min="11001" max="11001" width="4.33203125" style="1" customWidth="1"/>
    <col min="11002" max="11002" width="41.109375" style="1" customWidth="1"/>
    <col min="11003" max="11003" width="7" style="1" customWidth="1"/>
    <col min="11004" max="11004" width="14.6640625" style="1" customWidth="1"/>
    <col min="11005" max="11006" width="15" style="1" customWidth="1"/>
    <col min="11007" max="11256" width="9.109375" style="1"/>
    <col min="11257" max="11257" width="4.33203125" style="1" customWidth="1"/>
    <col min="11258" max="11258" width="41.109375" style="1" customWidth="1"/>
    <col min="11259" max="11259" width="7" style="1" customWidth="1"/>
    <col min="11260" max="11260" width="14.6640625" style="1" customWidth="1"/>
    <col min="11261" max="11262" width="15" style="1" customWidth="1"/>
    <col min="11263" max="11512" width="9.109375" style="1"/>
    <col min="11513" max="11513" width="4.33203125" style="1" customWidth="1"/>
    <col min="11514" max="11514" width="41.109375" style="1" customWidth="1"/>
    <col min="11515" max="11515" width="7" style="1" customWidth="1"/>
    <col min="11516" max="11516" width="14.6640625" style="1" customWidth="1"/>
    <col min="11517" max="11518" width="15" style="1" customWidth="1"/>
    <col min="11519" max="11768" width="9.109375" style="1"/>
    <col min="11769" max="11769" width="4.33203125" style="1" customWidth="1"/>
    <col min="11770" max="11770" width="41.109375" style="1" customWidth="1"/>
    <col min="11771" max="11771" width="7" style="1" customWidth="1"/>
    <col min="11772" max="11772" width="14.6640625" style="1" customWidth="1"/>
    <col min="11773" max="11774" width="15" style="1" customWidth="1"/>
    <col min="11775" max="12024" width="9.109375" style="1"/>
    <col min="12025" max="12025" width="4.33203125" style="1" customWidth="1"/>
    <col min="12026" max="12026" width="41.109375" style="1" customWidth="1"/>
    <col min="12027" max="12027" width="7" style="1" customWidth="1"/>
    <col min="12028" max="12028" width="14.6640625" style="1" customWidth="1"/>
    <col min="12029" max="12030" width="15" style="1" customWidth="1"/>
    <col min="12031" max="12280" width="9.109375" style="1"/>
    <col min="12281" max="12281" width="4.33203125" style="1" customWidth="1"/>
    <col min="12282" max="12282" width="41.109375" style="1" customWidth="1"/>
    <col min="12283" max="12283" width="7" style="1" customWidth="1"/>
    <col min="12284" max="12284" width="14.6640625" style="1" customWidth="1"/>
    <col min="12285" max="12286" width="15" style="1" customWidth="1"/>
    <col min="12287" max="12536" width="9.109375" style="1"/>
    <col min="12537" max="12537" width="4.33203125" style="1" customWidth="1"/>
    <col min="12538" max="12538" width="41.109375" style="1" customWidth="1"/>
    <col min="12539" max="12539" width="7" style="1" customWidth="1"/>
    <col min="12540" max="12540" width="14.6640625" style="1" customWidth="1"/>
    <col min="12541" max="12542" width="15" style="1" customWidth="1"/>
    <col min="12543" max="12792" width="9.109375" style="1"/>
    <col min="12793" max="12793" width="4.33203125" style="1" customWidth="1"/>
    <col min="12794" max="12794" width="41.109375" style="1" customWidth="1"/>
    <col min="12795" max="12795" width="7" style="1" customWidth="1"/>
    <col min="12796" max="12796" width="14.6640625" style="1" customWidth="1"/>
    <col min="12797" max="12798" width="15" style="1" customWidth="1"/>
    <col min="12799" max="13048" width="9.109375" style="1"/>
    <col min="13049" max="13049" width="4.33203125" style="1" customWidth="1"/>
    <col min="13050" max="13050" width="41.109375" style="1" customWidth="1"/>
    <col min="13051" max="13051" width="7" style="1" customWidth="1"/>
    <col min="13052" max="13052" width="14.6640625" style="1" customWidth="1"/>
    <col min="13053" max="13054" width="15" style="1" customWidth="1"/>
    <col min="13055" max="13304" width="9.109375" style="1"/>
    <col min="13305" max="13305" width="4.33203125" style="1" customWidth="1"/>
    <col min="13306" max="13306" width="41.109375" style="1" customWidth="1"/>
    <col min="13307" max="13307" width="7" style="1" customWidth="1"/>
    <col min="13308" max="13308" width="14.6640625" style="1" customWidth="1"/>
    <col min="13309" max="13310" width="15" style="1" customWidth="1"/>
    <col min="13311" max="13560" width="9.109375" style="1"/>
    <col min="13561" max="13561" width="4.33203125" style="1" customWidth="1"/>
    <col min="13562" max="13562" width="41.109375" style="1" customWidth="1"/>
    <col min="13563" max="13563" width="7" style="1" customWidth="1"/>
    <col min="13564" max="13564" width="14.6640625" style="1" customWidth="1"/>
    <col min="13565" max="13566" width="15" style="1" customWidth="1"/>
    <col min="13567" max="13816" width="9.109375" style="1"/>
    <col min="13817" max="13817" width="4.33203125" style="1" customWidth="1"/>
    <col min="13818" max="13818" width="41.109375" style="1" customWidth="1"/>
    <col min="13819" max="13819" width="7" style="1" customWidth="1"/>
    <col min="13820" max="13820" width="14.6640625" style="1" customWidth="1"/>
    <col min="13821" max="13822" width="15" style="1" customWidth="1"/>
    <col min="13823" max="14072" width="9.109375" style="1"/>
    <col min="14073" max="14073" width="4.33203125" style="1" customWidth="1"/>
    <col min="14074" max="14074" width="41.109375" style="1" customWidth="1"/>
    <col min="14075" max="14075" width="7" style="1" customWidth="1"/>
    <col min="14076" max="14076" width="14.6640625" style="1" customWidth="1"/>
    <col min="14077" max="14078" width="15" style="1" customWidth="1"/>
    <col min="14079" max="14328" width="9.109375" style="1"/>
    <col min="14329" max="14329" width="4.33203125" style="1" customWidth="1"/>
    <col min="14330" max="14330" width="41.109375" style="1" customWidth="1"/>
    <col min="14331" max="14331" width="7" style="1" customWidth="1"/>
    <col min="14332" max="14332" width="14.6640625" style="1" customWidth="1"/>
    <col min="14333" max="14334" width="15" style="1" customWidth="1"/>
    <col min="14335" max="14584" width="9.109375" style="1"/>
    <col min="14585" max="14585" width="4.33203125" style="1" customWidth="1"/>
    <col min="14586" max="14586" width="41.109375" style="1" customWidth="1"/>
    <col min="14587" max="14587" width="7" style="1" customWidth="1"/>
    <col min="14588" max="14588" width="14.6640625" style="1" customWidth="1"/>
    <col min="14589" max="14590" width="15" style="1" customWidth="1"/>
    <col min="14591" max="14840" width="9.109375" style="1"/>
    <col min="14841" max="14841" width="4.33203125" style="1" customWidth="1"/>
    <col min="14842" max="14842" width="41.109375" style="1" customWidth="1"/>
    <col min="14843" max="14843" width="7" style="1" customWidth="1"/>
    <col min="14844" max="14844" width="14.6640625" style="1" customWidth="1"/>
    <col min="14845" max="14846" width="15" style="1" customWidth="1"/>
    <col min="14847" max="15096" width="9.109375" style="1"/>
    <col min="15097" max="15097" width="4.33203125" style="1" customWidth="1"/>
    <col min="15098" max="15098" width="41.109375" style="1" customWidth="1"/>
    <col min="15099" max="15099" width="7" style="1" customWidth="1"/>
    <col min="15100" max="15100" width="14.6640625" style="1" customWidth="1"/>
    <col min="15101" max="15102" width="15" style="1" customWidth="1"/>
    <col min="15103" max="15352" width="9.109375" style="1"/>
    <col min="15353" max="15353" width="4.33203125" style="1" customWidth="1"/>
    <col min="15354" max="15354" width="41.109375" style="1" customWidth="1"/>
    <col min="15355" max="15355" width="7" style="1" customWidth="1"/>
    <col min="15356" max="15356" width="14.6640625" style="1" customWidth="1"/>
    <col min="15357" max="15358" width="15" style="1" customWidth="1"/>
    <col min="15359" max="15608" width="9.109375" style="1"/>
    <col min="15609" max="15609" width="4.33203125" style="1" customWidth="1"/>
    <col min="15610" max="15610" width="41.109375" style="1" customWidth="1"/>
    <col min="15611" max="15611" width="7" style="1" customWidth="1"/>
    <col min="15612" max="15612" width="14.6640625" style="1" customWidth="1"/>
    <col min="15613" max="15614" width="15" style="1" customWidth="1"/>
    <col min="15615" max="15864" width="9.109375" style="1"/>
    <col min="15865" max="15865" width="4.33203125" style="1" customWidth="1"/>
    <col min="15866" max="15866" width="41.109375" style="1" customWidth="1"/>
    <col min="15867" max="15867" width="7" style="1" customWidth="1"/>
    <col min="15868" max="15868" width="14.6640625" style="1" customWidth="1"/>
    <col min="15869" max="15870" width="15" style="1" customWidth="1"/>
    <col min="15871" max="16120" width="9.109375" style="1"/>
    <col min="16121" max="16121" width="4.33203125" style="1" customWidth="1"/>
    <col min="16122" max="16122" width="41.109375" style="1" customWidth="1"/>
    <col min="16123" max="16123" width="7" style="1" customWidth="1"/>
    <col min="16124" max="16124" width="14.6640625" style="1" customWidth="1"/>
    <col min="16125" max="16126" width="15" style="1" customWidth="1"/>
    <col min="16127" max="16384" width="9.109375" style="1"/>
  </cols>
  <sheetData>
    <row r="1" spans="1:8" ht="18.75" customHeight="1" x14ac:dyDescent="0.3">
      <c r="A1" s="575" t="s">
        <v>0</v>
      </c>
      <c r="B1" s="575"/>
      <c r="C1" s="575"/>
      <c r="D1" s="575"/>
      <c r="E1" s="575"/>
      <c r="F1" s="575"/>
    </row>
    <row r="2" spans="1:8" ht="15" customHeight="1" x14ac:dyDescent="0.25">
      <c r="B2" s="2" t="s">
        <v>1</v>
      </c>
    </row>
    <row r="3" spans="1:8" ht="12" customHeight="1" x14ac:dyDescent="0.25"/>
    <row r="4" spans="1:8" ht="28.5" customHeight="1" x14ac:dyDescent="0.25">
      <c r="A4" s="361" t="s">
        <v>2</v>
      </c>
      <c r="B4" s="362" t="s">
        <v>3</v>
      </c>
      <c r="C4" s="363"/>
      <c r="D4" s="363" t="s">
        <v>315</v>
      </c>
      <c r="E4" s="364" t="s">
        <v>5</v>
      </c>
      <c r="F4" s="365" t="s">
        <v>6</v>
      </c>
    </row>
    <row r="5" spans="1:8" ht="21.75" customHeight="1" x14ac:dyDescent="0.25">
      <c r="A5" s="366" t="s">
        <v>7</v>
      </c>
      <c r="B5" s="200" t="s">
        <v>8</v>
      </c>
      <c r="C5" s="201"/>
      <c r="D5" s="531"/>
      <c r="E5" s="202">
        <v>160336517.74865001</v>
      </c>
      <c r="F5" s="367">
        <v>154242517.36000001</v>
      </c>
      <c r="G5" s="360"/>
      <c r="H5" s="353"/>
    </row>
    <row r="6" spans="1:8" ht="15" customHeight="1" x14ac:dyDescent="0.25">
      <c r="A6" s="368"/>
      <c r="B6" s="6" t="s">
        <v>9</v>
      </c>
      <c r="C6" s="203"/>
      <c r="D6" s="532">
        <v>5</v>
      </c>
      <c r="E6" s="7">
        <v>2699969.6866499973</v>
      </c>
      <c r="F6" s="369">
        <v>70962.36</v>
      </c>
    </row>
    <row r="7" spans="1:8" ht="15" customHeight="1" x14ac:dyDescent="0.25">
      <c r="A7" s="370"/>
      <c r="B7" s="8" t="s">
        <v>10</v>
      </c>
      <c r="C7" s="9">
        <v>4.0999999999999996</v>
      </c>
      <c r="D7" s="9">
        <v>5.0999999999999996</v>
      </c>
      <c r="E7" s="529">
        <v>2687529.6866499973</v>
      </c>
      <c r="F7" s="530">
        <v>70962.36</v>
      </c>
    </row>
    <row r="8" spans="1:8" ht="15" customHeight="1" x14ac:dyDescent="0.25">
      <c r="A8" s="370"/>
      <c r="B8" s="8" t="s">
        <v>11</v>
      </c>
      <c r="C8" s="9">
        <v>4.2</v>
      </c>
      <c r="D8" s="9">
        <v>5.2</v>
      </c>
      <c r="E8" s="10">
        <v>12440</v>
      </c>
      <c r="F8" s="371">
        <v>0</v>
      </c>
    </row>
    <row r="9" spans="1:8" ht="15" customHeight="1" x14ac:dyDescent="0.25">
      <c r="A9" s="370"/>
      <c r="B9" s="11" t="s">
        <v>12</v>
      </c>
      <c r="C9" s="204"/>
      <c r="D9" s="9"/>
      <c r="E9" s="12">
        <v>0</v>
      </c>
      <c r="F9" s="372">
        <v>0</v>
      </c>
    </row>
    <row r="10" spans="1:8" ht="15" customHeight="1" x14ac:dyDescent="0.25">
      <c r="A10" s="368"/>
      <c r="B10" s="6" t="s">
        <v>13</v>
      </c>
      <c r="C10" s="203"/>
      <c r="D10" s="532">
        <v>4</v>
      </c>
      <c r="E10" s="7">
        <v>157636548.06200001</v>
      </c>
      <c r="F10" s="369">
        <v>154171555</v>
      </c>
    </row>
    <row r="11" spans="1:8" ht="15" customHeight="1" x14ac:dyDescent="0.25">
      <c r="A11" s="370"/>
      <c r="B11" s="8" t="s">
        <v>14</v>
      </c>
      <c r="C11" s="204"/>
      <c r="D11" s="9">
        <v>4.0999999999999996</v>
      </c>
      <c r="E11" s="10">
        <v>157147961</v>
      </c>
      <c r="F11" s="371">
        <v>154167226</v>
      </c>
    </row>
    <row r="12" spans="1:8" ht="15" customHeight="1" x14ac:dyDescent="0.25">
      <c r="A12" s="370"/>
      <c r="B12" s="8" t="s">
        <v>15</v>
      </c>
      <c r="C12" s="204"/>
      <c r="D12" s="9"/>
      <c r="E12" s="10">
        <v>0</v>
      </c>
      <c r="F12" s="479">
        <v>4329</v>
      </c>
    </row>
    <row r="13" spans="1:8" ht="15" customHeight="1" x14ac:dyDescent="0.25">
      <c r="A13" s="370"/>
      <c r="B13" s="205" t="s">
        <v>196</v>
      </c>
      <c r="C13" s="204"/>
      <c r="D13" s="9">
        <v>4.2</v>
      </c>
      <c r="E13" s="10">
        <v>488587.061999998</v>
      </c>
      <c r="F13" s="371">
        <v>0</v>
      </c>
    </row>
    <row r="14" spans="1:8" ht="15" customHeight="1" x14ac:dyDescent="0.25">
      <c r="A14" s="370"/>
      <c r="B14" s="206" t="s">
        <v>16</v>
      </c>
      <c r="C14" s="204"/>
      <c r="D14" s="9"/>
      <c r="E14" s="10">
        <v>0</v>
      </c>
      <c r="F14" s="371"/>
    </row>
    <row r="15" spans="1:8" ht="15" customHeight="1" x14ac:dyDescent="0.25">
      <c r="A15" s="370"/>
      <c r="B15" s="8" t="s">
        <v>17</v>
      </c>
      <c r="C15" s="38"/>
      <c r="D15" s="9"/>
      <c r="E15" s="10">
        <v>0</v>
      </c>
      <c r="F15" s="371">
        <v>0</v>
      </c>
    </row>
    <row r="16" spans="1:8" ht="12.75" customHeight="1" x14ac:dyDescent="0.25">
      <c r="A16" s="370"/>
      <c r="B16" s="8" t="s">
        <v>18</v>
      </c>
      <c r="C16" s="204"/>
      <c r="D16" s="9"/>
      <c r="E16" s="10"/>
      <c r="F16" s="371"/>
    </row>
    <row r="17" spans="1:241" s="18" customFormat="1" ht="15" hidden="1" customHeight="1" x14ac:dyDescent="0.25">
      <c r="A17" s="373"/>
      <c r="B17" s="15" t="s">
        <v>19</v>
      </c>
      <c r="C17" s="207"/>
      <c r="D17" s="9">
        <v>4.0999999999999996</v>
      </c>
      <c r="E17" s="17">
        <v>320673035.49729997</v>
      </c>
      <c r="F17" s="374">
        <v>308485034.72000003</v>
      </c>
    </row>
    <row r="18" spans="1:241" ht="15" customHeight="1" x14ac:dyDescent="0.25">
      <c r="A18" s="368"/>
      <c r="B18" s="208" t="s">
        <v>20</v>
      </c>
      <c r="C18" s="208"/>
      <c r="D18" s="533">
        <v>3</v>
      </c>
      <c r="E18" s="209">
        <v>0</v>
      </c>
      <c r="F18" s="375">
        <v>0</v>
      </c>
    </row>
    <row r="19" spans="1:241" ht="15" customHeight="1" x14ac:dyDescent="0.25">
      <c r="A19" s="370"/>
      <c r="B19" s="8" t="s">
        <v>21</v>
      </c>
      <c r="C19" s="210"/>
      <c r="D19" s="537"/>
      <c r="E19" s="511">
        <v>0</v>
      </c>
      <c r="F19" s="512">
        <v>0</v>
      </c>
    </row>
    <row r="20" spans="1:241" ht="15" customHeight="1" x14ac:dyDescent="0.25">
      <c r="A20" s="370"/>
      <c r="B20" s="8" t="s">
        <v>22</v>
      </c>
      <c r="C20" s="210"/>
      <c r="D20" s="537"/>
      <c r="E20" s="511">
        <v>0</v>
      </c>
      <c r="F20" s="512">
        <v>0</v>
      </c>
    </row>
    <row r="21" spans="1:241" ht="15" customHeight="1" x14ac:dyDescent="0.25">
      <c r="A21" s="370"/>
      <c r="B21" s="19" t="s">
        <v>23</v>
      </c>
      <c r="C21" s="210"/>
      <c r="D21" s="537"/>
      <c r="E21" s="511">
        <v>0</v>
      </c>
      <c r="F21" s="512">
        <v>0</v>
      </c>
    </row>
    <row r="22" spans="1:241" ht="15" customHeight="1" x14ac:dyDescent="0.25">
      <c r="A22" s="370"/>
      <c r="B22" s="8" t="s">
        <v>24</v>
      </c>
      <c r="C22" s="204"/>
      <c r="D22" s="9"/>
      <c r="E22" s="10">
        <v>0</v>
      </c>
      <c r="F22" s="371">
        <v>0</v>
      </c>
    </row>
    <row r="23" spans="1:241" ht="15" customHeight="1" x14ac:dyDescent="0.25">
      <c r="A23" s="370"/>
      <c r="B23" s="8" t="s">
        <v>25</v>
      </c>
      <c r="C23" s="204"/>
      <c r="D23" s="9"/>
      <c r="E23" s="10">
        <v>0</v>
      </c>
      <c r="F23" s="371">
        <v>0</v>
      </c>
    </row>
    <row r="24" spans="1:241" ht="13.8" customHeight="1" x14ac:dyDescent="0.25">
      <c r="A24" s="370"/>
      <c r="B24" s="8" t="s">
        <v>18</v>
      </c>
      <c r="C24" s="204"/>
      <c r="D24" s="9"/>
      <c r="E24" s="10"/>
      <c r="F24" s="371"/>
    </row>
    <row r="25" spans="1:241" ht="15" customHeight="1" x14ac:dyDescent="0.25">
      <c r="A25" s="370"/>
      <c r="B25" s="11" t="s">
        <v>26</v>
      </c>
      <c r="C25" s="204"/>
      <c r="D25" s="9"/>
      <c r="E25" s="10">
        <v>0</v>
      </c>
      <c r="F25" s="371">
        <v>0</v>
      </c>
    </row>
    <row r="26" spans="1:241" ht="15" customHeight="1" x14ac:dyDescent="0.25">
      <c r="A26" s="370"/>
      <c r="B26" s="11" t="s">
        <v>27</v>
      </c>
      <c r="C26" s="204"/>
      <c r="D26" s="9"/>
      <c r="E26" s="10">
        <v>0</v>
      </c>
      <c r="F26" s="371">
        <v>0</v>
      </c>
      <c r="G26" s="353">
        <f>E26-F26</f>
        <v>0</v>
      </c>
      <c r="H26" s="408">
        <f>G26/140</f>
        <v>0</v>
      </c>
    </row>
    <row r="27" spans="1:241" ht="15" customHeight="1" x14ac:dyDescent="0.25">
      <c r="A27" s="370"/>
      <c r="B27" s="11" t="s">
        <v>28</v>
      </c>
      <c r="C27" s="204"/>
      <c r="D27" s="9"/>
      <c r="E27" s="10">
        <v>0</v>
      </c>
      <c r="F27" s="371">
        <v>0</v>
      </c>
    </row>
    <row r="28" spans="1:241" ht="15" customHeight="1" x14ac:dyDescent="0.25">
      <c r="A28" s="370"/>
      <c r="B28" s="8" t="s">
        <v>29</v>
      </c>
      <c r="C28" s="204"/>
      <c r="D28" s="9"/>
      <c r="E28" s="10">
        <v>0</v>
      </c>
      <c r="F28" s="371">
        <v>0</v>
      </c>
    </row>
    <row r="29" spans="1:241" ht="15" customHeight="1" x14ac:dyDescent="0.25">
      <c r="A29" s="370"/>
      <c r="B29" s="8" t="s">
        <v>30</v>
      </c>
      <c r="C29" s="204"/>
      <c r="D29" s="9"/>
      <c r="E29" s="10"/>
      <c r="F29" s="371"/>
    </row>
    <row r="30" spans="1:241" s="18" customFormat="1" ht="15" hidden="1" customHeight="1" x14ac:dyDescent="0.25">
      <c r="A30" s="373"/>
      <c r="B30" s="15" t="s">
        <v>19</v>
      </c>
      <c r="C30" s="207"/>
      <c r="D30" s="16"/>
      <c r="E30" s="20">
        <v>0</v>
      </c>
      <c r="F30" s="376">
        <v>0</v>
      </c>
    </row>
    <row r="31" spans="1:241" s="24" customFormat="1" ht="20.25" customHeight="1" x14ac:dyDescent="0.25">
      <c r="A31" s="377" t="s">
        <v>31</v>
      </c>
      <c r="B31" s="211" t="s">
        <v>32</v>
      </c>
      <c r="C31" s="212"/>
      <c r="D31" s="533">
        <v>2</v>
      </c>
      <c r="E31" s="513">
        <v>67875</v>
      </c>
      <c r="F31" s="378">
        <v>0</v>
      </c>
      <c r="G31" s="3"/>
      <c r="H31" s="4"/>
      <c r="I31" s="5"/>
      <c r="J31" s="5"/>
      <c r="K31" s="23"/>
      <c r="L31" s="3"/>
      <c r="M31" s="4"/>
      <c r="N31" s="5"/>
      <c r="O31" s="5"/>
      <c r="P31" s="23"/>
      <c r="Q31" s="3"/>
      <c r="R31" s="4"/>
      <c r="S31" s="5"/>
      <c r="T31" s="5"/>
      <c r="U31" s="23"/>
      <c r="V31" s="3"/>
      <c r="W31" s="4"/>
      <c r="X31" s="5"/>
      <c r="Y31" s="5"/>
      <c r="Z31" s="23"/>
      <c r="AA31" s="3"/>
      <c r="AB31" s="4"/>
      <c r="AC31" s="5"/>
      <c r="AD31" s="5"/>
      <c r="AE31" s="23"/>
      <c r="AF31" s="3"/>
      <c r="AG31" s="4"/>
      <c r="AH31" s="5"/>
      <c r="AI31" s="5"/>
      <c r="AJ31" s="23"/>
      <c r="AK31" s="3"/>
      <c r="AL31" s="4"/>
      <c r="AM31" s="5"/>
      <c r="AN31" s="5"/>
      <c r="AO31" s="23"/>
      <c r="AP31" s="3"/>
      <c r="AQ31" s="4"/>
      <c r="AR31" s="5"/>
      <c r="AS31" s="5"/>
      <c r="AT31" s="23"/>
      <c r="AU31" s="3"/>
      <c r="AV31" s="4"/>
      <c r="AW31" s="5"/>
      <c r="AX31" s="5"/>
      <c r="AY31" s="23"/>
      <c r="AZ31" s="3"/>
      <c r="BA31" s="4"/>
      <c r="BB31" s="5"/>
      <c r="BC31" s="5"/>
      <c r="BD31" s="23"/>
      <c r="BE31" s="3"/>
      <c r="BF31" s="4"/>
      <c r="BG31" s="5"/>
      <c r="BH31" s="5"/>
      <c r="BI31" s="23"/>
      <c r="BJ31" s="3"/>
      <c r="BK31" s="4"/>
      <c r="BL31" s="5"/>
      <c r="BM31" s="5"/>
      <c r="BN31" s="23"/>
      <c r="BO31" s="3"/>
      <c r="BP31" s="4"/>
      <c r="BQ31" s="5"/>
      <c r="BR31" s="5"/>
      <c r="BS31" s="23"/>
      <c r="BT31" s="3"/>
      <c r="BU31" s="4"/>
      <c r="BV31" s="5"/>
      <c r="BW31" s="5"/>
      <c r="BX31" s="23"/>
      <c r="BY31" s="3"/>
      <c r="BZ31" s="4"/>
      <c r="CA31" s="5"/>
      <c r="CB31" s="5"/>
      <c r="CC31" s="23"/>
      <c r="CD31" s="3"/>
      <c r="CE31" s="4"/>
      <c r="CF31" s="5"/>
      <c r="CG31" s="5"/>
      <c r="CH31" s="23"/>
      <c r="CI31" s="3"/>
      <c r="CJ31" s="4"/>
      <c r="CK31" s="5"/>
      <c r="CL31" s="5"/>
      <c r="CM31" s="23"/>
      <c r="CN31" s="3"/>
      <c r="CO31" s="4"/>
      <c r="CP31" s="5"/>
      <c r="CQ31" s="5"/>
      <c r="CR31" s="23"/>
      <c r="CS31" s="3"/>
      <c r="CT31" s="4"/>
      <c r="CU31" s="5"/>
      <c r="CV31" s="5"/>
      <c r="CW31" s="23"/>
      <c r="CX31" s="3"/>
      <c r="CY31" s="4"/>
      <c r="CZ31" s="5"/>
      <c r="DA31" s="5"/>
      <c r="DB31" s="23"/>
      <c r="DC31" s="3"/>
      <c r="DD31" s="4"/>
      <c r="DE31" s="5"/>
      <c r="DF31" s="5"/>
      <c r="DG31" s="23"/>
      <c r="DH31" s="3"/>
      <c r="DI31" s="4"/>
      <c r="DJ31" s="5"/>
      <c r="DK31" s="5"/>
      <c r="DL31" s="23"/>
      <c r="DM31" s="3"/>
      <c r="DN31" s="4"/>
      <c r="DO31" s="5"/>
      <c r="DP31" s="5"/>
      <c r="DQ31" s="23"/>
      <c r="DR31" s="3"/>
      <c r="DS31" s="4"/>
      <c r="DT31" s="5"/>
      <c r="DU31" s="5"/>
      <c r="DV31" s="23"/>
      <c r="DW31" s="3"/>
      <c r="DX31" s="4"/>
      <c r="DY31" s="5"/>
      <c r="DZ31" s="5"/>
      <c r="EA31" s="23"/>
      <c r="EB31" s="3"/>
      <c r="EC31" s="4"/>
      <c r="ED31" s="5"/>
      <c r="EE31" s="5"/>
      <c r="EF31" s="23"/>
      <c r="EG31" s="3"/>
      <c r="EH31" s="4"/>
      <c r="EI31" s="5"/>
      <c r="EJ31" s="5"/>
      <c r="EK31" s="23"/>
      <c r="EL31" s="3"/>
      <c r="EM31" s="4"/>
      <c r="EN31" s="5"/>
      <c r="EO31" s="5"/>
      <c r="EP31" s="23"/>
      <c r="EQ31" s="3"/>
      <c r="ER31" s="4"/>
      <c r="ES31" s="5"/>
      <c r="ET31" s="5"/>
      <c r="EU31" s="23"/>
      <c r="EV31" s="3"/>
      <c r="EW31" s="4"/>
      <c r="EX31" s="5"/>
      <c r="EY31" s="5"/>
      <c r="EZ31" s="23"/>
      <c r="FA31" s="3"/>
      <c r="FB31" s="4"/>
      <c r="FC31" s="5"/>
      <c r="FD31" s="5"/>
      <c r="FE31" s="23"/>
      <c r="FF31" s="3"/>
      <c r="FG31" s="4"/>
      <c r="FH31" s="5"/>
      <c r="FI31" s="5"/>
      <c r="FJ31" s="23"/>
      <c r="FK31" s="3"/>
      <c r="FL31" s="4"/>
      <c r="FM31" s="5"/>
      <c r="FN31" s="5"/>
      <c r="FO31" s="23"/>
      <c r="FP31" s="3"/>
      <c r="FQ31" s="4"/>
      <c r="FR31" s="5"/>
      <c r="FS31" s="5"/>
      <c r="FT31" s="23"/>
      <c r="FU31" s="3"/>
      <c r="FV31" s="4"/>
      <c r="FW31" s="5"/>
      <c r="FX31" s="5"/>
      <c r="FY31" s="23"/>
      <c r="FZ31" s="3"/>
      <c r="GA31" s="4"/>
      <c r="GB31" s="5"/>
      <c r="GC31" s="5"/>
      <c r="GD31" s="23"/>
      <c r="GE31" s="3"/>
      <c r="GF31" s="4"/>
      <c r="GG31" s="5"/>
      <c r="GH31" s="5"/>
      <c r="GI31" s="23"/>
      <c r="GJ31" s="3"/>
      <c r="GK31" s="4"/>
      <c r="GL31" s="5"/>
      <c r="GM31" s="5"/>
      <c r="GN31" s="23"/>
      <c r="GO31" s="3"/>
      <c r="GP31" s="4"/>
      <c r="GQ31" s="5"/>
      <c r="GR31" s="5"/>
      <c r="GS31" s="23"/>
      <c r="GT31" s="3"/>
      <c r="GU31" s="4"/>
      <c r="GV31" s="5"/>
      <c r="GW31" s="5"/>
      <c r="GX31" s="23"/>
      <c r="GY31" s="3"/>
      <c r="GZ31" s="4"/>
      <c r="HA31" s="5"/>
      <c r="HB31" s="5"/>
      <c r="HC31" s="23"/>
      <c r="HD31" s="3"/>
      <c r="HE31" s="4"/>
      <c r="HF31" s="5"/>
      <c r="HG31" s="5"/>
      <c r="HH31" s="23"/>
      <c r="HI31" s="3"/>
      <c r="HJ31" s="4"/>
      <c r="HK31" s="5"/>
      <c r="HL31" s="5"/>
      <c r="HM31" s="23"/>
      <c r="HN31" s="3"/>
      <c r="HO31" s="4"/>
      <c r="HP31" s="5"/>
      <c r="HQ31" s="5"/>
      <c r="HR31" s="23"/>
      <c r="HS31" s="3"/>
      <c r="HT31" s="4"/>
      <c r="HU31" s="5"/>
      <c r="HV31" s="5"/>
      <c r="HW31" s="23"/>
      <c r="HX31" s="3"/>
      <c r="HY31" s="4"/>
      <c r="HZ31" s="5"/>
      <c r="IA31" s="5"/>
      <c r="IB31" s="23"/>
      <c r="IC31" s="3"/>
      <c r="ID31" s="4"/>
      <c r="IE31" s="5"/>
      <c r="IF31" s="5"/>
      <c r="IG31" s="23"/>
    </row>
    <row r="32" spans="1:241" s="24" customFormat="1" ht="18.75" customHeight="1" x14ac:dyDescent="0.25">
      <c r="A32" s="379"/>
      <c r="B32" s="11" t="s">
        <v>33</v>
      </c>
      <c r="C32" s="204"/>
      <c r="D32" s="9"/>
      <c r="E32" s="25">
        <v>0</v>
      </c>
      <c r="F32" s="380"/>
    </row>
    <row r="33" spans="1:6" ht="14.25" customHeight="1" x14ac:dyDescent="0.25">
      <c r="A33" s="370"/>
      <c r="B33" s="8"/>
      <c r="C33" s="204"/>
      <c r="D33" s="9"/>
      <c r="E33" s="26"/>
      <c r="F33" s="381"/>
    </row>
    <row r="34" spans="1:6" ht="15" customHeight="1" x14ac:dyDescent="0.25">
      <c r="A34" s="370"/>
      <c r="B34" s="11" t="s">
        <v>34</v>
      </c>
      <c r="C34" s="11"/>
      <c r="D34" s="538">
        <v>2</v>
      </c>
      <c r="E34" s="27">
        <v>67875</v>
      </c>
      <c r="F34" s="382">
        <v>0</v>
      </c>
    </row>
    <row r="35" spans="1:6" s="356" customFormat="1" ht="15" customHeight="1" x14ac:dyDescent="0.25">
      <c r="A35" s="370"/>
      <c r="B35" s="354" t="s">
        <v>35</v>
      </c>
      <c r="C35" s="355">
        <v>7.1</v>
      </c>
      <c r="D35" s="539"/>
      <c r="E35" s="215">
        <v>0</v>
      </c>
      <c r="F35" s="383">
        <v>0</v>
      </c>
    </row>
    <row r="36" spans="1:6" s="356" customFormat="1" ht="15" customHeight="1" x14ac:dyDescent="0.25">
      <c r="A36" s="370"/>
      <c r="B36" s="354" t="s">
        <v>197</v>
      </c>
      <c r="C36" s="355">
        <v>7.2</v>
      </c>
      <c r="D36" s="539"/>
      <c r="E36" s="357">
        <v>0</v>
      </c>
      <c r="F36" s="384">
        <v>0</v>
      </c>
    </row>
    <row r="37" spans="1:6" s="356" customFormat="1" ht="15" customHeight="1" x14ac:dyDescent="0.25">
      <c r="A37" s="370"/>
      <c r="B37" s="354" t="s">
        <v>36</v>
      </c>
      <c r="C37" s="355">
        <v>7.3</v>
      </c>
      <c r="D37" s="539"/>
      <c r="E37" s="357">
        <v>0</v>
      </c>
      <c r="F37" s="384">
        <v>0</v>
      </c>
    </row>
    <row r="38" spans="1:6" s="356" customFormat="1" ht="15" customHeight="1" x14ac:dyDescent="0.25">
      <c r="A38" s="370"/>
      <c r="B38" s="358" t="s">
        <v>37</v>
      </c>
      <c r="C38" s="359"/>
      <c r="D38" s="9">
        <v>2.1</v>
      </c>
      <c r="E38" s="357">
        <v>67875</v>
      </c>
      <c r="F38" s="384">
        <v>0</v>
      </c>
    </row>
    <row r="39" spans="1:6" ht="15" customHeight="1" x14ac:dyDescent="0.25">
      <c r="A39" s="370"/>
      <c r="B39" s="11" t="s">
        <v>38</v>
      </c>
      <c r="C39" s="213"/>
      <c r="D39" s="534"/>
      <c r="E39" s="28">
        <v>0</v>
      </c>
      <c r="F39" s="385">
        <v>0</v>
      </c>
    </row>
    <row r="40" spans="1:6" ht="15" customHeight="1" x14ac:dyDescent="0.25">
      <c r="A40" s="370"/>
      <c r="B40" s="11" t="s">
        <v>39</v>
      </c>
      <c r="C40" s="213"/>
      <c r="D40" s="534"/>
      <c r="E40" s="28">
        <v>0</v>
      </c>
      <c r="F40" s="385">
        <v>0</v>
      </c>
    </row>
    <row r="41" spans="1:6" ht="15" customHeight="1" x14ac:dyDescent="0.25">
      <c r="A41" s="370"/>
      <c r="B41" s="11" t="s">
        <v>40</v>
      </c>
      <c r="C41" s="213"/>
      <c r="D41" s="534"/>
      <c r="E41" s="28">
        <v>0</v>
      </c>
      <c r="F41" s="385">
        <v>0</v>
      </c>
    </row>
    <row r="42" spans="1:6" ht="14.25" customHeight="1" x14ac:dyDescent="0.25">
      <c r="A42" s="370"/>
      <c r="B42" s="11" t="s">
        <v>41</v>
      </c>
      <c r="C42" s="213"/>
      <c r="D42" s="534"/>
      <c r="E42" s="28">
        <v>0</v>
      </c>
      <c r="F42" s="385">
        <v>0</v>
      </c>
    </row>
    <row r="43" spans="1:6" s="18" customFormat="1" ht="14.25" hidden="1" customHeight="1" x14ac:dyDescent="0.25">
      <c r="A43" s="373"/>
      <c r="B43" s="15" t="s">
        <v>19</v>
      </c>
      <c r="C43" s="214"/>
      <c r="D43" s="535"/>
      <c r="E43" s="28">
        <v>0</v>
      </c>
      <c r="F43" s="376">
        <v>0</v>
      </c>
    </row>
    <row r="44" spans="1:6" ht="23.25" customHeight="1" x14ac:dyDescent="0.25">
      <c r="A44" s="386"/>
      <c r="B44" s="387" t="s">
        <v>42</v>
      </c>
      <c r="C44" s="388"/>
      <c r="D44" s="388"/>
      <c r="E44" s="389">
        <v>160404392.74865001</v>
      </c>
      <c r="F44" s="390">
        <v>154242517.36000001</v>
      </c>
    </row>
    <row r="45" spans="1:6" s="24" customFormat="1" ht="10.5" customHeight="1" x14ac:dyDescent="0.25">
      <c r="D45" s="540"/>
    </row>
    <row r="46" spans="1:6" x14ac:dyDescent="0.25">
      <c r="B46" s="1" t="s">
        <v>274</v>
      </c>
    </row>
    <row r="47" spans="1:6" ht="6.6" customHeight="1" x14ac:dyDescent="0.25"/>
    <row r="48" spans="1:6" x14ac:dyDescent="0.25">
      <c r="B48" s="1" t="s">
        <v>275</v>
      </c>
    </row>
    <row r="49" spans="1:7" ht="15.6" customHeight="1" x14ac:dyDescent="0.25"/>
    <row r="50" spans="1:7" ht="27.75" customHeight="1" x14ac:dyDescent="0.25">
      <c r="A50" s="361" t="s">
        <v>2</v>
      </c>
      <c r="B50" s="362" t="s">
        <v>44</v>
      </c>
      <c r="C50" s="363" t="s">
        <v>4</v>
      </c>
      <c r="D50" s="363"/>
      <c r="E50" s="364" t="s">
        <v>5</v>
      </c>
      <c r="F50" s="365" t="s">
        <v>6</v>
      </c>
    </row>
    <row r="51" spans="1:7" ht="23.25" customHeight="1" x14ac:dyDescent="0.25">
      <c r="A51" s="391" t="s">
        <v>7</v>
      </c>
      <c r="B51" s="21" t="s">
        <v>45</v>
      </c>
      <c r="C51" s="29"/>
      <c r="D51" s="533"/>
      <c r="E51" s="30">
        <v>7849460.0099999998</v>
      </c>
      <c r="F51" s="392">
        <v>17014613</v>
      </c>
    </row>
    <row r="52" spans="1:7" ht="15" customHeight="1" x14ac:dyDescent="0.25">
      <c r="A52" s="393"/>
      <c r="B52" s="11" t="s">
        <v>46</v>
      </c>
      <c r="C52" s="4"/>
      <c r="D52" s="531"/>
      <c r="E52" s="5"/>
      <c r="F52" s="394"/>
    </row>
    <row r="53" spans="1:7" ht="15" customHeight="1" x14ac:dyDescent="0.25">
      <c r="A53" s="395"/>
      <c r="B53" s="11" t="s">
        <v>47</v>
      </c>
      <c r="C53" s="31"/>
      <c r="D53" s="31"/>
      <c r="E53" s="32">
        <v>0</v>
      </c>
      <c r="F53" s="396">
        <v>0</v>
      </c>
    </row>
    <row r="54" spans="1:7" s="35" customFormat="1" ht="14.1" customHeight="1" x14ac:dyDescent="0.2">
      <c r="A54" s="370"/>
      <c r="B54" s="33" t="s">
        <v>48</v>
      </c>
      <c r="C54" s="31"/>
      <c r="D54" s="31"/>
      <c r="E54" s="34">
        <v>0</v>
      </c>
      <c r="F54" s="397">
        <v>0</v>
      </c>
    </row>
    <row r="55" spans="1:7" s="35" customFormat="1" ht="14.1" customHeight="1" x14ac:dyDescent="0.2">
      <c r="A55" s="370"/>
      <c r="B55" s="33" t="s">
        <v>49</v>
      </c>
      <c r="C55" s="9"/>
      <c r="D55" s="9"/>
      <c r="E55" s="36">
        <v>0</v>
      </c>
      <c r="F55" s="398">
        <v>0</v>
      </c>
    </row>
    <row r="56" spans="1:7" s="35" customFormat="1" ht="15.9" customHeight="1" x14ac:dyDescent="0.25">
      <c r="A56" s="370"/>
      <c r="B56" s="37" t="s">
        <v>50</v>
      </c>
      <c r="C56" s="38"/>
      <c r="D56" s="41">
        <v>4</v>
      </c>
      <c r="E56" s="39">
        <v>7849460.0099999998</v>
      </c>
      <c r="F56" s="399">
        <v>17014613</v>
      </c>
    </row>
    <row r="57" spans="1:7" s="35" customFormat="1" ht="13.05" customHeight="1" x14ac:dyDescent="0.2">
      <c r="A57" s="370"/>
      <c r="B57" s="40" t="s">
        <v>51</v>
      </c>
      <c r="C57" s="9"/>
      <c r="D57" s="9"/>
      <c r="E57" s="13">
        <v>0</v>
      </c>
      <c r="F57" s="371">
        <v>422123</v>
      </c>
      <c r="G57" s="409"/>
    </row>
    <row r="58" spans="1:7" s="35" customFormat="1" ht="13.05" customHeight="1" x14ac:dyDescent="0.2">
      <c r="A58" s="370"/>
      <c r="B58" s="40" t="s">
        <v>52</v>
      </c>
      <c r="C58" s="38"/>
      <c r="D58" s="41">
        <v>4.3</v>
      </c>
      <c r="E58" s="13">
        <v>143817</v>
      </c>
      <c r="F58" s="371">
        <v>981652</v>
      </c>
    </row>
    <row r="59" spans="1:7" s="35" customFormat="1" ht="13.05" customHeight="1" x14ac:dyDescent="0.2">
      <c r="A59" s="370"/>
      <c r="B59" s="40" t="s">
        <v>53</v>
      </c>
      <c r="C59" s="41"/>
      <c r="D59" s="9">
        <v>4.4000000000000004</v>
      </c>
      <c r="E59" s="13">
        <v>93548</v>
      </c>
      <c r="F59" s="14">
        <v>0</v>
      </c>
    </row>
    <row r="60" spans="1:7" s="35" customFormat="1" ht="13.05" customHeight="1" x14ac:dyDescent="0.2">
      <c r="A60" s="370"/>
      <c r="B60" s="40" t="s">
        <v>54</v>
      </c>
      <c r="C60" s="41"/>
      <c r="D60" s="41">
        <v>4.5</v>
      </c>
      <c r="E60" s="13">
        <v>71959</v>
      </c>
      <c r="F60" s="14">
        <v>8404</v>
      </c>
    </row>
    <row r="61" spans="1:7" s="35" customFormat="1" ht="13.05" customHeight="1" x14ac:dyDescent="0.2">
      <c r="A61" s="370"/>
      <c r="B61" s="40" t="s">
        <v>198</v>
      </c>
      <c r="C61" s="41"/>
      <c r="D61" s="9">
        <v>4.5999999999999996</v>
      </c>
      <c r="E61" s="13">
        <v>4420954</v>
      </c>
      <c r="F61" s="14">
        <v>15231564</v>
      </c>
    </row>
    <row r="62" spans="1:7" s="35" customFormat="1" ht="13.05" customHeight="1" x14ac:dyDescent="0.2">
      <c r="A62" s="370"/>
      <c r="B62" s="40" t="s">
        <v>277</v>
      </c>
      <c r="C62" s="41"/>
      <c r="D62" s="41">
        <v>4.7</v>
      </c>
      <c r="E62" s="13">
        <v>2735569</v>
      </c>
      <c r="F62" s="400">
        <v>0</v>
      </c>
    </row>
    <row r="63" spans="1:7" s="35" customFormat="1" ht="13.05" customHeight="1" x14ac:dyDescent="0.2">
      <c r="A63" s="370"/>
      <c r="B63" s="40" t="s">
        <v>199</v>
      </c>
      <c r="C63" s="41"/>
      <c r="D63" s="9">
        <v>4.8</v>
      </c>
      <c r="E63" s="13">
        <v>293613.01</v>
      </c>
      <c r="F63" s="371">
        <v>370870</v>
      </c>
    </row>
    <row r="64" spans="1:7" s="35" customFormat="1" ht="13.05" customHeight="1" x14ac:dyDescent="0.2">
      <c r="A64" s="370"/>
      <c r="B64" s="40" t="s">
        <v>55</v>
      </c>
      <c r="C64" s="41"/>
      <c r="D64" s="41"/>
      <c r="E64" s="13">
        <v>0</v>
      </c>
      <c r="F64" s="14">
        <v>0</v>
      </c>
    </row>
    <row r="65" spans="1:6" s="35" customFormat="1" ht="13.05" customHeight="1" x14ac:dyDescent="0.2">
      <c r="A65" s="370"/>
      <c r="B65" s="40" t="s">
        <v>276</v>
      </c>
      <c r="C65" s="41"/>
      <c r="D65" s="9">
        <v>4.9000000000000004</v>
      </c>
      <c r="E65" s="13">
        <v>90000</v>
      </c>
      <c r="F65" s="14"/>
    </row>
    <row r="66" spans="1:6" s="35" customFormat="1" ht="13.05" customHeight="1" x14ac:dyDescent="0.2">
      <c r="A66" s="370"/>
      <c r="B66" s="40" t="s">
        <v>56</v>
      </c>
      <c r="C66" s="41"/>
      <c r="D66" s="41"/>
      <c r="E66" s="13">
        <v>0</v>
      </c>
      <c r="F66" s="14">
        <v>0</v>
      </c>
    </row>
    <row r="67" spans="1:6" s="18" customFormat="1" ht="15" hidden="1" customHeight="1" x14ac:dyDescent="0.25">
      <c r="A67" s="401"/>
      <c r="B67" s="15" t="s">
        <v>19</v>
      </c>
      <c r="C67" s="41"/>
      <c r="D67" s="9">
        <v>5.4</v>
      </c>
      <c r="E67" s="17">
        <v>7759460.0099999998</v>
      </c>
      <c r="F67" s="374">
        <v>17014613</v>
      </c>
    </row>
    <row r="68" spans="1:6" s="35" customFormat="1" ht="13.05" customHeight="1" x14ac:dyDescent="0.2">
      <c r="A68" s="370"/>
      <c r="B68" s="40" t="s">
        <v>273</v>
      </c>
      <c r="C68" s="41"/>
      <c r="D68" s="41"/>
      <c r="E68" s="13">
        <v>0</v>
      </c>
      <c r="F68" s="14">
        <v>0</v>
      </c>
    </row>
    <row r="69" spans="1:6" s="24" customFormat="1" ht="15" customHeight="1" x14ac:dyDescent="0.25">
      <c r="A69" s="402"/>
      <c r="B69" s="42" t="s">
        <v>57</v>
      </c>
      <c r="C69" s="9"/>
      <c r="D69" s="9"/>
      <c r="E69" s="12">
        <v>0</v>
      </c>
      <c r="F69" s="372">
        <v>0</v>
      </c>
    </row>
    <row r="70" spans="1:6" ht="15" customHeight="1" x14ac:dyDescent="0.25">
      <c r="A70" s="395"/>
      <c r="B70" s="42" t="s">
        <v>58</v>
      </c>
      <c r="C70" s="41"/>
      <c r="D70" s="41"/>
      <c r="E70" s="43">
        <v>0</v>
      </c>
      <c r="F70" s="403">
        <v>0</v>
      </c>
    </row>
    <row r="71" spans="1:6" s="18" customFormat="1" ht="14.25" hidden="1" customHeight="1" x14ac:dyDescent="0.25">
      <c r="A71" s="401"/>
      <c r="B71" s="44" t="s">
        <v>59</v>
      </c>
      <c r="C71" s="16"/>
      <c r="D71" s="16"/>
      <c r="E71" s="45">
        <v>7759460.0099999998</v>
      </c>
      <c r="F71" s="404">
        <v>17014613</v>
      </c>
    </row>
    <row r="72" spans="1:6" ht="24.75" customHeight="1" x14ac:dyDescent="0.25">
      <c r="A72" s="391" t="s">
        <v>31</v>
      </c>
      <c r="B72" s="21" t="s">
        <v>60</v>
      </c>
      <c r="C72" s="29"/>
      <c r="D72" s="533"/>
      <c r="E72" s="30">
        <v>0</v>
      </c>
      <c r="F72" s="392">
        <v>0</v>
      </c>
    </row>
    <row r="73" spans="1:6" ht="15.9" customHeight="1" x14ac:dyDescent="0.25">
      <c r="A73" s="395"/>
      <c r="B73" s="46" t="s">
        <v>61</v>
      </c>
      <c r="C73" s="31"/>
      <c r="D73" s="31"/>
      <c r="E73" s="25">
        <v>0</v>
      </c>
      <c r="F73" s="380">
        <v>0</v>
      </c>
    </row>
    <row r="74" spans="1:6" ht="14.1" customHeight="1" x14ac:dyDescent="0.25">
      <c r="A74" s="395"/>
      <c r="B74" s="33" t="s">
        <v>62</v>
      </c>
      <c r="C74" s="31"/>
      <c r="D74" s="31"/>
      <c r="E74" s="34">
        <v>0</v>
      </c>
      <c r="F74" s="397">
        <v>0</v>
      </c>
    </row>
    <row r="75" spans="1:6" ht="15.9" customHeight="1" x14ac:dyDescent="0.25">
      <c r="A75" s="395"/>
      <c r="B75" s="46" t="s">
        <v>63</v>
      </c>
      <c r="C75" s="47"/>
      <c r="D75" s="47"/>
      <c r="E75" s="25">
        <v>0</v>
      </c>
      <c r="F75" s="380">
        <v>0</v>
      </c>
    </row>
    <row r="76" spans="1:6" ht="15.9" customHeight="1" x14ac:dyDescent="0.25">
      <c r="A76" s="395"/>
      <c r="B76" s="46" t="s">
        <v>64</v>
      </c>
      <c r="C76" s="31"/>
      <c r="D76" s="31"/>
      <c r="E76" s="36">
        <v>0</v>
      </c>
      <c r="F76" s="398">
        <v>0</v>
      </c>
    </row>
    <row r="77" spans="1:6" ht="15.9" customHeight="1" x14ac:dyDescent="0.25">
      <c r="A77" s="395"/>
      <c r="B77" s="42" t="s">
        <v>65</v>
      </c>
      <c r="C77" s="31"/>
      <c r="D77" s="31"/>
      <c r="E77" s="36">
        <v>0</v>
      </c>
      <c r="F77" s="398">
        <v>0</v>
      </c>
    </row>
    <row r="78" spans="1:6" s="24" customFormat="1" ht="22.65" customHeight="1" x14ac:dyDescent="0.25">
      <c r="A78" s="405"/>
      <c r="B78" s="29" t="s">
        <v>66</v>
      </c>
      <c r="C78" s="22"/>
      <c r="D78" s="533"/>
      <c r="E78" s="216">
        <v>7849460.0099999998</v>
      </c>
      <c r="F78" s="406">
        <v>17014613</v>
      </c>
    </row>
    <row r="79" spans="1:6" ht="23.25" customHeight="1" x14ac:dyDescent="0.25">
      <c r="A79" s="393" t="s">
        <v>67</v>
      </c>
      <c r="B79" s="3" t="s">
        <v>68</v>
      </c>
      <c r="C79" s="48"/>
      <c r="D79" s="531">
        <v>1</v>
      </c>
      <c r="E79" s="217">
        <v>152554932.3592</v>
      </c>
      <c r="F79" s="407">
        <v>137227904</v>
      </c>
    </row>
    <row r="80" spans="1:6" ht="15.9" customHeight="1" x14ac:dyDescent="0.25">
      <c r="A80" s="395"/>
      <c r="B80" s="49" t="s">
        <v>69</v>
      </c>
      <c r="C80" s="50"/>
      <c r="D80" s="41"/>
      <c r="E80" s="51">
        <v>0</v>
      </c>
      <c r="F80" s="52">
        <v>0</v>
      </c>
    </row>
    <row r="81" spans="1:8" ht="15.9" customHeight="1" x14ac:dyDescent="0.25">
      <c r="A81" s="395"/>
      <c r="B81" s="53" t="s">
        <v>70</v>
      </c>
      <c r="C81" s="50"/>
      <c r="D81" s="41"/>
      <c r="E81" s="51">
        <v>0</v>
      </c>
      <c r="F81" s="52">
        <v>0</v>
      </c>
    </row>
    <row r="82" spans="1:8" ht="15.9" customHeight="1" x14ac:dyDescent="0.25">
      <c r="A82" s="395"/>
      <c r="B82" s="54" t="s">
        <v>71</v>
      </c>
      <c r="C82" s="41"/>
      <c r="D82" s="41">
        <v>1.1000000000000001</v>
      </c>
      <c r="E82" s="13">
        <v>130130000</v>
      </c>
      <c r="F82" s="14">
        <v>130000</v>
      </c>
    </row>
    <row r="83" spans="1:8" ht="15.9" customHeight="1" x14ac:dyDescent="0.25">
      <c r="A83" s="395"/>
      <c r="B83" s="54" t="s">
        <v>72</v>
      </c>
      <c r="C83" s="41"/>
      <c r="D83" s="41"/>
      <c r="E83" s="13">
        <v>0</v>
      </c>
      <c r="F83" s="14">
        <v>0</v>
      </c>
    </row>
    <row r="84" spans="1:8" ht="15.9" customHeight="1" x14ac:dyDescent="0.25">
      <c r="A84" s="395"/>
      <c r="B84" s="54" t="s">
        <v>73</v>
      </c>
      <c r="C84" s="41"/>
      <c r="D84" s="41"/>
      <c r="E84" s="13">
        <v>0</v>
      </c>
      <c r="F84" s="14">
        <v>0</v>
      </c>
    </row>
    <row r="85" spans="1:8" ht="15.9" customHeight="1" x14ac:dyDescent="0.25">
      <c r="A85" s="395"/>
      <c r="B85" s="54" t="s">
        <v>74</v>
      </c>
      <c r="C85" s="41"/>
      <c r="D85" s="41"/>
      <c r="E85" s="13">
        <v>0</v>
      </c>
      <c r="F85" s="14">
        <v>0</v>
      </c>
    </row>
    <row r="86" spans="1:8" ht="15.9" customHeight="1" x14ac:dyDescent="0.25">
      <c r="A86" s="395"/>
      <c r="B86" s="54" t="s">
        <v>75</v>
      </c>
      <c r="C86" s="41"/>
      <c r="D86" s="41">
        <v>1.2</v>
      </c>
      <c r="E86" s="13">
        <v>7097904</v>
      </c>
      <c r="F86" s="14">
        <v>13823</v>
      </c>
    </row>
    <row r="87" spans="1:8" ht="15.9" customHeight="1" x14ac:dyDescent="0.25">
      <c r="A87" s="395"/>
      <c r="B87" s="54" t="s">
        <v>311</v>
      </c>
      <c r="C87" s="41"/>
      <c r="D87" s="41"/>
      <c r="E87" s="13">
        <v>0</v>
      </c>
      <c r="F87" s="14">
        <v>0</v>
      </c>
    </row>
    <row r="88" spans="1:8" ht="15.9" customHeight="1" x14ac:dyDescent="0.25">
      <c r="A88" s="395"/>
      <c r="B88" s="54" t="s">
        <v>76</v>
      </c>
      <c r="C88" s="41"/>
      <c r="D88" s="41">
        <v>1.3</v>
      </c>
      <c r="E88" s="13">
        <v>157718</v>
      </c>
      <c r="F88" s="14">
        <v>-13048098</v>
      </c>
    </row>
    <row r="89" spans="1:8" ht="15.9" customHeight="1" x14ac:dyDescent="0.25">
      <c r="A89" s="395"/>
      <c r="B89" s="54" t="s">
        <v>312</v>
      </c>
      <c r="C89" s="41"/>
      <c r="D89" s="41">
        <v>1.4</v>
      </c>
      <c r="E89" s="13">
        <v>15169310.359200008</v>
      </c>
      <c r="F89" s="14">
        <v>150132179</v>
      </c>
      <c r="G89" s="353"/>
    </row>
    <row r="90" spans="1:8" s="18" customFormat="1" ht="7.5" hidden="1" customHeight="1" x14ac:dyDescent="0.25">
      <c r="A90" s="401"/>
      <c r="B90" s="55" t="s">
        <v>77</v>
      </c>
      <c r="C90" s="16"/>
      <c r="D90" s="16"/>
      <c r="E90" s="17">
        <v>152554932.3592</v>
      </c>
      <c r="F90" s="374">
        <v>137227904</v>
      </c>
    </row>
    <row r="91" spans="1:8" ht="22.65" customHeight="1" x14ac:dyDescent="0.25">
      <c r="A91" s="386"/>
      <c r="B91" s="387" t="s">
        <v>78</v>
      </c>
      <c r="C91" s="388"/>
      <c r="D91" s="388"/>
      <c r="E91" s="389">
        <v>160404392.36919999</v>
      </c>
      <c r="F91" s="390">
        <v>154242517</v>
      </c>
      <c r="G91" s="360"/>
      <c r="H91" s="353"/>
    </row>
    <row r="92" spans="1:8" ht="9" customHeight="1" x14ac:dyDescent="0.25"/>
    <row r="93" spans="1:8" x14ac:dyDescent="0.25">
      <c r="B93" s="35" t="s">
        <v>43</v>
      </c>
    </row>
    <row r="94" spans="1:8" ht="11.4" customHeight="1" x14ac:dyDescent="0.25"/>
    <row r="95" spans="1:8" x14ac:dyDescent="0.25">
      <c r="B95" s="1" t="s">
        <v>274</v>
      </c>
    </row>
    <row r="96" spans="1:8" ht="9" customHeight="1" x14ac:dyDescent="0.25"/>
    <row r="97" spans="2:6" x14ac:dyDescent="0.25">
      <c r="B97" s="1" t="s">
        <v>275</v>
      </c>
      <c r="E97" s="408"/>
    </row>
    <row r="100" spans="2:6" x14ac:dyDescent="0.25">
      <c r="E100" s="353">
        <f>E44-E91</f>
        <v>0.37945002317428589</v>
      </c>
      <c r="F100" s="353">
        <f>F44-F91</f>
        <v>0.36000001430511475</v>
      </c>
    </row>
  </sheetData>
  <mergeCells count="1">
    <mergeCell ref="A1:F1"/>
  </mergeCells>
  <pageMargins left="1.0629921259842501" right="0.74803149606299202" top="0.70866141732283505" bottom="0.31496062992126" header="0.35433070866141703" footer="0.27559055118110198"/>
  <pageSetup orientation="portrait" r:id="rId1"/>
  <headerFooter alignWithMargins="0">
    <oddHeader>&amp;CCMA Albania  Shpk K01401001O</oddHeader>
    <oddFooter>&amp;C2014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45"/>
  <sheetViews>
    <sheetView zoomScale="90" zoomScaleNormal="90" workbookViewId="0">
      <selection activeCell="D6" sqref="D6:F38"/>
    </sheetView>
  </sheetViews>
  <sheetFormatPr defaultRowHeight="13.2" x14ac:dyDescent="0.25"/>
  <cols>
    <col min="1" max="1" width="20.109375" style="57" customWidth="1"/>
    <col min="2" max="2" width="18.5546875" style="57" customWidth="1"/>
    <col min="3" max="3" width="6.88671875" style="541" bestFit="1" customWidth="1"/>
    <col min="4" max="4" width="16.109375" style="220" customWidth="1"/>
    <col min="5" max="5" width="16.6640625" style="220" customWidth="1"/>
    <col min="6" max="6" width="13.33203125" style="227" customWidth="1"/>
    <col min="7" max="7" width="8.88671875" style="57"/>
    <col min="8" max="8" width="10.44140625" style="57" bestFit="1" customWidth="1"/>
    <col min="9" max="9" width="12.44140625" style="57" bestFit="1" customWidth="1"/>
    <col min="10" max="16384" width="8.88671875" style="57"/>
  </cols>
  <sheetData>
    <row r="1" spans="1:8" ht="15.6" x14ac:dyDescent="0.3">
      <c r="A1" s="56" t="s">
        <v>79</v>
      </c>
    </row>
    <row r="3" spans="1:8" x14ac:dyDescent="0.25">
      <c r="B3" s="58" t="s">
        <v>80</v>
      </c>
    </row>
    <row r="5" spans="1:8" ht="16.5" customHeight="1" x14ac:dyDescent="0.25">
      <c r="A5" s="59" t="s">
        <v>81</v>
      </c>
      <c r="B5" s="60"/>
      <c r="C5" s="61" t="s">
        <v>4</v>
      </c>
      <c r="D5" s="62" t="s">
        <v>5</v>
      </c>
      <c r="E5" s="487" t="s">
        <v>6</v>
      </c>
      <c r="F5" s="228" t="s">
        <v>82</v>
      </c>
    </row>
    <row r="6" spans="1:8" ht="21" customHeight="1" x14ac:dyDescent="0.25">
      <c r="A6" s="576" t="s">
        <v>200</v>
      </c>
      <c r="B6" s="577"/>
      <c r="C6" s="63">
        <v>10</v>
      </c>
      <c r="D6" s="64">
        <v>112741804.51199999</v>
      </c>
      <c r="E6" s="65">
        <v>166635968</v>
      </c>
      <c r="F6" s="229">
        <v>4013203</v>
      </c>
    </row>
    <row r="7" spans="1:8" ht="20.399999999999999" customHeight="1" thickBot="1" x14ac:dyDescent="0.3">
      <c r="A7" s="576" t="s">
        <v>310</v>
      </c>
      <c r="B7" s="577"/>
      <c r="C7" s="63"/>
      <c r="D7" s="66">
        <v>-13332</v>
      </c>
      <c r="E7" s="488">
        <v>0</v>
      </c>
      <c r="F7" s="232">
        <v>0</v>
      </c>
    </row>
    <row r="8" spans="1:8" ht="21.75" customHeight="1" thickTop="1" x14ac:dyDescent="0.25">
      <c r="A8" s="578" t="s">
        <v>83</v>
      </c>
      <c r="B8" s="579"/>
      <c r="C8" s="67"/>
      <c r="D8" s="68">
        <v>112728472.51199999</v>
      </c>
      <c r="E8" s="489">
        <v>166635968</v>
      </c>
      <c r="F8" s="233">
        <v>4013203</v>
      </c>
    </row>
    <row r="9" spans="1:8" ht="20.399999999999999" customHeight="1" x14ac:dyDescent="0.25">
      <c r="A9" s="69" t="s">
        <v>84</v>
      </c>
      <c r="B9" s="70"/>
      <c r="C9" s="63">
        <v>11</v>
      </c>
      <c r="D9" s="71">
        <v>-73357919.389999986</v>
      </c>
      <c r="E9" s="490">
        <v>0</v>
      </c>
      <c r="F9" s="229">
        <v>-1782601</v>
      </c>
    </row>
    <row r="10" spans="1:8" ht="14.4" customHeight="1" x14ac:dyDescent="0.25">
      <c r="A10" s="69" t="s">
        <v>85</v>
      </c>
      <c r="B10" s="70"/>
      <c r="C10" s="63"/>
      <c r="D10" s="72">
        <v>0</v>
      </c>
      <c r="E10" s="491">
        <v>0</v>
      </c>
      <c r="F10" s="236">
        <v>0</v>
      </c>
    </row>
    <row r="11" spans="1:8" ht="17.399999999999999" customHeight="1" x14ac:dyDescent="0.25">
      <c r="A11" s="73" t="s">
        <v>86</v>
      </c>
      <c r="B11" s="70"/>
      <c r="C11" s="63">
        <v>11.1</v>
      </c>
      <c r="D11" s="74">
        <v>-5074222</v>
      </c>
      <c r="E11" s="492">
        <v>-536820</v>
      </c>
      <c r="F11" s="237">
        <v>-1174236</v>
      </c>
    </row>
    <row r="12" spans="1:8" x14ac:dyDescent="0.25">
      <c r="A12" s="75"/>
      <c r="B12" s="219" t="s">
        <v>87</v>
      </c>
      <c r="C12" s="542">
        <v>11.1</v>
      </c>
      <c r="D12" s="221">
        <v>-4312407</v>
      </c>
      <c r="E12" s="493">
        <v>-536820</v>
      </c>
      <c r="F12" s="231">
        <v>-1174236</v>
      </c>
      <c r="H12" s="225"/>
    </row>
    <row r="13" spans="1:8" ht="12" customHeight="1" x14ac:dyDescent="0.25">
      <c r="A13" s="75"/>
      <c r="B13" s="219" t="s">
        <v>88</v>
      </c>
      <c r="C13" s="542"/>
      <c r="D13" s="222">
        <v>-120000</v>
      </c>
      <c r="E13" s="494">
        <v>0</v>
      </c>
      <c r="F13" s="229">
        <v>0</v>
      </c>
    </row>
    <row r="14" spans="1:8" ht="12.75" customHeight="1" x14ac:dyDescent="0.25">
      <c r="A14" s="75"/>
      <c r="B14" s="219" t="s">
        <v>89</v>
      </c>
      <c r="C14" s="542">
        <v>11.1</v>
      </c>
      <c r="D14" s="221">
        <v>-641815</v>
      </c>
      <c r="E14" s="493">
        <v>0</v>
      </c>
      <c r="F14" s="229">
        <v>0</v>
      </c>
    </row>
    <row r="15" spans="1:8" ht="17.399999999999999" customHeight="1" x14ac:dyDescent="0.25">
      <c r="A15" s="73" t="s">
        <v>90</v>
      </c>
      <c r="B15" s="510"/>
      <c r="C15" s="104">
        <v>11.2</v>
      </c>
      <c r="D15" s="88">
        <v>-22625</v>
      </c>
      <c r="E15" s="505">
        <v>-38603</v>
      </c>
      <c r="F15" s="229">
        <v>0</v>
      </c>
    </row>
    <row r="16" spans="1:8" ht="19.2" customHeight="1" thickBot="1" x14ac:dyDescent="0.3">
      <c r="A16" s="69" t="s">
        <v>91</v>
      </c>
      <c r="B16" s="70"/>
      <c r="C16" s="63">
        <v>11.3</v>
      </c>
      <c r="D16" s="76">
        <v>-13823425.690000001</v>
      </c>
      <c r="E16" s="495">
        <v>-2965</v>
      </c>
      <c r="F16" s="232">
        <v>0</v>
      </c>
    </row>
    <row r="17" spans="1:9" ht="19.2" customHeight="1" thickTop="1" x14ac:dyDescent="0.25">
      <c r="A17" s="77" t="s">
        <v>92</v>
      </c>
      <c r="B17" s="70"/>
      <c r="C17" s="63"/>
      <c r="D17" s="78">
        <v>-92278192.079999983</v>
      </c>
      <c r="E17" s="496">
        <v>-578388</v>
      </c>
      <c r="F17" s="231">
        <v>-2956837</v>
      </c>
    </row>
    <row r="18" spans="1:9" ht="18" customHeight="1" x14ac:dyDescent="0.25">
      <c r="A18" s="79" t="s">
        <v>93</v>
      </c>
      <c r="B18" s="80"/>
      <c r="C18" s="67"/>
      <c r="D18" s="81">
        <v>20450280.432000011</v>
      </c>
      <c r="E18" s="497">
        <v>166057580</v>
      </c>
      <c r="F18" s="234">
        <v>1056366</v>
      </c>
    </row>
    <row r="19" spans="1:9" ht="11.4" customHeight="1" x14ac:dyDescent="0.25">
      <c r="A19" s="75"/>
      <c r="B19" s="70"/>
      <c r="C19" s="63"/>
      <c r="D19" s="223"/>
      <c r="E19" s="498"/>
      <c r="F19" s="229"/>
    </row>
    <row r="20" spans="1:9" x14ac:dyDescent="0.25">
      <c r="A20" s="69" t="s">
        <v>94</v>
      </c>
      <c r="B20" s="70"/>
      <c r="C20" s="63">
        <v>11.4</v>
      </c>
      <c r="D20" s="82">
        <v>3769.65</v>
      </c>
      <c r="E20" s="499">
        <v>0</v>
      </c>
      <c r="F20" s="229">
        <v>0</v>
      </c>
    </row>
    <row r="21" spans="1:9" x14ac:dyDescent="0.25">
      <c r="A21" s="69" t="s">
        <v>95</v>
      </c>
      <c r="B21" s="70"/>
      <c r="C21" s="63">
        <v>11.5</v>
      </c>
      <c r="D21" s="82">
        <v>-2182403.48</v>
      </c>
      <c r="E21" s="499">
        <v>0</v>
      </c>
      <c r="F21" s="229">
        <v>0</v>
      </c>
    </row>
    <row r="22" spans="1:9" x14ac:dyDescent="0.25">
      <c r="A22" s="69" t="s">
        <v>96</v>
      </c>
      <c r="B22" s="70"/>
      <c r="C22" s="63">
        <v>11.6</v>
      </c>
      <c r="D22" s="82">
        <v>489150.35</v>
      </c>
      <c r="E22" s="499">
        <v>-693836</v>
      </c>
      <c r="F22" s="229">
        <v>-504535</v>
      </c>
    </row>
    <row r="23" spans="1:9" x14ac:dyDescent="0.25">
      <c r="A23" s="75"/>
      <c r="B23" s="70"/>
      <c r="C23" s="63"/>
      <c r="D23" s="83"/>
      <c r="E23" s="500"/>
      <c r="F23" s="236"/>
    </row>
    <row r="24" spans="1:9" x14ac:dyDescent="0.25">
      <c r="A24" s="77" t="s">
        <v>97</v>
      </c>
      <c r="B24" s="70"/>
      <c r="C24" s="63"/>
      <c r="D24" s="410">
        <v>-1689483.48</v>
      </c>
      <c r="E24" s="501">
        <v>-693836</v>
      </c>
      <c r="F24" s="237">
        <v>-504535</v>
      </c>
    </row>
    <row r="25" spans="1:9" x14ac:dyDescent="0.25">
      <c r="A25" s="75"/>
      <c r="B25" s="70"/>
      <c r="C25" s="63"/>
      <c r="D25" s="481"/>
      <c r="E25" s="502"/>
      <c r="F25" s="231"/>
    </row>
    <row r="26" spans="1:9" ht="16.2" customHeight="1" x14ac:dyDescent="0.25">
      <c r="A26" s="580" t="s">
        <v>203</v>
      </c>
      <c r="B26" s="581"/>
      <c r="C26" s="480"/>
      <c r="D26" s="482">
        <v>18760796.952000011</v>
      </c>
      <c r="E26" s="483">
        <v>165363744</v>
      </c>
      <c r="F26" s="411">
        <v>1560901</v>
      </c>
    </row>
    <row r="27" spans="1:9" ht="14.4" customHeight="1" x14ac:dyDescent="0.25">
      <c r="A27" s="485"/>
      <c r="B27" s="486"/>
      <c r="C27" s="63"/>
      <c r="D27" s="84"/>
      <c r="E27" s="84"/>
      <c r="F27" s="229"/>
    </row>
    <row r="28" spans="1:9" x14ac:dyDescent="0.25">
      <c r="A28" s="75" t="s">
        <v>201</v>
      </c>
      <c r="B28" s="70"/>
      <c r="C28" s="63"/>
      <c r="D28" s="82">
        <v>0</v>
      </c>
      <c r="E28" s="502">
        <v>-13048098</v>
      </c>
      <c r="F28" s="229">
        <v>-551831</v>
      </c>
    </row>
    <row r="29" spans="1:9" x14ac:dyDescent="0.25">
      <c r="A29" s="77" t="s">
        <v>98</v>
      </c>
      <c r="B29" s="85"/>
      <c r="C29" s="63"/>
      <c r="D29" s="86">
        <v>-5182447</v>
      </c>
      <c r="E29" s="503">
        <v>0</v>
      </c>
      <c r="F29" s="229"/>
      <c r="I29" s="225"/>
    </row>
    <row r="30" spans="1:9" hidden="1" x14ac:dyDescent="0.25">
      <c r="A30" s="77"/>
      <c r="B30" s="87" t="s">
        <v>99</v>
      </c>
      <c r="C30" s="63"/>
      <c r="D30" s="84"/>
      <c r="E30" s="504"/>
      <c r="F30" s="229"/>
    </row>
    <row r="31" spans="1:9" ht="12.6" hidden="1" customHeight="1" x14ac:dyDescent="0.25">
      <c r="A31" s="77"/>
      <c r="B31" s="87" t="s">
        <v>100</v>
      </c>
      <c r="C31" s="63">
        <v>11.7</v>
      </c>
      <c r="D31" s="82"/>
      <c r="E31" s="499"/>
      <c r="F31" s="236"/>
    </row>
    <row r="32" spans="1:9" ht="15" customHeight="1" x14ac:dyDescent="0.25">
      <c r="A32" s="77" t="s">
        <v>101</v>
      </c>
      <c r="B32" s="85"/>
      <c r="C32" s="63">
        <v>11.8</v>
      </c>
      <c r="D32" s="88">
        <v>-5182447</v>
      </c>
      <c r="E32" s="505">
        <v>-13048098</v>
      </c>
      <c r="F32" s="238">
        <v>-551831</v>
      </c>
      <c r="I32" s="225"/>
    </row>
    <row r="33" spans="1:9" ht="15" customHeight="1" x14ac:dyDescent="0.25">
      <c r="A33" s="77" t="s">
        <v>102</v>
      </c>
      <c r="B33" s="85"/>
      <c r="C33" s="63"/>
      <c r="D33" s="224"/>
      <c r="E33" s="506"/>
      <c r="F33" s="229"/>
      <c r="I33" s="225"/>
    </row>
    <row r="34" spans="1:9" ht="18" customHeight="1" x14ac:dyDescent="0.25">
      <c r="A34" s="77"/>
      <c r="B34" s="85"/>
      <c r="C34" s="63">
        <v>11.9</v>
      </c>
      <c r="D34" s="89">
        <v>23943243.952000011</v>
      </c>
      <c r="E34" s="507">
        <v>152315646</v>
      </c>
      <c r="F34" s="229">
        <v>0</v>
      </c>
      <c r="I34" s="225"/>
    </row>
    <row r="35" spans="1:9" ht="19.5" customHeight="1" x14ac:dyDescent="0.25">
      <c r="A35" s="77"/>
      <c r="B35" s="90" t="s">
        <v>103</v>
      </c>
      <c r="C35" s="63">
        <v>12.1</v>
      </c>
      <c r="D35" s="91">
        <v>3591486.5928000016</v>
      </c>
      <c r="E35" s="508">
        <v>15231564.600000001</v>
      </c>
      <c r="F35" s="235">
        <v>0</v>
      </c>
    </row>
    <row r="36" spans="1:9" ht="20.25" customHeight="1" x14ac:dyDescent="0.25">
      <c r="A36" s="77" t="s">
        <v>104</v>
      </c>
      <c r="B36" s="90"/>
      <c r="C36" s="63">
        <v>12.2</v>
      </c>
      <c r="D36" s="92">
        <v>855919</v>
      </c>
      <c r="E36" s="509">
        <v>0</v>
      </c>
      <c r="F36" s="229"/>
    </row>
    <row r="37" spans="1:9" ht="19.5" customHeight="1" x14ac:dyDescent="0.25">
      <c r="A37" s="77" t="s">
        <v>105</v>
      </c>
      <c r="B37" s="90"/>
      <c r="C37" s="63">
        <v>1.4</v>
      </c>
      <c r="D37" s="81">
        <v>15169310.359200008</v>
      </c>
      <c r="E37" s="497">
        <v>150132179.40000001</v>
      </c>
      <c r="F37" s="234">
        <v>551831</v>
      </c>
    </row>
    <row r="38" spans="1:9" ht="20.25" customHeight="1" x14ac:dyDescent="0.25">
      <c r="A38" s="93" t="s">
        <v>106</v>
      </c>
      <c r="B38" s="94"/>
      <c r="C38" s="95">
        <v>12.3</v>
      </c>
      <c r="D38" s="226">
        <v>2735567.5928000016</v>
      </c>
      <c r="E38" s="96">
        <v>15231564.600000001</v>
      </c>
      <c r="F38" s="230">
        <v>0</v>
      </c>
    </row>
    <row r="39" spans="1:9" x14ac:dyDescent="0.25">
      <c r="A39" s="97"/>
    </row>
    <row r="40" spans="1:9" x14ac:dyDescent="0.25">
      <c r="A40" s="98" t="s">
        <v>43</v>
      </c>
    </row>
    <row r="42" spans="1:9" x14ac:dyDescent="0.25">
      <c r="B42" s="1" t="s">
        <v>274</v>
      </c>
    </row>
    <row r="43" spans="1:9" x14ac:dyDescent="0.25">
      <c r="B43" s="1"/>
    </row>
    <row r="44" spans="1:9" x14ac:dyDescent="0.25">
      <c r="B44" s="1" t="s">
        <v>275</v>
      </c>
    </row>
    <row r="45" spans="1:9" x14ac:dyDescent="0.25">
      <c r="E45" s="99"/>
    </row>
  </sheetData>
  <mergeCells count="4">
    <mergeCell ref="A6:B6"/>
    <mergeCell ref="A7:B7"/>
    <mergeCell ref="A8:B8"/>
    <mergeCell ref="A26:B26"/>
  </mergeCells>
  <pageMargins left="1.26" right="0.75" top="0.65" bottom="0.73" header="0.34" footer="0.32"/>
  <pageSetup orientation="portrait" horizontalDpi="300" verticalDpi="300" r:id="rId1"/>
  <headerFooter alignWithMargins="0">
    <oddHeader>&amp;CCMA Albania  Shpk K01401001O</oddHeader>
    <oddFooter>&amp;C2014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50"/>
  <sheetViews>
    <sheetView workbookViewId="0">
      <selection activeCell="C7" sqref="C7:D45"/>
    </sheetView>
  </sheetViews>
  <sheetFormatPr defaultRowHeight="14.4" x14ac:dyDescent="0.3"/>
  <cols>
    <col min="1" max="1" width="48.44140625" style="101" customWidth="1"/>
    <col min="2" max="2" width="6" style="114" customWidth="1"/>
    <col min="3" max="3" width="16.33203125" style="527" customWidth="1"/>
    <col min="4" max="4" width="16" style="100" customWidth="1"/>
    <col min="5" max="5" width="11" style="100" bestFit="1" customWidth="1"/>
    <col min="6" max="255" width="8.88671875" style="100"/>
    <col min="256" max="256" width="45.109375" style="100" customWidth="1"/>
    <col min="257" max="257" width="8" style="100" customWidth="1"/>
    <col min="258" max="258" width="17.33203125" style="100" customWidth="1"/>
    <col min="259" max="259" width="11" style="100" customWidth="1"/>
    <col min="260" max="511" width="8.88671875" style="100"/>
    <col min="512" max="512" width="45.109375" style="100" customWidth="1"/>
    <col min="513" max="513" width="8" style="100" customWidth="1"/>
    <col min="514" max="514" width="17.33203125" style="100" customWidth="1"/>
    <col min="515" max="515" width="11" style="100" customWidth="1"/>
    <col min="516" max="767" width="8.88671875" style="100"/>
    <col min="768" max="768" width="45.109375" style="100" customWidth="1"/>
    <col min="769" max="769" width="8" style="100" customWidth="1"/>
    <col min="770" max="770" width="17.33203125" style="100" customWidth="1"/>
    <col min="771" max="771" width="11" style="100" customWidth="1"/>
    <col min="772" max="1023" width="8.88671875" style="100"/>
    <col min="1024" max="1024" width="45.109375" style="100" customWidth="1"/>
    <col min="1025" max="1025" width="8" style="100" customWidth="1"/>
    <col min="1026" max="1026" width="17.33203125" style="100" customWidth="1"/>
    <col min="1027" max="1027" width="11" style="100" customWidth="1"/>
    <col min="1028" max="1279" width="8.88671875" style="100"/>
    <col min="1280" max="1280" width="45.109375" style="100" customWidth="1"/>
    <col min="1281" max="1281" width="8" style="100" customWidth="1"/>
    <col min="1282" max="1282" width="17.33203125" style="100" customWidth="1"/>
    <col min="1283" max="1283" width="11" style="100" customWidth="1"/>
    <col min="1284" max="1535" width="8.88671875" style="100"/>
    <col min="1536" max="1536" width="45.109375" style="100" customWidth="1"/>
    <col min="1537" max="1537" width="8" style="100" customWidth="1"/>
    <col min="1538" max="1538" width="17.33203125" style="100" customWidth="1"/>
    <col min="1539" max="1539" width="11" style="100" customWidth="1"/>
    <col min="1540" max="1791" width="8.88671875" style="100"/>
    <col min="1792" max="1792" width="45.109375" style="100" customWidth="1"/>
    <col min="1793" max="1793" width="8" style="100" customWidth="1"/>
    <col min="1794" max="1794" width="17.33203125" style="100" customWidth="1"/>
    <col min="1795" max="1795" width="11" style="100" customWidth="1"/>
    <col min="1796" max="2047" width="8.88671875" style="100"/>
    <col min="2048" max="2048" width="45.109375" style="100" customWidth="1"/>
    <col min="2049" max="2049" width="8" style="100" customWidth="1"/>
    <col min="2050" max="2050" width="17.33203125" style="100" customWidth="1"/>
    <col min="2051" max="2051" width="11" style="100" customWidth="1"/>
    <col min="2052" max="2303" width="8.88671875" style="100"/>
    <col min="2304" max="2304" width="45.109375" style="100" customWidth="1"/>
    <col min="2305" max="2305" width="8" style="100" customWidth="1"/>
    <col min="2306" max="2306" width="17.33203125" style="100" customWidth="1"/>
    <col min="2307" max="2307" width="11" style="100" customWidth="1"/>
    <col min="2308" max="2559" width="8.88671875" style="100"/>
    <col min="2560" max="2560" width="45.109375" style="100" customWidth="1"/>
    <col min="2561" max="2561" width="8" style="100" customWidth="1"/>
    <col min="2562" max="2562" width="17.33203125" style="100" customWidth="1"/>
    <col min="2563" max="2563" width="11" style="100" customWidth="1"/>
    <col min="2564" max="2815" width="8.88671875" style="100"/>
    <col min="2816" max="2816" width="45.109375" style="100" customWidth="1"/>
    <col min="2817" max="2817" width="8" style="100" customWidth="1"/>
    <col min="2818" max="2818" width="17.33203125" style="100" customWidth="1"/>
    <col min="2819" max="2819" width="11" style="100" customWidth="1"/>
    <col min="2820" max="3071" width="8.88671875" style="100"/>
    <col min="3072" max="3072" width="45.109375" style="100" customWidth="1"/>
    <col min="3073" max="3073" width="8" style="100" customWidth="1"/>
    <col min="3074" max="3074" width="17.33203125" style="100" customWidth="1"/>
    <col min="3075" max="3075" width="11" style="100" customWidth="1"/>
    <col min="3076" max="3327" width="8.88671875" style="100"/>
    <col min="3328" max="3328" width="45.109375" style="100" customWidth="1"/>
    <col min="3329" max="3329" width="8" style="100" customWidth="1"/>
    <col min="3330" max="3330" width="17.33203125" style="100" customWidth="1"/>
    <col min="3331" max="3331" width="11" style="100" customWidth="1"/>
    <col min="3332" max="3583" width="8.88671875" style="100"/>
    <col min="3584" max="3584" width="45.109375" style="100" customWidth="1"/>
    <col min="3585" max="3585" width="8" style="100" customWidth="1"/>
    <col min="3586" max="3586" width="17.33203125" style="100" customWidth="1"/>
    <col min="3587" max="3587" width="11" style="100" customWidth="1"/>
    <col min="3588" max="3839" width="8.88671875" style="100"/>
    <col min="3840" max="3840" width="45.109375" style="100" customWidth="1"/>
    <col min="3841" max="3841" width="8" style="100" customWidth="1"/>
    <col min="3842" max="3842" width="17.33203125" style="100" customWidth="1"/>
    <col min="3843" max="3843" width="11" style="100" customWidth="1"/>
    <col min="3844" max="4095" width="8.88671875" style="100"/>
    <col min="4096" max="4096" width="45.109375" style="100" customWidth="1"/>
    <col min="4097" max="4097" width="8" style="100" customWidth="1"/>
    <col min="4098" max="4098" width="17.33203125" style="100" customWidth="1"/>
    <col min="4099" max="4099" width="11" style="100" customWidth="1"/>
    <col min="4100" max="4351" width="8.88671875" style="100"/>
    <col min="4352" max="4352" width="45.109375" style="100" customWidth="1"/>
    <col min="4353" max="4353" width="8" style="100" customWidth="1"/>
    <col min="4354" max="4354" width="17.33203125" style="100" customWidth="1"/>
    <col min="4355" max="4355" width="11" style="100" customWidth="1"/>
    <col min="4356" max="4607" width="8.88671875" style="100"/>
    <col min="4608" max="4608" width="45.109375" style="100" customWidth="1"/>
    <col min="4609" max="4609" width="8" style="100" customWidth="1"/>
    <col min="4610" max="4610" width="17.33203125" style="100" customWidth="1"/>
    <col min="4611" max="4611" width="11" style="100" customWidth="1"/>
    <col min="4612" max="4863" width="8.88671875" style="100"/>
    <col min="4864" max="4864" width="45.109375" style="100" customWidth="1"/>
    <col min="4865" max="4865" width="8" style="100" customWidth="1"/>
    <col min="4866" max="4866" width="17.33203125" style="100" customWidth="1"/>
    <col min="4867" max="4867" width="11" style="100" customWidth="1"/>
    <col min="4868" max="5119" width="8.88671875" style="100"/>
    <col min="5120" max="5120" width="45.109375" style="100" customWidth="1"/>
    <col min="5121" max="5121" width="8" style="100" customWidth="1"/>
    <col min="5122" max="5122" width="17.33203125" style="100" customWidth="1"/>
    <col min="5123" max="5123" width="11" style="100" customWidth="1"/>
    <col min="5124" max="5375" width="8.88671875" style="100"/>
    <col min="5376" max="5376" width="45.109375" style="100" customWidth="1"/>
    <col min="5377" max="5377" width="8" style="100" customWidth="1"/>
    <col min="5378" max="5378" width="17.33203125" style="100" customWidth="1"/>
    <col min="5379" max="5379" width="11" style="100" customWidth="1"/>
    <col min="5380" max="5631" width="8.88671875" style="100"/>
    <col min="5632" max="5632" width="45.109375" style="100" customWidth="1"/>
    <col min="5633" max="5633" width="8" style="100" customWidth="1"/>
    <col min="5634" max="5634" width="17.33203125" style="100" customWidth="1"/>
    <col min="5635" max="5635" width="11" style="100" customWidth="1"/>
    <col min="5636" max="5887" width="8.88671875" style="100"/>
    <col min="5888" max="5888" width="45.109375" style="100" customWidth="1"/>
    <col min="5889" max="5889" width="8" style="100" customWidth="1"/>
    <col min="5890" max="5890" width="17.33203125" style="100" customWidth="1"/>
    <col min="5891" max="5891" width="11" style="100" customWidth="1"/>
    <col min="5892" max="6143" width="8.88671875" style="100"/>
    <col min="6144" max="6144" width="45.109375" style="100" customWidth="1"/>
    <col min="6145" max="6145" width="8" style="100" customWidth="1"/>
    <col min="6146" max="6146" width="17.33203125" style="100" customWidth="1"/>
    <col min="6147" max="6147" width="11" style="100" customWidth="1"/>
    <col min="6148" max="6399" width="8.88671875" style="100"/>
    <col min="6400" max="6400" width="45.109375" style="100" customWidth="1"/>
    <col min="6401" max="6401" width="8" style="100" customWidth="1"/>
    <col min="6402" max="6402" width="17.33203125" style="100" customWidth="1"/>
    <col min="6403" max="6403" width="11" style="100" customWidth="1"/>
    <col min="6404" max="6655" width="8.88671875" style="100"/>
    <col min="6656" max="6656" width="45.109375" style="100" customWidth="1"/>
    <col min="6657" max="6657" width="8" style="100" customWidth="1"/>
    <col min="6658" max="6658" width="17.33203125" style="100" customWidth="1"/>
    <col min="6659" max="6659" width="11" style="100" customWidth="1"/>
    <col min="6660" max="6911" width="8.88671875" style="100"/>
    <col min="6912" max="6912" width="45.109375" style="100" customWidth="1"/>
    <col min="6913" max="6913" width="8" style="100" customWidth="1"/>
    <col min="6914" max="6914" width="17.33203125" style="100" customWidth="1"/>
    <col min="6915" max="6915" width="11" style="100" customWidth="1"/>
    <col min="6916" max="7167" width="8.88671875" style="100"/>
    <col min="7168" max="7168" width="45.109375" style="100" customWidth="1"/>
    <col min="7169" max="7169" width="8" style="100" customWidth="1"/>
    <col min="7170" max="7170" width="17.33203125" style="100" customWidth="1"/>
    <col min="7171" max="7171" width="11" style="100" customWidth="1"/>
    <col min="7172" max="7423" width="8.88671875" style="100"/>
    <col min="7424" max="7424" width="45.109375" style="100" customWidth="1"/>
    <col min="7425" max="7425" width="8" style="100" customWidth="1"/>
    <col min="7426" max="7426" width="17.33203125" style="100" customWidth="1"/>
    <col min="7427" max="7427" width="11" style="100" customWidth="1"/>
    <col min="7428" max="7679" width="8.88671875" style="100"/>
    <col min="7680" max="7680" width="45.109375" style="100" customWidth="1"/>
    <col min="7681" max="7681" width="8" style="100" customWidth="1"/>
    <col min="7682" max="7682" width="17.33203125" style="100" customWidth="1"/>
    <col min="7683" max="7683" width="11" style="100" customWidth="1"/>
    <col min="7684" max="7935" width="8.88671875" style="100"/>
    <col min="7936" max="7936" width="45.109375" style="100" customWidth="1"/>
    <col min="7937" max="7937" width="8" style="100" customWidth="1"/>
    <col min="7938" max="7938" width="17.33203125" style="100" customWidth="1"/>
    <col min="7939" max="7939" width="11" style="100" customWidth="1"/>
    <col min="7940" max="8191" width="8.88671875" style="100"/>
    <col min="8192" max="8192" width="45.109375" style="100" customWidth="1"/>
    <col min="8193" max="8193" width="8" style="100" customWidth="1"/>
    <col min="8194" max="8194" width="17.33203125" style="100" customWidth="1"/>
    <col min="8195" max="8195" width="11" style="100" customWidth="1"/>
    <col min="8196" max="8447" width="8.88671875" style="100"/>
    <col min="8448" max="8448" width="45.109375" style="100" customWidth="1"/>
    <col min="8449" max="8449" width="8" style="100" customWidth="1"/>
    <col min="8450" max="8450" width="17.33203125" style="100" customWidth="1"/>
    <col min="8451" max="8451" width="11" style="100" customWidth="1"/>
    <col min="8452" max="8703" width="8.88671875" style="100"/>
    <col min="8704" max="8704" width="45.109375" style="100" customWidth="1"/>
    <col min="8705" max="8705" width="8" style="100" customWidth="1"/>
    <col min="8706" max="8706" width="17.33203125" style="100" customWidth="1"/>
    <col min="8707" max="8707" width="11" style="100" customWidth="1"/>
    <col min="8708" max="8959" width="8.88671875" style="100"/>
    <col min="8960" max="8960" width="45.109375" style="100" customWidth="1"/>
    <col min="8961" max="8961" width="8" style="100" customWidth="1"/>
    <col min="8962" max="8962" width="17.33203125" style="100" customWidth="1"/>
    <col min="8963" max="8963" width="11" style="100" customWidth="1"/>
    <col min="8964" max="9215" width="8.88671875" style="100"/>
    <col min="9216" max="9216" width="45.109375" style="100" customWidth="1"/>
    <col min="9217" max="9217" width="8" style="100" customWidth="1"/>
    <col min="9218" max="9218" width="17.33203125" style="100" customWidth="1"/>
    <col min="9219" max="9219" width="11" style="100" customWidth="1"/>
    <col min="9220" max="9471" width="8.88671875" style="100"/>
    <col min="9472" max="9472" width="45.109375" style="100" customWidth="1"/>
    <col min="9473" max="9473" width="8" style="100" customWidth="1"/>
    <col min="9474" max="9474" width="17.33203125" style="100" customWidth="1"/>
    <col min="9475" max="9475" width="11" style="100" customWidth="1"/>
    <col min="9476" max="9727" width="8.88671875" style="100"/>
    <col min="9728" max="9728" width="45.109375" style="100" customWidth="1"/>
    <col min="9729" max="9729" width="8" style="100" customWidth="1"/>
    <col min="9730" max="9730" width="17.33203125" style="100" customWidth="1"/>
    <col min="9731" max="9731" width="11" style="100" customWidth="1"/>
    <col min="9732" max="9983" width="8.88671875" style="100"/>
    <col min="9984" max="9984" width="45.109375" style="100" customWidth="1"/>
    <col min="9985" max="9985" width="8" style="100" customWidth="1"/>
    <col min="9986" max="9986" width="17.33203125" style="100" customWidth="1"/>
    <col min="9987" max="9987" width="11" style="100" customWidth="1"/>
    <col min="9988" max="10239" width="8.88671875" style="100"/>
    <col min="10240" max="10240" width="45.109375" style="100" customWidth="1"/>
    <col min="10241" max="10241" width="8" style="100" customWidth="1"/>
    <col min="10242" max="10242" width="17.33203125" style="100" customWidth="1"/>
    <col min="10243" max="10243" width="11" style="100" customWidth="1"/>
    <col min="10244" max="10495" width="8.88671875" style="100"/>
    <col min="10496" max="10496" width="45.109375" style="100" customWidth="1"/>
    <col min="10497" max="10497" width="8" style="100" customWidth="1"/>
    <col min="10498" max="10498" width="17.33203125" style="100" customWidth="1"/>
    <col min="10499" max="10499" width="11" style="100" customWidth="1"/>
    <col min="10500" max="10751" width="8.88671875" style="100"/>
    <col min="10752" max="10752" width="45.109375" style="100" customWidth="1"/>
    <col min="10753" max="10753" width="8" style="100" customWidth="1"/>
    <col min="10754" max="10754" width="17.33203125" style="100" customWidth="1"/>
    <col min="10755" max="10755" width="11" style="100" customWidth="1"/>
    <col min="10756" max="11007" width="8.88671875" style="100"/>
    <col min="11008" max="11008" width="45.109375" style="100" customWidth="1"/>
    <col min="11009" max="11009" width="8" style="100" customWidth="1"/>
    <col min="11010" max="11010" width="17.33203125" style="100" customWidth="1"/>
    <col min="11011" max="11011" width="11" style="100" customWidth="1"/>
    <col min="11012" max="11263" width="8.88671875" style="100"/>
    <col min="11264" max="11264" width="45.109375" style="100" customWidth="1"/>
    <col min="11265" max="11265" width="8" style="100" customWidth="1"/>
    <col min="11266" max="11266" width="17.33203125" style="100" customWidth="1"/>
    <col min="11267" max="11267" width="11" style="100" customWidth="1"/>
    <col min="11268" max="11519" width="8.88671875" style="100"/>
    <col min="11520" max="11520" width="45.109375" style="100" customWidth="1"/>
    <col min="11521" max="11521" width="8" style="100" customWidth="1"/>
    <col min="11522" max="11522" width="17.33203125" style="100" customWidth="1"/>
    <col min="11523" max="11523" width="11" style="100" customWidth="1"/>
    <col min="11524" max="11775" width="8.88671875" style="100"/>
    <col min="11776" max="11776" width="45.109375" style="100" customWidth="1"/>
    <col min="11777" max="11777" width="8" style="100" customWidth="1"/>
    <col min="11778" max="11778" width="17.33203125" style="100" customWidth="1"/>
    <col min="11779" max="11779" width="11" style="100" customWidth="1"/>
    <col min="11780" max="12031" width="8.88671875" style="100"/>
    <col min="12032" max="12032" width="45.109375" style="100" customWidth="1"/>
    <col min="12033" max="12033" width="8" style="100" customWidth="1"/>
    <col min="12034" max="12034" width="17.33203125" style="100" customWidth="1"/>
    <col min="12035" max="12035" width="11" style="100" customWidth="1"/>
    <col min="12036" max="12287" width="8.88671875" style="100"/>
    <col min="12288" max="12288" width="45.109375" style="100" customWidth="1"/>
    <col min="12289" max="12289" width="8" style="100" customWidth="1"/>
    <col min="12290" max="12290" width="17.33203125" style="100" customWidth="1"/>
    <col min="12291" max="12291" width="11" style="100" customWidth="1"/>
    <col min="12292" max="12543" width="8.88671875" style="100"/>
    <col min="12544" max="12544" width="45.109375" style="100" customWidth="1"/>
    <col min="12545" max="12545" width="8" style="100" customWidth="1"/>
    <col min="12546" max="12546" width="17.33203125" style="100" customWidth="1"/>
    <col min="12547" max="12547" width="11" style="100" customWidth="1"/>
    <col min="12548" max="12799" width="8.88671875" style="100"/>
    <col min="12800" max="12800" width="45.109375" style="100" customWidth="1"/>
    <col min="12801" max="12801" width="8" style="100" customWidth="1"/>
    <col min="12802" max="12802" width="17.33203125" style="100" customWidth="1"/>
    <col min="12803" max="12803" width="11" style="100" customWidth="1"/>
    <col min="12804" max="13055" width="8.88671875" style="100"/>
    <col min="13056" max="13056" width="45.109375" style="100" customWidth="1"/>
    <col min="13057" max="13057" width="8" style="100" customWidth="1"/>
    <col min="13058" max="13058" width="17.33203125" style="100" customWidth="1"/>
    <col min="13059" max="13059" width="11" style="100" customWidth="1"/>
    <col min="13060" max="13311" width="8.88671875" style="100"/>
    <col min="13312" max="13312" width="45.109375" style="100" customWidth="1"/>
    <col min="13313" max="13313" width="8" style="100" customWidth="1"/>
    <col min="13314" max="13314" width="17.33203125" style="100" customWidth="1"/>
    <col min="13315" max="13315" width="11" style="100" customWidth="1"/>
    <col min="13316" max="13567" width="8.88671875" style="100"/>
    <col min="13568" max="13568" width="45.109375" style="100" customWidth="1"/>
    <col min="13569" max="13569" width="8" style="100" customWidth="1"/>
    <col min="13570" max="13570" width="17.33203125" style="100" customWidth="1"/>
    <col min="13571" max="13571" width="11" style="100" customWidth="1"/>
    <col min="13572" max="13823" width="8.88671875" style="100"/>
    <col min="13824" max="13824" width="45.109375" style="100" customWidth="1"/>
    <col min="13825" max="13825" width="8" style="100" customWidth="1"/>
    <col min="13826" max="13826" width="17.33203125" style="100" customWidth="1"/>
    <col min="13827" max="13827" width="11" style="100" customWidth="1"/>
    <col min="13828" max="14079" width="8.88671875" style="100"/>
    <col min="14080" max="14080" width="45.109375" style="100" customWidth="1"/>
    <col min="14081" max="14081" width="8" style="100" customWidth="1"/>
    <col min="14082" max="14082" width="17.33203125" style="100" customWidth="1"/>
    <col min="14083" max="14083" width="11" style="100" customWidth="1"/>
    <col min="14084" max="14335" width="8.88671875" style="100"/>
    <col min="14336" max="14336" width="45.109375" style="100" customWidth="1"/>
    <col min="14337" max="14337" width="8" style="100" customWidth="1"/>
    <col min="14338" max="14338" width="17.33203125" style="100" customWidth="1"/>
    <col min="14339" max="14339" width="11" style="100" customWidth="1"/>
    <col min="14340" max="14591" width="8.88671875" style="100"/>
    <col min="14592" max="14592" width="45.109375" style="100" customWidth="1"/>
    <col min="14593" max="14593" width="8" style="100" customWidth="1"/>
    <col min="14594" max="14594" width="17.33203125" style="100" customWidth="1"/>
    <col min="14595" max="14595" width="11" style="100" customWidth="1"/>
    <col min="14596" max="14847" width="8.88671875" style="100"/>
    <col min="14848" max="14848" width="45.109375" style="100" customWidth="1"/>
    <col min="14849" max="14849" width="8" style="100" customWidth="1"/>
    <col min="14850" max="14850" width="17.33203125" style="100" customWidth="1"/>
    <col min="14851" max="14851" width="11" style="100" customWidth="1"/>
    <col min="14852" max="15103" width="8.88671875" style="100"/>
    <col min="15104" max="15104" width="45.109375" style="100" customWidth="1"/>
    <col min="15105" max="15105" width="8" style="100" customWidth="1"/>
    <col min="15106" max="15106" width="17.33203125" style="100" customWidth="1"/>
    <col min="15107" max="15107" width="11" style="100" customWidth="1"/>
    <col min="15108" max="15359" width="8.88671875" style="100"/>
    <col min="15360" max="15360" width="45.109375" style="100" customWidth="1"/>
    <col min="15361" max="15361" width="8" style="100" customWidth="1"/>
    <col min="15362" max="15362" width="17.33203125" style="100" customWidth="1"/>
    <col min="15363" max="15363" width="11" style="100" customWidth="1"/>
    <col min="15364" max="15615" width="8.88671875" style="100"/>
    <col min="15616" max="15616" width="45.109375" style="100" customWidth="1"/>
    <col min="15617" max="15617" width="8" style="100" customWidth="1"/>
    <col min="15618" max="15618" width="17.33203125" style="100" customWidth="1"/>
    <col min="15619" max="15619" width="11" style="100" customWidth="1"/>
    <col min="15620" max="15871" width="8.88671875" style="100"/>
    <col min="15872" max="15872" width="45.109375" style="100" customWidth="1"/>
    <col min="15873" max="15873" width="8" style="100" customWidth="1"/>
    <col min="15874" max="15874" width="17.33203125" style="100" customWidth="1"/>
    <col min="15875" max="15875" width="11" style="100" customWidth="1"/>
    <col min="15876" max="16127" width="8.88671875" style="100"/>
    <col min="16128" max="16128" width="45.109375" style="100" customWidth="1"/>
    <col min="16129" max="16129" width="8" style="100" customWidth="1"/>
    <col min="16130" max="16130" width="17.33203125" style="100" customWidth="1"/>
    <col min="16131" max="16131" width="11" style="100" customWidth="1"/>
    <col min="16132" max="16384" width="8.88671875" style="100"/>
  </cols>
  <sheetData>
    <row r="1" spans="1:4" ht="16.5" customHeight="1" x14ac:dyDescent="0.3">
      <c r="A1" s="583" t="s">
        <v>107</v>
      </c>
      <c r="B1" s="583"/>
      <c r="C1" s="583"/>
    </row>
    <row r="2" spans="1:4" ht="16.2" customHeight="1" x14ac:dyDescent="0.3">
      <c r="A2" s="584" t="s">
        <v>1</v>
      </c>
      <c r="B2" s="584"/>
      <c r="C2" s="584"/>
    </row>
    <row r="3" spans="1:4" ht="9" customHeight="1" x14ac:dyDescent="0.3">
      <c r="B3" s="102"/>
      <c r="C3" s="526"/>
    </row>
    <row r="4" spans="1:4" ht="19.2" customHeight="1" thickBot="1" x14ac:dyDescent="0.35">
      <c r="A4" s="103" t="s">
        <v>108</v>
      </c>
      <c r="B4" s="61" t="s">
        <v>4</v>
      </c>
      <c r="C4" s="558" t="s">
        <v>5</v>
      </c>
      <c r="D4" s="543" t="s">
        <v>6</v>
      </c>
    </row>
    <row r="5" spans="1:4" x14ac:dyDescent="0.3">
      <c r="A5" s="75"/>
      <c r="B5" s="104"/>
      <c r="C5" s="559"/>
      <c r="D5" s="544"/>
    </row>
    <row r="6" spans="1:4" x14ac:dyDescent="0.3">
      <c r="A6" s="105" t="s">
        <v>109</v>
      </c>
      <c r="B6" s="63"/>
      <c r="C6" s="560"/>
      <c r="D6" s="545"/>
    </row>
    <row r="7" spans="1:4" x14ac:dyDescent="0.3">
      <c r="A7" s="106" t="s">
        <v>110</v>
      </c>
      <c r="B7" s="63">
        <v>9</v>
      </c>
      <c r="C7" s="561">
        <v>20450280.432000011</v>
      </c>
      <c r="D7" s="546">
        <v>165363743</v>
      </c>
    </row>
    <row r="8" spans="1:4" x14ac:dyDescent="0.3">
      <c r="A8" s="107" t="s">
        <v>111</v>
      </c>
      <c r="B8" s="63"/>
      <c r="C8" s="562">
        <v>0</v>
      </c>
      <c r="D8" s="547"/>
    </row>
    <row r="9" spans="1:4" x14ac:dyDescent="0.3">
      <c r="A9" s="108" t="s">
        <v>112</v>
      </c>
      <c r="B9" s="63">
        <v>11.2</v>
      </c>
      <c r="C9" s="563">
        <v>-22625</v>
      </c>
      <c r="D9" s="548">
        <v>732439</v>
      </c>
    </row>
    <row r="10" spans="1:4" x14ac:dyDescent="0.3">
      <c r="A10" s="108" t="s">
        <v>113</v>
      </c>
      <c r="B10" s="63"/>
      <c r="C10" s="64">
        <v>-1689483.48</v>
      </c>
      <c r="D10" s="549"/>
    </row>
    <row r="11" spans="1:4" x14ac:dyDescent="0.3">
      <c r="A11" s="109" t="s">
        <v>114</v>
      </c>
      <c r="B11" s="63"/>
      <c r="C11" s="564">
        <v>0</v>
      </c>
      <c r="D11" s="550"/>
    </row>
    <row r="12" spans="1:4" ht="15" thickBot="1" x14ac:dyDescent="0.35">
      <c r="A12" s="109" t="s">
        <v>115</v>
      </c>
      <c r="B12" s="63"/>
      <c r="C12" s="565">
        <v>-5182447</v>
      </c>
      <c r="D12" s="551"/>
    </row>
    <row r="13" spans="1:4" x14ac:dyDescent="0.3">
      <c r="A13" s="107" t="s">
        <v>116</v>
      </c>
      <c r="B13" s="63"/>
      <c r="C13" s="561">
        <v>13555724.952000011</v>
      </c>
      <c r="D13" s="546">
        <v>166096182</v>
      </c>
    </row>
    <row r="14" spans="1:4" ht="12" customHeight="1" x14ac:dyDescent="0.3">
      <c r="A14" s="108" t="s">
        <v>117</v>
      </c>
      <c r="B14" s="63">
        <f>[3]Bilanci!C13</f>
        <v>5.0999999999999996</v>
      </c>
      <c r="C14" s="566">
        <v>-488587.061999998</v>
      </c>
      <c r="D14" s="552"/>
    </row>
    <row r="15" spans="1:4" ht="12" customHeight="1" x14ac:dyDescent="0.3">
      <c r="A15" s="108" t="s">
        <v>118</v>
      </c>
      <c r="B15" s="63"/>
      <c r="C15" s="566"/>
      <c r="D15" s="552"/>
    </row>
    <row r="16" spans="1:4" ht="12" customHeight="1" x14ac:dyDescent="0.3">
      <c r="A16" s="108" t="s">
        <v>119</v>
      </c>
      <c r="B16" s="63"/>
      <c r="C16" s="564">
        <v>-2980735</v>
      </c>
      <c r="D16" s="550">
        <v>195466706</v>
      </c>
    </row>
    <row r="17" spans="1:5" ht="12" customHeight="1" x14ac:dyDescent="0.3">
      <c r="A17" s="108" t="s">
        <v>120</v>
      </c>
      <c r="B17" s="63">
        <f>[3]Bilanci!C22</f>
        <v>6.1</v>
      </c>
      <c r="C17" s="564">
        <v>0</v>
      </c>
      <c r="D17" s="550"/>
    </row>
    <row r="18" spans="1:5" ht="12" customHeight="1" x14ac:dyDescent="0.3">
      <c r="A18" s="108" t="s">
        <v>121</v>
      </c>
      <c r="B18" s="63">
        <f>[3]Bilanci!C59</f>
        <v>8.1999999999999993</v>
      </c>
      <c r="C18" s="564">
        <v>-422123</v>
      </c>
      <c r="D18" s="550">
        <v>-346505138</v>
      </c>
    </row>
    <row r="19" spans="1:5" ht="12" customHeight="1" x14ac:dyDescent="0.3">
      <c r="A19" s="108" t="s">
        <v>122</v>
      </c>
      <c r="B19" s="63">
        <f>[3]Bilanci!C61</f>
        <v>8.4</v>
      </c>
      <c r="C19" s="564">
        <v>93548</v>
      </c>
      <c r="D19" s="550"/>
    </row>
    <row r="20" spans="1:5" ht="12" customHeight="1" x14ac:dyDescent="0.3">
      <c r="A20" s="108" t="s">
        <v>123</v>
      </c>
      <c r="B20" s="63"/>
      <c r="C20" s="564">
        <v>0</v>
      </c>
      <c r="D20" s="550"/>
    </row>
    <row r="21" spans="1:5" ht="12" customHeight="1" x14ac:dyDescent="0.3">
      <c r="A21" s="108" t="s">
        <v>124</v>
      </c>
      <c r="B21" s="63"/>
      <c r="C21" s="564">
        <v>-837835</v>
      </c>
      <c r="D21" s="550"/>
    </row>
    <row r="22" spans="1:5" ht="12" customHeight="1" x14ac:dyDescent="0.3">
      <c r="A22" s="108" t="s">
        <v>281</v>
      </c>
      <c r="B22" s="63"/>
      <c r="C22" s="564">
        <v>-10810610</v>
      </c>
      <c r="D22" s="550">
        <v>15057750</v>
      </c>
    </row>
    <row r="23" spans="1:5" ht="12" customHeight="1" x14ac:dyDescent="0.3">
      <c r="A23" s="108" t="s">
        <v>279</v>
      </c>
      <c r="B23" s="63"/>
      <c r="C23" s="564">
        <v>63555</v>
      </c>
      <c r="D23" s="550"/>
    </row>
    <row r="24" spans="1:5" ht="12" customHeight="1" x14ac:dyDescent="0.3">
      <c r="A24" s="108" t="s">
        <v>280</v>
      </c>
      <c r="B24" s="63"/>
      <c r="C24" s="564">
        <v>90000</v>
      </c>
      <c r="D24" s="550"/>
    </row>
    <row r="25" spans="1:5" ht="12" customHeight="1" x14ac:dyDescent="0.3">
      <c r="A25" s="108" t="s">
        <v>282</v>
      </c>
      <c r="B25" s="63"/>
      <c r="C25" s="564">
        <v>0</v>
      </c>
      <c r="D25" s="550"/>
    </row>
    <row r="26" spans="1:5" ht="12" customHeight="1" x14ac:dyDescent="0.3">
      <c r="A26" s="108" t="s">
        <v>125</v>
      </c>
      <c r="B26" s="63">
        <f>[3]Bilanci!C65</f>
        <v>8.5</v>
      </c>
      <c r="C26" s="564">
        <v>-17661</v>
      </c>
      <c r="D26" s="550"/>
    </row>
    <row r="27" spans="1:5" ht="12" customHeight="1" x14ac:dyDescent="0.3">
      <c r="A27" s="108" t="s">
        <v>126</v>
      </c>
      <c r="B27" s="63">
        <v>8.6</v>
      </c>
      <c r="C27" s="564">
        <v>-77256.989999999991</v>
      </c>
      <c r="D27" s="550"/>
    </row>
    <row r="28" spans="1:5" ht="12" customHeight="1" x14ac:dyDescent="0.3">
      <c r="A28" s="110" t="s">
        <v>127</v>
      </c>
      <c r="B28" s="63">
        <f>[3]PASH!C39</f>
        <v>15</v>
      </c>
      <c r="C28" s="564">
        <v>-855919</v>
      </c>
      <c r="D28" s="550">
        <v>-15231565</v>
      </c>
    </row>
    <row r="29" spans="1:5" ht="10.199999999999999" customHeight="1" thickBot="1" x14ac:dyDescent="0.35">
      <c r="A29" s="111"/>
      <c r="B29" s="63"/>
      <c r="C29" s="567"/>
      <c r="D29" s="553"/>
    </row>
    <row r="30" spans="1:5" ht="15" thickTop="1" x14ac:dyDescent="0.3">
      <c r="A30" s="112" t="s">
        <v>128</v>
      </c>
      <c r="B30" s="63"/>
      <c r="C30" s="562">
        <v>-16243624.051999999</v>
      </c>
      <c r="D30" s="547">
        <v>-151212247</v>
      </c>
      <c r="E30" s="528">
        <f>D13+D30</f>
        <v>14883935</v>
      </c>
    </row>
    <row r="31" spans="1:5" x14ac:dyDescent="0.3">
      <c r="A31" s="112"/>
      <c r="B31" s="63"/>
      <c r="C31" s="564"/>
      <c r="D31" s="550"/>
    </row>
    <row r="32" spans="1:5" x14ac:dyDescent="0.3">
      <c r="A32" s="105" t="s">
        <v>129</v>
      </c>
      <c r="B32" s="63"/>
      <c r="C32" s="568">
        <v>-90500</v>
      </c>
      <c r="D32" s="554">
        <v>0</v>
      </c>
      <c r="E32" s="528"/>
    </row>
    <row r="33" spans="1:4" x14ac:dyDescent="0.3">
      <c r="A33" s="108" t="s">
        <v>130</v>
      </c>
      <c r="B33" s="63">
        <f>[3]Bilanci!C35</f>
        <v>7.1</v>
      </c>
      <c r="C33" s="566">
        <v>-90500</v>
      </c>
      <c r="D33" s="552">
        <v>0</v>
      </c>
    </row>
    <row r="34" spans="1:4" x14ac:dyDescent="0.3">
      <c r="A34" s="108"/>
      <c r="B34" s="63">
        <v>7.2</v>
      </c>
      <c r="C34" s="564">
        <v>0</v>
      </c>
      <c r="D34" s="550"/>
    </row>
    <row r="35" spans="1:4" x14ac:dyDescent="0.3">
      <c r="A35" s="108"/>
      <c r="B35" s="63"/>
      <c r="C35" s="569"/>
      <c r="D35" s="555"/>
    </row>
    <row r="36" spans="1:4" x14ac:dyDescent="0.3">
      <c r="A36" s="105" t="s">
        <v>131</v>
      </c>
      <c r="B36" s="63"/>
      <c r="C36" s="568">
        <v>0</v>
      </c>
      <c r="D36" s="554"/>
    </row>
    <row r="37" spans="1:4" x14ac:dyDescent="0.3">
      <c r="A37" s="108" t="s">
        <v>132</v>
      </c>
      <c r="B37" s="63">
        <v>8.1999999999999993</v>
      </c>
      <c r="C37" s="566">
        <v>0</v>
      </c>
      <c r="D37" s="552"/>
    </row>
    <row r="38" spans="1:4" x14ac:dyDescent="0.3">
      <c r="A38" s="111"/>
      <c r="B38" s="63"/>
      <c r="C38" s="564"/>
      <c r="D38" s="550"/>
    </row>
    <row r="39" spans="1:4" x14ac:dyDescent="0.3">
      <c r="A39" s="111"/>
      <c r="B39" s="63"/>
      <c r="C39" s="564"/>
      <c r="D39" s="550"/>
    </row>
    <row r="40" spans="1:4" x14ac:dyDescent="0.3">
      <c r="A40" s="105" t="s">
        <v>133</v>
      </c>
      <c r="B40" s="63"/>
      <c r="C40" s="568">
        <v>2629007.6866499973</v>
      </c>
      <c r="D40" s="554">
        <v>-173815</v>
      </c>
    </row>
    <row r="41" spans="1:4" x14ac:dyDescent="0.3">
      <c r="A41" s="111"/>
      <c r="B41" s="63"/>
      <c r="C41" s="570"/>
      <c r="D41" s="556"/>
    </row>
    <row r="42" spans="1:4" x14ac:dyDescent="0.3">
      <c r="A42" s="111"/>
      <c r="B42" s="63"/>
      <c r="C42" s="64"/>
      <c r="D42" s="549"/>
    </row>
    <row r="43" spans="1:4" x14ac:dyDescent="0.3">
      <c r="A43" s="111" t="s">
        <v>134</v>
      </c>
      <c r="B43" s="63"/>
      <c r="C43" s="571">
        <v>70962</v>
      </c>
      <c r="D43" s="557">
        <v>244777</v>
      </c>
    </row>
    <row r="44" spans="1:4" x14ac:dyDescent="0.3">
      <c r="A44" s="111"/>
      <c r="B44" s="63"/>
      <c r="C44" s="570"/>
      <c r="D44" s="556"/>
    </row>
    <row r="45" spans="1:4" x14ac:dyDescent="0.3">
      <c r="A45" s="113" t="s">
        <v>135</v>
      </c>
      <c r="B45" s="95" t="s">
        <v>136</v>
      </c>
      <c r="C45" s="571">
        <v>2699969.6866499973</v>
      </c>
      <c r="D45" s="557">
        <v>70962</v>
      </c>
    </row>
    <row r="46" spans="1:4" s="523" customFormat="1" ht="13.2" x14ac:dyDescent="0.25">
      <c r="A46" s="98" t="s">
        <v>43</v>
      </c>
      <c r="B46" s="522"/>
      <c r="C46" s="220"/>
    </row>
    <row r="49" spans="3:3" x14ac:dyDescent="0.3">
      <c r="C49" s="220" t="s">
        <v>274</v>
      </c>
    </row>
    <row r="50" spans="3:3" x14ac:dyDescent="0.3">
      <c r="C50" s="220" t="s">
        <v>275</v>
      </c>
    </row>
  </sheetData>
  <mergeCells count="2">
    <mergeCell ref="A1:C1"/>
    <mergeCell ref="A2:C2"/>
  </mergeCells>
  <pageMargins left="0.98" right="0.26" top="0.79" bottom="0" header="0.42" footer="0.34"/>
  <pageSetup orientation="portrait" r:id="rId1"/>
  <headerFooter alignWithMargins="0">
    <oddHeader>&amp;CCMA Albania  Shpk K01401001O</oddHeader>
    <oddFooter>&amp;C2014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65"/>
  <sheetViews>
    <sheetView zoomScaleNormal="100" workbookViewId="0">
      <selection activeCell="F51" sqref="F51"/>
    </sheetView>
  </sheetViews>
  <sheetFormatPr defaultRowHeight="11.4" x14ac:dyDescent="0.2"/>
  <cols>
    <col min="1" max="1" width="30.77734375" style="98" customWidth="1"/>
    <col min="2" max="2" width="12.33203125" style="98" customWidth="1"/>
    <col min="3" max="3" width="6.5546875" style="98" customWidth="1"/>
    <col min="4" max="4" width="7.33203125" style="98" customWidth="1"/>
    <col min="5" max="5" width="11.5546875" style="98" customWidth="1"/>
    <col min="6" max="6" width="12.21875" style="98" customWidth="1"/>
    <col min="7" max="7" width="12.33203125" style="98" customWidth="1"/>
    <col min="8" max="256" width="8.88671875" style="98"/>
    <col min="257" max="257" width="45.109375" style="98" customWidth="1"/>
    <col min="258" max="258" width="14.77734375" style="98" customWidth="1"/>
    <col min="259" max="259" width="6.5546875" style="98" customWidth="1"/>
    <col min="260" max="260" width="8.88671875" style="98" customWidth="1"/>
    <col min="261" max="261" width="11.5546875" style="98" customWidth="1"/>
    <col min="262" max="263" width="15.77734375" style="98" bestFit="1" customWidth="1"/>
    <col min="264" max="512" width="8.88671875" style="98"/>
    <col min="513" max="513" width="45.109375" style="98" customWidth="1"/>
    <col min="514" max="514" width="14.77734375" style="98" customWidth="1"/>
    <col min="515" max="515" width="6.5546875" style="98" customWidth="1"/>
    <col min="516" max="516" width="8.88671875" style="98" customWidth="1"/>
    <col min="517" max="517" width="11.5546875" style="98" customWidth="1"/>
    <col min="518" max="519" width="15.77734375" style="98" bestFit="1" customWidth="1"/>
    <col min="520" max="768" width="8.88671875" style="98"/>
    <col min="769" max="769" width="45.109375" style="98" customWidth="1"/>
    <col min="770" max="770" width="14.77734375" style="98" customWidth="1"/>
    <col min="771" max="771" width="6.5546875" style="98" customWidth="1"/>
    <col min="772" max="772" width="8.88671875" style="98" customWidth="1"/>
    <col min="773" max="773" width="11.5546875" style="98" customWidth="1"/>
    <col min="774" max="775" width="15.77734375" style="98" bestFit="1" customWidth="1"/>
    <col min="776" max="1024" width="8.88671875" style="98"/>
    <col min="1025" max="1025" width="45.109375" style="98" customWidth="1"/>
    <col min="1026" max="1026" width="14.77734375" style="98" customWidth="1"/>
    <col min="1027" max="1027" width="6.5546875" style="98" customWidth="1"/>
    <col min="1028" max="1028" width="8.88671875" style="98" customWidth="1"/>
    <col min="1029" max="1029" width="11.5546875" style="98" customWidth="1"/>
    <col min="1030" max="1031" width="15.77734375" style="98" bestFit="1" customWidth="1"/>
    <col min="1032" max="1280" width="8.88671875" style="98"/>
    <col min="1281" max="1281" width="45.109375" style="98" customWidth="1"/>
    <col min="1282" max="1282" width="14.77734375" style="98" customWidth="1"/>
    <col min="1283" max="1283" width="6.5546875" style="98" customWidth="1"/>
    <col min="1284" max="1284" width="8.88671875" style="98" customWidth="1"/>
    <col min="1285" max="1285" width="11.5546875" style="98" customWidth="1"/>
    <col min="1286" max="1287" width="15.77734375" style="98" bestFit="1" customWidth="1"/>
    <col min="1288" max="1536" width="8.88671875" style="98"/>
    <col min="1537" max="1537" width="45.109375" style="98" customWidth="1"/>
    <col min="1538" max="1538" width="14.77734375" style="98" customWidth="1"/>
    <col min="1539" max="1539" width="6.5546875" style="98" customWidth="1"/>
    <col min="1540" max="1540" width="8.88671875" style="98" customWidth="1"/>
    <col min="1541" max="1541" width="11.5546875" style="98" customWidth="1"/>
    <col min="1542" max="1543" width="15.77734375" style="98" bestFit="1" customWidth="1"/>
    <col min="1544" max="1792" width="8.88671875" style="98"/>
    <col min="1793" max="1793" width="45.109375" style="98" customWidth="1"/>
    <col min="1794" max="1794" width="14.77734375" style="98" customWidth="1"/>
    <col min="1795" max="1795" width="6.5546875" style="98" customWidth="1"/>
    <col min="1796" max="1796" width="8.88671875" style="98" customWidth="1"/>
    <col min="1797" max="1797" width="11.5546875" style="98" customWidth="1"/>
    <col min="1798" max="1799" width="15.77734375" style="98" bestFit="1" customWidth="1"/>
    <col min="1800" max="2048" width="8.88671875" style="98"/>
    <col min="2049" max="2049" width="45.109375" style="98" customWidth="1"/>
    <col min="2050" max="2050" width="14.77734375" style="98" customWidth="1"/>
    <col min="2051" max="2051" width="6.5546875" style="98" customWidth="1"/>
    <col min="2052" max="2052" width="8.88671875" style="98" customWidth="1"/>
    <col min="2053" max="2053" width="11.5546875" style="98" customWidth="1"/>
    <col min="2054" max="2055" width="15.77734375" style="98" bestFit="1" customWidth="1"/>
    <col min="2056" max="2304" width="8.88671875" style="98"/>
    <col min="2305" max="2305" width="45.109375" style="98" customWidth="1"/>
    <col min="2306" max="2306" width="14.77734375" style="98" customWidth="1"/>
    <col min="2307" max="2307" width="6.5546875" style="98" customWidth="1"/>
    <col min="2308" max="2308" width="8.88671875" style="98" customWidth="1"/>
    <col min="2309" max="2309" width="11.5546875" style="98" customWidth="1"/>
    <col min="2310" max="2311" width="15.77734375" style="98" bestFit="1" customWidth="1"/>
    <col min="2312" max="2560" width="8.88671875" style="98"/>
    <col min="2561" max="2561" width="45.109375" style="98" customWidth="1"/>
    <col min="2562" max="2562" width="14.77734375" style="98" customWidth="1"/>
    <col min="2563" max="2563" width="6.5546875" style="98" customWidth="1"/>
    <col min="2564" max="2564" width="8.88671875" style="98" customWidth="1"/>
    <col min="2565" max="2565" width="11.5546875" style="98" customWidth="1"/>
    <col min="2566" max="2567" width="15.77734375" style="98" bestFit="1" customWidth="1"/>
    <col min="2568" max="2816" width="8.88671875" style="98"/>
    <col min="2817" max="2817" width="45.109375" style="98" customWidth="1"/>
    <col min="2818" max="2818" width="14.77734375" style="98" customWidth="1"/>
    <col min="2819" max="2819" width="6.5546875" style="98" customWidth="1"/>
    <col min="2820" max="2820" width="8.88671875" style="98" customWidth="1"/>
    <col min="2821" max="2821" width="11.5546875" style="98" customWidth="1"/>
    <col min="2822" max="2823" width="15.77734375" style="98" bestFit="1" customWidth="1"/>
    <col min="2824" max="3072" width="8.88671875" style="98"/>
    <col min="3073" max="3073" width="45.109375" style="98" customWidth="1"/>
    <col min="3074" max="3074" width="14.77734375" style="98" customWidth="1"/>
    <col min="3075" max="3075" width="6.5546875" style="98" customWidth="1"/>
    <col min="3076" max="3076" width="8.88671875" style="98" customWidth="1"/>
    <col min="3077" max="3077" width="11.5546875" style="98" customWidth="1"/>
    <col min="3078" max="3079" width="15.77734375" style="98" bestFit="1" customWidth="1"/>
    <col min="3080" max="3328" width="8.88671875" style="98"/>
    <col min="3329" max="3329" width="45.109375" style="98" customWidth="1"/>
    <col min="3330" max="3330" width="14.77734375" style="98" customWidth="1"/>
    <col min="3331" max="3331" width="6.5546875" style="98" customWidth="1"/>
    <col min="3332" max="3332" width="8.88671875" style="98" customWidth="1"/>
    <col min="3333" max="3333" width="11.5546875" style="98" customWidth="1"/>
    <col min="3334" max="3335" width="15.77734375" style="98" bestFit="1" customWidth="1"/>
    <col min="3336" max="3584" width="8.88671875" style="98"/>
    <col min="3585" max="3585" width="45.109375" style="98" customWidth="1"/>
    <col min="3586" max="3586" width="14.77734375" style="98" customWidth="1"/>
    <col min="3587" max="3587" width="6.5546875" style="98" customWidth="1"/>
    <col min="3588" max="3588" width="8.88671875" style="98" customWidth="1"/>
    <col min="3589" max="3589" width="11.5546875" style="98" customWidth="1"/>
    <col min="3590" max="3591" width="15.77734375" style="98" bestFit="1" customWidth="1"/>
    <col min="3592" max="3840" width="8.88671875" style="98"/>
    <col min="3841" max="3841" width="45.109375" style="98" customWidth="1"/>
    <col min="3842" max="3842" width="14.77734375" style="98" customWidth="1"/>
    <col min="3843" max="3843" width="6.5546875" style="98" customWidth="1"/>
    <col min="3844" max="3844" width="8.88671875" style="98" customWidth="1"/>
    <col min="3845" max="3845" width="11.5546875" style="98" customWidth="1"/>
    <col min="3846" max="3847" width="15.77734375" style="98" bestFit="1" customWidth="1"/>
    <col min="3848" max="4096" width="8.88671875" style="98"/>
    <col min="4097" max="4097" width="45.109375" style="98" customWidth="1"/>
    <col min="4098" max="4098" width="14.77734375" style="98" customWidth="1"/>
    <col min="4099" max="4099" width="6.5546875" style="98" customWidth="1"/>
    <col min="4100" max="4100" width="8.88671875" style="98" customWidth="1"/>
    <col min="4101" max="4101" width="11.5546875" style="98" customWidth="1"/>
    <col min="4102" max="4103" width="15.77734375" style="98" bestFit="1" customWidth="1"/>
    <col min="4104" max="4352" width="8.88671875" style="98"/>
    <col min="4353" max="4353" width="45.109375" style="98" customWidth="1"/>
    <col min="4354" max="4354" width="14.77734375" style="98" customWidth="1"/>
    <col min="4355" max="4355" width="6.5546875" style="98" customWidth="1"/>
    <col min="4356" max="4356" width="8.88671875" style="98" customWidth="1"/>
    <col min="4357" max="4357" width="11.5546875" style="98" customWidth="1"/>
    <col min="4358" max="4359" width="15.77734375" style="98" bestFit="1" customWidth="1"/>
    <col min="4360" max="4608" width="8.88671875" style="98"/>
    <col min="4609" max="4609" width="45.109375" style="98" customWidth="1"/>
    <col min="4610" max="4610" width="14.77734375" style="98" customWidth="1"/>
    <col min="4611" max="4611" width="6.5546875" style="98" customWidth="1"/>
    <col min="4612" max="4612" width="8.88671875" style="98" customWidth="1"/>
    <col min="4613" max="4613" width="11.5546875" style="98" customWidth="1"/>
    <col min="4614" max="4615" width="15.77734375" style="98" bestFit="1" customWidth="1"/>
    <col min="4616" max="4864" width="8.88671875" style="98"/>
    <col min="4865" max="4865" width="45.109375" style="98" customWidth="1"/>
    <col min="4866" max="4866" width="14.77734375" style="98" customWidth="1"/>
    <col min="4867" max="4867" width="6.5546875" style="98" customWidth="1"/>
    <col min="4868" max="4868" width="8.88671875" style="98" customWidth="1"/>
    <col min="4869" max="4869" width="11.5546875" style="98" customWidth="1"/>
    <col min="4870" max="4871" width="15.77734375" style="98" bestFit="1" customWidth="1"/>
    <col min="4872" max="5120" width="8.88671875" style="98"/>
    <col min="5121" max="5121" width="45.109375" style="98" customWidth="1"/>
    <col min="5122" max="5122" width="14.77734375" style="98" customWidth="1"/>
    <col min="5123" max="5123" width="6.5546875" style="98" customWidth="1"/>
    <col min="5124" max="5124" width="8.88671875" style="98" customWidth="1"/>
    <col min="5125" max="5125" width="11.5546875" style="98" customWidth="1"/>
    <col min="5126" max="5127" width="15.77734375" style="98" bestFit="1" customWidth="1"/>
    <col min="5128" max="5376" width="8.88671875" style="98"/>
    <col min="5377" max="5377" width="45.109375" style="98" customWidth="1"/>
    <col min="5378" max="5378" width="14.77734375" style="98" customWidth="1"/>
    <col min="5379" max="5379" width="6.5546875" style="98" customWidth="1"/>
    <col min="5380" max="5380" width="8.88671875" style="98" customWidth="1"/>
    <col min="5381" max="5381" width="11.5546875" style="98" customWidth="1"/>
    <col min="5382" max="5383" width="15.77734375" style="98" bestFit="1" customWidth="1"/>
    <col min="5384" max="5632" width="8.88671875" style="98"/>
    <col min="5633" max="5633" width="45.109375" style="98" customWidth="1"/>
    <col min="5634" max="5634" width="14.77734375" style="98" customWidth="1"/>
    <col min="5635" max="5635" width="6.5546875" style="98" customWidth="1"/>
    <col min="5636" max="5636" width="8.88671875" style="98" customWidth="1"/>
    <col min="5637" max="5637" width="11.5546875" style="98" customWidth="1"/>
    <col min="5638" max="5639" width="15.77734375" style="98" bestFit="1" customWidth="1"/>
    <col min="5640" max="5888" width="8.88671875" style="98"/>
    <col min="5889" max="5889" width="45.109375" style="98" customWidth="1"/>
    <col min="5890" max="5890" width="14.77734375" style="98" customWidth="1"/>
    <col min="5891" max="5891" width="6.5546875" style="98" customWidth="1"/>
    <col min="5892" max="5892" width="8.88671875" style="98" customWidth="1"/>
    <col min="5893" max="5893" width="11.5546875" style="98" customWidth="1"/>
    <col min="5894" max="5895" width="15.77734375" style="98" bestFit="1" customWidth="1"/>
    <col min="5896" max="6144" width="8.88671875" style="98"/>
    <col min="6145" max="6145" width="45.109375" style="98" customWidth="1"/>
    <col min="6146" max="6146" width="14.77734375" style="98" customWidth="1"/>
    <col min="6147" max="6147" width="6.5546875" style="98" customWidth="1"/>
    <col min="6148" max="6148" width="8.88671875" style="98" customWidth="1"/>
    <col min="6149" max="6149" width="11.5546875" style="98" customWidth="1"/>
    <col min="6150" max="6151" width="15.77734375" style="98" bestFit="1" customWidth="1"/>
    <col min="6152" max="6400" width="8.88671875" style="98"/>
    <col min="6401" max="6401" width="45.109375" style="98" customWidth="1"/>
    <col min="6402" max="6402" width="14.77734375" style="98" customWidth="1"/>
    <col min="6403" max="6403" width="6.5546875" style="98" customWidth="1"/>
    <col min="6404" max="6404" width="8.88671875" style="98" customWidth="1"/>
    <col min="6405" max="6405" width="11.5546875" style="98" customWidth="1"/>
    <col min="6406" max="6407" width="15.77734375" style="98" bestFit="1" customWidth="1"/>
    <col min="6408" max="6656" width="8.88671875" style="98"/>
    <col min="6657" max="6657" width="45.109375" style="98" customWidth="1"/>
    <col min="6658" max="6658" width="14.77734375" style="98" customWidth="1"/>
    <col min="6659" max="6659" width="6.5546875" style="98" customWidth="1"/>
    <col min="6660" max="6660" width="8.88671875" style="98" customWidth="1"/>
    <col min="6661" max="6661" width="11.5546875" style="98" customWidth="1"/>
    <col min="6662" max="6663" width="15.77734375" style="98" bestFit="1" customWidth="1"/>
    <col min="6664" max="6912" width="8.88671875" style="98"/>
    <col min="6913" max="6913" width="45.109375" style="98" customWidth="1"/>
    <col min="6914" max="6914" width="14.77734375" style="98" customWidth="1"/>
    <col min="6915" max="6915" width="6.5546875" style="98" customWidth="1"/>
    <col min="6916" max="6916" width="8.88671875" style="98" customWidth="1"/>
    <col min="6917" max="6917" width="11.5546875" style="98" customWidth="1"/>
    <col min="6918" max="6919" width="15.77734375" style="98" bestFit="1" customWidth="1"/>
    <col min="6920" max="7168" width="8.88671875" style="98"/>
    <col min="7169" max="7169" width="45.109375" style="98" customWidth="1"/>
    <col min="7170" max="7170" width="14.77734375" style="98" customWidth="1"/>
    <col min="7171" max="7171" width="6.5546875" style="98" customWidth="1"/>
    <col min="7172" max="7172" width="8.88671875" style="98" customWidth="1"/>
    <col min="7173" max="7173" width="11.5546875" style="98" customWidth="1"/>
    <col min="7174" max="7175" width="15.77734375" style="98" bestFit="1" customWidth="1"/>
    <col min="7176" max="7424" width="8.88671875" style="98"/>
    <col min="7425" max="7425" width="45.109375" style="98" customWidth="1"/>
    <col min="7426" max="7426" width="14.77734375" style="98" customWidth="1"/>
    <col min="7427" max="7427" width="6.5546875" style="98" customWidth="1"/>
    <col min="7428" max="7428" width="8.88671875" style="98" customWidth="1"/>
    <col min="7429" max="7429" width="11.5546875" style="98" customWidth="1"/>
    <col min="7430" max="7431" width="15.77734375" style="98" bestFit="1" customWidth="1"/>
    <col min="7432" max="7680" width="8.88671875" style="98"/>
    <col min="7681" max="7681" width="45.109375" style="98" customWidth="1"/>
    <col min="7682" max="7682" width="14.77734375" style="98" customWidth="1"/>
    <col min="7683" max="7683" width="6.5546875" style="98" customWidth="1"/>
    <col min="7684" max="7684" width="8.88671875" style="98" customWidth="1"/>
    <col min="7685" max="7685" width="11.5546875" style="98" customWidth="1"/>
    <col min="7686" max="7687" width="15.77734375" style="98" bestFit="1" customWidth="1"/>
    <col min="7688" max="7936" width="8.88671875" style="98"/>
    <col min="7937" max="7937" width="45.109375" style="98" customWidth="1"/>
    <col min="7938" max="7938" width="14.77734375" style="98" customWidth="1"/>
    <col min="7939" max="7939" width="6.5546875" style="98" customWidth="1"/>
    <col min="7940" max="7940" width="8.88671875" style="98" customWidth="1"/>
    <col min="7941" max="7941" width="11.5546875" style="98" customWidth="1"/>
    <col min="7942" max="7943" width="15.77734375" style="98" bestFit="1" customWidth="1"/>
    <col min="7944" max="8192" width="8.88671875" style="98"/>
    <col min="8193" max="8193" width="45.109375" style="98" customWidth="1"/>
    <col min="8194" max="8194" width="14.77734375" style="98" customWidth="1"/>
    <col min="8195" max="8195" width="6.5546875" style="98" customWidth="1"/>
    <col min="8196" max="8196" width="8.88671875" style="98" customWidth="1"/>
    <col min="8197" max="8197" width="11.5546875" style="98" customWidth="1"/>
    <col min="8198" max="8199" width="15.77734375" style="98" bestFit="1" customWidth="1"/>
    <col min="8200" max="8448" width="8.88671875" style="98"/>
    <col min="8449" max="8449" width="45.109375" style="98" customWidth="1"/>
    <col min="8450" max="8450" width="14.77734375" style="98" customWidth="1"/>
    <col min="8451" max="8451" width="6.5546875" style="98" customWidth="1"/>
    <col min="8452" max="8452" width="8.88671875" style="98" customWidth="1"/>
    <col min="8453" max="8453" width="11.5546875" style="98" customWidth="1"/>
    <col min="8454" max="8455" width="15.77734375" style="98" bestFit="1" customWidth="1"/>
    <col min="8456" max="8704" width="8.88671875" style="98"/>
    <col min="8705" max="8705" width="45.109375" style="98" customWidth="1"/>
    <col min="8706" max="8706" width="14.77734375" style="98" customWidth="1"/>
    <col min="8707" max="8707" width="6.5546875" style="98" customWidth="1"/>
    <col min="8708" max="8708" width="8.88671875" style="98" customWidth="1"/>
    <col min="8709" max="8709" width="11.5546875" style="98" customWidth="1"/>
    <col min="8710" max="8711" width="15.77734375" style="98" bestFit="1" customWidth="1"/>
    <col min="8712" max="8960" width="8.88671875" style="98"/>
    <col min="8961" max="8961" width="45.109375" style="98" customWidth="1"/>
    <col min="8962" max="8962" width="14.77734375" style="98" customWidth="1"/>
    <col min="8963" max="8963" width="6.5546875" style="98" customWidth="1"/>
    <col min="8964" max="8964" width="8.88671875" style="98" customWidth="1"/>
    <col min="8965" max="8965" width="11.5546875" style="98" customWidth="1"/>
    <col min="8966" max="8967" width="15.77734375" style="98" bestFit="1" customWidth="1"/>
    <col min="8968" max="9216" width="8.88671875" style="98"/>
    <col min="9217" max="9217" width="45.109375" style="98" customWidth="1"/>
    <col min="9218" max="9218" width="14.77734375" style="98" customWidth="1"/>
    <col min="9219" max="9219" width="6.5546875" style="98" customWidth="1"/>
    <col min="9220" max="9220" width="8.88671875" style="98" customWidth="1"/>
    <col min="9221" max="9221" width="11.5546875" style="98" customWidth="1"/>
    <col min="9222" max="9223" width="15.77734375" style="98" bestFit="1" customWidth="1"/>
    <col min="9224" max="9472" width="8.88671875" style="98"/>
    <col min="9473" max="9473" width="45.109375" style="98" customWidth="1"/>
    <col min="9474" max="9474" width="14.77734375" style="98" customWidth="1"/>
    <col min="9475" max="9475" width="6.5546875" style="98" customWidth="1"/>
    <col min="9476" max="9476" width="8.88671875" style="98" customWidth="1"/>
    <col min="9477" max="9477" width="11.5546875" style="98" customWidth="1"/>
    <col min="9478" max="9479" width="15.77734375" style="98" bestFit="1" customWidth="1"/>
    <col min="9480" max="9728" width="8.88671875" style="98"/>
    <col min="9729" max="9729" width="45.109375" style="98" customWidth="1"/>
    <col min="9730" max="9730" width="14.77734375" style="98" customWidth="1"/>
    <col min="9731" max="9731" width="6.5546875" style="98" customWidth="1"/>
    <col min="9732" max="9732" width="8.88671875" style="98" customWidth="1"/>
    <col min="9733" max="9733" width="11.5546875" style="98" customWidth="1"/>
    <col min="9734" max="9735" width="15.77734375" style="98" bestFit="1" customWidth="1"/>
    <col min="9736" max="9984" width="8.88671875" style="98"/>
    <col min="9985" max="9985" width="45.109375" style="98" customWidth="1"/>
    <col min="9986" max="9986" width="14.77734375" style="98" customWidth="1"/>
    <col min="9987" max="9987" width="6.5546875" style="98" customWidth="1"/>
    <col min="9988" max="9988" width="8.88671875" style="98" customWidth="1"/>
    <col min="9989" max="9989" width="11.5546875" style="98" customWidth="1"/>
    <col min="9990" max="9991" width="15.77734375" style="98" bestFit="1" customWidth="1"/>
    <col min="9992" max="10240" width="8.88671875" style="98"/>
    <col min="10241" max="10241" width="45.109375" style="98" customWidth="1"/>
    <col min="10242" max="10242" width="14.77734375" style="98" customWidth="1"/>
    <col min="10243" max="10243" width="6.5546875" style="98" customWidth="1"/>
    <col min="10244" max="10244" width="8.88671875" style="98" customWidth="1"/>
    <col min="10245" max="10245" width="11.5546875" style="98" customWidth="1"/>
    <col min="10246" max="10247" width="15.77734375" style="98" bestFit="1" customWidth="1"/>
    <col min="10248" max="10496" width="8.88671875" style="98"/>
    <col min="10497" max="10497" width="45.109375" style="98" customWidth="1"/>
    <col min="10498" max="10498" width="14.77734375" style="98" customWidth="1"/>
    <col min="10499" max="10499" width="6.5546875" style="98" customWidth="1"/>
    <col min="10500" max="10500" width="8.88671875" style="98" customWidth="1"/>
    <col min="10501" max="10501" width="11.5546875" style="98" customWidth="1"/>
    <col min="10502" max="10503" width="15.77734375" style="98" bestFit="1" customWidth="1"/>
    <col min="10504" max="10752" width="8.88671875" style="98"/>
    <col min="10753" max="10753" width="45.109375" style="98" customWidth="1"/>
    <col min="10754" max="10754" width="14.77734375" style="98" customWidth="1"/>
    <col min="10755" max="10755" width="6.5546875" style="98" customWidth="1"/>
    <col min="10756" max="10756" width="8.88671875" style="98" customWidth="1"/>
    <col min="10757" max="10757" width="11.5546875" style="98" customWidth="1"/>
    <col min="10758" max="10759" width="15.77734375" style="98" bestFit="1" customWidth="1"/>
    <col min="10760" max="11008" width="8.88671875" style="98"/>
    <col min="11009" max="11009" width="45.109375" style="98" customWidth="1"/>
    <col min="11010" max="11010" width="14.77734375" style="98" customWidth="1"/>
    <col min="11011" max="11011" width="6.5546875" style="98" customWidth="1"/>
    <col min="11012" max="11012" width="8.88671875" style="98" customWidth="1"/>
    <col min="11013" max="11013" width="11.5546875" style="98" customWidth="1"/>
    <col min="11014" max="11015" width="15.77734375" style="98" bestFit="1" customWidth="1"/>
    <col min="11016" max="11264" width="8.88671875" style="98"/>
    <col min="11265" max="11265" width="45.109375" style="98" customWidth="1"/>
    <col min="11266" max="11266" width="14.77734375" style="98" customWidth="1"/>
    <col min="11267" max="11267" width="6.5546875" style="98" customWidth="1"/>
    <col min="11268" max="11268" width="8.88671875" style="98" customWidth="1"/>
    <col min="11269" max="11269" width="11.5546875" style="98" customWidth="1"/>
    <col min="11270" max="11271" width="15.77734375" style="98" bestFit="1" customWidth="1"/>
    <col min="11272" max="11520" width="8.88671875" style="98"/>
    <col min="11521" max="11521" width="45.109375" style="98" customWidth="1"/>
    <col min="11522" max="11522" width="14.77734375" style="98" customWidth="1"/>
    <col min="11523" max="11523" width="6.5546875" style="98" customWidth="1"/>
    <col min="11524" max="11524" width="8.88671875" style="98" customWidth="1"/>
    <col min="11525" max="11525" width="11.5546875" style="98" customWidth="1"/>
    <col min="11526" max="11527" width="15.77734375" style="98" bestFit="1" customWidth="1"/>
    <col min="11528" max="11776" width="8.88671875" style="98"/>
    <col min="11777" max="11777" width="45.109375" style="98" customWidth="1"/>
    <col min="11778" max="11778" width="14.77734375" style="98" customWidth="1"/>
    <col min="11779" max="11779" width="6.5546875" style="98" customWidth="1"/>
    <col min="11780" max="11780" width="8.88671875" style="98" customWidth="1"/>
    <col min="11781" max="11781" width="11.5546875" style="98" customWidth="1"/>
    <col min="11782" max="11783" width="15.77734375" style="98" bestFit="1" customWidth="1"/>
    <col min="11784" max="12032" width="8.88671875" style="98"/>
    <col min="12033" max="12033" width="45.109375" style="98" customWidth="1"/>
    <col min="12034" max="12034" width="14.77734375" style="98" customWidth="1"/>
    <col min="12035" max="12035" width="6.5546875" style="98" customWidth="1"/>
    <col min="12036" max="12036" width="8.88671875" style="98" customWidth="1"/>
    <col min="12037" max="12037" width="11.5546875" style="98" customWidth="1"/>
    <col min="12038" max="12039" width="15.77734375" style="98" bestFit="1" customWidth="1"/>
    <col min="12040" max="12288" width="8.88671875" style="98"/>
    <col min="12289" max="12289" width="45.109375" style="98" customWidth="1"/>
    <col min="12290" max="12290" width="14.77734375" style="98" customWidth="1"/>
    <col min="12291" max="12291" width="6.5546875" style="98" customWidth="1"/>
    <col min="12292" max="12292" width="8.88671875" style="98" customWidth="1"/>
    <col min="12293" max="12293" width="11.5546875" style="98" customWidth="1"/>
    <col min="12294" max="12295" width="15.77734375" style="98" bestFit="1" customWidth="1"/>
    <col min="12296" max="12544" width="8.88671875" style="98"/>
    <col min="12545" max="12545" width="45.109375" style="98" customWidth="1"/>
    <col min="12546" max="12546" width="14.77734375" style="98" customWidth="1"/>
    <col min="12547" max="12547" width="6.5546875" style="98" customWidth="1"/>
    <col min="12548" max="12548" width="8.88671875" style="98" customWidth="1"/>
    <col min="12549" max="12549" width="11.5546875" style="98" customWidth="1"/>
    <col min="12550" max="12551" width="15.77734375" style="98" bestFit="1" customWidth="1"/>
    <col min="12552" max="12800" width="8.88671875" style="98"/>
    <col min="12801" max="12801" width="45.109375" style="98" customWidth="1"/>
    <col min="12802" max="12802" width="14.77734375" style="98" customWidth="1"/>
    <col min="12803" max="12803" width="6.5546875" style="98" customWidth="1"/>
    <col min="12804" max="12804" width="8.88671875" style="98" customWidth="1"/>
    <col min="12805" max="12805" width="11.5546875" style="98" customWidth="1"/>
    <col min="12806" max="12807" width="15.77734375" style="98" bestFit="1" customWidth="1"/>
    <col min="12808" max="13056" width="8.88671875" style="98"/>
    <col min="13057" max="13057" width="45.109375" style="98" customWidth="1"/>
    <col min="13058" max="13058" width="14.77734375" style="98" customWidth="1"/>
    <col min="13059" max="13059" width="6.5546875" style="98" customWidth="1"/>
    <col min="13060" max="13060" width="8.88671875" style="98" customWidth="1"/>
    <col min="13061" max="13061" width="11.5546875" style="98" customWidth="1"/>
    <col min="13062" max="13063" width="15.77734375" style="98" bestFit="1" customWidth="1"/>
    <col min="13064" max="13312" width="8.88671875" style="98"/>
    <col min="13313" max="13313" width="45.109375" style="98" customWidth="1"/>
    <col min="13314" max="13314" width="14.77734375" style="98" customWidth="1"/>
    <col min="13315" max="13315" width="6.5546875" style="98" customWidth="1"/>
    <col min="13316" max="13316" width="8.88671875" style="98" customWidth="1"/>
    <col min="13317" max="13317" width="11.5546875" style="98" customWidth="1"/>
    <col min="13318" max="13319" width="15.77734375" style="98" bestFit="1" customWidth="1"/>
    <col min="13320" max="13568" width="8.88671875" style="98"/>
    <col min="13569" max="13569" width="45.109375" style="98" customWidth="1"/>
    <col min="13570" max="13570" width="14.77734375" style="98" customWidth="1"/>
    <col min="13571" max="13571" width="6.5546875" style="98" customWidth="1"/>
    <col min="13572" max="13572" width="8.88671875" style="98" customWidth="1"/>
    <col min="13573" max="13573" width="11.5546875" style="98" customWidth="1"/>
    <col min="13574" max="13575" width="15.77734375" style="98" bestFit="1" customWidth="1"/>
    <col min="13576" max="13824" width="8.88671875" style="98"/>
    <col min="13825" max="13825" width="45.109375" style="98" customWidth="1"/>
    <col min="13826" max="13826" width="14.77734375" style="98" customWidth="1"/>
    <col min="13827" max="13827" width="6.5546875" style="98" customWidth="1"/>
    <col min="13828" max="13828" width="8.88671875" style="98" customWidth="1"/>
    <col min="13829" max="13829" width="11.5546875" style="98" customWidth="1"/>
    <col min="13830" max="13831" width="15.77734375" style="98" bestFit="1" customWidth="1"/>
    <col min="13832" max="14080" width="8.88671875" style="98"/>
    <col min="14081" max="14081" width="45.109375" style="98" customWidth="1"/>
    <col min="14082" max="14082" width="14.77734375" style="98" customWidth="1"/>
    <col min="14083" max="14083" width="6.5546875" style="98" customWidth="1"/>
    <col min="14084" max="14084" width="8.88671875" style="98" customWidth="1"/>
    <col min="14085" max="14085" width="11.5546875" style="98" customWidth="1"/>
    <col min="14086" max="14087" width="15.77734375" style="98" bestFit="1" customWidth="1"/>
    <col min="14088" max="14336" width="8.88671875" style="98"/>
    <col min="14337" max="14337" width="45.109375" style="98" customWidth="1"/>
    <col min="14338" max="14338" width="14.77734375" style="98" customWidth="1"/>
    <col min="14339" max="14339" width="6.5546875" style="98" customWidth="1"/>
    <col min="14340" max="14340" width="8.88671875" style="98" customWidth="1"/>
    <col min="14341" max="14341" width="11.5546875" style="98" customWidth="1"/>
    <col min="14342" max="14343" width="15.77734375" style="98" bestFit="1" customWidth="1"/>
    <col min="14344" max="14592" width="8.88671875" style="98"/>
    <col min="14593" max="14593" width="45.109375" style="98" customWidth="1"/>
    <col min="14594" max="14594" width="14.77734375" style="98" customWidth="1"/>
    <col min="14595" max="14595" width="6.5546875" style="98" customWidth="1"/>
    <col min="14596" max="14596" width="8.88671875" style="98" customWidth="1"/>
    <col min="14597" max="14597" width="11.5546875" style="98" customWidth="1"/>
    <col min="14598" max="14599" width="15.77734375" style="98" bestFit="1" customWidth="1"/>
    <col min="14600" max="14848" width="8.88671875" style="98"/>
    <col min="14849" max="14849" width="45.109375" style="98" customWidth="1"/>
    <col min="14850" max="14850" width="14.77734375" style="98" customWidth="1"/>
    <col min="14851" max="14851" width="6.5546875" style="98" customWidth="1"/>
    <col min="14852" max="14852" width="8.88671875" style="98" customWidth="1"/>
    <col min="14853" max="14853" width="11.5546875" style="98" customWidth="1"/>
    <col min="14854" max="14855" width="15.77734375" style="98" bestFit="1" customWidth="1"/>
    <col min="14856" max="15104" width="8.88671875" style="98"/>
    <col min="15105" max="15105" width="45.109375" style="98" customWidth="1"/>
    <col min="15106" max="15106" width="14.77734375" style="98" customWidth="1"/>
    <col min="15107" max="15107" width="6.5546875" style="98" customWidth="1"/>
    <col min="15108" max="15108" width="8.88671875" style="98" customWidth="1"/>
    <col min="15109" max="15109" width="11.5546875" style="98" customWidth="1"/>
    <col min="15110" max="15111" width="15.77734375" style="98" bestFit="1" customWidth="1"/>
    <col min="15112" max="15360" width="8.88671875" style="98"/>
    <col min="15361" max="15361" width="45.109375" style="98" customWidth="1"/>
    <col min="15362" max="15362" width="14.77734375" style="98" customWidth="1"/>
    <col min="15363" max="15363" width="6.5546875" style="98" customWidth="1"/>
    <col min="15364" max="15364" width="8.88671875" style="98" customWidth="1"/>
    <col min="15365" max="15365" width="11.5546875" style="98" customWidth="1"/>
    <col min="15366" max="15367" width="15.77734375" style="98" bestFit="1" customWidth="1"/>
    <col min="15368" max="15616" width="8.88671875" style="98"/>
    <col min="15617" max="15617" width="45.109375" style="98" customWidth="1"/>
    <col min="15618" max="15618" width="14.77734375" style="98" customWidth="1"/>
    <col min="15619" max="15619" width="6.5546875" style="98" customWidth="1"/>
    <col min="15620" max="15620" width="8.88671875" style="98" customWidth="1"/>
    <col min="15621" max="15621" width="11.5546875" style="98" customWidth="1"/>
    <col min="15622" max="15623" width="15.77734375" style="98" bestFit="1" customWidth="1"/>
    <col min="15624" max="15872" width="8.88671875" style="98"/>
    <col min="15873" max="15873" width="45.109375" style="98" customWidth="1"/>
    <col min="15874" max="15874" width="14.77734375" style="98" customWidth="1"/>
    <col min="15875" max="15875" width="6.5546875" style="98" customWidth="1"/>
    <col min="15876" max="15876" width="8.88671875" style="98" customWidth="1"/>
    <col min="15877" max="15877" width="11.5546875" style="98" customWidth="1"/>
    <col min="15878" max="15879" width="15.77734375" style="98" bestFit="1" customWidth="1"/>
    <col min="15880" max="16128" width="8.88671875" style="98"/>
    <col min="16129" max="16129" width="45.109375" style="98" customWidth="1"/>
    <col min="16130" max="16130" width="14.77734375" style="98" customWidth="1"/>
    <col min="16131" max="16131" width="6.5546875" style="98" customWidth="1"/>
    <col min="16132" max="16132" width="8.88671875" style="98" customWidth="1"/>
    <col min="16133" max="16133" width="11.5546875" style="98" customWidth="1"/>
    <col min="16134" max="16135" width="15.77734375" style="98" bestFit="1" customWidth="1"/>
    <col min="16136" max="16384" width="8.88671875" style="98"/>
  </cols>
  <sheetData>
    <row r="1" spans="1:9" ht="18" customHeight="1" x14ac:dyDescent="0.25">
      <c r="A1" s="572" t="s">
        <v>284</v>
      </c>
      <c r="B1" s="572"/>
      <c r="C1" s="572"/>
      <c r="D1" s="572"/>
      <c r="E1" s="572"/>
      <c r="F1" s="572"/>
      <c r="G1" s="572"/>
    </row>
    <row r="2" spans="1:9" ht="18" customHeight="1" x14ac:dyDescent="0.25">
      <c r="A2" s="514"/>
      <c r="B2" s="514"/>
      <c r="C2" s="514"/>
      <c r="D2" s="514"/>
      <c r="E2" s="514"/>
      <c r="F2" s="514"/>
      <c r="G2" s="514"/>
    </row>
    <row r="3" spans="1:9" ht="33" customHeight="1" x14ac:dyDescent="0.25">
      <c r="A3" s="418"/>
      <c r="B3" s="419" t="s">
        <v>138</v>
      </c>
      <c r="C3" s="419" t="s">
        <v>285</v>
      </c>
      <c r="D3" s="419" t="s">
        <v>286</v>
      </c>
      <c r="E3" s="419" t="s">
        <v>287</v>
      </c>
      <c r="F3" s="419" t="s">
        <v>288</v>
      </c>
      <c r="G3" s="420" t="s">
        <v>19</v>
      </c>
      <c r="H3" s="421"/>
      <c r="I3" s="421"/>
    </row>
    <row r="4" spans="1:9" s="425" customFormat="1" ht="17.399999999999999" hidden="1" customHeight="1" x14ac:dyDescent="0.2">
      <c r="A4" s="422" t="s">
        <v>289</v>
      </c>
      <c r="B4" s="423">
        <v>100000</v>
      </c>
      <c r="C4" s="423" t="s">
        <v>182</v>
      </c>
      <c r="D4" s="423">
        <f>70325.82-64446</f>
        <v>5879.820000000007</v>
      </c>
      <c r="E4" s="423">
        <f>117209.7-107415</f>
        <v>9794.6999999999971</v>
      </c>
      <c r="F4" s="423">
        <v>2156658</v>
      </c>
      <c r="G4" s="424">
        <f>SUM(D4:F4)</f>
        <v>2172332.52</v>
      </c>
    </row>
    <row r="5" spans="1:9" ht="12" hidden="1" x14ac:dyDescent="0.25">
      <c r="A5" s="426" t="s">
        <v>290</v>
      </c>
      <c r="B5" s="427"/>
      <c r="C5" s="427" t="s">
        <v>82</v>
      </c>
      <c r="D5" s="427"/>
      <c r="E5" s="427"/>
      <c r="F5" s="427"/>
      <c r="G5" s="428"/>
    </row>
    <row r="6" spans="1:9" ht="12" hidden="1" x14ac:dyDescent="0.25">
      <c r="A6" s="426" t="s">
        <v>144</v>
      </c>
      <c r="B6" s="427"/>
      <c r="C6" s="427"/>
      <c r="D6" s="427"/>
      <c r="E6" s="427"/>
      <c r="F6" s="427" t="s">
        <v>291</v>
      </c>
      <c r="G6" s="428"/>
      <c r="I6" s="429"/>
    </row>
    <row r="7" spans="1:9" ht="46.2" hidden="1" x14ac:dyDescent="0.25">
      <c r="A7" s="430" t="s">
        <v>292</v>
      </c>
      <c r="B7" s="427"/>
      <c r="C7" s="427"/>
      <c r="D7" s="427">
        <v>88939.89</v>
      </c>
      <c r="E7" s="427">
        <v>199932</v>
      </c>
      <c r="F7" s="427">
        <f>2675791+264405</f>
        <v>2940196</v>
      </c>
      <c r="G7" s="428">
        <f>SUM(D7:F7)</f>
        <v>3229067.89</v>
      </c>
      <c r="H7" s="431"/>
    </row>
    <row r="8" spans="1:9" ht="12" hidden="1" x14ac:dyDescent="0.25">
      <c r="A8" s="426" t="s">
        <v>293</v>
      </c>
      <c r="B8" s="427"/>
      <c r="C8" s="427"/>
      <c r="D8" s="427"/>
      <c r="E8" s="427"/>
      <c r="F8" s="427"/>
      <c r="G8" s="428"/>
    </row>
    <row r="9" spans="1:9" ht="18" hidden="1" customHeight="1" x14ac:dyDescent="0.2">
      <c r="A9" s="422" t="s">
        <v>294</v>
      </c>
      <c r="B9" s="423">
        <f>B4</f>
        <v>100000</v>
      </c>
      <c r="C9" s="423"/>
      <c r="D9" s="423">
        <f>D4+D7</f>
        <v>94819.71</v>
      </c>
      <c r="E9" s="423">
        <f>E4+E7</f>
        <v>209726.7</v>
      </c>
      <c r="F9" s="423">
        <f>F4+F7</f>
        <v>5096854</v>
      </c>
      <c r="G9" s="424">
        <f>G4+G7</f>
        <v>5401400.4100000001</v>
      </c>
      <c r="H9" s="432" t="e">
        <f>5673261-#REF!</f>
        <v>#REF!</v>
      </c>
    </row>
    <row r="10" spans="1:9" ht="19.5" hidden="1" customHeight="1" x14ac:dyDescent="0.25">
      <c r="A10" s="433" t="s">
        <v>295</v>
      </c>
      <c r="B10" s="427"/>
      <c r="C10" s="427"/>
      <c r="D10" s="427"/>
      <c r="E10" s="427"/>
      <c r="F10" s="427"/>
      <c r="G10" s="428"/>
    </row>
    <row r="11" spans="1:9" ht="28.5" hidden="1" customHeight="1" x14ac:dyDescent="0.25">
      <c r="A11" s="434" t="s">
        <v>296</v>
      </c>
      <c r="B11" s="427"/>
      <c r="C11" s="427"/>
      <c r="D11" s="427">
        <v>64449</v>
      </c>
      <c r="E11" s="427">
        <v>107415</v>
      </c>
      <c r="F11" s="427">
        <v>1976436</v>
      </c>
      <c r="G11" s="428">
        <v>2148300</v>
      </c>
    </row>
    <row r="12" spans="1:9" ht="15" hidden="1" customHeight="1" x14ac:dyDescent="0.25">
      <c r="A12" s="426" t="s">
        <v>144</v>
      </c>
      <c r="B12" s="427"/>
      <c r="C12" s="427"/>
      <c r="D12" s="427"/>
      <c r="E12" s="427"/>
      <c r="F12" s="427"/>
      <c r="G12" s="428"/>
    </row>
    <row r="13" spans="1:9" ht="18.75" hidden="1" customHeight="1" x14ac:dyDescent="0.2">
      <c r="A13" s="422" t="s">
        <v>297</v>
      </c>
      <c r="B13" s="435">
        <v>100000</v>
      </c>
      <c r="C13" s="435"/>
      <c r="D13" s="435">
        <f>D9+D11</f>
        <v>159268.71000000002</v>
      </c>
      <c r="E13" s="435">
        <f>E9+E11</f>
        <v>317141.7</v>
      </c>
      <c r="F13" s="435">
        <f>F9+F11</f>
        <v>7073290</v>
      </c>
      <c r="G13" s="436">
        <f>G9+G11</f>
        <v>7549700.4100000001</v>
      </c>
      <c r="H13" s="432" t="e">
        <f>8293357-#REF!</f>
        <v>#REF!</v>
      </c>
    </row>
    <row r="14" spans="1:9" ht="15" hidden="1" customHeight="1" x14ac:dyDescent="0.25">
      <c r="A14" s="426" t="s">
        <v>298</v>
      </c>
      <c r="B14" s="437"/>
      <c r="C14" s="437"/>
      <c r="D14" s="437"/>
      <c r="E14" s="437"/>
      <c r="F14" s="437"/>
      <c r="G14" s="438"/>
    </row>
    <row r="15" spans="1:9" ht="15" hidden="1" customHeight="1" x14ac:dyDescent="0.25">
      <c r="A15" s="426" t="s">
        <v>299</v>
      </c>
      <c r="B15" s="437"/>
      <c r="C15" s="437"/>
      <c r="D15" s="437"/>
      <c r="E15" s="437"/>
      <c r="F15" s="437"/>
      <c r="G15" s="438"/>
    </row>
    <row r="16" spans="1:9" ht="18.75" hidden="1" customHeight="1" x14ac:dyDescent="0.25">
      <c r="A16" s="433" t="s">
        <v>295</v>
      </c>
      <c r="B16" s="437"/>
      <c r="C16" s="437"/>
      <c r="D16" s="437"/>
      <c r="E16" s="437"/>
      <c r="F16" s="437"/>
      <c r="G16" s="438"/>
    </row>
    <row r="17" spans="1:8" ht="15" hidden="1" customHeight="1" x14ac:dyDescent="0.25">
      <c r="A17" s="426" t="s">
        <v>290</v>
      </c>
      <c r="B17" s="437"/>
      <c r="C17" s="437"/>
      <c r="D17" s="437"/>
      <c r="E17" s="437"/>
      <c r="F17" s="439"/>
      <c r="G17" s="440">
        <f>'[1]PASH 11'!G34</f>
        <v>2059239.6159999964</v>
      </c>
    </row>
    <row r="18" spans="1:8" ht="15" hidden="1" customHeight="1" x14ac:dyDescent="0.25">
      <c r="A18" s="426" t="s">
        <v>144</v>
      </c>
      <c r="B18" s="437"/>
      <c r="C18" s="437"/>
      <c r="D18" s="437"/>
      <c r="E18" s="437"/>
      <c r="F18" s="437"/>
      <c r="G18" s="438"/>
    </row>
    <row r="19" spans="1:8" ht="29.25" hidden="1" customHeight="1" x14ac:dyDescent="0.25">
      <c r="A19" s="434" t="s">
        <v>300</v>
      </c>
      <c r="B19" s="437"/>
      <c r="C19" s="437"/>
      <c r="D19" s="441">
        <f>2059240*0.03</f>
        <v>61777.2</v>
      </c>
      <c r="E19" s="442">
        <f>2059240*0.05</f>
        <v>102962</v>
      </c>
      <c r="F19" s="442">
        <f>2059240-61777-102962</f>
        <v>1894501</v>
      </c>
      <c r="G19" s="443">
        <f>SUM(D19:F19)</f>
        <v>2059240.2</v>
      </c>
    </row>
    <row r="20" spans="1:8" ht="15.75" hidden="1" customHeight="1" x14ac:dyDescent="0.25">
      <c r="A20" s="426" t="s">
        <v>293</v>
      </c>
      <c r="B20" s="437"/>
      <c r="C20" s="437"/>
      <c r="D20" s="437"/>
      <c r="E20" s="437"/>
      <c r="F20" s="437"/>
      <c r="G20" s="438"/>
    </row>
    <row r="21" spans="1:8" s="425" customFormat="1" ht="21" hidden="1" customHeight="1" x14ac:dyDescent="0.25">
      <c r="A21" s="422" t="s">
        <v>301</v>
      </c>
      <c r="B21" s="444">
        <v>100000</v>
      </c>
      <c r="C21" s="444"/>
      <c r="D21" s="444">
        <f>D13+D19</f>
        <v>221045.91000000003</v>
      </c>
      <c r="E21" s="444">
        <f>E13+E19</f>
        <v>420103.7</v>
      </c>
      <c r="F21" s="444">
        <f>F13+F19</f>
        <v>8967791</v>
      </c>
      <c r="G21" s="445">
        <f>G13+G19</f>
        <v>9608940.6099999994</v>
      </c>
      <c r="H21" s="446"/>
    </row>
    <row r="22" spans="1:8" ht="14.25" hidden="1" customHeight="1" x14ac:dyDescent="0.25">
      <c r="A22" s="426" t="s">
        <v>283</v>
      </c>
      <c r="B22" s="437"/>
      <c r="C22" s="437"/>
      <c r="D22" s="437"/>
      <c r="E22" s="437"/>
      <c r="F22" s="437"/>
      <c r="G22" s="438"/>
    </row>
    <row r="23" spans="1:8" ht="16.8" hidden="1" x14ac:dyDescent="0.25">
      <c r="A23" s="433" t="s">
        <v>302</v>
      </c>
      <c r="B23" s="437"/>
      <c r="C23" s="437"/>
      <c r="D23" s="437"/>
      <c r="E23" s="437"/>
      <c r="F23" s="437"/>
      <c r="G23" s="438"/>
    </row>
    <row r="24" spans="1:8" ht="12" hidden="1" x14ac:dyDescent="0.25">
      <c r="A24" s="426" t="s">
        <v>303</v>
      </c>
      <c r="B24" s="437"/>
      <c r="C24" s="437"/>
      <c r="D24" s="437"/>
      <c r="E24" s="437"/>
      <c r="F24" s="439"/>
      <c r="G24" s="440">
        <f>'[1]PASH 11'!F34</f>
        <v>5677901.9729999993</v>
      </c>
    </row>
    <row r="25" spans="1:8" ht="12" hidden="1" x14ac:dyDescent="0.25">
      <c r="A25" s="426" t="s">
        <v>144</v>
      </c>
      <c r="B25" s="437"/>
      <c r="C25" s="437"/>
      <c r="D25" s="437"/>
      <c r="E25" s="437"/>
      <c r="F25" s="437"/>
      <c r="G25" s="438"/>
    </row>
    <row r="26" spans="1:8" ht="26.4" hidden="1" customHeight="1" x14ac:dyDescent="0.25">
      <c r="A26" s="447" t="s">
        <v>304</v>
      </c>
      <c r="B26" s="448">
        <v>0</v>
      </c>
      <c r="C26" s="448">
        <v>0</v>
      </c>
      <c r="D26" s="449">
        <f>G24*0.02</f>
        <v>113558.03945999999</v>
      </c>
      <c r="E26" s="450">
        <f>G24*0.05</f>
        <v>283895.09865</v>
      </c>
      <c r="F26" s="450">
        <f>'[1]Bilanci 11'!D42</f>
        <v>5280448.8227534555</v>
      </c>
      <c r="G26" s="451">
        <f>SUM(D26:F26)</f>
        <v>5677901.9608634552</v>
      </c>
    </row>
    <row r="27" spans="1:8" ht="21.6" hidden="1" customHeight="1" x14ac:dyDescent="0.25">
      <c r="A27" s="452" t="s">
        <v>305</v>
      </c>
      <c r="B27" s="453">
        <v>100000</v>
      </c>
      <c r="C27" s="453"/>
      <c r="D27" s="453">
        <v>194997</v>
      </c>
      <c r="E27" s="453">
        <v>10000</v>
      </c>
      <c r="F27" s="453">
        <f>9320511+5677902</f>
        <v>14998413</v>
      </c>
      <c r="G27" s="454">
        <f>D27+E27+F27</f>
        <v>15203410</v>
      </c>
    </row>
    <row r="28" spans="1:8" ht="12" hidden="1" x14ac:dyDescent="0.25">
      <c r="A28" s="455" t="s">
        <v>299</v>
      </c>
      <c r="B28" s="456"/>
      <c r="C28" s="456"/>
      <c r="D28" s="456"/>
      <c r="E28" s="456"/>
      <c r="F28" s="456"/>
      <c r="G28" s="457"/>
    </row>
    <row r="29" spans="1:8" ht="16.8" hidden="1" x14ac:dyDescent="0.25">
      <c r="A29" s="433" t="s">
        <v>302</v>
      </c>
      <c r="B29" s="458"/>
      <c r="C29" s="458"/>
      <c r="D29" s="458"/>
      <c r="E29" s="458"/>
      <c r="F29" s="458"/>
      <c r="G29" s="459"/>
    </row>
    <row r="30" spans="1:8" ht="12" hidden="1" x14ac:dyDescent="0.25">
      <c r="A30" s="426" t="s">
        <v>303</v>
      </c>
      <c r="B30" s="458"/>
      <c r="C30" s="458"/>
      <c r="D30" s="458"/>
      <c r="E30" s="458"/>
      <c r="F30" s="460"/>
      <c r="G30" s="461">
        <f>F32</f>
        <v>10149463</v>
      </c>
    </row>
    <row r="31" spans="1:8" ht="12" hidden="1" x14ac:dyDescent="0.25">
      <c r="A31" s="426" t="s">
        <v>144</v>
      </c>
      <c r="B31" s="458"/>
      <c r="C31" s="458"/>
      <c r="D31" s="458"/>
      <c r="E31" s="458"/>
      <c r="F31" s="458"/>
      <c r="G31" s="459"/>
    </row>
    <row r="32" spans="1:8" ht="28.8" hidden="1" customHeight="1" x14ac:dyDescent="0.25">
      <c r="A32" s="447" t="s">
        <v>306</v>
      </c>
      <c r="B32" s="462">
        <v>0</v>
      </c>
      <c r="C32" s="462">
        <v>0</v>
      </c>
      <c r="D32" s="463">
        <v>0</v>
      </c>
      <c r="E32" s="464">
        <v>0</v>
      </c>
      <c r="F32" s="464">
        <v>10149463</v>
      </c>
      <c r="G32" s="465">
        <f>SUM(D32:F32)</f>
        <v>10149463</v>
      </c>
    </row>
    <row r="33" spans="1:7" ht="21" hidden="1" customHeight="1" x14ac:dyDescent="0.25">
      <c r="A33" s="452" t="s">
        <v>141</v>
      </c>
      <c r="B33" s="453">
        <v>100000</v>
      </c>
      <c r="C33" s="453"/>
      <c r="D33" s="453">
        <f>D27+D32</f>
        <v>194997</v>
      </c>
      <c r="E33" s="453">
        <f>E27+E32</f>
        <v>10000</v>
      </c>
      <c r="F33" s="453">
        <f>F27+F32</f>
        <v>25147876</v>
      </c>
      <c r="G33" s="454">
        <f>D33+E33+F33</f>
        <v>25352873</v>
      </c>
    </row>
    <row r="34" spans="1:7" ht="16.2" hidden="1" customHeight="1" x14ac:dyDescent="0.25">
      <c r="A34" s="455" t="s">
        <v>283</v>
      </c>
      <c r="B34" s="456"/>
      <c r="C34" s="456"/>
      <c r="D34" s="456"/>
      <c r="E34" s="456"/>
      <c r="F34" s="456"/>
      <c r="G34" s="457"/>
    </row>
    <row r="35" spans="1:7" ht="18.600000000000001" hidden="1" customHeight="1" x14ac:dyDescent="0.25">
      <c r="A35" s="433" t="s">
        <v>302</v>
      </c>
      <c r="B35" s="458"/>
      <c r="C35" s="458"/>
      <c r="D35" s="458"/>
      <c r="E35" s="458"/>
      <c r="F35" s="458"/>
      <c r="G35" s="459"/>
    </row>
    <row r="36" spans="1:7" ht="12" hidden="1" x14ac:dyDescent="0.25">
      <c r="A36" s="426" t="s">
        <v>303</v>
      </c>
      <c r="B36" s="458"/>
      <c r="C36" s="458"/>
      <c r="D36" s="458"/>
      <c r="E36" s="458"/>
      <c r="F36" s="460"/>
      <c r="G36" s="461">
        <v>920899</v>
      </c>
    </row>
    <row r="37" spans="1:7" ht="13.8" hidden="1" customHeight="1" x14ac:dyDescent="0.25">
      <c r="A37" s="426" t="s">
        <v>144</v>
      </c>
      <c r="B37" s="458"/>
      <c r="C37" s="458"/>
      <c r="D37" s="458"/>
      <c r="E37" s="458"/>
      <c r="F37" s="458"/>
      <c r="G37" s="459"/>
    </row>
    <row r="38" spans="1:7" ht="31.8" hidden="1" customHeight="1" x14ac:dyDescent="0.25">
      <c r="A38" s="447" t="s">
        <v>307</v>
      </c>
      <c r="B38" s="462">
        <v>0</v>
      </c>
      <c r="C38" s="462">
        <v>0</v>
      </c>
      <c r="D38" s="463">
        <v>0</v>
      </c>
      <c r="E38" s="464">
        <v>0</v>
      </c>
      <c r="F38" s="464">
        <f>G36-E38-D38</f>
        <v>920899</v>
      </c>
      <c r="G38" s="465">
        <f>SUM(D38:F38)</f>
        <v>920899</v>
      </c>
    </row>
    <row r="39" spans="1:7" ht="21" customHeight="1" x14ac:dyDescent="0.25">
      <c r="A39" s="452" t="s">
        <v>146</v>
      </c>
      <c r="B39" s="466">
        <f>'Kapit 14'!B8</f>
        <v>130000</v>
      </c>
      <c r="C39" s="466">
        <f>'Kapit 14'!C8</f>
        <v>0</v>
      </c>
      <c r="D39" s="466">
        <v>0</v>
      </c>
      <c r="E39" s="466">
        <f>'Kapit 14'!D8</f>
        <v>13823</v>
      </c>
      <c r="F39" s="466">
        <f>'Kapit 14'!E8</f>
        <v>-13048098</v>
      </c>
      <c r="G39" s="466">
        <f>SUM(B39:F39)</f>
        <v>-12904275</v>
      </c>
    </row>
    <row r="40" spans="1:7" ht="17.399999999999999" customHeight="1" x14ac:dyDescent="0.25">
      <c r="A40" s="455" t="s">
        <v>283</v>
      </c>
      <c r="B40" s="468">
        <v>0</v>
      </c>
      <c r="C40" s="468">
        <v>0</v>
      </c>
      <c r="D40" s="468">
        <v>0</v>
      </c>
      <c r="E40" s="468">
        <v>0</v>
      </c>
      <c r="F40" s="468"/>
      <c r="G40" s="469"/>
    </row>
    <row r="41" spans="1:7" ht="20.399999999999999" customHeight="1" x14ac:dyDescent="0.25">
      <c r="A41" s="433" t="s">
        <v>302</v>
      </c>
      <c r="B41" s="468">
        <v>0</v>
      </c>
      <c r="C41" s="468">
        <v>0</v>
      </c>
      <c r="D41" s="468">
        <v>0</v>
      </c>
      <c r="E41" s="468">
        <v>0</v>
      </c>
      <c r="F41" s="437"/>
      <c r="G41" s="438"/>
    </row>
    <row r="42" spans="1:7" ht="16.2" customHeight="1" x14ac:dyDescent="0.25">
      <c r="A42" s="426" t="s">
        <v>303</v>
      </c>
      <c r="B42" s="468">
        <v>0</v>
      </c>
      <c r="C42" s="468">
        <v>0</v>
      </c>
      <c r="D42" s="468">
        <v>0</v>
      </c>
      <c r="E42" s="468">
        <v>0</v>
      </c>
      <c r="F42" s="437">
        <f>'Bilanci 14'!F89</f>
        <v>150132179</v>
      </c>
      <c r="G42" s="470">
        <f>SUM(B42:F42)</f>
        <v>150132179</v>
      </c>
    </row>
    <row r="43" spans="1:7" ht="17.399999999999999" customHeight="1" x14ac:dyDescent="0.25">
      <c r="A43" s="426" t="s">
        <v>144</v>
      </c>
      <c r="B43" s="468">
        <v>0</v>
      </c>
      <c r="C43" s="468">
        <v>0</v>
      </c>
      <c r="D43" s="468">
        <v>0</v>
      </c>
      <c r="E43" s="468">
        <v>0</v>
      </c>
      <c r="F43" s="437"/>
      <c r="G43" s="438" t="s">
        <v>313</v>
      </c>
    </row>
    <row r="44" spans="1:7" ht="37.200000000000003" customHeight="1" x14ac:dyDescent="0.25">
      <c r="A44" s="434" t="s">
        <v>308</v>
      </c>
      <c r="B44" s="437">
        <v>0</v>
      </c>
      <c r="C44" s="437">
        <v>0</v>
      </c>
      <c r="D44" s="437">
        <v>0</v>
      </c>
      <c r="E44" s="471">
        <v>0</v>
      </c>
      <c r="F44" s="471">
        <f>'Kapit 14'!E13</f>
        <v>0</v>
      </c>
      <c r="G44" s="472">
        <f>SUM(B44:F44)</f>
        <v>0</v>
      </c>
    </row>
    <row r="45" spans="1:7" ht="24" customHeight="1" x14ac:dyDescent="0.25">
      <c r="A45" s="473" t="s">
        <v>293</v>
      </c>
      <c r="B45" s="474">
        <v>0</v>
      </c>
      <c r="C45" s="474"/>
      <c r="D45" s="474"/>
      <c r="E45" s="475"/>
      <c r="F45" s="475">
        <v>0</v>
      </c>
      <c r="G45" s="476"/>
    </row>
    <row r="46" spans="1:7" ht="18.600000000000001" customHeight="1" x14ac:dyDescent="0.25">
      <c r="A46" s="452" t="s">
        <v>148</v>
      </c>
      <c r="B46" s="466">
        <f>SUM(B39:B45)</f>
        <v>130000</v>
      </c>
      <c r="C46" s="466">
        <f t="shared" ref="C46:G46" si="0">SUM(C39:C45)</f>
        <v>0</v>
      </c>
      <c r="D46" s="466">
        <f t="shared" si="0"/>
        <v>0</v>
      </c>
      <c r="E46" s="466">
        <f t="shared" si="0"/>
        <v>13823</v>
      </c>
      <c r="F46" s="466">
        <f>SUM(F39:F45)</f>
        <v>137084081</v>
      </c>
      <c r="G46" s="467">
        <f t="shared" si="0"/>
        <v>137227904</v>
      </c>
    </row>
    <row r="47" spans="1:7" ht="18.600000000000001" customHeight="1" x14ac:dyDescent="0.25">
      <c r="A47" s="455" t="s">
        <v>283</v>
      </c>
      <c r="B47" s="468">
        <v>0</v>
      </c>
      <c r="C47" s="468">
        <v>0</v>
      </c>
      <c r="D47" s="468">
        <v>0</v>
      </c>
      <c r="E47" s="468">
        <v>0</v>
      </c>
      <c r="F47" s="468">
        <f>'Kapit 14'!E15</f>
        <v>157718</v>
      </c>
      <c r="G47" s="469">
        <f t="shared" ref="G47:G51" si="1">SUM(B47:F47)</f>
        <v>157718</v>
      </c>
    </row>
    <row r="48" spans="1:7" ht="21.6" customHeight="1" x14ac:dyDescent="0.25">
      <c r="A48" s="433" t="s">
        <v>302</v>
      </c>
      <c r="B48" s="468">
        <v>0</v>
      </c>
      <c r="C48" s="468">
        <v>0</v>
      </c>
      <c r="D48" s="468">
        <v>0</v>
      </c>
      <c r="E48" s="468">
        <v>0</v>
      </c>
      <c r="F48" s="468">
        <v>0</v>
      </c>
      <c r="G48" s="470">
        <f t="shared" si="1"/>
        <v>0</v>
      </c>
    </row>
    <row r="49" spans="1:7" ht="18.600000000000001" customHeight="1" x14ac:dyDescent="0.25">
      <c r="A49" s="426" t="s">
        <v>303</v>
      </c>
      <c r="B49" s="437">
        <v>0</v>
      </c>
      <c r="C49" s="468">
        <v>0</v>
      </c>
      <c r="D49" s="468">
        <v>0</v>
      </c>
      <c r="E49" s="468">
        <v>0</v>
      </c>
      <c r="F49" s="437">
        <f>'Bilanci 14'!E89</f>
        <v>15169310.359200008</v>
      </c>
      <c r="G49" s="470">
        <f t="shared" si="1"/>
        <v>15169310.359200008</v>
      </c>
    </row>
    <row r="50" spans="1:7" ht="18.600000000000001" customHeight="1" x14ac:dyDescent="0.25">
      <c r="A50" s="426" t="s">
        <v>144</v>
      </c>
      <c r="B50" s="437">
        <v>0</v>
      </c>
      <c r="C50" s="468">
        <v>0</v>
      </c>
      <c r="D50" s="468">
        <v>0</v>
      </c>
      <c r="E50" s="468">
        <v>0</v>
      </c>
      <c r="F50" s="437">
        <v>0</v>
      </c>
      <c r="G50" s="469">
        <f t="shared" si="1"/>
        <v>0</v>
      </c>
    </row>
    <row r="51" spans="1:7" ht="37.200000000000003" customHeight="1" x14ac:dyDescent="0.25">
      <c r="A51" s="447" t="s">
        <v>309</v>
      </c>
      <c r="B51" s="448">
        <v>130000000</v>
      </c>
      <c r="C51" s="448">
        <v>0</v>
      </c>
      <c r="D51" s="448">
        <v>0</v>
      </c>
      <c r="E51" s="448">
        <f>'Kapit 14'!D19</f>
        <v>7084082</v>
      </c>
      <c r="F51" s="448">
        <f>'Kapit 14'!E19</f>
        <v>-137084082</v>
      </c>
      <c r="G51" s="477">
        <f t="shared" si="1"/>
        <v>0</v>
      </c>
    </row>
    <row r="52" spans="1:7" ht="18.600000000000001" customHeight="1" x14ac:dyDescent="0.25">
      <c r="A52" s="452" t="s">
        <v>150</v>
      </c>
      <c r="B52" s="466">
        <f t="shared" ref="B52:D52" si="2">SUM(B46:B51)</f>
        <v>130130000</v>
      </c>
      <c r="C52" s="466">
        <f t="shared" si="2"/>
        <v>0</v>
      </c>
      <c r="D52" s="466">
        <f t="shared" si="2"/>
        <v>0</v>
      </c>
      <c r="E52" s="466">
        <f>SUM(E46:E51)</f>
        <v>7097905</v>
      </c>
      <c r="F52" s="466">
        <f>SUM(F46:F51)</f>
        <v>15327027.359200001</v>
      </c>
      <c r="G52" s="467">
        <f>SUM(B52:F52)</f>
        <v>152554932.3592</v>
      </c>
    </row>
    <row r="53" spans="1:7" ht="12" x14ac:dyDescent="0.25">
      <c r="A53" s="478"/>
      <c r="B53" s="478"/>
      <c r="C53" s="478"/>
      <c r="D53" s="478"/>
      <c r="E53" s="478"/>
      <c r="F53" s="478"/>
      <c r="G53" s="478"/>
    </row>
    <row r="54" spans="1:7" ht="12" x14ac:dyDescent="0.25">
      <c r="A54" s="478"/>
      <c r="B54" s="478"/>
      <c r="C54" s="478"/>
      <c r="D54" s="478"/>
      <c r="E54" s="478"/>
      <c r="F54" s="478"/>
      <c r="G54" s="478"/>
    </row>
    <row r="55" spans="1:7" ht="12" x14ac:dyDescent="0.25">
      <c r="A55" s="478"/>
      <c r="B55" s="478"/>
      <c r="C55" s="478"/>
      <c r="D55" s="478"/>
      <c r="E55" s="478"/>
      <c r="F55" s="478"/>
      <c r="G55" s="478"/>
    </row>
    <row r="56" spans="1:7" ht="12" x14ac:dyDescent="0.25">
      <c r="A56" s="478"/>
      <c r="B56" s="478"/>
      <c r="C56" s="478"/>
      <c r="D56" s="478"/>
      <c r="E56" s="478"/>
      <c r="F56" s="478"/>
      <c r="G56" s="478"/>
    </row>
    <row r="57" spans="1:7" ht="15" customHeight="1" x14ac:dyDescent="0.25">
      <c r="A57" s="525" t="s">
        <v>274</v>
      </c>
      <c r="B57" s="478"/>
      <c r="C57" s="478"/>
      <c r="D57" s="478"/>
      <c r="E57" s="478"/>
      <c r="F57" s="478"/>
      <c r="G57" s="478"/>
    </row>
    <row r="58" spans="1:7" ht="15" customHeight="1" x14ac:dyDescent="0.25">
      <c r="A58" s="484"/>
      <c r="B58" s="478"/>
      <c r="C58" s="478"/>
      <c r="D58" s="478"/>
      <c r="E58" s="478"/>
      <c r="F58" s="478"/>
      <c r="G58" s="478"/>
    </row>
    <row r="59" spans="1:7" ht="13.2" x14ac:dyDescent="0.25">
      <c r="A59" s="524" t="s">
        <v>275</v>
      </c>
      <c r="B59" s="478"/>
      <c r="C59" s="478"/>
      <c r="D59" s="478"/>
      <c r="E59" s="478"/>
      <c r="F59" s="478"/>
      <c r="G59" s="478"/>
    </row>
    <row r="60" spans="1:7" ht="12" x14ac:dyDescent="0.25">
      <c r="B60" s="478"/>
      <c r="C60" s="478"/>
      <c r="D60" s="478"/>
      <c r="E60" s="478"/>
      <c r="F60" s="478"/>
      <c r="G60" s="478"/>
    </row>
    <row r="61" spans="1:7" ht="12" x14ac:dyDescent="0.25">
      <c r="A61" s="478"/>
      <c r="B61" s="478"/>
      <c r="C61" s="478"/>
      <c r="D61" s="478"/>
      <c r="E61" s="478"/>
      <c r="F61" s="478"/>
      <c r="G61" s="478"/>
    </row>
    <row r="62" spans="1:7" ht="12" x14ac:dyDescent="0.25">
      <c r="A62" s="478"/>
      <c r="B62" s="478"/>
      <c r="C62" s="478"/>
      <c r="D62" s="478"/>
      <c r="E62" s="478"/>
      <c r="F62" s="478"/>
      <c r="G62" s="478"/>
    </row>
    <row r="63" spans="1:7" ht="12" x14ac:dyDescent="0.25">
      <c r="A63" s="478"/>
      <c r="B63" s="478"/>
      <c r="C63" s="478"/>
      <c r="D63" s="478"/>
      <c r="E63" s="478"/>
      <c r="F63" s="478"/>
      <c r="G63" s="478"/>
    </row>
    <row r="65" spans="4:5" x14ac:dyDescent="0.2">
      <c r="D65" s="432"/>
      <c r="E65" s="432"/>
    </row>
  </sheetData>
  <mergeCells count="1">
    <mergeCell ref="A1:G1"/>
  </mergeCells>
  <pageMargins left="0.61" right="0.57999999999999996" top="0.91" bottom="0.16" header="0.44" footer="0.16"/>
  <pageSetup orientation="portrait" r:id="rId1"/>
  <headerFooter alignWithMargins="0">
    <oddHeader>&amp;CShoqeria CMA Albania sh.p.k.</oddHeader>
    <oddFooter>&amp;C&amp;"Arial,Italic"- 2014 -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P23"/>
  <sheetViews>
    <sheetView zoomScale="80" zoomScaleNormal="80" workbookViewId="0">
      <selection activeCell="C16" sqref="C16:C17"/>
    </sheetView>
  </sheetViews>
  <sheetFormatPr defaultColWidth="8.88671875" defaultRowHeight="13.2" x14ac:dyDescent="0.25"/>
  <cols>
    <col min="1" max="1" width="4.109375" style="99" customWidth="1"/>
    <col min="2" max="2" width="5" style="99" customWidth="1"/>
    <col min="3" max="3" width="18.109375" style="99" customWidth="1"/>
    <col min="4" max="4" width="6" style="99" customWidth="1"/>
    <col min="5" max="5" width="12.33203125" style="99" customWidth="1"/>
    <col min="6" max="6" width="12.33203125" style="99" bestFit="1" customWidth="1"/>
    <col min="7" max="7" width="11.44140625" style="172" customWidth="1"/>
    <col min="8" max="8" width="12" style="99" bestFit="1" customWidth="1"/>
    <col min="9" max="9" width="8.33203125" style="99" customWidth="1"/>
    <col min="10" max="10" width="12.21875" style="99" customWidth="1"/>
    <col min="11" max="11" width="9" style="99" customWidth="1"/>
    <col min="12" max="12" width="10" style="99" customWidth="1"/>
    <col min="13" max="13" width="12" style="99" hidden="1" customWidth="1"/>
    <col min="14" max="14" width="13" style="99" customWidth="1"/>
    <col min="15" max="15" width="8.88671875" style="99"/>
    <col min="16" max="16" width="10.44140625" style="99" bestFit="1" customWidth="1"/>
    <col min="17" max="16384" width="8.88671875" style="99"/>
  </cols>
  <sheetData>
    <row r="1" spans="1:16" ht="26.4" customHeight="1" x14ac:dyDescent="0.3">
      <c r="A1" s="129"/>
      <c r="B1" s="129"/>
      <c r="C1" s="594" t="s">
        <v>151</v>
      </c>
      <c r="D1" s="594"/>
      <c r="E1" s="594"/>
      <c r="F1" s="594"/>
      <c r="G1" s="594"/>
      <c r="H1" s="594"/>
      <c r="I1" s="594"/>
      <c r="J1" s="594"/>
      <c r="K1" s="129"/>
      <c r="L1" s="129"/>
      <c r="M1" s="129"/>
      <c r="N1" s="129"/>
    </row>
    <row r="2" spans="1:16" ht="26.4" customHeight="1" x14ac:dyDescent="0.25">
      <c r="A2" s="130"/>
      <c r="B2" s="130"/>
      <c r="C2" s="130"/>
      <c r="D2" s="130"/>
      <c r="E2" s="129"/>
      <c r="F2" s="129"/>
      <c r="G2" s="131"/>
      <c r="H2" s="129"/>
      <c r="I2" s="129"/>
      <c r="J2" s="129"/>
      <c r="K2" s="129"/>
      <c r="L2" s="129"/>
      <c r="M2" s="129"/>
      <c r="N2" s="129"/>
    </row>
    <row r="3" spans="1:16" s="133" customFormat="1" ht="26.4" customHeight="1" x14ac:dyDescent="0.25">
      <c r="A3" s="595" t="s">
        <v>2</v>
      </c>
      <c r="B3" s="132"/>
      <c r="C3" s="590" t="s">
        <v>152</v>
      </c>
      <c r="D3" s="590" t="s">
        <v>153</v>
      </c>
      <c r="E3" s="590" t="s">
        <v>154</v>
      </c>
      <c r="F3" s="590" t="s">
        <v>155</v>
      </c>
      <c r="G3" s="598" t="s">
        <v>156</v>
      </c>
      <c r="H3" s="600" t="s">
        <v>157</v>
      </c>
      <c r="I3" s="600"/>
      <c r="J3" s="600"/>
      <c r="K3" s="588" t="s">
        <v>158</v>
      </c>
      <c r="L3" s="590" t="s">
        <v>159</v>
      </c>
      <c r="M3" s="590" t="s">
        <v>160</v>
      </c>
      <c r="N3" s="592" t="s">
        <v>161</v>
      </c>
    </row>
    <row r="4" spans="1:16" s="136" customFormat="1" ht="27.6" customHeight="1" x14ac:dyDescent="0.25">
      <c r="A4" s="596"/>
      <c r="B4" s="134"/>
      <c r="C4" s="597"/>
      <c r="D4" s="597"/>
      <c r="E4" s="597"/>
      <c r="F4" s="597"/>
      <c r="G4" s="599"/>
      <c r="H4" s="135" t="s">
        <v>162</v>
      </c>
      <c r="I4" s="135" t="s">
        <v>163</v>
      </c>
      <c r="J4" s="135" t="s">
        <v>164</v>
      </c>
      <c r="K4" s="589"/>
      <c r="L4" s="591"/>
      <c r="M4" s="591"/>
      <c r="N4" s="593"/>
    </row>
    <row r="5" spans="1:16" s="145" customFormat="1" ht="20.399999999999999" customHeight="1" x14ac:dyDescent="0.3">
      <c r="A5" s="137"/>
      <c r="B5" s="138"/>
      <c r="C5" s="139"/>
      <c r="D5" s="140"/>
      <c r="E5" s="141"/>
      <c r="F5" s="141"/>
      <c r="G5" s="142"/>
      <c r="H5" s="141"/>
      <c r="I5" s="143" t="s">
        <v>165</v>
      </c>
      <c r="J5" s="143" t="s">
        <v>166</v>
      </c>
      <c r="K5" s="143" t="s">
        <v>167</v>
      </c>
      <c r="L5" s="143" t="s">
        <v>168</v>
      </c>
      <c r="M5" s="143" t="s">
        <v>169</v>
      </c>
      <c r="N5" s="144"/>
    </row>
    <row r="6" spans="1:16" ht="23.4" customHeight="1" x14ac:dyDescent="0.3">
      <c r="A6" s="159"/>
      <c r="B6" s="160"/>
      <c r="C6" s="585" t="s">
        <v>271</v>
      </c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7"/>
    </row>
    <row r="7" spans="1:16" ht="23.4" customHeight="1" x14ac:dyDescent="0.25">
      <c r="A7" s="161">
        <v>1</v>
      </c>
      <c r="B7" s="162" t="s">
        <v>212</v>
      </c>
      <c r="C7" s="146" t="str">
        <f>'Asete 14'!B8</f>
        <v>TAVOLINE</v>
      </c>
      <c r="D7" s="147">
        <v>2</v>
      </c>
      <c r="E7" s="148">
        <f>'Asete 14'!E8</f>
        <v>12000</v>
      </c>
      <c r="F7" s="148"/>
      <c r="G7" s="148"/>
      <c r="H7" s="148">
        <f>D7*E7</f>
        <v>24000</v>
      </c>
      <c r="I7" s="149">
        <v>0</v>
      </c>
      <c r="J7" s="149">
        <f>G7+H7-I7</f>
        <v>24000</v>
      </c>
      <c r="K7" s="150">
        <v>25</v>
      </c>
      <c r="L7" s="151">
        <f>J7*K7/100</f>
        <v>6000</v>
      </c>
      <c r="M7" s="152" t="e">
        <f>#REF!+L7</f>
        <v>#REF!</v>
      </c>
      <c r="N7" s="153">
        <f>J7-L7</f>
        <v>18000</v>
      </c>
    </row>
    <row r="8" spans="1:16" ht="23.4" customHeight="1" x14ac:dyDescent="0.25">
      <c r="A8" s="161">
        <v>2</v>
      </c>
      <c r="B8" s="162" t="s">
        <v>215</v>
      </c>
      <c r="C8" s="146" t="str">
        <f>'Asete 14'!B9</f>
        <v>KOLLTUK DYSH</v>
      </c>
      <c r="D8" s="147">
        <v>1</v>
      </c>
      <c r="E8" s="148">
        <f>'Asete 14'!E9</f>
        <v>26000</v>
      </c>
      <c r="F8" s="148"/>
      <c r="G8" s="148"/>
      <c r="H8" s="148">
        <f>D8*E8</f>
        <v>26000</v>
      </c>
      <c r="I8" s="149">
        <v>0</v>
      </c>
      <c r="J8" s="149">
        <f>G8+H8-I8</f>
        <v>26000</v>
      </c>
      <c r="K8" s="150">
        <v>25</v>
      </c>
      <c r="L8" s="151">
        <f>J8*K8/100</f>
        <v>6500</v>
      </c>
      <c r="M8" s="152"/>
      <c r="N8" s="153">
        <f>J8-L8</f>
        <v>19500</v>
      </c>
    </row>
    <row r="9" spans="1:16" ht="23.4" customHeight="1" x14ac:dyDescent="0.25">
      <c r="A9" s="161">
        <v>3</v>
      </c>
      <c r="B9" s="162" t="s">
        <v>217</v>
      </c>
      <c r="C9" s="146" t="str">
        <f>'Asete 14'!B10</f>
        <v>KONDICIONER</v>
      </c>
      <c r="D9" s="147">
        <v>1</v>
      </c>
      <c r="E9" s="148">
        <f>'Asete 14'!E10</f>
        <v>18000</v>
      </c>
      <c r="F9" s="148"/>
      <c r="G9" s="148"/>
      <c r="H9" s="148">
        <f>D9*E9</f>
        <v>18000</v>
      </c>
      <c r="I9" s="149">
        <v>0</v>
      </c>
      <c r="J9" s="149">
        <f>G9+H9-I9</f>
        <v>18000</v>
      </c>
      <c r="K9" s="150">
        <v>25</v>
      </c>
      <c r="L9" s="151">
        <f>J9*K9/100</f>
        <v>4500</v>
      </c>
      <c r="M9" s="152"/>
      <c r="N9" s="153">
        <f>J9-L9</f>
        <v>13500</v>
      </c>
    </row>
    <row r="10" spans="1:16" ht="23.4" customHeight="1" x14ac:dyDescent="0.25">
      <c r="A10" s="161">
        <v>3</v>
      </c>
      <c r="B10" s="162" t="s">
        <v>219</v>
      </c>
      <c r="C10" s="146" t="str">
        <f>'Asete 14'!B11</f>
        <v>KOSHA</v>
      </c>
      <c r="D10" s="147">
        <v>5</v>
      </c>
      <c r="E10" s="148">
        <f>'Asete 14'!E11</f>
        <v>900</v>
      </c>
      <c r="F10" s="148"/>
      <c r="G10" s="148"/>
      <c r="H10" s="148">
        <f>D10*E10</f>
        <v>4500</v>
      </c>
      <c r="I10" s="149"/>
      <c r="J10" s="149">
        <f>G10+H10-I10</f>
        <v>4500</v>
      </c>
      <c r="K10" s="150">
        <v>25</v>
      </c>
      <c r="L10" s="151">
        <f>J10*K10/100</f>
        <v>1125</v>
      </c>
      <c r="M10" s="152"/>
      <c r="N10" s="153">
        <f>J10-L10</f>
        <v>3375</v>
      </c>
    </row>
    <row r="11" spans="1:16" ht="23.4" customHeight="1" x14ac:dyDescent="0.25">
      <c r="A11" s="161">
        <v>3</v>
      </c>
      <c r="B11" s="162" t="s">
        <v>221</v>
      </c>
      <c r="C11" s="146" t="str">
        <f>'Asete 14'!B12</f>
        <v>TAVOLINE V</v>
      </c>
      <c r="D11" s="147">
        <v>2</v>
      </c>
      <c r="E11" s="148">
        <f>'Asete 14'!E12</f>
        <v>9000</v>
      </c>
      <c r="F11" s="148"/>
      <c r="G11" s="148"/>
      <c r="H11" s="148">
        <f>D11*E11</f>
        <v>18000</v>
      </c>
      <c r="I11" s="149"/>
      <c r="J11" s="149">
        <f>G11+H11-I11</f>
        <v>18000</v>
      </c>
      <c r="K11" s="150">
        <v>25</v>
      </c>
      <c r="L11" s="151">
        <f>J11*K11/100</f>
        <v>4500</v>
      </c>
      <c r="M11" s="152"/>
      <c r="N11" s="153">
        <f>J11-L11</f>
        <v>13500</v>
      </c>
    </row>
    <row r="12" spans="1:16" ht="23.4" customHeight="1" x14ac:dyDescent="0.3">
      <c r="A12" s="154" t="s">
        <v>170</v>
      </c>
      <c r="B12" s="155"/>
      <c r="C12" s="156"/>
      <c r="D12" s="156"/>
      <c r="E12" s="157">
        <f>SUM(E7:E11)</f>
        <v>65900</v>
      </c>
      <c r="F12" s="157">
        <f>SUM(F7:F11)</f>
        <v>0</v>
      </c>
      <c r="G12" s="157">
        <f>SUM(G7:G9)</f>
        <v>0</v>
      </c>
      <c r="H12" s="157">
        <f>SUM(H7:H11)</f>
        <v>90500</v>
      </c>
      <c r="I12" s="157">
        <f>SUM(I7:I9)</f>
        <v>0</v>
      </c>
      <c r="J12" s="157">
        <f>SUM(J7:J11)</f>
        <v>90500</v>
      </c>
      <c r="K12" s="157"/>
      <c r="L12" s="157">
        <f>SUM(L7:L11)</f>
        <v>22625</v>
      </c>
      <c r="M12" s="157" t="e">
        <f>SUM(M7:M9)</f>
        <v>#REF!</v>
      </c>
      <c r="N12" s="158">
        <f>SUM(N7:N11)</f>
        <v>67875</v>
      </c>
    </row>
    <row r="13" spans="1:16" s="168" customFormat="1" ht="23.4" customHeight="1" x14ac:dyDescent="0.25">
      <c r="A13" s="163" t="s">
        <v>171</v>
      </c>
      <c r="B13" s="164"/>
      <c r="C13" s="165"/>
      <c r="D13" s="165"/>
      <c r="E13" s="166">
        <f>E12</f>
        <v>65900</v>
      </c>
      <c r="F13" s="166">
        <f t="shared" ref="F13:N13" si="0">F12</f>
        <v>0</v>
      </c>
      <c r="G13" s="166">
        <f t="shared" si="0"/>
        <v>0</v>
      </c>
      <c r="H13" s="166">
        <f t="shared" si="0"/>
        <v>90500</v>
      </c>
      <c r="I13" s="166">
        <f t="shared" si="0"/>
        <v>0</v>
      </c>
      <c r="J13" s="166">
        <f t="shared" si="0"/>
        <v>90500</v>
      </c>
      <c r="K13" s="166">
        <f t="shared" si="0"/>
        <v>0</v>
      </c>
      <c r="L13" s="166">
        <f t="shared" si="0"/>
        <v>22625</v>
      </c>
      <c r="M13" s="166" t="e">
        <f t="shared" si="0"/>
        <v>#REF!</v>
      </c>
      <c r="N13" s="167">
        <f t="shared" si="0"/>
        <v>67875</v>
      </c>
      <c r="P13" s="169"/>
    </row>
    <row r="14" spans="1:16" x14ac:dyDescent="0.25">
      <c r="A14" s="129"/>
      <c r="B14" s="129"/>
      <c r="C14" s="129"/>
      <c r="D14" s="129"/>
      <c r="E14" s="129"/>
      <c r="F14" s="129"/>
      <c r="G14" s="131"/>
      <c r="H14" s="129"/>
      <c r="I14" s="129"/>
      <c r="J14" s="129"/>
      <c r="K14" s="129"/>
      <c r="L14" s="129"/>
      <c r="M14" s="129"/>
      <c r="N14" s="129"/>
    </row>
    <row r="15" spans="1:16" ht="15.6" x14ac:dyDescent="0.3">
      <c r="A15" s="129"/>
      <c r="B15" s="129"/>
      <c r="C15" s="129"/>
      <c r="D15" s="129"/>
      <c r="E15" s="129"/>
      <c r="F15" s="129"/>
      <c r="G15" s="131"/>
      <c r="H15" s="129"/>
      <c r="I15" s="129"/>
      <c r="J15" s="170"/>
      <c r="K15" s="171"/>
      <c r="L15" s="129"/>
      <c r="M15" s="129"/>
      <c r="N15" s="129"/>
    </row>
    <row r="16" spans="1:16" x14ac:dyDescent="0.25">
      <c r="C16" s="1" t="s">
        <v>274</v>
      </c>
      <c r="K16" s="171"/>
    </row>
    <row r="17" spans="3:12" x14ac:dyDescent="0.25">
      <c r="C17" s="1" t="s">
        <v>275</v>
      </c>
      <c r="G17" s="173"/>
      <c r="I17" s="174"/>
    </row>
    <row r="18" spans="3:12" x14ac:dyDescent="0.25">
      <c r="I18" s="174"/>
    </row>
    <row r="23" spans="3:12" x14ac:dyDescent="0.25">
      <c r="L23" s="129"/>
    </row>
  </sheetData>
  <mergeCells count="13">
    <mergeCell ref="C1:J1"/>
    <mergeCell ref="A3:A4"/>
    <mergeCell ref="C3:C4"/>
    <mergeCell ref="D3:D4"/>
    <mergeCell ref="E3:E4"/>
    <mergeCell ref="F3:F4"/>
    <mergeCell ref="G3:G4"/>
    <mergeCell ref="H3:J3"/>
    <mergeCell ref="C6:N6"/>
    <mergeCell ref="K3:K4"/>
    <mergeCell ref="L3:L4"/>
    <mergeCell ref="M3:M4"/>
    <mergeCell ref="N3:N4"/>
  </mergeCells>
  <printOptions horizontalCentered="1" verticalCentered="1"/>
  <pageMargins left="0.43307086614173201" right="0.31496062992126" top="0.74803149606299202" bottom="0.70866141732283505" header="0.35433070866141703" footer="0.43307086614173201"/>
  <pageSetup scale="90" orientation="landscape" r:id="rId1"/>
  <headerFooter alignWithMargins="0">
    <oddHeader>&amp;CCMA Albania  Shpk K01401001O</oddHeader>
    <oddFooter>&amp;C2014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27"/>
  <sheetViews>
    <sheetView topLeftCell="A2" workbookViewId="0">
      <selection activeCell="E21" sqref="E21"/>
    </sheetView>
  </sheetViews>
  <sheetFormatPr defaultColWidth="8.88671875" defaultRowHeight="11.4" x14ac:dyDescent="0.2"/>
  <cols>
    <col min="1" max="1" width="28.44140625" style="115" customWidth="1"/>
    <col min="2" max="2" width="13.77734375" style="115" customWidth="1"/>
    <col min="3" max="3" width="12.88671875" style="115" customWidth="1"/>
    <col min="4" max="4" width="10.77734375" style="115" customWidth="1"/>
    <col min="5" max="5" width="14" style="115" customWidth="1"/>
    <col min="6" max="6" width="15.44140625" style="115" customWidth="1"/>
    <col min="7" max="16384" width="8.88671875" style="115"/>
  </cols>
  <sheetData>
    <row r="1" spans="1:6" ht="39" customHeight="1" x14ac:dyDescent="0.2">
      <c r="A1" s="582" t="s">
        <v>137</v>
      </c>
      <c r="B1" s="582"/>
      <c r="C1" s="582"/>
      <c r="D1" s="582"/>
      <c r="E1" s="582"/>
      <c r="F1" s="582"/>
    </row>
    <row r="2" spans="1:6" ht="30.6" customHeight="1" x14ac:dyDescent="0.2">
      <c r="A2" s="116"/>
      <c r="B2" s="117" t="s">
        <v>138</v>
      </c>
      <c r="C2" s="118" t="s">
        <v>314</v>
      </c>
      <c r="D2" s="117" t="s">
        <v>139</v>
      </c>
      <c r="E2" s="117" t="s">
        <v>140</v>
      </c>
      <c r="F2" s="119" t="s">
        <v>19</v>
      </c>
    </row>
    <row r="3" spans="1:6" ht="24" hidden="1" customHeight="1" x14ac:dyDescent="0.25">
      <c r="A3" s="413" t="s">
        <v>141</v>
      </c>
      <c r="B3" s="414">
        <f>'[2]Bilanci 2013-2009'!F41</f>
        <v>4582335.542899997</v>
      </c>
      <c r="C3" s="414"/>
      <c r="D3" s="414">
        <f>SUM(D2:D2)</f>
        <v>0</v>
      </c>
      <c r="E3" s="414">
        <f>'[2]Bilanci 2013-2009'!F43+'[2]Bilanci 2013-2009'!F44</f>
        <v>171409.93744999863</v>
      </c>
      <c r="F3" s="415">
        <f>E3</f>
        <v>171409.93744999863</v>
      </c>
    </row>
    <row r="4" spans="1:6" ht="0.6" hidden="1" customHeight="1" x14ac:dyDescent="0.2">
      <c r="A4" s="121" t="s">
        <v>142</v>
      </c>
      <c r="B4" s="122">
        <v>0</v>
      </c>
      <c r="C4" s="122"/>
      <c r="D4" s="122"/>
      <c r="E4" s="123">
        <v>0</v>
      </c>
      <c r="F4" s="127"/>
    </row>
    <row r="5" spans="1:6" ht="24" hidden="1" customHeight="1" x14ac:dyDescent="0.2">
      <c r="A5" s="124" t="s">
        <v>143</v>
      </c>
      <c r="B5" s="122"/>
      <c r="C5" s="122"/>
      <c r="D5" s="122"/>
      <c r="E5" s="123">
        <f>'[2]PASH 14'!F32</f>
        <v>116327.73498999998</v>
      </c>
      <c r="F5" s="127">
        <f>SUM(C5:E5)</f>
        <v>116327.73498999998</v>
      </c>
    </row>
    <row r="6" spans="1:6" ht="24" hidden="1" customHeight="1" x14ac:dyDescent="0.2">
      <c r="A6" s="124" t="s">
        <v>144</v>
      </c>
      <c r="B6" s="122"/>
      <c r="C6" s="122"/>
      <c r="D6" s="122"/>
      <c r="E6" s="122">
        <v>0</v>
      </c>
      <c r="F6" s="126"/>
    </row>
    <row r="7" spans="1:6" ht="36.6" hidden="1" customHeight="1" x14ac:dyDescent="0.2">
      <c r="A7" s="125" t="s">
        <v>145</v>
      </c>
      <c r="B7" s="122"/>
      <c r="C7" s="122"/>
      <c r="D7" s="122">
        <v>0</v>
      </c>
      <c r="E7" s="122">
        <f>'[2]PASH 14'!F34</f>
        <v>1046949.6149099998</v>
      </c>
      <c r="F7" s="126">
        <f>E7</f>
        <v>1046949.6149099998</v>
      </c>
    </row>
    <row r="8" spans="1:6" ht="24" customHeight="1" x14ac:dyDescent="0.2">
      <c r="A8" s="413" t="s">
        <v>146</v>
      </c>
      <c r="B8" s="520">
        <v>130000</v>
      </c>
      <c r="C8" s="520"/>
      <c r="D8" s="520">
        <v>13823</v>
      </c>
      <c r="E8" s="520">
        <v>-13048098</v>
      </c>
      <c r="F8" s="521">
        <v>-13048098</v>
      </c>
    </row>
    <row r="9" spans="1:6" s="412" customFormat="1" ht="18.600000000000001" customHeight="1" x14ac:dyDescent="0.25">
      <c r="A9" s="416" t="s">
        <v>283</v>
      </c>
      <c r="B9" s="417">
        <v>0</v>
      </c>
      <c r="C9" s="417">
        <v>95365922</v>
      </c>
      <c r="D9" s="417">
        <v>0</v>
      </c>
      <c r="E9" s="417">
        <v>0</v>
      </c>
      <c r="F9" s="515">
        <v>0</v>
      </c>
    </row>
    <row r="10" spans="1:6" ht="28.2" customHeight="1" x14ac:dyDescent="0.2">
      <c r="A10" s="121" t="s">
        <v>142</v>
      </c>
      <c r="B10" s="122">
        <v>0</v>
      </c>
      <c r="C10" s="122"/>
      <c r="D10" s="122"/>
      <c r="E10" s="122"/>
      <c r="F10" s="126"/>
    </row>
    <row r="11" spans="1:6" ht="24" customHeight="1" x14ac:dyDescent="0.2">
      <c r="A11" s="124" t="s">
        <v>143</v>
      </c>
      <c r="B11" s="122"/>
      <c r="C11" s="122"/>
      <c r="D11" s="122"/>
      <c r="E11" s="122">
        <v>150132179</v>
      </c>
      <c r="F11" s="126">
        <v>150132179</v>
      </c>
    </row>
    <row r="12" spans="1:6" ht="24" customHeight="1" x14ac:dyDescent="0.2">
      <c r="A12" s="124" t="s">
        <v>144</v>
      </c>
      <c r="B12" s="122"/>
      <c r="C12" s="122"/>
      <c r="D12" s="122"/>
      <c r="E12" s="122"/>
      <c r="F12" s="126"/>
    </row>
    <row r="13" spans="1:6" ht="33.75" customHeight="1" x14ac:dyDescent="0.2">
      <c r="A13" s="125" t="s">
        <v>147</v>
      </c>
      <c r="B13" s="122"/>
      <c r="C13" s="122"/>
      <c r="D13" s="122">
        <v>0</v>
      </c>
      <c r="E13" s="122">
        <v>0</v>
      </c>
      <c r="F13" s="516"/>
    </row>
    <row r="14" spans="1:6" ht="21" customHeight="1" x14ac:dyDescent="0.2">
      <c r="A14" s="413" t="s">
        <v>148</v>
      </c>
      <c r="B14" s="520">
        <v>130000</v>
      </c>
      <c r="C14" s="520">
        <v>95365922</v>
      </c>
      <c r="D14" s="520">
        <v>13823</v>
      </c>
      <c r="E14" s="520">
        <v>137084081</v>
      </c>
      <c r="F14" s="521">
        <v>232593826</v>
      </c>
    </row>
    <row r="15" spans="1:6" s="412" customFormat="1" ht="18.600000000000001" customHeight="1" x14ac:dyDescent="0.25">
      <c r="A15" s="416" t="s">
        <v>283</v>
      </c>
      <c r="B15" s="417">
        <v>0</v>
      </c>
      <c r="C15" s="122">
        <v>37039476</v>
      </c>
      <c r="D15" s="122">
        <v>0</v>
      </c>
      <c r="E15" s="122">
        <v>157718</v>
      </c>
      <c r="F15" s="126">
        <v>37197194</v>
      </c>
    </row>
    <row r="16" spans="1:6" ht="27.6" customHeight="1" x14ac:dyDescent="0.25">
      <c r="A16" s="121" t="s">
        <v>142</v>
      </c>
      <c r="B16" s="122">
        <v>0</v>
      </c>
      <c r="C16" s="122">
        <v>0</v>
      </c>
      <c r="D16" s="122">
        <v>0</v>
      </c>
      <c r="E16" s="122">
        <v>0</v>
      </c>
      <c r="F16" s="517">
        <v>0</v>
      </c>
    </row>
    <row r="17" spans="1:6" ht="20.399999999999999" customHeight="1" x14ac:dyDescent="0.25">
      <c r="A17" s="124" t="s">
        <v>303</v>
      </c>
      <c r="B17" s="122">
        <v>0</v>
      </c>
      <c r="C17" s="122">
        <v>0</v>
      </c>
      <c r="D17" s="122">
        <v>0</v>
      </c>
      <c r="E17" s="122">
        <v>15169310.359200008</v>
      </c>
      <c r="F17" s="517">
        <v>15169310.359200008</v>
      </c>
    </row>
    <row r="18" spans="1:6" ht="21" customHeight="1" x14ac:dyDescent="0.25">
      <c r="A18" s="124" t="s">
        <v>144</v>
      </c>
      <c r="B18" s="122">
        <v>0</v>
      </c>
      <c r="C18" s="122">
        <v>0</v>
      </c>
      <c r="D18" s="122">
        <v>0</v>
      </c>
      <c r="E18" s="122">
        <v>0</v>
      </c>
      <c r="F18" s="517">
        <v>0</v>
      </c>
    </row>
    <row r="19" spans="1:6" ht="34.799999999999997" x14ac:dyDescent="0.2">
      <c r="A19" s="125" t="s">
        <v>149</v>
      </c>
      <c r="B19" s="122">
        <v>130000000</v>
      </c>
      <c r="C19" s="122">
        <v>0</v>
      </c>
      <c r="D19" s="122">
        <v>7084082</v>
      </c>
      <c r="E19" s="122">
        <v>-137084082</v>
      </c>
      <c r="F19" s="126">
        <v>0</v>
      </c>
    </row>
    <row r="20" spans="1:6" ht="21.6" customHeight="1" x14ac:dyDescent="0.2">
      <c r="A20" s="218" t="s">
        <v>202</v>
      </c>
      <c r="B20" s="122">
        <v>0</v>
      </c>
      <c r="C20" s="122">
        <v>0</v>
      </c>
      <c r="D20" s="122">
        <v>0</v>
      </c>
      <c r="E20" s="122">
        <v>0</v>
      </c>
      <c r="F20" s="126">
        <v>0</v>
      </c>
    </row>
    <row r="21" spans="1:6" ht="19.2" customHeight="1" x14ac:dyDescent="0.2">
      <c r="A21" s="120" t="s">
        <v>150</v>
      </c>
      <c r="B21" s="518">
        <v>130130000</v>
      </c>
      <c r="C21" s="518">
        <v>132405398</v>
      </c>
      <c r="D21" s="518">
        <v>7097905</v>
      </c>
      <c r="E21" s="518">
        <v>15327027.359200001</v>
      </c>
      <c r="F21" s="519">
        <v>284960330.3592</v>
      </c>
    </row>
    <row r="23" spans="1:6" ht="13.2" x14ac:dyDescent="0.25">
      <c r="A23" s="1" t="s">
        <v>274</v>
      </c>
    </row>
    <row r="26" spans="1:6" ht="13.2" x14ac:dyDescent="0.25">
      <c r="A26" s="1" t="s">
        <v>275</v>
      </c>
    </row>
    <row r="27" spans="1:6" ht="13.2" x14ac:dyDescent="0.25">
      <c r="A27" s="128"/>
    </row>
  </sheetData>
  <mergeCells count="1">
    <mergeCell ref="A1:F1"/>
  </mergeCells>
  <pageMargins left="0.52" right="0" top="0.99" bottom="0.97" header="0.45" footer="0.51"/>
  <pageSetup paperSize="9" orientation="portrait" r:id="rId1"/>
  <headerFooter alignWithMargins="0">
    <oddHeader>&amp;CCMA Albania  Shpk K01401001O</oddHeader>
    <oddFooter>&amp;C&amp;"Arial,Italic"- 2014 -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26"/>
  <sheetViews>
    <sheetView zoomScale="90" zoomScaleNormal="90" workbookViewId="0">
      <selection activeCell="N17" sqref="N17"/>
    </sheetView>
  </sheetViews>
  <sheetFormatPr defaultColWidth="9.109375" defaultRowHeight="13.8" x14ac:dyDescent="0.25"/>
  <cols>
    <col min="1" max="1" width="4.88671875" style="335" customWidth="1"/>
    <col min="2" max="2" width="11" style="335" customWidth="1"/>
    <col min="3" max="3" width="10" style="335" customWidth="1"/>
    <col min="4" max="4" width="11.109375" style="335" customWidth="1"/>
    <col min="5" max="5" width="10.88671875" style="335" customWidth="1"/>
    <col min="6" max="6" width="9.88671875" style="335" customWidth="1"/>
    <col min="7" max="7" width="7" style="335" customWidth="1"/>
    <col min="8" max="8" width="10.33203125" style="335" customWidth="1"/>
    <col min="9" max="9" width="8.88671875" style="335" customWidth="1"/>
    <col min="10" max="10" width="11.88671875" style="335" customWidth="1"/>
    <col min="11" max="11" width="11.6640625" style="335" customWidth="1"/>
    <col min="12" max="13" width="10.109375" style="335" customWidth="1"/>
    <col min="14" max="14" width="11.21875" style="336" bestFit="1" customWidth="1"/>
    <col min="15" max="256" width="9.109375" style="336"/>
    <col min="257" max="257" width="4.88671875" style="336" customWidth="1"/>
    <col min="258" max="258" width="11" style="336" customWidth="1"/>
    <col min="259" max="259" width="10" style="336" customWidth="1"/>
    <col min="260" max="260" width="11.109375" style="336" customWidth="1"/>
    <col min="261" max="261" width="10.88671875" style="336" customWidth="1"/>
    <col min="262" max="262" width="9.88671875" style="336" customWidth="1"/>
    <col min="263" max="263" width="7" style="336" customWidth="1"/>
    <col min="264" max="264" width="10.33203125" style="336" customWidth="1"/>
    <col min="265" max="265" width="8.88671875" style="336" customWidth="1"/>
    <col min="266" max="266" width="11.88671875" style="336" customWidth="1"/>
    <col min="267" max="267" width="11.6640625" style="336" customWidth="1"/>
    <col min="268" max="269" width="10.109375" style="336" customWidth="1"/>
    <col min="270" max="270" width="11.21875" style="336" bestFit="1" customWidth="1"/>
    <col min="271" max="512" width="9.109375" style="336"/>
    <col min="513" max="513" width="4.88671875" style="336" customWidth="1"/>
    <col min="514" max="514" width="11" style="336" customWidth="1"/>
    <col min="515" max="515" width="10" style="336" customWidth="1"/>
    <col min="516" max="516" width="11.109375" style="336" customWidth="1"/>
    <col min="517" max="517" width="10.88671875" style="336" customWidth="1"/>
    <col min="518" max="518" width="9.88671875" style="336" customWidth="1"/>
    <col min="519" max="519" width="7" style="336" customWidth="1"/>
    <col min="520" max="520" width="10.33203125" style="336" customWidth="1"/>
    <col min="521" max="521" width="8.88671875" style="336" customWidth="1"/>
    <col min="522" max="522" width="11.88671875" style="336" customWidth="1"/>
    <col min="523" max="523" width="11.6640625" style="336" customWidth="1"/>
    <col min="524" max="525" width="10.109375" style="336" customWidth="1"/>
    <col min="526" max="526" width="11.21875" style="336" bestFit="1" customWidth="1"/>
    <col min="527" max="768" width="9.109375" style="336"/>
    <col min="769" max="769" width="4.88671875" style="336" customWidth="1"/>
    <col min="770" max="770" width="11" style="336" customWidth="1"/>
    <col min="771" max="771" width="10" style="336" customWidth="1"/>
    <col min="772" max="772" width="11.109375" style="336" customWidth="1"/>
    <col min="773" max="773" width="10.88671875" style="336" customWidth="1"/>
    <col min="774" max="774" width="9.88671875" style="336" customWidth="1"/>
    <col min="775" max="775" width="7" style="336" customWidth="1"/>
    <col min="776" max="776" width="10.33203125" style="336" customWidth="1"/>
    <col min="777" max="777" width="8.88671875" style="336" customWidth="1"/>
    <col min="778" max="778" width="11.88671875" style="336" customWidth="1"/>
    <col min="779" max="779" width="11.6640625" style="336" customWidth="1"/>
    <col min="780" max="781" width="10.109375" style="336" customWidth="1"/>
    <col min="782" max="782" width="11.21875" style="336" bestFit="1" customWidth="1"/>
    <col min="783" max="1024" width="9.109375" style="336"/>
    <col min="1025" max="1025" width="4.88671875" style="336" customWidth="1"/>
    <col min="1026" max="1026" width="11" style="336" customWidth="1"/>
    <col min="1027" max="1027" width="10" style="336" customWidth="1"/>
    <col min="1028" max="1028" width="11.109375" style="336" customWidth="1"/>
    <col min="1029" max="1029" width="10.88671875" style="336" customWidth="1"/>
    <col min="1030" max="1030" width="9.88671875" style="336" customWidth="1"/>
    <col min="1031" max="1031" width="7" style="336" customWidth="1"/>
    <col min="1032" max="1032" width="10.33203125" style="336" customWidth="1"/>
    <col min="1033" max="1033" width="8.88671875" style="336" customWidth="1"/>
    <col min="1034" max="1034" width="11.88671875" style="336" customWidth="1"/>
    <col min="1035" max="1035" width="11.6640625" style="336" customWidth="1"/>
    <col min="1036" max="1037" width="10.109375" style="336" customWidth="1"/>
    <col min="1038" max="1038" width="11.21875" style="336" bestFit="1" customWidth="1"/>
    <col min="1039" max="1280" width="9.109375" style="336"/>
    <col min="1281" max="1281" width="4.88671875" style="336" customWidth="1"/>
    <col min="1282" max="1282" width="11" style="336" customWidth="1"/>
    <col min="1283" max="1283" width="10" style="336" customWidth="1"/>
    <col min="1284" max="1284" width="11.109375" style="336" customWidth="1"/>
    <col min="1285" max="1285" width="10.88671875" style="336" customWidth="1"/>
    <col min="1286" max="1286" width="9.88671875" style="336" customWidth="1"/>
    <col min="1287" max="1287" width="7" style="336" customWidth="1"/>
    <col min="1288" max="1288" width="10.33203125" style="336" customWidth="1"/>
    <col min="1289" max="1289" width="8.88671875" style="336" customWidth="1"/>
    <col min="1290" max="1290" width="11.88671875" style="336" customWidth="1"/>
    <col min="1291" max="1291" width="11.6640625" style="336" customWidth="1"/>
    <col min="1292" max="1293" width="10.109375" style="336" customWidth="1"/>
    <col min="1294" max="1294" width="11.21875" style="336" bestFit="1" customWidth="1"/>
    <col min="1295" max="1536" width="9.109375" style="336"/>
    <col min="1537" max="1537" width="4.88671875" style="336" customWidth="1"/>
    <col min="1538" max="1538" width="11" style="336" customWidth="1"/>
    <col min="1539" max="1539" width="10" style="336" customWidth="1"/>
    <col min="1540" max="1540" width="11.109375" style="336" customWidth="1"/>
    <col min="1541" max="1541" width="10.88671875" style="336" customWidth="1"/>
    <col min="1542" max="1542" width="9.88671875" style="336" customWidth="1"/>
    <col min="1543" max="1543" width="7" style="336" customWidth="1"/>
    <col min="1544" max="1544" width="10.33203125" style="336" customWidth="1"/>
    <col min="1545" max="1545" width="8.88671875" style="336" customWidth="1"/>
    <col min="1546" max="1546" width="11.88671875" style="336" customWidth="1"/>
    <col min="1547" max="1547" width="11.6640625" style="336" customWidth="1"/>
    <col min="1548" max="1549" width="10.109375" style="336" customWidth="1"/>
    <col min="1550" max="1550" width="11.21875" style="336" bestFit="1" customWidth="1"/>
    <col min="1551" max="1792" width="9.109375" style="336"/>
    <col min="1793" max="1793" width="4.88671875" style="336" customWidth="1"/>
    <col min="1794" max="1794" width="11" style="336" customWidth="1"/>
    <col min="1795" max="1795" width="10" style="336" customWidth="1"/>
    <col min="1796" max="1796" width="11.109375" style="336" customWidth="1"/>
    <col min="1797" max="1797" width="10.88671875" style="336" customWidth="1"/>
    <col min="1798" max="1798" width="9.88671875" style="336" customWidth="1"/>
    <col min="1799" max="1799" width="7" style="336" customWidth="1"/>
    <col min="1800" max="1800" width="10.33203125" style="336" customWidth="1"/>
    <col min="1801" max="1801" width="8.88671875" style="336" customWidth="1"/>
    <col min="1802" max="1802" width="11.88671875" style="336" customWidth="1"/>
    <col min="1803" max="1803" width="11.6640625" style="336" customWidth="1"/>
    <col min="1804" max="1805" width="10.109375" style="336" customWidth="1"/>
    <col min="1806" max="1806" width="11.21875" style="336" bestFit="1" customWidth="1"/>
    <col min="1807" max="2048" width="9.109375" style="336"/>
    <col min="2049" max="2049" width="4.88671875" style="336" customWidth="1"/>
    <col min="2050" max="2050" width="11" style="336" customWidth="1"/>
    <col min="2051" max="2051" width="10" style="336" customWidth="1"/>
    <col min="2052" max="2052" width="11.109375" style="336" customWidth="1"/>
    <col min="2053" max="2053" width="10.88671875" style="336" customWidth="1"/>
    <col min="2054" max="2054" width="9.88671875" style="336" customWidth="1"/>
    <col min="2055" max="2055" width="7" style="336" customWidth="1"/>
    <col min="2056" max="2056" width="10.33203125" style="336" customWidth="1"/>
    <col min="2057" max="2057" width="8.88671875" style="336" customWidth="1"/>
    <col min="2058" max="2058" width="11.88671875" style="336" customWidth="1"/>
    <col min="2059" max="2059" width="11.6640625" style="336" customWidth="1"/>
    <col min="2060" max="2061" width="10.109375" style="336" customWidth="1"/>
    <col min="2062" max="2062" width="11.21875" style="336" bestFit="1" customWidth="1"/>
    <col min="2063" max="2304" width="9.109375" style="336"/>
    <col min="2305" max="2305" width="4.88671875" style="336" customWidth="1"/>
    <col min="2306" max="2306" width="11" style="336" customWidth="1"/>
    <col min="2307" max="2307" width="10" style="336" customWidth="1"/>
    <col min="2308" max="2308" width="11.109375" style="336" customWidth="1"/>
    <col min="2309" max="2309" width="10.88671875" style="336" customWidth="1"/>
    <col min="2310" max="2310" width="9.88671875" style="336" customWidth="1"/>
    <col min="2311" max="2311" width="7" style="336" customWidth="1"/>
    <col min="2312" max="2312" width="10.33203125" style="336" customWidth="1"/>
    <col min="2313" max="2313" width="8.88671875" style="336" customWidth="1"/>
    <col min="2314" max="2314" width="11.88671875" style="336" customWidth="1"/>
    <col min="2315" max="2315" width="11.6640625" style="336" customWidth="1"/>
    <col min="2316" max="2317" width="10.109375" style="336" customWidth="1"/>
    <col min="2318" max="2318" width="11.21875" style="336" bestFit="1" customWidth="1"/>
    <col min="2319" max="2560" width="9.109375" style="336"/>
    <col min="2561" max="2561" width="4.88671875" style="336" customWidth="1"/>
    <col min="2562" max="2562" width="11" style="336" customWidth="1"/>
    <col min="2563" max="2563" width="10" style="336" customWidth="1"/>
    <col min="2564" max="2564" width="11.109375" style="336" customWidth="1"/>
    <col min="2565" max="2565" width="10.88671875" style="336" customWidth="1"/>
    <col min="2566" max="2566" width="9.88671875" style="336" customWidth="1"/>
    <col min="2567" max="2567" width="7" style="336" customWidth="1"/>
    <col min="2568" max="2568" width="10.33203125" style="336" customWidth="1"/>
    <col min="2569" max="2569" width="8.88671875" style="336" customWidth="1"/>
    <col min="2570" max="2570" width="11.88671875" style="336" customWidth="1"/>
    <col min="2571" max="2571" width="11.6640625" style="336" customWidth="1"/>
    <col min="2572" max="2573" width="10.109375" style="336" customWidth="1"/>
    <col min="2574" max="2574" width="11.21875" style="336" bestFit="1" customWidth="1"/>
    <col min="2575" max="2816" width="9.109375" style="336"/>
    <col min="2817" max="2817" width="4.88671875" style="336" customWidth="1"/>
    <col min="2818" max="2818" width="11" style="336" customWidth="1"/>
    <col min="2819" max="2819" width="10" style="336" customWidth="1"/>
    <col min="2820" max="2820" width="11.109375" style="336" customWidth="1"/>
    <col min="2821" max="2821" width="10.88671875" style="336" customWidth="1"/>
    <col min="2822" max="2822" width="9.88671875" style="336" customWidth="1"/>
    <col min="2823" max="2823" width="7" style="336" customWidth="1"/>
    <col min="2824" max="2824" width="10.33203125" style="336" customWidth="1"/>
    <col min="2825" max="2825" width="8.88671875" style="336" customWidth="1"/>
    <col min="2826" max="2826" width="11.88671875" style="336" customWidth="1"/>
    <col min="2827" max="2827" width="11.6640625" style="336" customWidth="1"/>
    <col min="2828" max="2829" width="10.109375" style="336" customWidth="1"/>
    <col min="2830" max="2830" width="11.21875" style="336" bestFit="1" customWidth="1"/>
    <col min="2831" max="3072" width="9.109375" style="336"/>
    <col min="3073" max="3073" width="4.88671875" style="336" customWidth="1"/>
    <col min="3074" max="3074" width="11" style="336" customWidth="1"/>
    <col min="3075" max="3075" width="10" style="336" customWidth="1"/>
    <col min="3076" max="3076" width="11.109375" style="336" customWidth="1"/>
    <col min="3077" max="3077" width="10.88671875" style="336" customWidth="1"/>
    <col min="3078" max="3078" width="9.88671875" style="336" customWidth="1"/>
    <col min="3079" max="3079" width="7" style="336" customWidth="1"/>
    <col min="3080" max="3080" width="10.33203125" style="336" customWidth="1"/>
    <col min="3081" max="3081" width="8.88671875" style="336" customWidth="1"/>
    <col min="3082" max="3082" width="11.88671875" style="336" customWidth="1"/>
    <col min="3083" max="3083" width="11.6640625" style="336" customWidth="1"/>
    <col min="3084" max="3085" width="10.109375" style="336" customWidth="1"/>
    <col min="3086" max="3086" width="11.21875" style="336" bestFit="1" customWidth="1"/>
    <col min="3087" max="3328" width="9.109375" style="336"/>
    <col min="3329" max="3329" width="4.88671875" style="336" customWidth="1"/>
    <col min="3330" max="3330" width="11" style="336" customWidth="1"/>
    <col min="3331" max="3331" width="10" style="336" customWidth="1"/>
    <col min="3332" max="3332" width="11.109375" style="336" customWidth="1"/>
    <col min="3333" max="3333" width="10.88671875" style="336" customWidth="1"/>
    <col min="3334" max="3334" width="9.88671875" style="336" customWidth="1"/>
    <col min="3335" max="3335" width="7" style="336" customWidth="1"/>
    <col min="3336" max="3336" width="10.33203125" style="336" customWidth="1"/>
    <col min="3337" max="3337" width="8.88671875" style="336" customWidth="1"/>
    <col min="3338" max="3338" width="11.88671875" style="336" customWidth="1"/>
    <col min="3339" max="3339" width="11.6640625" style="336" customWidth="1"/>
    <col min="3340" max="3341" width="10.109375" style="336" customWidth="1"/>
    <col min="3342" max="3342" width="11.21875" style="336" bestFit="1" customWidth="1"/>
    <col min="3343" max="3584" width="9.109375" style="336"/>
    <col min="3585" max="3585" width="4.88671875" style="336" customWidth="1"/>
    <col min="3586" max="3586" width="11" style="336" customWidth="1"/>
    <col min="3587" max="3587" width="10" style="336" customWidth="1"/>
    <col min="3588" max="3588" width="11.109375" style="336" customWidth="1"/>
    <col min="3589" max="3589" width="10.88671875" style="336" customWidth="1"/>
    <col min="3590" max="3590" width="9.88671875" style="336" customWidth="1"/>
    <col min="3591" max="3591" width="7" style="336" customWidth="1"/>
    <col min="3592" max="3592" width="10.33203125" style="336" customWidth="1"/>
    <col min="3593" max="3593" width="8.88671875" style="336" customWidth="1"/>
    <col min="3594" max="3594" width="11.88671875" style="336" customWidth="1"/>
    <col min="3595" max="3595" width="11.6640625" style="336" customWidth="1"/>
    <col min="3596" max="3597" width="10.109375" style="336" customWidth="1"/>
    <col min="3598" max="3598" width="11.21875" style="336" bestFit="1" customWidth="1"/>
    <col min="3599" max="3840" width="9.109375" style="336"/>
    <col min="3841" max="3841" width="4.88671875" style="336" customWidth="1"/>
    <col min="3842" max="3842" width="11" style="336" customWidth="1"/>
    <col min="3843" max="3843" width="10" style="336" customWidth="1"/>
    <col min="3844" max="3844" width="11.109375" style="336" customWidth="1"/>
    <col min="3845" max="3845" width="10.88671875" style="336" customWidth="1"/>
    <col min="3846" max="3846" width="9.88671875" style="336" customWidth="1"/>
    <col min="3847" max="3847" width="7" style="336" customWidth="1"/>
    <col min="3848" max="3848" width="10.33203125" style="336" customWidth="1"/>
    <col min="3849" max="3849" width="8.88671875" style="336" customWidth="1"/>
    <col min="3850" max="3850" width="11.88671875" style="336" customWidth="1"/>
    <col min="3851" max="3851" width="11.6640625" style="336" customWidth="1"/>
    <col min="3852" max="3853" width="10.109375" style="336" customWidth="1"/>
    <col min="3854" max="3854" width="11.21875" style="336" bestFit="1" customWidth="1"/>
    <col min="3855" max="4096" width="9.109375" style="336"/>
    <col min="4097" max="4097" width="4.88671875" style="336" customWidth="1"/>
    <col min="4098" max="4098" width="11" style="336" customWidth="1"/>
    <col min="4099" max="4099" width="10" style="336" customWidth="1"/>
    <col min="4100" max="4100" width="11.109375" style="336" customWidth="1"/>
    <col min="4101" max="4101" width="10.88671875" style="336" customWidth="1"/>
    <col min="4102" max="4102" width="9.88671875" style="336" customWidth="1"/>
    <col min="4103" max="4103" width="7" style="336" customWidth="1"/>
    <col min="4104" max="4104" width="10.33203125" style="336" customWidth="1"/>
    <col min="4105" max="4105" width="8.88671875" style="336" customWidth="1"/>
    <col min="4106" max="4106" width="11.88671875" style="336" customWidth="1"/>
    <col min="4107" max="4107" width="11.6640625" style="336" customWidth="1"/>
    <col min="4108" max="4109" width="10.109375" style="336" customWidth="1"/>
    <col min="4110" max="4110" width="11.21875" style="336" bestFit="1" customWidth="1"/>
    <col min="4111" max="4352" width="9.109375" style="336"/>
    <col min="4353" max="4353" width="4.88671875" style="336" customWidth="1"/>
    <col min="4354" max="4354" width="11" style="336" customWidth="1"/>
    <col min="4355" max="4355" width="10" style="336" customWidth="1"/>
    <col min="4356" max="4356" width="11.109375" style="336" customWidth="1"/>
    <col min="4357" max="4357" width="10.88671875" style="336" customWidth="1"/>
    <col min="4358" max="4358" width="9.88671875" style="336" customWidth="1"/>
    <col min="4359" max="4359" width="7" style="336" customWidth="1"/>
    <col min="4360" max="4360" width="10.33203125" style="336" customWidth="1"/>
    <col min="4361" max="4361" width="8.88671875" style="336" customWidth="1"/>
    <col min="4362" max="4362" width="11.88671875" style="336" customWidth="1"/>
    <col min="4363" max="4363" width="11.6640625" style="336" customWidth="1"/>
    <col min="4364" max="4365" width="10.109375" style="336" customWidth="1"/>
    <col min="4366" max="4366" width="11.21875" style="336" bestFit="1" customWidth="1"/>
    <col min="4367" max="4608" width="9.109375" style="336"/>
    <col min="4609" max="4609" width="4.88671875" style="336" customWidth="1"/>
    <col min="4610" max="4610" width="11" style="336" customWidth="1"/>
    <col min="4611" max="4611" width="10" style="336" customWidth="1"/>
    <col min="4612" max="4612" width="11.109375" style="336" customWidth="1"/>
    <col min="4613" max="4613" width="10.88671875" style="336" customWidth="1"/>
    <col min="4614" max="4614" width="9.88671875" style="336" customWidth="1"/>
    <col min="4615" max="4615" width="7" style="336" customWidth="1"/>
    <col min="4616" max="4616" width="10.33203125" style="336" customWidth="1"/>
    <col min="4617" max="4617" width="8.88671875" style="336" customWidth="1"/>
    <col min="4618" max="4618" width="11.88671875" style="336" customWidth="1"/>
    <col min="4619" max="4619" width="11.6640625" style="336" customWidth="1"/>
    <col min="4620" max="4621" width="10.109375" style="336" customWidth="1"/>
    <col min="4622" max="4622" width="11.21875" style="336" bestFit="1" customWidth="1"/>
    <col min="4623" max="4864" width="9.109375" style="336"/>
    <col min="4865" max="4865" width="4.88671875" style="336" customWidth="1"/>
    <col min="4866" max="4866" width="11" style="336" customWidth="1"/>
    <col min="4867" max="4867" width="10" style="336" customWidth="1"/>
    <col min="4868" max="4868" width="11.109375" style="336" customWidth="1"/>
    <col min="4869" max="4869" width="10.88671875" style="336" customWidth="1"/>
    <col min="4870" max="4870" width="9.88671875" style="336" customWidth="1"/>
    <col min="4871" max="4871" width="7" style="336" customWidth="1"/>
    <col min="4872" max="4872" width="10.33203125" style="336" customWidth="1"/>
    <col min="4873" max="4873" width="8.88671875" style="336" customWidth="1"/>
    <col min="4874" max="4874" width="11.88671875" style="336" customWidth="1"/>
    <col min="4875" max="4875" width="11.6640625" style="336" customWidth="1"/>
    <col min="4876" max="4877" width="10.109375" style="336" customWidth="1"/>
    <col min="4878" max="4878" width="11.21875" style="336" bestFit="1" customWidth="1"/>
    <col min="4879" max="5120" width="9.109375" style="336"/>
    <col min="5121" max="5121" width="4.88671875" style="336" customWidth="1"/>
    <col min="5122" max="5122" width="11" style="336" customWidth="1"/>
    <col min="5123" max="5123" width="10" style="336" customWidth="1"/>
    <col min="5124" max="5124" width="11.109375" style="336" customWidth="1"/>
    <col min="5125" max="5125" width="10.88671875" style="336" customWidth="1"/>
    <col min="5126" max="5126" width="9.88671875" style="336" customWidth="1"/>
    <col min="5127" max="5127" width="7" style="336" customWidth="1"/>
    <col min="5128" max="5128" width="10.33203125" style="336" customWidth="1"/>
    <col min="5129" max="5129" width="8.88671875" style="336" customWidth="1"/>
    <col min="5130" max="5130" width="11.88671875" style="336" customWidth="1"/>
    <col min="5131" max="5131" width="11.6640625" style="336" customWidth="1"/>
    <col min="5132" max="5133" width="10.109375" style="336" customWidth="1"/>
    <col min="5134" max="5134" width="11.21875" style="336" bestFit="1" customWidth="1"/>
    <col min="5135" max="5376" width="9.109375" style="336"/>
    <col min="5377" max="5377" width="4.88671875" style="336" customWidth="1"/>
    <col min="5378" max="5378" width="11" style="336" customWidth="1"/>
    <col min="5379" max="5379" width="10" style="336" customWidth="1"/>
    <col min="5380" max="5380" width="11.109375" style="336" customWidth="1"/>
    <col min="5381" max="5381" width="10.88671875" style="336" customWidth="1"/>
    <col min="5382" max="5382" width="9.88671875" style="336" customWidth="1"/>
    <col min="5383" max="5383" width="7" style="336" customWidth="1"/>
    <col min="5384" max="5384" width="10.33203125" style="336" customWidth="1"/>
    <col min="5385" max="5385" width="8.88671875" style="336" customWidth="1"/>
    <col min="5386" max="5386" width="11.88671875" style="336" customWidth="1"/>
    <col min="5387" max="5387" width="11.6640625" style="336" customWidth="1"/>
    <col min="5388" max="5389" width="10.109375" style="336" customWidth="1"/>
    <col min="5390" max="5390" width="11.21875" style="336" bestFit="1" customWidth="1"/>
    <col min="5391" max="5632" width="9.109375" style="336"/>
    <col min="5633" max="5633" width="4.88671875" style="336" customWidth="1"/>
    <col min="5634" max="5634" width="11" style="336" customWidth="1"/>
    <col min="5635" max="5635" width="10" style="336" customWidth="1"/>
    <col min="5636" max="5636" width="11.109375" style="336" customWidth="1"/>
    <col min="5637" max="5637" width="10.88671875" style="336" customWidth="1"/>
    <col min="5638" max="5638" width="9.88671875" style="336" customWidth="1"/>
    <col min="5639" max="5639" width="7" style="336" customWidth="1"/>
    <col min="5640" max="5640" width="10.33203125" style="336" customWidth="1"/>
    <col min="5641" max="5641" width="8.88671875" style="336" customWidth="1"/>
    <col min="5642" max="5642" width="11.88671875" style="336" customWidth="1"/>
    <col min="5643" max="5643" width="11.6640625" style="336" customWidth="1"/>
    <col min="5644" max="5645" width="10.109375" style="336" customWidth="1"/>
    <col min="5646" max="5646" width="11.21875" style="336" bestFit="1" customWidth="1"/>
    <col min="5647" max="5888" width="9.109375" style="336"/>
    <col min="5889" max="5889" width="4.88671875" style="336" customWidth="1"/>
    <col min="5890" max="5890" width="11" style="336" customWidth="1"/>
    <col min="5891" max="5891" width="10" style="336" customWidth="1"/>
    <col min="5892" max="5892" width="11.109375" style="336" customWidth="1"/>
    <col min="5893" max="5893" width="10.88671875" style="336" customWidth="1"/>
    <col min="5894" max="5894" width="9.88671875" style="336" customWidth="1"/>
    <col min="5895" max="5895" width="7" style="336" customWidth="1"/>
    <col min="5896" max="5896" width="10.33203125" style="336" customWidth="1"/>
    <col min="5897" max="5897" width="8.88671875" style="336" customWidth="1"/>
    <col min="5898" max="5898" width="11.88671875" style="336" customWidth="1"/>
    <col min="5899" max="5899" width="11.6640625" style="336" customWidth="1"/>
    <col min="5900" max="5901" width="10.109375" style="336" customWidth="1"/>
    <col min="5902" max="5902" width="11.21875" style="336" bestFit="1" customWidth="1"/>
    <col min="5903" max="6144" width="9.109375" style="336"/>
    <col min="6145" max="6145" width="4.88671875" style="336" customWidth="1"/>
    <col min="6146" max="6146" width="11" style="336" customWidth="1"/>
    <col min="6147" max="6147" width="10" style="336" customWidth="1"/>
    <col min="6148" max="6148" width="11.109375" style="336" customWidth="1"/>
    <col min="6149" max="6149" width="10.88671875" style="336" customWidth="1"/>
    <col min="6150" max="6150" width="9.88671875" style="336" customWidth="1"/>
    <col min="6151" max="6151" width="7" style="336" customWidth="1"/>
    <col min="6152" max="6152" width="10.33203125" style="336" customWidth="1"/>
    <col min="6153" max="6153" width="8.88671875" style="336" customWidth="1"/>
    <col min="6154" max="6154" width="11.88671875" style="336" customWidth="1"/>
    <col min="6155" max="6155" width="11.6640625" style="336" customWidth="1"/>
    <col min="6156" max="6157" width="10.109375" style="336" customWidth="1"/>
    <col min="6158" max="6158" width="11.21875" style="336" bestFit="1" customWidth="1"/>
    <col min="6159" max="6400" width="9.109375" style="336"/>
    <col min="6401" max="6401" width="4.88671875" style="336" customWidth="1"/>
    <col min="6402" max="6402" width="11" style="336" customWidth="1"/>
    <col min="6403" max="6403" width="10" style="336" customWidth="1"/>
    <col min="6404" max="6404" width="11.109375" style="336" customWidth="1"/>
    <col min="6405" max="6405" width="10.88671875" style="336" customWidth="1"/>
    <col min="6406" max="6406" width="9.88671875" style="336" customWidth="1"/>
    <col min="6407" max="6407" width="7" style="336" customWidth="1"/>
    <col min="6408" max="6408" width="10.33203125" style="336" customWidth="1"/>
    <col min="6409" max="6409" width="8.88671875" style="336" customWidth="1"/>
    <col min="6410" max="6410" width="11.88671875" style="336" customWidth="1"/>
    <col min="6411" max="6411" width="11.6640625" style="336" customWidth="1"/>
    <col min="6412" max="6413" width="10.109375" style="336" customWidth="1"/>
    <col min="6414" max="6414" width="11.21875" style="336" bestFit="1" customWidth="1"/>
    <col min="6415" max="6656" width="9.109375" style="336"/>
    <col min="6657" max="6657" width="4.88671875" style="336" customWidth="1"/>
    <col min="6658" max="6658" width="11" style="336" customWidth="1"/>
    <col min="6659" max="6659" width="10" style="336" customWidth="1"/>
    <col min="6660" max="6660" width="11.109375" style="336" customWidth="1"/>
    <col min="6661" max="6661" width="10.88671875" style="336" customWidth="1"/>
    <col min="6662" max="6662" width="9.88671875" style="336" customWidth="1"/>
    <col min="6663" max="6663" width="7" style="336" customWidth="1"/>
    <col min="6664" max="6664" width="10.33203125" style="336" customWidth="1"/>
    <col min="6665" max="6665" width="8.88671875" style="336" customWidth="1"/>
    <col min="6666" max="6666" width="11.88671875" style="336" customWidth="1"/>
    <col min="6667" max="6667" width="11.6640625" style="336" customWidth="1"/>
    <col min="6668" max="6669" width="10.109375" style="336" customWidth="1"/>
    <col min="6670" max="6670" width="11.21875" style="336" bestFit="1" customWidth="1"/>
    <col min="6671" max="6912" width="9.109375" style="336"/>
    <col min="6913" max="6913" width="4.88671875" style="336" customWidth="1"/>
    <col min="6914" max="6914" width="11" style="336" customWidth="1"/>
    <col min="6915" max="6915" width="10" style="336" customWidth="1"/>
    <col min="6916" max="6916" width="11.109375" style="336" customWidth="1"/>
    <col min="6917" max="6917" width="10.88671875" style="336" customWidth="1"/>
    <col min="6918" max="6918" width="9.88671875" style="336" customWidth="1"/>
    <col min="6919" max="6919" width="7" style="336" customWidth="1"/>
    <col min="6920" max="6920" width="10.33203125" style="336" customWidth="1"/>
    <col min="6921" max="6921" width="8.88671875" style="336" customWidth="1"/>
    <col min="6922" max="6922" width="11.88671875" style="336" customWidth="1"/>
    <col min="6923" max="6923" width="11.6640625" style="336" customWidth="1"/>
    <col min="6924" max="6925" width="10.109375" style="336" customWidth="1"/>
    <col min="6926" max="6926" width="11.21875" style="336" bestFit="1" customWidth="1"/>
    <col min="6927" max="7168" width="9.109375" style="336"/>
    <col min="7169" max="7169" width="4.88671875" style="336" customWidth="1"/>
    <col min="7170" max="7170" width="11" style="336" customWidth="1"/>
    <col min="7171" max="7171" width="10" style="336" customWidth="1"/>
    <col min="7172" max="7172" width="11.109375" style="336" customWidth="1"/>
    <col min="7173" max="7173" width="10.88671875" style="336" customWidth="1"/>
    <col min="7174" max="7174" width="9.88671875" style="336" customWidth="1"/>
    <col min="7175" max="7175" width="7" style="336" customWidth="1"/>
    <col min="7176" max="7176" width="10.33203125" style="336" customWidth="1"/>
    <col min="7177" max="7177" width="8.88671875" style="336" customWidth="1"/>
    <col min="7178" max="7178" width="11.88671875" style="336" customWidth="1"/>
    <col min="7179" max="7179" width="11.6640625" style="336" customWidth="1"/>
    <col min="7180" max="7181" width="10.109375" style="336" customWidth="1"/>
    <col min="7182" max="7182" width="11.21875" style="336" bestFit="1" customWidth="1"/>
    <col min="7183" max="7424" width="9.109375" style="336"/>
    <col min="7425" max="7425" width="4.88671875" style="336" customWidth="1"/>
    <col min="7426" max="7426" width="11" style="336" customWidth="1"/>
    <col min="7427" max="7427" width="10" style="336" customWidth="1"/>
    <col min="7428" max="7428" width="11.109375" style="336" customWidth="1"/>
    <col min="7429" max="7429" width="10.88671875" style="336" customWidth="1"/>
    <col min="7430" max="7430" width="9.88671875" style="336" customWidth="1"/>
    <col min="7431" max="7431" width="7" style="336" customWidth="1"/>
    <col min="7432" max="7432" width="10.33203125" style="336" customWidth="1"/>
    <col min="7433" max="7433" width="8.88671875" style="336" customWidth="1"/>
    <col min="7434" max="7434" width="11.88671875" style="336" customWidth="1"/>
    <col min="7435" max="7435" width="11.6640625" style="336" customWidth="1"/>
    <col min="7436" max="7437" width="10.109375" style="336" customWidth="1"/>
    <col min="7438" max="7438" width="11.21875" style="336" bestFit="1" customWidth="1"/>
    <col min="7439" max="7680" width="9.109375" style="336"/>
    <col min="7681" max="7681" width="4.88671875" style="336" customWidth="1"/>
    <col min="7682" max="7682" width="11" style="336" customWidth="1"/>
    <col min="7683" max="7683" width="10" style="336" customWidth="1"/>
    <col min="7684" max="7684" width="11.109375" style="336" customWidth="1"/>
    <col min="7685" max="7685" width="10.88671875" style="336" customWidth="1"/>
    <col min="7686" max="7686" width="9.88671875" style="336" customWidth="1"/>
    <col min="7687" max="7687" width="7" style="336" customWidth="1"/>
    <col min="7688" max="7688" width="10.33203125" style="336" customWidth="1"/>
    <col min="7689" max="7689" width="8.88671875" style="336" customWidth="1"/>
    <col min="7690" max="7690" width="11.88671875" style="336" customWidth="1"/>
    <col min="7691" max="7691" width="11.6640625" style="336" customWidth="1"/>
    <col min="7692" max="7693" width="10.109375" style="336" customWidth="1"/>
    <col min="7694" max="7694" width="11.21875" style="336" bestFit="1" customWidth="1"/>
    <col min="7695" max="7936" width="9.109375" style="336"/>
    <col min="7937" max="7937" width="4.88671875" style="336" customWidth="1"/>
    <col min="7938" max="7938" width="11" style="336" customWidth="1"/>
    <col min="7939" max="7939" width="10" style="336" customWidth="1"/>
    <col min="7940" max="7940" width="11.109375" style="336" customWidth="1"/>
    <col min="7941" max="7941" width="10.88671875" style="336" customWidth="1"/>
    <col min="7942" max="7942" width="9.88671875" style="336" customWidth="1"/>
    <col min="7943" max="7943" width="7" style="336" customWidth="1"/>
    <col min="7944" max="7944" width="10.33203125" style="336" customWidth="1"/>
    <col min="7945" max="7945" width="8.88671875" style="336" customWidth="1"/>
    <col min="7946" max="7946" width="11.88671875" style="336" customWidth="1"/>
    <col min="7947" max="7947" width="11.6640625" style="336" customWidth="1"/>
    <col min="7948" max="7949" width="10.109375" style="336" customWidth="1"/>
    <col min="7950" max="7950" width="11.21875" style="336" bestFit="1" customWidth="1"/>
    <col min="7951" max="8192" width="9.109375" style="336"/>
    <col min="8193" max="8193" width="4.88671875" style="336" customWidth="1"/>
    <col min="8194" max="8194" width="11" style="336" customWidth="1"/>
    <col min="8195" max="8195" width="10" style="336" customWidth="1"/>
    <col min="8196" max="8196" width="11.109375" style="336" customWidth="1"/>
    <col min="8197" max="8197" width="10.88671875" style="336" customWidth="1"/>
    <col min="8198" max="8198" width="9.88671875" style="336" customWidth="1"/>
    <col min="8199" max="8199" width="7" style="336" customWidth="1"/>
    <col min="8200" max="8200" width="10.33203125" style="336" customWidth="1"/>
    <col min="8201" max="8201" width="8.88671875" style="336" customWidth="1"/>
    <col min="8202" max="8202" width="11.88671875" style="336" customWidth="1"/>
    <col min="8203" max="8203" width="11.6640625" style="336" customWidth="1"/>
    <col min="8204" max="8205" width="10.109375" style="336" customWidth="1"/>
    <col min="8206" max="8206" width="11.21875" style="336" bestFit="1" customWidth="1"/>
    <col min="8207" max="8448" width="9.109375" style="336"/>
    <col min="8449" max="8449" width="4.88671875" style="336" customWidth="1"/>
    <col min="8450" max="8450" width="11" style="336" customWidth="1"/>
    <col min="8451" max="8451" width="10" style="336" customWidth="1"/>
    <col min="8452" max="8452" width="11.109375" style="336" customWidth="1"/>
    <col min="8453" max="8453" width="10.88671875" style="336" customWidth="1"/>
    <col min="8454" max="8454" width="9.88671875" style="336" customWidth="1"/>
    <col min="8455" max="8455" width="7" style="336" customWidth="1"/>
    <col min="8456" max="8456" width="10.33203125" style="336" customWidth="1"/>
    <col min="8457" max="8457" width="8.88671875" style="336" customWidth="1"/>
    <col min="8458" max="8458" width="11.88671875" style="336" customWidth="1"/>
    <col min="8459" max="8459" width="11.6640625" style="336" customWidth="1"/>
    <col min="8460" max="8461" width="10.109375" style="336" customWidth="1"/>
    <col min="8462" max="8462" width="11.21875" style="336" bestFit="1" customWidth="1"/>
    <col min="8463" max="8704" width="9.109375" style="336"/>
    <col min="8705" max="8705" width="4.88671875" style="336" customWidth="1"/>
    <col min="8706" max="8706" width="11" style="336" customWidth="1"/>
    <col min="8707" max="8707" width="10" style="336" customWidth="1"/>
    <col min="8708" max="8708" width="11.109375" style="336" customWidth="1"/>
    <col min="8709" max="8709" width="10.88671875" style="336" customWidth="1"/>
    <col min="8710" max="8710" width="9.88671875" style="336" customWidth="1"/>
    <col min="8711" max="8711" width="7" style="336" customWidth="1"/>
    <col min="8712" max="8712" width="10.33203125" style="336" customWidth="1"/>
    <col min="8713" max="8713" width="8.88671875" style="336" customWidth="1"/>
    <col min="8714" max="8714" width="11.88671875" style="336" customWidth="1"/>
    <col min="8715" max="8715" width="11.6640625" style="336" customWidth="1"/>
    <col min="8716" max="8717" width="10.109375" style="336" customWidth="1"/>
    <col min="8718" max="8718" width="11.21875" style="336" bestFit="1" customWidth="1"/>
    <col min="8719" max="8960" width="9.109375" style="336"/>
    <col min="8961" max="8961" width="4.88671875" style="336" customWidth="1"/>
    <col min="8962" max="8962" width="11" style="336" customWidth="1"/>
    <col min="8963" max="8963" width="10" style="336" customWidth="1"/>
    <col min="8964" max="8964" width="11.109375" style="336" customWidth="1"/>
    <col min="8965" max="8965" width="10.88671875" style="336" customWidth="1"/>
    <col min="8966" max="8966" width="9.88671875" style="336" customWidth="1"/>
    <col min="8967" max="8967" width="7" style="336" customWidth="1"/>
    <col min="8968" max="8968" width="10.33203125" style="336" customWidth="1"/>
    <col min="8969" max="8969" width="8.88671875" style="336" customWidth="1"/>
    <col min="8970" max="8970" width="11.88671875" style="336" customWidth="1"/>
    <col min="8971" max="8971" width="11.6640625" style="336" customWidth="1"/>
    <col min="8972" max="8973" width="10.109375" style="336" customWidth="1"/>
    <col min="8974" max="8974" width="11.21875" style="336" bestFit="1" customWidth="1"/>
    <col min="8975" max="9216" width="9.109375" style="336"/>
    <col min="9217" max="9217" width="4.88671875" style="336" customWidth="1"/>
    <col min="9218" max="9218" width="11" style="336" customWidth="1"/>
    <col min="9219" max="9219" width="10" style="336" customWidth="1"/>
    <col min="9220" max="9220" width="11.109375" style="336" customWidth="1"/>
    <col min="9221" max="9221" width="10.88671875" style="336" customWidth="1"/>
    <col min="9222" max="9222" width="9.88671875" style="336" customWidth="1"/>
    <col min="9223" max="9223" width="7" style="336" customWidth="1"/>
    <col min="9224" max="9224" width="10.33203125" style="336" customWidth="1"/>
    <col min="9225" max="9225" width="8.88671875" style="336" customWidth="1"/>
    <col min="9226" max="9226" width="11.88671875" style="336" customWidth="1"/>
    <col min="9227" max="9227" width="11.6640625" style="336" customWidth="1"/>
    <col min="9228" max="9229" width="10.109375" style="336" customWidth="1"/>
    <col min="9230" max="9230" width="11.21875" style="336" bestFit="1" customWidth="1"/>
    <col min="9231" max="9472" width="9.109375" style="336"/>
    <col min="9473" max="9473" width="4.88671875" style="336" customWidth="1"/>
    <col min="9474" max="9474" width="11" style="336" customWidth="1"/>
    <col min="9475" max="9475" width="10" style="336" customWidth="1"/>
    <col min="9476" max="9476" width="11.109375" style="336" customWidth="1"/>
    <col min="9477" max="9477" width="10.88671875" style="336" customWidth="1"/>
    <col min="9478" max="9478" width="9.88671875" style="336" customWidth="1"/>
    <col min="9479" max="9479" width="7" style="336" customWidth="1"/>
    <col min="9480" max="9480" width="10.33203125" style="336" customWidth="1"/>
    <col min="9481" max="9481" width="8.88671875" style="336" customWidth="1"/>
    <col min="9482" max="9482" width="11.88671875" style="336" customWidth="1"/>
    <col min="9483" max="9483" width="11.6640625" style="336" customWidth="1"/>
    <col min="9484" max="9485" width="10.109375" style="336" customWidth="1"/>
    <col min="9486" max="9486" width="11.21875" style="336" bestFit="1" customWidth="1"/>
    <col min="9487" max="9728" width="9.109375" style="336"/>
    <col min="9729" max="9729" width="4.88671875" style="336" customWidth="1"/>
    <col min="9730" max="9730" width="11" style="336" customWidth="1"/>
    <col min="9731" max="9731" width="10" style="336" customWidth="1"/>
    <col min="9732" max="9732" width="11.109375" style="336" customWidth="1"/>
    <col min="9733" max="9733" width="10.88671875" style="336" customWidth="1"/>
    <col min="9734" max="9734" width="9.88671875" style="336" customWidth="1"/>
    <col min="9735" max="9735" width="7" style="336" customWidth="1"/>
    <col min="9736" max="9736" width="10.33203125" style="336" customWidth="1"/>
    <col min="9737" max="9737" width="8.88671875" style="336" customWidth="1"/>
    <col min="9738" max="9738" width="11.88671875" style="336" customWidth="1"/>
    <col min="9739" max="9739" width="11.6640625" style="336" customWidth="1"/>
    <col min="9740" max="9741" width="10.109375" style="336" customWidth="1"/>
    <col min="9742" max="9742" width="11.21875" style="336" bestFit="1" customWidth="1"/>
    <col min="9743" max="9984" width="9.109375" style="336"/>
    <col min="9985" max="9985" width="4.88671875" style="336" customWidth="1"/>
    <col min="9986" max="9986" width="11" style="336" customWidth="1"/>
    <col min="9987" max="9987" width="10" style="336" customWidth="1"/>
    <col min="9988" max="9988" width="11.109375" style="336" customWidth="1"/>
    <col min="9989" max="9989" width="10.88671875" style="336" customWidth="1"/>
    <col min="9990" max="9990" width="9.88671875" style="336" customWidth="1"/>
    <col min="9991" max="9991" width="7" style="336" customWidth="1"/>
    <col min="9992" max="9992" width="10.33203125" style="336" customWidth="1"/>
    <col min="9993" max="9993" width="8.88671875" style="336" customWidth="1"/>
    <col min="9994" max="9994" width="11.88671875" style="336" customWidth="1"/>
    <col min="9995" max="9995" width="11.6640625" style="336" customWidth="1"/>
    <col min="9996" max="9997" width="10.109375" style="336" customWidth="1"/>
    <col min="9998" max="9998" width="11.21875" style="336" bestFit="1" customWidth="1"/>
    <col min="9999" max="10240" width="9.109375" style="336"/>
    <col min="10241" max="10241" width="4.88671875" style="336" customWidth="1"/>
    <col min="10242" max="10242" width="11" style="336" customWidth="1"/>
    <col min="10243" max="10243" width="10" style="336" customWidth="1"/>
    <col min="10244" max="10244" width="11.109375" style="336" customWidth="1"/>
    <col min="10245" max="10245" width="10.88671875" style="336" customWidth="1"/>
    <col min="10246" max="10246" width="9.88671875" style="336" customWidth="1"/>
    <col min="10247" max="10247" width="7" style="336" customWidth="1"/>
    <col min="10248" max="10248" width="10.33203125" style="336" customWidth="1"/>
    <col min="10249" max="10249" width="8.88671875" style="336" customWidth="1"/>
    <col min="10250" max="10250" width="11.88671875" style="336" customWidth="1"/>
    <col min="10251" max="10251" width="11.6640625" style="336" customWidth="1"/>
    <col min="10252" max="10253" width="10.109375" style="336" customWidth="1"/>
    <col min="10254" max="10254" width="11.21875" style="336" bestFit="1" customWidth="1"/>
    <col min="10255" max="10496" width="9.109375" style="336"/>
    <col min="10497" max="10497" width="4.88671875" style="336" customWidth="1"/>
    <col min="10498" max="10498" width="11" style="336" customWidth="1"/>
    <col min="10499" max="10499" width="10" style="336" customWidth="1"/>
    <col min="10500" max="10500" width="11.109375" style="336" customWidth="1"/>
    <col min="10501" max="10501" width="10.88671875" style="336" customWidth="1"/>
    <col min="10502" max="10502" width="9.88671875" style="336" customWidth="1"/>
    <col min="10503" max="10503" width="7" style="336" customWidth="1"/>
    <col min="10504" max="10504" width="10.33203125" style="336" customWidth="1"/>
    <col min="10505" max="10505" width="8.88671875" style="336" customWidth="1"/>
    <col min="10506" max="10506" width="11.88671875" style="336" customWidth="1"/>
    <col min="10507" max="10507" width="11.6640625" style="336" customWidth="1"/>
    <col min="10508" max="10509" width="10.109375" style="336" customWidth="1"/>
    <col min="10510" max="10510" width="11.21875" style="336" bestFit="1" customWidth="1"/>
    <col min="10511" max="10752" width="9.109375" style="336"/>
    <col min="10753" max="10753" width="4.88671875" style="336" customWidth="1"/>
    <col min="10754" max="10754" width="11" style="336" customWidth="1"/>
    <col min="10755" max="10755" width="10" style="336" customWidth="1"/>
    <col min="10756" max="10756" width="11.109375" style="336" customWidth="1"/>
    <col min="10757" max="10757" width="10.88671875" style="336" customWidth="1"/>
    <col min="10758" max="10758" width="9.88671875" style="336" customWidth="1"/>
    <col min="10759" max="10759" width="7" style="336" customWidth="1"/>
    <col min="10760" max="10760" width="10.33203125" style="336" customWidth="1"/>
    <col min="10761" max="10761" width="8.88671875" style="336" customWidth="1"/>
    <col min="10762" max="10762" width="11.88671875" style="336" customWidth="1"/>
    <col min="10763" max="10763" width="11.6640625" style="336" customWidth="1"/>
    <col min="10764" max="10765" width="10.109375" style="336" customWidth="1"/>
    <col min="10766" max="10766" width="11.21875" style="336" bestFit="1" customWidth="1"/>
    <col min="10767" max="11008" width="9.109375" style="336"/>
    <col min="11009" max="11009" width="4.88671875" style="336" customWidth="1"/>
    <col min="11010" max="11010" width="11" style="336" customWidth="1"/>
    <col min="11011" max="11011" width="10" style="336" customWidth="1"/>
    <col min="11012" max="11012" width="11.109375" style="336" customWidth="1"/>
    <col min="11013" max="11013" width="10.88671875" style="336" customWidth="1"/>
    <col min="11014" max="11014" width="9.88671875" style="336" customWidth="1"/>
    <col min="11015" max="11015" width="7" style="336" customWidth="1"/>
    <col min="11016" max="11016" width="10.33203125" style="336" customWidth="1"/>
    <col min="11017" max="11017" width="8.88671875" style="336" customWidth="1"/>
    <col min="11018" max="11018" width="11.88671875" style="336" customWidth="1"/>
    <col min="11019" max="11019" width="11.6640625" style="336" customWidth="1"/>
    <col min="11020" max="11021" width="10.109375" style="336" customWidth="1"/>
    <col min="11022" max="11022" width="11.21875" style="336" bestFit="1" customWidth="1"/>
    <col min="11023" max="11264" width="9.109375" style="336"/>
    <col min="11265" max="11265" width="4.88671875" style="336" customWidth="1"/>
    <col min="11266" max="11266" width="11" style="336" customWidth="1"/>
    <col min="11267" max="11267" width="10" style="336" customWidth="1"/>
    <col min="11268" max="11268" width="11.109375" style="336" customWidth="1"/>
    <col min="11269" max="11269" width="10.88671875" style="336" customWidth="1"/>
    <col min="11270" max="11270" width="9.88671875" style="336" customWidth="1"/>
    <col min="11271" max="11271" width="7" style="336" customWidth="1"/>
    <col min="11272" max="11272" width="10.33203125" style="336" customWidth="1"/>
    <col min="11273" max="11273" width="8.88671875" style="336" customWidth="1"/>
    <col min="11274" max="11274" width="11.88671875" style="336" customWidth="1"/>
    <col min="11275" max="11275" width="11.6640625" style="336" customWidth="1"/>
    <col min="11276" max="11277" width="10.109375" style="336" customWidth="1"/>
    <col min="11278" max="11278" width="11.21875" style="336" bestFit="1" customWidth="1"/>
    <col min="11279" max="11520" width="9.109375" style="336"/>
    <col min="11521" max="11521" width="4.88671875" style="336" customWidth="1"/>
    <col min="11522" max="11522" width="11" style="336" customWidth="1"/>
    <col min="11523" max="11523" width="10" style="336" customWidth="1"/>
    <col min="11524" max="11524" width="11.109375" style="336" customWidth="1"/>
    <col min="11525" max="11525" width="10.88671875" style="336" customWidth="1"/>
    <col min="11526" max="11526" width="9.88671875" style="336" customWidth="1"/>
    <col min="11527" max="11527" width="7" style="336" customWidth="1"/>
    <col min="11528" max="11528" width="10.33203125" style="336" customWidth="1"/>
    <col min="11529" max="11529" width="8.88671875" style="336" customWidth="1"/>
    <col min="11530" max="11530" width="11.88671875" style="336" customWidth="1"/>
    <col min="11531" max="11531" width="11.6640625" style="336" customWidth="1"/>
    <col min="11532" max="11533" width="10.109375" style="336" customWidth="1"/>
    <col min="11534" max="11534" width="11.21875" style="336" bestFit="1" customWidth="1"/>
    <col min="11535" max="11776" width="9.109375" style="336"/>
    <col min="11777" max="11777" width="4.88671875" style="336" customWidth="1"/>
    <col min="11778" max="11778" width="11" style="336" customWidth="1"/>
    <col min="11779" max="11779" width="10" style="336" customWidth="1"/>
    <col min="11780" max="11780" width="11.109375" style="336" customWidth="1"/>
    <col min="11781" max="11781" width="10.88671875" style="336" customWidth="1"/>
    <col min="11782" max="11782" width="9.88671875" style="336" customWidth="1"/>
    <col min="11783" max="11783" width="7" style="336" customWidth="1"/>
    <col min="11784" max="11784" width="10.33203125" style="336" customWidth="1"/>
    <col min="11785" max="11785" width="8.88671875" style="336" customWidth="1"/>
    <col min="11786" max="11786" width="11.88671875" style="336" customWidth="1"/>
    <col min="11787" max="11787" width="11.6640625" style="336" customWidth="1"/>
    <col min="11788" max="11789" width="10.109375" style="336" customWidth="1"/>
    <col min="11790" max="11790" width="11.21875" style="336" bestFit="1" customWidth="1"/>
    <col min="11791" max="12032" width="9.109375" style="336"/>
    <col min="12033" max="12033" width="4.88671875" style="336" customWidth="1"/>
    <col min="12034" max="12034" width="11" style="336" customWidth="1"/>
    <col min="12035" max="12035" width="10" style="336" customWidth="1"/>
    <col min="12036" max="12036" width="11.109375" style="336" customWidth="1"/>
    <col min="12037" max="12037" width="10.88671875" style="336" customWidth="1"/>
    <col min="12038" max="12038" width="9.88671875" style="336" customWidth="1"/>
    <col min="12039" max="12039" width="7" style="336" customWidth="1"/>
    <col min="12040" max="12040" width="10.33203125" style="336" customWidth="1"/>
    <col min="12041" max="12041" width="8.88671875" style="336" customWidth="1"/>
    <col min="12042" max="12042" width="11.88671875" style="336" customWidth="1"/>
    <col min="12043" max="12043" width="11.6640625" style="336" customWidth="1"/>
    <col min="12044" max="12045" width="10.109375" style="336" customWidth="1"/>
    <col min="12046" max="12046" width="11.21875" style="336" bestFit="1" customWidth="1"/>
    <col min="12047" max="12288" width="9.109375" style="336"/>
    <col min="12289" max="12289" width="4.88671875" style="336" customWidth="1"/>
    <col min="12290" max="12290" width="11" style="336" customWidth="1"/>
    <col min="12291" max="12291" width="10" style="336" customWidth="1"/>
    <col min="12292" max="12292" width="11.109375" style="336" customWidth="1"/>
    <col min="12293" max="12293" width="10.88671875" style="336" customWidth="1"/>
    <col min="12294" max="12294" width="9.88671875" style="336" customWidth="1"/>
    <col min="12295" max="12295" width="7" style="336" customWidth="1"/>
    <col min="12296" max="12296" width="10.33203125" style="336" customWidth="1"/>
    <col min="12297" max="12297" width="8.88671875" style="336" customWidth="1"/>
    <col min="12298" max="12298" width="11.88671875" style="336" customWidth="1"/>
    <col min="12299" max="12299" width="11.6640625" style="336" customWidth="1"/>
    <col min="12300" max="12301" width="10.109375" style="336" customWidth="1"/>
    <col min="12302" max="12302" width="11.21875" style="336" bestFit="1" customWidth="1"/>
    <col min="12303" max="12544" width="9.109375" style="336"/>
    <col min="12545" max="12545" width="4.88671875" style="336" customWidth="1"/>
    <col min="12546" max="12546" width="11" style="336" customWidth="1"/>
    <col min="12547" max="12547" width="10" style="336" customWidth="1"/>
    <col min="12548" max="12548" width="11.109375" style="336" customWidth="1"/>
    <col min="12549" max="12549" width="10.88671875" style="336" customWidth="1"/>
    <col min="12550" max="12550" width="9.88671875" style="336" customWidth="1"/>
    <col min="12551" max="12551" width="7" style="336" customWidth="1"/>
    <col min="12552" max="12552" width="10.33203125" style="336" customWidth="1"/>
    <col min="12553" max="12553" width="8.88671875" style="336" customWidth="1"/>
    <col min="12554" max="12554" width="11.88671875" style="336" customWidth="1"/>
    <col min="12555" max="12555" width="11.6640625" style="336" customWidth="1"/>
    <col min="12556" max="12557" width="10.109375" style="336" customWidth="1"/>
    <col min="12558" max="12558" width="11.21875" style="336" bestFit="1" customWidth="1"/>
    <col min="12559" max="12800" width="9.109375" style="336"/>
    <col min="12801" max="12801" width="4.88671875" style="336" customWidth="1"/>
    <col min="12802" max="12802" width="11" style="336" customWidth="1"/>
    <col min="12803" max="12803" width="10" style="336" customWidth="1"/>
    <col min="12804" max="12804" width="11.109375" style="336" customWidth="1"/>
    <col min="12805" max="12805" width="10.88671875" style="336" customWidth="1"/>
    <col min="12806" max="12806" width="9.88671875" style="336" customWidth="1"/>
    <col min="12807" max="12807" width="7" style="336" customWidth="1"/>
    <col min="12808" max="12808" width="10.33203125" style="336" customWidth="1"/>
    <col min="12809" max="12809" width="8.88671875" style="336" customWidth="1"/>
    <col min="12810" max="12810" width="11.88671875" style="336" customWidth="1"/>
    <col min="12811" max="12811" width="11.6640625" style="336" customWidth="1"/>
    <col min="12812" max="12813" width="10.109375" style="336" customWidth="1"/>
    <col min="12814" max="12814" width="11.21875" style="336" bestFit="1" customWidth="1"/>
    <col min="12815" max="13056" width="9.109375" style="336"/>
    <col min="13057" max="13057" width="4.88671875" style="336" customWidth="1"/>
    <col min="13058" max="13058" width="11" style="336" customWidth="1"/>
    <col min="13059" max="13059" width="10" style="336" customWidth="1"/>
    <col min="13060" max="13060" width="11.109375" style="336" customWidth="1"/>
    <col min="13061" max="13061" width="10.88671875" style="336" customWidth="1"/>
    <col min="13062" max="13062" width="9.88671875" style="336" customWidth="1"/>
    <col min="13063" max="13063" width="7" style="336" customWidth="1"/>
    <col min="13064" max="13064" width="10.33203125" style="336" customWidth="1"/>
    <col min="13065" max="13065" width="8.88671875" style="336" customWidth="1"/>
    <col min="13066" max="13066" width="11.88671875" style="336" customWidth="1"/>
    <col min="13067" max="13067" width="11.6640625" style="336" customWidth="1"/>
    <col min="13068" max="13069" width="10.109375" style="336" customWidth="1"/>
    <col min="13070" max="13070" width="11.21875" style="336" bestFit="1" customWidth="1"/>
    <col min="13071" max="13312" width="9.109375" style="336"/>
    <col min="13313" max="13313" width="4.88671875" style="336" customWidth="1"/>
    <col min="13314" max="13314" width="11" style="336" customWidth="1"/>
    <col min="13315" max="13315" width="10" style="336" customWidth="1"/>
    <col min="13316" max="13316" width="11.109375" style="336" customWidth="1"/>
    <col min="13317" max="13317" width="10.88671875" style="336" customWidth="1"/>
    <col min="13318" max="13318" width="9.88671875" style="336" customWidth="1"/>
    <col min="13319" max="13319" width="7" style="336" customWidth="1"/>
    <col min="13320" max="13320" width="10.33203125" style="336" customWidth="1"/>
    <col min="13321" max="13321" width="8.88671875" style="336" customWidth="1"/>
    <col min="13322" max="13322" width="11.88671875" style="336" customWidth="1"/>
    <col min="13323" max="13323" width="11.6640625" style="336" customWidth="1"/>
    <col min="13324" max="13325" width="10.109375" style="336" customWidth="1"/>
    <col min="13326" max="13326" width="11.21875" style="336" bestFit="1" customWidth="1"/>
    <col min="13327" max="13568" width="9.109375" style="336"/>
    <col min="13569" max="13569" width="4.88671875" style="336" customWidth="1"/>
    <col min="13570" max="13570" width="11" style="336" customWidth="1"/>
    <col min="13571" max="13571" width="10" style="336" customWidth="1"/>
    <col min="13572" max="13572" width="11.109375" style="336" customWidth="1"/>
    <col min="13573" max="13573" width="10.88671875" style="336" customWidth="1"/>
    <col min="13574" max="13574" width="9.88671875" style="336" customWidth="1"/>
    <col min="13575" max="13575" width="7" style="336" customWidth="1"/>
    <col min="13576" max="13576" width="10.33203125" style="336" customWidth="1"/>
    <col min="13577" max="13577" width="8.88671875" style="336" customWidth="1"/>
    <col min="13578" max="13578" width="11.88671875" style="336" customWidth="1"/>
    <col min="13579" max="13579" width="11.6640625" style="336" customWidth="1"/>
    <col min="13580" max="13581" width="10.109375" style="336" customWidth="1"/>
    <col min="13582" max="13582" width="11.21875" style="336" bestFit="1" customWidth="1"/>
    <col min="13583" max="13824" width="9.109375" style="336"/>
    <col min="13825" max="13825" width="4.88671875" style="336" customWidth="1"/>
    <col min="13826" max="13826" width="11" style="336" customWidth="1"/>
    <col min="13827" max="13827" width="10" style="336" customWidth="1"/>
    <col min="13828" max="13828" width="11.109375" style="336" customWidth="1"/>
    <col min="13829" max="13829" width="10.88671875" style="336" customWidth="1"/>
    <col min="13830" max="13830" width="9.88671875" style="336" customWidth="1"/>
    <col min="13831" max="13831" width="7" style="336" customWidth="1"/>
    <col min="13832" max="13832" width="10.33203125" style="336" customWidth="1"/>
    <col min="13833" max="13833" width="8.88671875" style="336" customWidth="1"/>
    <col min="13834" max="13834" width="11.88671875" style="336" customWidth="1"/>
    <col min="13835" max="13835" width="11.6640625" style="336" customWidth="1"/>
    <col min="13836" max="13837" width="10.109375" style="336" customWidth="1"/>
    <col min="13838" max="13838" width="11.21875" style="336" bestFit="1" customWidth="1"/>
    <col min="13839" max="14080" width="9.109375" style="336"/>
    <col min="14081" max="14081" width="4.88671875" style="336" customWidth="1"/>
    <col min="14082" max="14082" width="11" style="336" customWidth="1"/>
    <col min="14083" max="14083" width="10" style="336" customWidth="1"/>
    <col min="14084" max="14084" width="11.109375" style="336" customWidth="1"/>
    <col min="14085" max="14085" width="10.88671875" style="336" customWidth="1"/>
    <col min="14086" max="14086" width="9.88671875" style="336" customWidth="1"/>
    <col min="14087" max="14087" width="7" style="336" customWidth="1"/>
    <col min="14088" max="14088" width="10.33203125" style="336" customWidth="1"/>
    <col min="14089" max="14089" width="8.88671875" style="336" customWidth="1"/>
    <col min="14090" max="14090" width="11.88671875" style="336" customWidth="1"/>
    <col min="14091" max="14091" width="11.6640625" style="336" customWidth="1"/>
    <col min="14092" max="14093" width="10.109375" style="336" customWidth="1"/>
    <col min="14094" max="14094" width="11.21875" style="336" bestFit="1" customWidth="1"/>
    <col min="14095" max="14336" width="9.109375" style="336"/>
    <col min="14337" max="14337" width="4.88671875" style="336" customWidth="1"/>
    <col min="14338" max="14338" width="11" style="336" customWidth="1"/>
    <col min="14339" max="14339" width="10" style="336" customWidth="1"/>
    <col min="14340" max="14340" width="11.109375" style="336" customWidth="1"/>
    <col min="14341" max="14341" width="10.88671875" style="336" customWidth="1"/>
    <col min="14342" max="14342" width="9.88671875" style="336" customWidth="1"/>
    <col min="14343" max="14343" width="7" style="336" customWidth="1"/>
    <col min="14344" max="14344" width="10.33203125" style="336" customWidth="1"/>
    <col min="14345" max="14345" width="8.88671875" style="336" customWidth="1"/>
    <col min="14346" max="14346" width="11.88671875" style="336" customWidth="1"/>
    <col min="14347" max="14347" width="11.6640625" style="336" customWidth="1"/>
    <col min="14348" max="14349" width="10.109375" style="336" customWidth="1"/>
    <col min="14350" max="14350" width="11.21875" style="336" bestFit="1" customWidth="1"/>
    <col min="14351" max="14592" width="9.109375" style="336"/>
    <col min="14593" max="14593" width="4.88671875" style="336" customWidth="1"/>
    <col min="14594" max="14594" width="11" style="336" customWidth="1"/>
    <col min="14595" max="14595" width="10" style="336" customWidth="1"/>
    <col min="14596" max="14596" width="11.109375" style="336" customWidth="1"/>
    <col min="14597" max="14597" width="10.88671875" style="336" customWidth="1"/>
    <col min="14598" max="14598" width="9.88671875" style="336" customWidth="1"/>
    <col min="14599" max="14599" width="7" style="336" customWidth="1"/>
    <col min="14600" max="14600" width="10.33203125" style="336" customWidth="1"/>
    <col min="14601" max="14601" width="8.88671875" style="336" customWidth="1"/>
    <col min="14602" max="14602" width="11.88671875" style="336" customWidth="1"/>
    <col min="14603" max="14603" width="11.6640625" style="336" customWidth="1"/>
    <col min="14604" max="14605" width="10.109375" style="336" customWidth="1"/>
    <col min="14606" max="14606" width="11.21875" style="336" bestFit="1" customWidth="1"/>
    <col min="14607" max="14848" width="9.109375" style="336"/>
    <col min="14849" max="14849" width="4.88671875" style="336" customWidth="1"/>
    <col min="14850" max="14850" width="11" style="336" customWidth="1"/>
    <col min="14851" max="14851" width="10" style="336" customWidth="1"/>
    <col min="14852" max="14852" width="11.109375" style="336" customWidth="1"/>
    <col min="14853" max="14853" width="10.88671875" style="336" customWidth="1"/>
    <col min="14854" max="14854" width="9.88671875" style="336" customWidth="1"/>
    <col min="14855" max="14855" width="7" style="336" customWidth="1"/>
    <col min="14856" max="14856" width="10.33203125" style="336" customWidth="1"/>
    <col min="14857" max="14857" width="8.88671875" style="336" customWidth="1"/>
    <col min="14858" max="14858" width="11.88671875" style="336" customWidth="1"/>
    <col min="14859" max="14859" width="11.6640625" style="336" customWidth="1"/>
    <col min="14860" max="14861" width="10.109375" style="336" customWidth="1"/>
    <col min="14862" max="14862" width="11.21875" style="336" bestFit="1" customWidth="1"/>
    <col min="14863" max="15104" width="9.109375" style="336"/>
    <col min="15105" max="15105" width="4.88671875" style="336" customWidth="1"/>
    <col min="15106" max="15106" width="11" style="336" customWidth="1"/>
    <col min="15107" max="15107" width="10" style="336" customWidth="1"/>
    <col min="15108" max="15108" width="11.109375" style="336" customWidth="1"/>
    <col min="15109" max="15109" width="10.88671875" style="336" customWidth="1"/>
    <col min="15110" max="15110" width="9.88671875" style="336" customWidth="1"/>
    <col min="15111" max="15111" width="7" style="336" customWidth="1"/>
    <col min="15112" max="15112" width="10.33203125" style="336" customWidth="1"/>
    <col min="15113" max="15113" width="8.88671875" style="336" customWidth="1"/>
    <col min="15114" max="15114" width="11.88671875" style="336" customWidth="1"/>
    <col min="15115" max="15115" width="11.6640625" style="336" customWidth="1"/>
    <col min="15116" max="15117" width="10.109375" style="336" customWidth="1"/>
    <col min="15118" max="15118" width="11.21875" style="336" bestFit="1" customWidth="1"/>
    <col min="15119" max="15360" width="9.109375" style="336"/>
    <col min="15361" max="15361" width="4.88671875" style="336" customWidth="1"/>
    <col min="15362" max="15362" width="11" style="336" customWidth="1"/>
    <col min="15363" max="15363" width="10" style="336" customWidth="1"/>
    <col min="15364" max="15364" width="11.109375" style="336" customWidth="1"/>
    <col min="15365" max="15365" width="10.88671875" style="336" customWidth="1"/>
    <col min="15366" max="15366" width="9.88671875" style="336" customWidth="1"/>
    <col min="15367" max="15367" width="7" style="336" customWidth="1"/>
    <col min="15368" max="15368" width="10.33203125" style="336" customWidth="1"/>
    <col min="15369" max="15369" width="8.88671875" style="336" customWidth="1"/>
    <col min="15370" max="15370" width="11.88671875" style="336" customWidth="1"/>
    <col min="15371" max="15371" width="11.6640625" style="336" customWidth="1"/>
    <col min="15372" max="15373" width="10.109375" style="336" customWidth="1"/>
    <col min="15374" max="15374" width="11.21875" style="336" bestFit="1" customWidth="1"/>
    <col min="15375" max="15616" width="9.109375" style="336"/>
    <col min="15617" max="15617" width="4.88671875" style="336" customWidth="1"/>
    <col min="15618" max="15618" width="11" style="336" customWidth="1"/>
    <col min="15619" max="15619" width="10" style="336" customWidth="1"/>
    <col min="15620" max="15620" width="11.109375" style="336" customWidth="1"/>
    <col min="15621" max="15621" width="10.88671875" style="336" customWidth="1"/>
    <col min="15622" max="15622" width="9.88671875" style="336" customWidth="1"/>
    <col min="15623" max="15623" width="7" style="336" customWidth="1"/>
    <col min="15624" max="15624" width="10.33203125" style="336" customWidth="1"/>
    <col min="15625" max="15625" width="8.88671875" style="336" customWidth="1"/>
    <col min="15626" max="15626" width="11.88671875" style="336" customWidth="1"/>
    <col min="15627" max="15627" width="11.6640625" style="336" customWidth="1"/>
    <col min="15628" max="15629" width="10.109375" style="336" customWidth="1"/>
    <col min="15630" max="15630" width="11.21875" style="336" bestFit="1" customWidth="1"/>
    <col min="15631" max="15872" width="9.109375" style="336"/>
    <col min="15873" max="15873" width="4.88671875" style="336" customWidth="1"/>
    <col min="15874" max="15874" width="11" style="336" customWidth="1"/>
    <col min="15875" max="15875" width="10" style="336" customWidth="1"/>
    <col min="15876" max="15876" width="11.109375" style="336" customWidth="1"/>
    <col min="15877" max="15877" width="10.88671875" style="336" customWidth="1"/>
    <col min="15878" max="15878" width="9.88671875" style="336" customWidth="1"/>
    <col min="15879" max="15879" width="7" style="336" customWidth="1"/>
    <col min="15880" max="15880" width="10.33203125" style="336" customWidth="1"/>
    <col min="15881" max="15881" width="8.88671875" style="336" customWidth="1"/>
    <col min="15882" max="15882" width="11.88671875" style="336" customWidth="1"/>
    <col min="15883" max="15883" width="11.6640625" style="336" customWidth="1"/>
    <col min="15884" max="15885" width="10.109375" style="336" customWidth="1"/>
    <col min="15886" max="15886" width="11.21875" style="336" bestFit="1" customWidth="1"/>
    <col min="15887" max="16128" width="9.109375" style="336"/>
    <col min="16129" max="16129" width="4.88671875" style="336" customWidth="1"/>
    <col min="16130" max="16130" width="11" style="336" customWidth="1"/>
    <col min="16131" max="16131" width="10" style="336" customWidth="1"/>
    <col min="16132" max="16132" width="11.109375" style="336" customWidth="1"/>
    <col min="16133" max="16133" width="10.88671875" style="336" customWidth="1"/>
    <col min="16134" max="16134" width="9.88671875" style="336" customWidth="1"/>
    <col min="16135" max="16135" width="7" style="336" customWidth="1"/>
    <col min="16136" max="16136" width="10.33203125" style="336" customWidth="1"/>
    <col min="16137" max="16137" width="8.88671875" style="336" customWidth="1"/>
    <col min="16138" max="16138" width="11.88671875" style="336" customWidth="1"/>
    <col min="16139" max="16139" width="11.6640625" style="336" customWidth="1"/>
    <col min="16140" max="16141" width="10.109375" style="336" customWidth="1"/>
    <col min="16142" max="16142" width="11.21875" style="336" bestFit="1" customWidth="1"/>
    <col min="16143" max="16384" width="9.109375" style="336"/>
  </cols>
  <sheetData>
    <row r="1" spans="1:14" s="332" customFormat="1" ht="22.95" customHeight="1" x14ac:dyDescent="0.3">
      <c r="A1" s="330" t="s">
        <v>239</v>
      </c>
      <c r="B1" s="330"/>
      <c r="C1" s="330"/>
      <c r="D1" s="331"/>
      <c r="E1" s="331"/>
      <c r="F1" s="331"/>
      <c r="G1" s="331"/>
      <c r="H1" s="331"/>
      <c r="I1" s="331"/>
      <c r="J1" s="331"/>
      <c r="K1" s="331"/>
      <c r="L1" s="331"/>
      <c r="M1" s="331"/>
    </row>
    <row r="2" spans="1:14" s="332" customFormat="1" ht="24" customHeight="1" x14ac:dyDescent="0.3">
      <c r="A2" s="619" t="s">
        <v>240</v>
      </c>
      <c r="B2" s="619"/>
      <c r="C2" s="619"/>
      <c r="D2" s="331"/>
      <c r="E2" s="331"/>
      <c r="F2" s="331"/>
      <c r="G2" s="331"/>
      <c r="H2" s="331"/>
      <c r="I2" s="331"/>
      <c r="J2" s="331"/>
      <c r="K2" s="331"/>
      <c r="L2" s="331"/>
      <c r="M2" s="331"/>
    </row>
    <row r="3" spans="1:14" ht="24.75" customHeight="1" x14ac:dyDescent="0.35">
      <c r="A3" s="333" t="s">
        <v>241</v>
      </c>
      <c r="B3" s="333"/>
      <c r="C3" s="333"/>
      <c r="D3" s="334"/>
    </row>
    <row r="4" spans="1:14" ht="16.5" customHeight="1" x14ac:dyDescent="0.35">
      <c r="A4" s="620" t="s">
        <v>242</v>
      </c>
      <c r="B4" s="620"/>
      <c r="C4" s="620"/>
      <c r="D4" s="621"/>
      <c r="E4" s="621"/>
      <c r="F4" s="621"/>
      <c r="G4" s="622"/>
      <c r="H4" s="622"/>
      <c r="I4" s="622"/>
      <c r="J4" s="622"/>
      <c r="K4" s="622"/>
      <c r="L4" s="622"/>
    </row>
    <row r="6" spans="1:14" x14ac:dyDescent="0.25">
      <c r="A6" s="623" t="s">
        <v>243</v>
      </c>
      <c r="B6" s="623"/>
      <c r="C6" s="623"/>
      <c r="D6" s="623"/>
      <c r="E6" s="623"/>
      <c r="F6" s="623"/>
      <c r="G6" s="623"/>
      <c r="H6" s="623"/>
      <c r="I6" s="623"/>
      <c r="J6" s="623"/>
      <c r="K6" s="623"/>
      <c r="L6" s="623"/>
    </row>
    <row r="8" spans="1:14" ht="26.7" customHeight="1" x14ac:dyDescent="0.25">
      <c r="A8" s="624" t="s">
        <v>2</v>
      </c>
      <c r="B8" s="626" t="s">
        <v>244</v>
      </c>
      <c r="C8" s="627" t="s">
        <v>245</v>
      </c>
      <c r="D8" s="627"/>
      <c r="E8" s="627"/>
      <c r="F8" s="627"/>
      <c r="G8" s="627"/>
      <c r="H8" s="337"/>
      <c r="I8" s="628" t="s">
        <v>246</v>
      </c>
      <c r="J8" s="631" t="s">
        <v>247</v>
      </c>
      <c r="K8" s="612" t="s">
        <v>248</v>
      </c>
      <c r="L8" s="612" t="s">
        <v>249</v>
      </c>
      <c r="M8" s="614" t="s">
        <v>250</v>
      </c>
    </row>
    <row r="9" spans="1:14" ht="14.1" customHeight="1" x14ac:dyDescent="0.25">
      <c r="A9" s="625"/>
      <c r="B9" s="616"/>
      <c r="C9" s="616" t="s">
        <v>251</v>
      </c>
      <c r="D9" s="613" t="s">
        <v>252</v>
      </c>
      <c r="E9" s="617" t="s">
        <v>253</v>
      </c>
      <c r="F9" s="617"/>
      <c r="G9" s="613" t="s">
        <v>254</v>
      </c>
      <c r="H9" s="617" t="s">
        <v>255</v>
      </c>
      <c r="I9" s="629"/>
      <c r="J9" s="632"/>
      <c r="K9" s="613"/>
      <c r="L9" s="613"/>
      <c r="M9" s="615"/>
    </row>
    <row r="10" spans="1:14" ht="13.2" customHeight="1" x14ac:dyDescent="0.25">
      <c r="A10" s="625"/>
      <c r="B10" s="616"/>
      <c r="C10" s="616"/>
      <c r="D10" s="613"/>
      <c r="E10" s="618" t="s">
        <v>256</v>
      </c>
      <c r="F10" s="618" t="s">
        <v>257</v>
      </c>
      <c r="G10" s="613"/>
      <c r="H10" s="617"/>
      <c r="I10" s="629"/>
      <c r="J10" s="632"/>
      <c r="K10" s="613"/>
      <c r="L10" s="613"/>
      <c r="M10" s="615"/>
    </row>
    <row r="11" spans="1:14" ht="12.75" customHeight="1" x14ac:dyDescent="0.25">
      <c r="A11" s="625"/>
      <c r="B11" s="616"/>
      <c r="C11" s="616"/>
      <c r="D11" s="613"/>
      <c r="E11" s="618"/>
      <c r="F11" s="618"/>
      <c r="G11" s="613"/>
      <c r="H11" s="617"/>
      <c r="I11" s="630"/>
      <c r="J11" s="633"/>
      <c r="K11" s="613"/>
      <c r="L11" s="613"/>
      <c r="M11" s="615"/>
      <c r="N11" s="338"/>
    </row>
    <row r="12" spans="1:14" ht="19.5" customHeight="1" x14ac:dyDescent="0.25">
      <c r="A12" s="339">
        <v>1</v>
      </c>
      <c r="B12" s="340" t="s">
        <v>258</v>
      </c>
      <c r="C12" s="341">
        <v>308700</v>
      </c>
      <c r="D12" s="341">
        <v>304030</v>
      </c>
      <c r="E12" s="341">
        <v>45587</v>
      </c>
      <c r="F12" s="341">
        <f t="shared" ref="F12:F18" si="0">D12*9.5%</f>
        <v>28882.85</v>
      </c>
      <c r="G12" s="341">
        <v>0</v>
      </c>
      <c r="H12" s="341">
        <f>E12+F12+G12</f>
        <v>74469.850000000006</v>
      </c>
      <c r="I12" s="341">
        <v>10497</v>
      </c>
      <c r="J12" s="341">
        <f>H12+I12</f>
        <v>84966.85</v>
      </c>
      <c r="K12" s="341">
        <v>308700</v>
      </c>
      <c r="L12" s="341">
        <v>24531</v>
      </c>
      <c r="M12" s="342">
        <f>C12-F12-I12/2-L12</f>
        <v>250037.65000000002</v>
      </c>
      <c r="N12" s="343"/>
    </row>
    <row r="13" spans="1:14" ht="19.5" customHeight="1" x14ac:dyDescent="0.25">
      <c r="A13" s="339">
        <v>2</v>
      </c>
      <c r="B13" s="340" t="s">
        <v>259</v>
      </c>
      <c r="C13" s="341">
        <v>308700</v>
      </c>
      <c r="D13" s="341">
        <v>304030</v>
      </c>
      <c r="E13" s="341">
        <v>45587</v>
      </c>
      <c r="F13" s="341">
        <f t="shared" si="0"/>
        <v>28882.85</v>
      </c>
      <c r="G13" s="341">
        <v>0</v>
      </c>
      <c r="H13" s="341">
        <f t="shared" ref="H13:H23" si="1">E13+F13+G13</f>
        <v>74469.850000000006</v>
      </c>
      <c r="I13" s="341">
        <v>10497</v>
      </c>
      <c r="J13" s="341">
        <f t="shared" ref="J13:J23" si="2">H13+I13</f>
        <v>84966.85</v>
      </c>
      <c r="K13" s="341">
        <v>308700</v>
      </c>
      <c r="L13" s="341">
        <v>24531</v>
      </c>
      <c r="M13" s="342">
        <f t="shared" ref="M13:M23" si="3">C13-F13-I13/2-L13</f>
        <v>250037.65000000002</v>
      </c>
      <c r="N13" s="338"/>
    </row>
    <row r="14" spans="1:14" ht="19.5" customHeight="1" x14ac:dyDescent="0.25">
      <c r="A14" s="339">
        <v>3</v>
      </c>
      <c r="B14" s="340" t="s">
        <v>260</v>
      </c>
      <c r="C14" s="341">
        <v>308700</v>
      </c>
      <c r="D14" s="341">
        <v>304030</v>
      </c>
      <c r="E14" s="341">
        <v>45587</v>
      </c>
      <c r="F14" s="341">
        <f t="shared" si="0"/>
        <v>28882.85</v>
      </c>
      <c r="G14" s="341">
        <v>0</v>
      </c>
      <c r="H14" s="341">
        <f t="shared" si="1"/>
        <v>74469.850000000006</v>
      </c>
      <c r="I14" s="341">
        <v>10497</v>
      </c>
      <c r="J14" s="341">
        <f t="shared" si="2"/>
        <v>84966.85</v>
      </c>
      <c r="K14" s="341">
        <v>308700</v>
      </c>
      <c r="L14" s="341">
        <v>24531</v>
      </c>
      <c r="M14" s="342">
        <f t="shared" si="3"/>
        <v>250037.65000000002</v>
      </c>
      <c r="N14" s="338"/>
    </row>
    <row r="15" spans="1:14" ht="19.5" customHeight="1" x14ac:dyDescent="0.25">
      <c r="A15" s="339">
        <v>4</v>
      </c>
      <c r="B15" s="340" t="s">
        <v>261</v>
      </c>
      <c r="C15" s="341">
        <v>308700</v>
      </c>
      <c r="D15" s="341">
        <v>304030</v>
      </c>
      <c r="E15" s="341">
        <v>45587</v>
      </c>
      <c r="F15" s="341">
        <f t="shared" si="0"/>
        <v>28882.85</v>
      </c>
      <c r="G15" s="341">
        <v>0</v>
      </c>
      <c r="H15" s="341">
        <f t="shared" si="1"/>
        <v>74469.850000000006</v>
      </c>
      <c r="I15" s="341">
        <v>10497</v>
      </c>
      <c r="J15" s="341">
        <f t="shared" si="2"/>
        <v>84966.85</v>
      </c>
      <c r="K15" s="341">
        <v>308700</v>
      </c>
      <c r="L15" s="341">
        <v>24531</v>
      </c>
      <c r="M15" s="342">
        <f t="shared" si="3"/>
        <v>250037.65000000002</v>
      </c>
      <c r="N15" s="338"/>
    </row>
    <row r="16" spans="1:14" ht="19.5" customHeight="1" x14ac:dyDescent="0.25">
      <c r="A16" s="339">
        <v>5</v>
      </c>
      <c r="B16" s="340" t="s">
        <v>262</v>
      </c>
      <c r="C16" s="341">
        <v>308700</v>
      </c>
      <c r="D16" s="341">
        <v>304030</v>
      </c>
      <c r="E16" s="341">
        <v>45587</v>
      </c>
      <c r="F16" s="341">
        <f t="shared" si="0"/>
        <v>28882.85</v>
      </c>
      <c r="G16" s="341">
        <v>0</v>
      </c>
      <c r="H16" s="341">
        <f t="shared" si="1"/>
        <v>74469.850000000006</v>
      </c>
      <c r="I16" s="341">
        <v>10497</v>
      </c>
      <c r="J16" s="341">
        <f t="shared" si="2"/>
        <v>84966.85</v>
      </c>
      <c r="K16" s="341">
        <v>308700</v>
      </c>
      <c r="L16" s="341">
        <v>24531</v>
      </c>
      <c r="M16" s="342">
        <f t="shared" si="3"/>
        <v>250037.65000000002</v>
      </c>
      <c r="N16" s="338"/>
    </row>
    <row r="17" spans="1:15" ht="19.5" customHeight="1" x14ac:dyDescent="0.25">
      <c r="A17" s="339">
        <v>6</v>
      </c>
      <c r="B17" s="340" t="s">
        <v>263</v>
      </c>
      <c r="C17" s="341">
        <v>308700</v>
      </c>
      <c r="D17" s="341">
        <v>304030</v>
      </c>
      <c r="E17" s="341">
        <v>45587</v>
      </c>
      <c r="F17" s="341">
        <f t="shared" si="0"/>
        <v>28882.85</v>
      </c>
      <c r="G17" s="341">
        <v>0</v>
      </c>
      <c r="H17" s="341">
        <f t="shared" si="1"/>
        <v>74469.850000000006</v>
      </c>
      <c r="I17" s="341">
        <v>10497</v>
      </c>
      <c r="J17" s="341">
        <f t="shared" si="2"/>
        <v>84966.85</v>
      </c>
      <c r="K17" s="341">
        <v>308700</v>
      </c>
      <c r="L17" s="341">
        <v>24531</v>
      </c>
      <c r="M17" s="342">
        <f t="shared" si="3"/>
        <v>250037.65000000002</v>
      </c>
      <c r="N17" s="338"/>
    </row>
    <row r="18" spans="1:15" ht="19.5" customHeight="1" x14ac:dyDescent="0.25">
      <c r="A18" s="339">
        <v>7</v>
      </c>
      <c r="B18" s="340" t="s">
        <v>264</v>
      </c>
      <c r="C18" s="341">
        <v>308700</v>
      </c>
      <c r="D18" s="341">
        <v>304030</v>
      </c>
      <c r="E18" s="341">
        <v>45587</v>
      </c>
      <c r="F18" s="341">
        <f t="shared" si="0"/>
        <v>28882.85</v>
      </c>
      <c r="G18" s="341">
        <v>0</v>
      </c>
      <c r="H18" s="341">
        <f t="shared" si="1"/>
        <v>74469.850000000006</v>
      </c>
      <c r="I18" s="341">
        <v>10497</v>
      </c>
      <c r="J18" s="341">
        <f t="shared" si="2"/>
        <v>84966.85</v>
      </c>
      <c r="K18" s="341">
        <v>308700</v>
      </c>
      <c r="L18" s="341">
        <v>24531</v>
      </c>
      <c r="M18" s="342">
        <f t="shared" si="3"/>
        <v>250037.65000000002</v>
      </c>
      <c r="N18" s="338"/>
      <c r="O18" s="344"/>
    </row>
    <row r="19" spans="1:15" ht="19.5" customHeight="1" x14ac:dyDescent="0.25">
      <c r="A19" s="339">
        <v>8</v>
      </c>
      <c r="B19" s="340" t="s">
        <v>265</v>
      </c>
      <c r="C19" s="341">
        <v>343200</v>
      </c>
      <c r="D19" s="341">
        <v>340430</v>
      </c>
      <c r="E19" s="341">
        <f>D19*15%</f>
        <v>51064.5</v>
      </c>
      <c r="F19" s="341">
        <f>D19*9.5%</f>
        <v>32340.850000000002</v>
      </c>
      <c r="G19" s="341">
        <v>0</v>
      </c>
      <c r="H19" s="341">
        <f t="shared" si="1"/>
        <v>83405.350000000006</v>
      </c>
      <c r="I19" s="341">
        <v>11670</v>
      </c>
      <c r="J19" s="341">
        <f t="shared" si="2"/>
        <v>95075.35</v>
      </c>
      <c r="K19" s="341">
        <v>343200</v>
      </c>
      <c r="L19" s="341">
        <v>25116</v>
      </c>
      <c r="M19" s="342">
        <f t="shared" si="3"/>
        <v>279908.15000000002</v>
      </c>
      <c r="N19" s="338"/>
      <c r="O19" s="344"/>
    </row>
    <row r="20" spans="1:15" ht="19.5" customHeight="1" x14ac:dyDescent="0.25">
      <c r="A20" s="339">
        <v>9</v>
      </c>
      <c r="B20" s="340" t="s">
        <v>266</v>
      </c>
      <c r="C20" s="341">
        <v>343200</v>
      </c>
      <c r="D20" s="341">
        <v>340430</v>
      </c>
      <c r="E20" s="341">
        <f>D20*15%</f>
        <v>51064.5</v>
      </c>
      <c r="F20" s="341">
        <f>D20*9.5%</f>
        <v>32340.850000000002</v>
      </c>
      <c r="G20" s="341">
        <v>0</v>
      </c>
      <c r="H20" s="341">
        <f t="shared" si="1"/>
        <v>83405.350000000006</v>
      </c>
      <c r="I20" s="341">
        <v>11670</v>
      </c>
      <c r="J20" s="341">
        <f t="shared" si="2"/>
        <v>95075.35</v>
      </c>
      <c r="K20" s="341">
        <v>343200</v>
      </c>
      <c r="L20" s="341">
        <v>25116</v>
      </c>
      <c r="M20" s="342">
        <f t="shared" si="3"/>
        <v>279908.15000000002</v>
      </c>
      <c r="N20" s="338"/>
      <c r="O20" s="344"/>
    </row>
    <row r="21" spans="1:15" ht="19.5" customHeight="1" x14ac:dyDescent="0.25">
      <c r="A21" s="339">
        <v>10</v>
      </c>
      <c r="B21" s="340" t="s">
        <v>267</v>
      </c>
      <c r="C21" s="341">
        <v>511500</v>
      </c>
      <c r="D21" s="341">
        <v>350260</v>
      </c>
      <c r="E21" s="341">
        <v>52540</v>
      </c>
      <c r="F21" s="341">
        <f>D21*9.5%</f>
        <v>33274.699999999997</v>
      </c>
      <c r="G21" s="341">
        <v>0</v>
      </c>
      <c r="H21" s="341">
        <f t="shared" si="1"/>
        <v>85814.7</v>
      </c>
      <c r="I21" s="341">
        <v>17392</v>
      </c>
      <c r="J21" s="341">
        <f t="shared" si="2"/>
        <v>103206.7</v>
      </c>
      <c r="K21" s="341">
        <v>511500</v>
      </c>
      <c r="L21" s="341">
        <v>59545</v>
      </c>
      <c r="M21" s="342">
        <f t="shared" si="3"/>
        <v>409984.3</v>
      </c>
      <c r="N21" s="338"/>
      <c r="O21" s="344"/>
    </row>
    <row r="22" spans="1:15" ht="19.5" customHeight="1" x14ac:dyDescent="0.25">
      <c r="A22" s="339">
        <v>11</v>
      </c>
      <c r="B22" s="340" t="s">
        <v>268</v>
      </c>
      <c r="C22" s="341">
        <v>477000</v>
      </c>
      <c r="D22" s="341">
        <v>315760</v>
      </c>
      <c r="E22" s="341">
        <v>47365</v>
      </c>
      <c r="F22" s="341">
        <v>29997</v>
      </c>
      <c r="G22" s="341">
        <v>0</v>
      </c>
      <c r="H22" s="341">
        <f t="shared" si="1"/>
        <v>77362</v>
      </c>
      <c r="I22" s="341">
        <v>16219</v>
      </c>
      <c r="J22" s="341">
        <f t="shared" si="2"/>
        <v>93581</v>
      </c>
      <c r="K22" s="341">
        <v>477000</v>
      </c>
      <c r="L22" s="341">
        <v>58960</v>
      </c>
      <c r="M22" s="342">
        <f t="shared" si="3"/>
        <v>379933.5</v>
      </c>
      <c r="N22" s="338"/>
      <c r="O22" s="344"/>
    </row>
    <row r="23" spans="1:15" ht="19.5" customHeight="1" x14ac:dyDescent="0.25">
      <c r="A23" s="345">
        <v>12</v>
      </c>
      <c r="B23" s="346" t="s">
        <v>269</v>
      </c>
      <c r="C23" s="341">
        <v>477000</v>
      </c>
      <c r="D23" s="341">
        <v>315760</v>
      </c>
      <c r="E23" s="341">
        <v>47363</v>
      </c>
      <c r="F23" s="341">
        <v>29998</v>
      </c>
      <c r="G23" s="341">
        <v>0</v>
      </c>
      <c r="H23" s="341">
        <f t="shared" si="1"/>
        <v>77361</v>
      </c>
      <c r="I23" s="341">
        <v>16218</v>
      </c>
      <c r="J23" s="341">
        <f t="shared" si="2"/>
        <v>93579</v>
      </c>
      <c r="K23" s="341">
        <v>512607</v>
      </c>
      <c r="L23" s="341">
        <v>58960</v>
      </c>
      <c r="M23" s="342">
        <f t="shared" si="3"/>
        <v>379933</v>
      </c>
      <c r="N23" s="347"/>
      <c r="O23" s="344"/>
    </row>
    <row r="24" spans="1:15" ht="31.95" customHeight="1" x14ac:dyDescent="0.3">
      <c r="A24" s="610" t="s">
        <v>270</v>
      </c>
      <c r="B24" s="611"/>
      <c r="C24" s="348">
        <f>SUM(C12:C23)</f>
        <v>4312800</v>
      </c>
      <c r="D24" s="348">
        <f>SUM(D12:D23)</f>
        <v>3790850</v>
      </c>
      <c r="E24" s="348">
        <f t="shared" ref="E24:M24" si="4">SUM(E12:E23)</f>
        <v>568506</v>
      </c>
      <c r="F24" s="348">
        <f t="shared" si="4"/>
        <v>360131.35000000003</v>
      </c>
      <c r="G24" s="348">
        <f t="shared" si="4"/>
        <v>0</v>
      </c>
      <c r="H24" s="348">
        <f t="shared" si="4"/>
        <v>928637.34999999986</v>
      </c>
      <c r="I24" s="348">
        <f t="shared" si="4"/>
        <v>146648</v>
      </c>
      <c r="J24" s="348">
        <f t="shared" si="4"/>
        <v>1075285.3499999999</v>
      </c>
      <c r="K24" s="348">
        <f t="shared" si="4"/>
        <v>4348407</v>
      </c>
      <c r="L24" s="348">
        <f t="shared" si="4"/>
        <v>399414</v>
      </c>
      <c r="M24" s="348">
        <f t="shared" si="4"/>
        <v>3479930.6499999994</v>
      </c>
      <c r="N24" s="338"/>
    </row>
    <row r="26" spans="1:15" x14ac:dyDescent="0.25">
      <c r="I26" s="349">
        <f>I24/2</f>
        <v>73324</v>
      </c>
      <c r="J26" s="350"/>
      <c r="K26" s="351"/>
    </row>
  </sheetData>
  <mergeCells count="20">
    <mergeCell ref="A2:C2"/>
    <mergeCell ref="A4:L4"/>
    <mergeCell ref="A6:L6"/>
    <mergeCell ref="A8:A11"/>
    <mergeCell ref="B8:B11"/>
    <mergeCell ref="C8:D8"/>
    <mergeCell ref="E8:G8"/>
    <mergeCell ref="I8:I11"/>
    <mergeCell ref="J8:J11"/>
    <mergeCell ref="K8:K11"/>
    <mergeCell ref="A24:B24"/>
    <mergeCell ref="L8:L11"/>
    <mergeCell ref="M8:M11"/>
    <mergeCell ref="C9:C11"/>
    <mergeCell ref="D9:D11"/>
    <mergeCell ref="E9:F9"/>
    <mergeCell ref="G9:G11"/>
    <mergeCell ref="H9:H11"/>
    <mergeCell ref="E10:E11"/>
    <mergeCell ref="F10:F11"/>
  </mergeCells>
  <pageMargins left="0.41" right="0.28999999999999998" top="0.55000000000000004" bottom="1" header="0.17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L58"/>
  <sheetViews>
    <sheetView showOutlineSymbols="0" workbookViewId="0">
      <selection activeCell="A8" sqref="A8:F12"/>
    </sheetView>
  </sheetViews>
  <sheetFormatPr defaultColWidth="7.109375" defaultRowHeight="14.4" x14ac:dyDescent="0.3"/>
  <cols>
    <col min="1" max="1" width="6" style="245" customWidth="1"/>
    <col min="2" max="2" width="13.109375" style="245" customWidth="1"/>
    <col min="3" max="4" width="6" style="245" customWidth="1"/>
    <col min="5" max="5" width="11" style="245" customWidth="1"/>
    <col min="6" max="6" width="10.109375" style="245" customWidth="1"/>
    <col min="7" max="9" width="6" style="240" customWidth="1"/>
    <col min="10" max="11" width="7.109375" style="240"/>
    <col min="12" max="12" width="7.44140625" style="240" bestFit="1" customWidth="1"/>
    <col min="13" max="256" width="7.109375" style="240"/>
    <col min="257" max="257" width="6" style="240" customWidth="1"/>
    <col min="258" max="258" width="13.109375" style="240" customWidth="1"/>
    <col min="259" max="260" width="6" style="240" customWidth="1"/>
    <col min="261" max="261" width="11" style="240" customWidth="1"/>
    <col min="262" max="262" width="10.109375" style="240" customWidth="1"/>
    <col min="263" max="265" width="6" style="240" customWidth="1"/>
    <col min="266" max="512" width="7.109375" style="240"/>
    <col min="513" max="513" width="6" style="240" customWidth="1"/>
    <col min="514" max="514" width="13.109375" style="240" customWidth="1"/>
    <col min="515" max="516" width="6" style="240" customWidth="1"/>
    <col min="517" max="517" width="11" style="240" customWidth="1"/>
    <col min="518" max="518" width="10.109375" style="240" customWidth="1"/>
    <col min="519" max="521" width="6" style="240" customWidth="1"/>
    <col min="522" max="768" width="7.109375" style="240"/>
    <col min="769" max="769" width="6" style="240" customWidth="1"/>
    <col min="770" max="770" width="13.109375" style="240" customWidth="1"/>
    <col min="771" max="772" width="6" style="240" customWidth="1"/>
    <col min="773" max="773" width="11" style="240" customWidth="1"/>
    <col min="774" max="774" width="10.109375" style="240" customWidth="1"/>
    <col min="775" max="777" width="6" style="240" customWidth="1"/>
    <col min="778" max="1024" width="7.109375" style="240"/>
    <col min="1025" max="1025" width="6" style="240" customWidth="1"/>
    <col min="1026" max="1026" width="13.109375" style="240" customWidth="1"/>
    <col min="1027" max="1028" width="6" style="240" customWidth="1"/>
    <col min="1029" max="1029" width="11" style="240" customWidth="1"/>
    <col min="1030" max="1030" width="10.109375" style="240" customWidth="1"/>
    <col min="1031" max="1033" width="6" style="240" customWidth="1"/>
    <col min="1034" max="1280" width="7.109375" style="240"/>
    <col min="1281" max="1281" width="6" style="240" customWidth="1"/>
    <col min="1282" max="1282" width="13.109375" style="240" customWidth="1"/>
    <col min="1283" max="1284" width="6" style="240" customWidth="1"/>
    <col min="1285" max="1285" width="11" style="240" customWidth="1"/>
    <col min="1286" max="1286" width="10.109375" style="240" customWidth="1"/>
    <col min="1287" max="1289" width="6" style="240" customWidth="1"/>
    <col min="1290" max="1536" width="7.109375" style="240"/>
    <col min="1537" max="1537" width="6" style="240" customWidth="1"/>
    <col min="1538" max="1538" width="13.109375" style="240" customWidth="1"/>
    <col min="1539" max="1540" width="6" style="240" customWidth="1"/>
    <col min="1541" max="1541" width="11" style="240" customWidth="1"/>
    <col min="1542" max="1542" width="10.109375" style="240" customWidth="1"/>
    <col min="1543" max="1545" width="6" style="240" customWidth="1"/>
    <col min="1546" max="1792" width="7.109375" style="240"/>
    <col min="1793" max="1793" width="6" style="240" customWidth="1"/>
    <col min="1794" max="1794" width="13.109375" style="240" customWidth="1"/>
    <col min="1795" max="1796" width="6" style="240" customWidth="1"/>
    <col min="1797" max="1797" width="11" style="240" customWidth="1"/>
    <col min="1798" max="1798" width="10.109375" style="240" customWidth="1"/>
    <col min="1799" max="1801" width="6" style="240" customWidth="1"/>
    <col min="1802" max="2048" width="7.109375" style="240"/>
    <col min="2049" max="2049" width="6" style="240" customWidth="1"/>
    <col min="2050" max="2050" width="13.109375" style="240" customWidth="1"/>
    <col min="2051" max="2052" width="6" style="240" customWidth="1"/>
    <col min="2053" max="2053" width="11" style="240" customWidth="1"/>
    <col min="2054" max="2054" width="10.109375" style="240" customWidth="1"/>
    <col min="2055" max="2057" width="6" style="240" customWidth="1"/>
    <col min="2058" max="2304" width="7.109375" style="240"/>
    <col min="2305" max="2305" width="6" style="240" customWidth="1"/>
    <col min="2306" max="2306" width="13.109375" style="240" customWidth="1"/>
    <col min="2307" max="2308" width="6" style="240" customWidth="1"/>
    <col min="2309" max="2309" width="11" style="240" customWidth="1"/>
    <col min="2310" max="2310" width="10.109375" style="240" customWidth="1"/>
    <col min="2311" max="2313" width="6" style="240" customWidth="1"/>
    <col min="2314" max="2560" width="7.109375" style="240"/>
    <col min="2561" max="2561" width="6" style="240" customWidth="1"/>
    <col min="2562" max="2562" width="13.109375" style="240" customWidth="1"/>
    <col min="2563" max="2564" width="6" style="240" customWidth="1"/>
    <col min="2565" max="2565" width="11" style="240" customWidth="1"/>
    <col min="2566" max="2566" width="10.109375" style="240" customWidth="1"/>
    <col min="2567" max="2569" width="6" style="240" customWidth="1"/>
    <col min="2570" max="2816" width="7.109375" style="240"/>
    <col min="2817" max="2817" width="6" style="240" customWidth="1"/>
    <col min="2818" max="2818" width="13.109375" style="240" customWidth="1"/>
    <col min="2819" max="2820" width="6" style="240" customWidth="1"/>
    <col min="2821" max="2821" width="11" style="240" customWidth="1"/>
    <col min="2822" max="2822" width="10.109375" style="240" customWidth="1"/>
    <col min="2823" max="2825" width="6" style="240" customWidth="1"/>
    <col min="2826" max="3072" width="7.109375" style="240"/>
    <col min="3073" max="3073" width="6" style="240" customWidth="1"/>
    <col min="3074" max="3074" width="13.109375" style="240" customWidth="1"/>
    <col min="3075" max="3076" width="6" style="240" customWidth="1"/>
    <col min="3077" max="3077" width="11" style="240" customWidth="1"/>
    <col min="3078" max="3078" width="10.109375" style="240" customWidth="1"/>
    <col min="3079" max="3081" width="6" style="240" customWidth="1"/>
    <col min="3082" max="3328" width="7.109375" style="240"/>
    <col min="3329" max="3329" width="6" style="240" customWidth="1"/>
    <col min="3330" max="3330" width="13.109375" style="240" customWidth="1"/>
    <col min="3331" max="3332" width="6" style="240" customWidth="1"/>
    <col min="3333" max="3333" width="11" style="240" customWidth="1"/>
    <col min="3334" max="3334" width="10.109375" style="240" customWidth="1"/>
    <col min="3335" max="3337" width="6" style="240" customWidth="1"/>
    <col min="3338" max="3584" width="7.109375" style="240"/>
    <col min="3585" max="3585" width="6" style="240" customWidth="1"/>
    <col min="3586" max="3586" width="13.109375" style="240" customWidth="1"/>
    <col min="3587" max="3588" width="6" style="240" customWidth="1"/>
    <col min="3589" max="3589" width="11" style="240" customWidth="1"/>
    <col min="3590" max="3590" width="10.109375" style="240" customWidth="1"/>
    <col min="3591" max="3593" width="6" style="240" customWidth="1"/>
    <col min="3594" max="3840" width="7.109375" style="240"/>
    <col min="3841" max="3841" width="6" style="240" customWidth="1"/>
    <col min="3842" max="3842" width="13.109375" style="240" customWidth="1"/>
    <col min="3843" max="3844" width="6" style="240" customWidth="1"/>
    <col min="3845" max="3845" width="11" style="240" customWidth="1"/>
    <col min="3846" max="3846" width="10.109375" style="240" customWidth="1"/>
    <col min="3847" max="3849" width="6" style="240" customWidth="1"/>
    <col min="3850" max="4096" width="7.109375" style="240"/>
    <col min="4097" max="4097" width="6" style="240" customWidth="1"/>
    <col min="4098" max="4098" width="13.109375" style="240" customWidth="1"/>
    <col min="4099" max="4100" width="6" style="240" customWidth="1"/>
    <col min="4101" max="4101" width="11" style="240" customWidth="1"/>
    <col min="4102" max="4102" width="10.109375" style="240" customWidth="1"/>
    <col min="4103" max="4105" width="6" style="240" customWidth="1"/>
    <col min="4106" max="4352" width="7.109375" style="240"/>
    <col min="4353" max="4353" width="6" style="240" customWidth="1"/>
    <col min="4354" max="4354" width="13.109375" style="240" customWidth="1"/>
    <col min="4355" max="4356" width="6" style="240" customWidth="1"/>
    <col min="4357" max="4357" width="11" style="240" customWidth="1"/>
    <col min="4358" max="4358" width="10.109375" style="240" customWidth="1"/>
    <col min="4359" max="4361" width="6" style="240" customWidth="1"/>
    <col min="4362" max="4608" width="7.109375" style="240"/>
    <col min="4609" max="4609" width="6" style="240" customWidth="1"/>
    <col min="4610" max="4610" width="13.109375" style="240" customWidth="1"/>
    <col min="4611" max="4612" width="6" style="240" customWidth="1"/>
    <col min="4613" max="4613" width="11" style="240" customWidth="1"/>
    <col min="4614" max="4614" width="10.109375" style="240" customWidth="1"/>
    <col min="4615" max="4617" width="6" style="240" customWidth="1"/>
    <col min="4618" max="4864" width="7.109375" style="240"/>
    <col min="4865" max="4865" width="6" style="240" customWidth="1"/>
    <col min="4866" max="4866" width="13.109375" style="240" customWidth="1"/>
    <col min="4867" max="4868" width="6" style="240" customWidth="1"/>
    <col min="4869" max="4869" width="11" style="240" customWidth="1"/>
    <col min="4870" max="4870" width="10.109375" style="240" customWidth="1"/>
    <col min="4871" max="4873" width="6" style="240" customWidth="1"/>
    <col min="4874" max="5120" width="7.109375" style="240"/>
    <col min="5121" max="5121" width="6" style="240" customWidth="1"/>
    <col min="5122" max="5122" width="13.109375" style="240" customWidth="1"/>
    <col min="5123" max="5124" width="6" style="240" customWidth="1"/>
    <col min="5125" max="5125" width="11" style="240" customWidth="1"/>
    <col min="5126" max="5126" width="10.109375" style="240" customWidth="1"/>
    <col min="5127" max="5129" width="6" style="240" customWidth="1"/>
    <col min="5130" max="5376" width="7.109375" style="240"/>
    <col min="5377" max="5377" width="6" style="240" customWidth="1"/>
    <col min="5378" max="5378" width="13.109375" style="240" customWidth="1"/>
    <col min="5379" max="5380" width="6" style="240" customWidth="1"/>
    <col min="5381" max="5381" width="11" style="240" customWidth="1"/>
    <col min="5382" max="5382" width="10.109375" style="240" customWidth="1"/>
    <col min="5383" max="5385" width="6" style="240" customWidth="1"/>
    <col min="5386" max="5632" width="7.109375" style="240"/>
    <col min="5633" max="5633" width="6" style="240" customWidth="1"/>
    <col min="5634" max="5634" width="13.109375" style="240" customWidth="1"/>
    <col min="5635" max="5636" width="6" style="240" customWidth="1"/>
    <col min="5637" max="5637" width="11" style="240" customWidth="1"/>
    <col min="5638" max="5638" width="10.109375" style="240" customWidth="1"/>
    <col min="5639" max="5641" width="6" style="240" customWidth="1"/>
    <col min="5642" max="5888" width="7.109375" style="240"/>
    <col min="5889" max="5889" width="6" style="240" customWidth="1"/>
    <col min="5890" max="5890" width="13.109375" style="240" customWidth="1"/>
    <col min="5891" max="5892" width="6" style="240" customWidth="1"/>
    <col min="5893" max="5893" width="11" style="240" customWidth="1"/>
    <col min="5894" max="5894" width="10.109375" style="240" customWidth="1"/>
    <col min="5895" max="5897" width="6" style="240" customWidth="1"/>
    <col min="5898" max="6144" width="7.109375" style="240"/>
    <col min="6145" max="6145" width="6" style="240" customWidth="1"/>
    <col min="6146" max="6146" width="13.109375" style="240" customWidth="1"/>
    <col min="6147" max="6148" width="6" style="240" customWidth="1"/>
    <col min="6149" max="6149" width="11" style="240" customWidth="1"/>
    <col min="6150" max="6150" width="10.109375" style="240" customWidth="1"/>
    <col min="6151" max="6153" width="6" style="240" customWidth="1"/>
    <col min="6154" max="6400" width="7.109375" style="240"/>
    <col min="6401" max="6401" width="6" style="240" customWidth="1"/>
    <col min="6402" max="6402" width="13.109375" style="240" customWidth="1"/>
    <col min="6403" max="6404" width="6" style="240" customWidth="1"/>
    <col min="6405" max="6405" width="11" style="240" customWidth="1"/>
    <col min="6406" max="6406" width="10.109375" style="240" customWidth="1"/>
    <col min="6407" max="6409" width="6" style="240" customWidth="1"/>
    <col min="6410" max="6656" width="7.109375" style="240"/>
    <col min="6657" max="6657" width="6" style="240" customWidth="1"/>
    <col min="6658" max="6658" width="13.109375" style="240" customWidth="1"/>
    <col min="6659" max="6660" width="6" style="240" customWidth="1"/>
    <col min="6661" max="6661" width="11" style="240" customWidth="1"/>
    <col min="6662" max="6662" width="10.109375" style="240" customWidth="1"/>
    <col min="6663" max="6665" width="6" style="240" customWidth="1"/>
    <col min="6666" max="6912" width="7.109375" style="240"/>
    <col min="6913" max="6913" width="6" style="240" customWidth="1"/>
    <col min="6914" max="6914" width="13.109375" style="240" customWidth="1"/>
    <col min="6915" max="6916" width="6" style="240" customWidth="1"/>
    <col min="6917" max="6917" width="11" style="240" customWidth="1"/>
    <col min="6918" max="6918" width="10.109375" style="240" customWidth="1"/>
    <col min="6919" max="6921" width="6" style="240" customWidth="1"/>
    <col min="6922" max="7168" width="7.109375" style="240"/>
    <col min="7169" max="7169" width="6" style="240" customWidth="1"/>
    <col min="7170" max="7170" width="13.109375" style="240" customWidth="1"/>
    <col min="7171" max="7172" width="6" style="240" customWidth="1"/>
    <col min="7173" max="7173" width="11" style="240" customWidth="1"/>
    <col min="7174" max="7174" width="10.109375" style="240" customWidth="1"/>
    <col min="7175" max="7177" width="6" style="240" customWidth="1"/>
    <col min="7178" max="7424" width="7.109375" style="240"/>
    <col min="7425" max="7425" width="6" style="240" customWidth="1"/>
    <col min="7426" max="7426" width="13.109375" style="240" customWidth="1"/>
    <col min="7427" max="7428" width="6" style="240" customWidth="1"/>
    <col min="7429" max="7429" width="11" style="240" customWidth="1"/>
    <col min="7430" max="7430" width="10.109375" style="240" customWidth="1"/>
    <col min="7431" max="7433" width="6" style="240" customWidth="1"/>
    <col min="7434" max="7680" width="7.109375" style="240"/>
    <col min="7681" max="7681" width="6" style="240" customWidth="1"/>
    <col min="7682" max="7682" width="13.109375" style="240" customWidth="1"/>
    <col min="7683" max="7684" width="6" style="240" customWidth="1"/>
    <col min="7685" max="7685" width="11" style="240" customWidth="1"/>
    <col min="7686" max="7686" width="10.109375" style="240" customWidth="1"/>
    <col min="7687" max="7689" width="6" style="240" customWidth="1"/>
    <col min="7690" max="7936" width="7.109375" style="240"/>
    <col min="7937" max="7937" width="6" style="240" customWidth="1"/>
    <col min="7938" max="7938" width="13.109375" style="240" customWidth="1"/>
    <col min="7939" max="7940" width="6" style="240" customWidth="1"/>
    <col min="7941" max="7941" width="11" style="240" customWidth="1"/>
    <col min="7942" max="7942" width="10.109375" style="240" customWidth="1"/>
    <col min="7943" max="7945" width="6" style="240" customWidth="1"/>
    <col min="7946" max="8192" width="7.109375" style="240"/>
    <col min="8193" max="8193" width="6" style="240" customWidth="1"/>
    <col min="8194" max="8194" width="13.109375" style="240" customWidth="1"/>
    <col min="8195" max="8196" width="6" style="240" customWidth="1"/>
    <col min="8197" max="8197" width="11" style="240" customWidth="1"/>
    <col min="8198" max="8198" width="10.109375" style="240" customWidth="1"/>
    <col min="8199" max="8201" width="6" style="240" customWidth="1"/>
    <col min="8202" max="8448" width="7.109375" style="240"/>
    <col min="8449" max="8449" width="6" style="240" customWidth="1"/>
    <col min="8450" max="8450" width="13.109375" style="240" customWidth="1"/>
    <col min="8451" max="8452" width="6" style="240" customWidth="1"/>
    <col min="8453" max="8453" width="11" style="240" customWidth="1"/>
    <col min="8454" max="8454" width="10.109375" style="240" customWidth="1"/>
    <col min="8455" max="8457" width="6" style="240" customWidth="1"/>
    <col min="8458" max="8704" width="7.109375" style="240"/>
    <col min="8705" max="8705" width="6" style="240" customWidth="1"/>
    <col min="8706" max="8706" width="13.109375" style="240" customWidth="1"/>
    <col min="8707" max="8708" width="6" style="240" customWidth="1"/>
    <col min="8709" max="8709" width="11" style="240" customWidth="1"/>
    <col min="8710" max="8710" width="10.109375" style="240" customWidth="1"/>
    <col min="8711" max="8713" width="6" style="240" customWidth="1"/>
    <col min="8714" max="8960" width="7.109375" style="240"/>
    <col min="8961" max="8961" width="6" style="240" customWidth="1"/>
    <col min="8962" max="8962" width="13.109375" style="240" customWidth="1"/>
    <col min="8963" max="8964" width="6" style="240" customWidth="1"/>
    <col min="8965" max="8965" width="11" style="240" customWidth="1"/>
    <col min="8966" max="8966" width="10.109375" style="240" customWidth="1"/>
    <col min="8967" max="8969" width="6" style="240" customWidth="1"/>
    <col min="8970" max="9216" width="7.109375" style="240"/>
    <col min="9217" max="9217" width="6" style="240" customWidth="1"/>
    <col min="9218" max="9218" width="13.109375" style="240" customWidth="1"/>
    <col min="9219" max="9220" width="6" style="240" customWidth="1"/>
    <col min="9221" max="9221" width="11" style="240" customWidth="1"/>
    <col min="9222" max="9222" width="10.109375" style="240" customWidth="1"/>
    <col min="9223" max="9225" width="6" style="240" customWidth="1"/>
    <col min="9226" max="9472" width="7.109375" style="240"/>
    <col min="9473" max="9473" width="6" style="240" customWidth="1"/>
    <col min="9474" max="9474" width="13.109375" style="240" customWidth="1"/>
    <col min="9475" max="9476" width="6" style="240" customWidth="1"/>
    <col min="9477" max="9477" width="11" style="240" customWidth="1"/>
    <col min="9478" max="9478" width="10.109375" style="240" customWidth="1"/>
    <col min="9479" max="9481" width="6" style="240" customWidth="1"/>
    <col min="9482" max="9728" width="7.109375" style="240"/>
    <col min="9729" max="9729" width="6" style="240" customWidth="1"/>
    <col min="9730" max="9730" width="13.109375" style="240" customWidth="1"/>
    <col min="9731" max="9732" width="6" style="240" customWidth="1"/>
    <col min="9733" max="9733" width="11" style="240" customWidth="1"/>
    <col min="9734" max="9734" width="10.109375" style="240" customWidth="1"/>
    <col min="9735" max="9737" width="6" style="240" customWidth="1"/>
    <col min="9738" max="9984" width="7.109375" style="240"/>
    <col min="9985" max="9985" width="6" style="240" customWidth="1"/>
    <col min="9986" max="9986" width="13.109375" style="240" customWidth="1"/>
    <col min="9987" max="9988" width="6" style="240" customWidth="1"/>
    <col min="9989" max="9989" width="11" style="240" customWidth="1"/>
    <col min="9990" max="9990" width="10.109375" style="240" customWidth="1"/>
    <col min="9991" max="9993" width="6" style="240" customWidth="1"/>
    <col min="9994" max="10240" width="7.109375" style="240"/>
    <col min="10241" max="10241" width="6" style="240" customWidth="1"/>
    <col min="10242" max="10242" width="13.109375" style="240" customWidth="1"/>
    <col min="10243" max="10244" width="6" style="240" customWidth="1"/>
    <col min="10245" max="10245" width="11" style="240" customWidth="1"/>
    <col min="10246" max="10246" width="10.109375" style="240" customWidth="1"/>
    <col min="10247" max="10249" width="6" style="240" customWidth="1"/>
    <col min="10250" max="10496" width="7.109375" style="240"/>
    <col min="10497" max="10497" width="6" style="240" customWidth="1"/>
    <col min="10498" max="10498" width="13.109375" style="240" customWidth="1"/>
    <col min="10499" max="10500" width="6" style="240" customWidth="1"/>
    <col min="10501" max="10501" width="11" style="240" customWidth="1"/>
    <col min="10502" max="10502" width="10.109375" style="240" customWidth="1"/>
    <col min="10503" max="10505" width="6" style="240" customWidth="1"/>
    <col min="10506" max="10752" width="7.109375" style="240"/>
    <col min="10753" max="10753" width="6" style="240" customWidth="1"/>
    <col min="10754" max="10754" width="13.109375" style="240" customWidth="1"/>
    <col min="10755" max="10756" width="6" style="240" customWidth="1"/>
    <col min="10757" max="10757" width="11" style="240" customWidth="1"/>
    <col min="10758" max="10758" width="10.109375" style="240" customWidth="1"/>
    <col min="10759" max="10761" width="6" style="240" customWidth="1"/>
    <col min="10762" max="11008" width="7.109375" style="240"/>
    <col min="11009" max="11009" width="6" style="240" customWidth="1"/>
    <col min="11010" max="11010" width="13.109375" style="240" customWidth="1"/>
    <col min="11011" max="11012" width="6" style="240" customWidth="1"/>
    <col min="11013" max="11013" width="11" style="240" customWidth="1"/>
    <col min="11014" max="11014" width="10.109375" style="240" customWidth="1"/>
    <col min="11015" max="11017" width="6" style="240" customWidth="1"/>
    <col min="11018" max="11264" width="7.109375" style="240"/>
    <col min="11265" max="11265" width="6" style="240" customWidth="1"/>
    <col min="11266" max="11266" width="13.109375" style="240" customWidth="1"/>
    <col min="11267" max="11268" width="6" style="240" customWidth="1"/>
    <col min="11269" max="11269" width="11" style="240" customWidth="1"/>
    <col min="11270" max="11270" width="10.109375" style="240" customWidth="1"/>
    <col min="11271" max="11273" width="6" style="240" customWidth="1"/>
    <col min="11274" max="11520" width="7.109375" style="240"/>
    <col min="11521" max="11521" width="6" style="240" customWidth="1"/>
    <col min="11522" max="11522" width="13.109375" style="240" customWidth="1"/>
    <col min="11523" max="11524" width="6" style="240" customWidth="1"/>
    <col min="11525" max="11525" width="11" style="240" customWidth="1"/>
    <col min="11526" max="11526" width="10.109375" style="240" customWidth="1"/>
    <col min="11527" max="11529" width="6" style="240" customWidth="1"/>
    <col min="11530" max="11776" width="7.109375" style="240"/>
    <col min="11777" max="11777" width="6" style="240" customWidth="1"/>
    <col min="11778" max="11778" width="13.109375" style="240" customWidth="1"/>
    <col min="11779" max="11780" width="6" style="240" customWidth="1"/>
    <col min="11781" max="11781" width="11" style="240" customWidth="1"/>
    <col min="11782" max="11782" width="10.109375" style="240" customWidth="1"/>
    <col min="11783" max="11785" width="6" style="240" customWidth="1"/>
    <col min="11786" max="12032" width="7.109375" style="240"/>
    <col min="12033" max="12033" width="6" style="240" customWidth="1"/>
    <col min="12034" max="12034" width="13.109375" style="240" customWidth="1"/>
    <col min="12035" max="12036" width="6" style="240" customWidth="1"/>
    <col min="12037" max="12037" width="11" style="240" customWidth="1"/>
    <col min="12038" max="12038" width="10.109375" style="240" customWidth="1"/>
    <col min="12039" max="12041" width="6" style="240" customWidth="1"/>
    <col min="12042" max="12288" width="7.109375" style="240"/>
    <col min="12289" max="12289" width="6" style="240" customWidth="1"/>
    <col min="12290" max="12290" width="13.109375" style="240" customWidth="1"/>
    <col min="12291" max="12292" width="6" style="240" customWidth="1"/>
    <col min="12293" max="12293" width="11" style="240" customWidth="1"/>
    <col min="12294" max="12294" width="10.109375" style="240" customWidth="1"/>
    <col min="12295" max="12297" width="6" style="240" customWidth="1"/>
    <col min="12298" max="12544" width="7.109375" style="240"/>
    <col min="12545" max="12545" width="6" style="240" customWidth="1"/>
    <col min="12546" max="12546" width="13.109375" style="240" customWidth="1"/>
    <col min="12547" max="12548" width="6" style="240" customWidth="1"/>
    <col min="12549" max="12549" width="11" style="240" customWidth="1"/>
    <col min="12550" max="12550" width="10.109375" style="240" customWidth="1"/>
    <col min="12551" max="12553" width="6" style="240" customWidth="1"/>
    <col min="12554" max="12800" width="7.109375" style="240"/>
    <col min="12801" max="12801" width="6" style="240" customWidth="1"/>
    <col min="12802" max="12802" width="13.109375" style="240" customWidth="1"/>
    <col min="12803" max="12804" width="6" style="240" customWidth="1"/>
    <col min="12805" max="12805" width="11" style="240" customWidth="1"/>
    <col min="12806" max="12806" width="10.109375" style="240" customWidth="1"/>
    <col min="12807" max="12809" width="6" style="240" customWidth="1"/>
    <col min="12810" max="13056" width="7.109375" style="240"/>
    <col min="13057" max="13057" width="6" style="240" customWidth="1"/>
    <col min="13058" max="13058" width="13.109375" style="240" customWidth="1"/>
    <col min="13059" max="13060" width="6" style="240" customWidth="1"/>
    <col min="13061" max="13061" width="11" style="240" customWidth="1"/>
    <col min="13062" max="13062" width="10.109375" style="240" customWidth="1"/>
    <col min="13063" max="13065" width="6" style="240" customWidth="1"/>
    <col min="13066" max="13312" width="7.109375" style="240"/>
    <col min="13313" max="13313" width="6" style="240" customWidth="1"/>
    <col min="13314" max="13314" width="13.109375" style="240" customWidth="1"/>
    <col min="13315" max="13316" width="6" style="240" customWidth="1"/>
    <col min="13317" max="13317" width="11" style="240" customWidth="1"/>
    <col min="13318" max="13318" width="10.109375" style="240" customWidth="1"/>
    <col min="13319" max="13321" width="6" style="240" customWidth="1"/>
    <col min="13322" max="13568" width="7.109375" style="240"/>
    <col min="13569" max="13569" width="6" style="240" customWidth="1"/>
    <col min="13570" max="13570" width="13.109375" style="240" customWidth="1"/>
    <col min="13571" max="13572" width="6" style="240" customWidth="1"/>
    <col min="13573" max="13573" width="11" style="240" customWidth="1"/>
    <col min="13574" max="13574" width="10.109375" style="240" customWidth="1"/>
    <col min="13575" max="13577" width="6" style="240" customWidth="1"/>
    <col min="13578" max="13824" width="7.109375" style="240"/>
    <col min="13825" max="13825" width="6" style="240" customWidth="1"/>
    <col min="13826" max="13826" width="13.109375" style="240" customWidth="1"/>
    <col min="13827" max="13828" width="6" style="240" customWidth="1"/>
    <col min="13829" max="13829" width="11" style="240" customWidth="1"/>
    <col min="13830" max="13830" width="10.109375" style="240" customWidth="1"/>
    <col min="13831" max="13833" width="6" style="240" customWidth="1"/>
    <col min="13834" max="14080" width="7.109375" style="240"/>
    <col min="14081" max="14081" width="6" style="240" customWidth="1"/>
    <col min="14082" max="14082" width="13.109375" style="240" customWidth="1"/>
    <col min="14083" max="14084" width="6" style="240" customWidth="1"/>
    <col min="14085" max="14085" width="11" style="240" customWidth="1"/>
    <col min="14086" max="14086" width="10.109375" style="240" customWidth="1"/>
    <col min="14087" max="14089" width="6" style="240" customWidth="1"/>
    <col min="14090" max="14336" width="7.109375" style="240"/>
    <col min="14337" max="14337" width="6" style="240" customWidth="1"/>
    <col min="14338" max="14338" width="13.109375" style="240" customWidth="1"/>
    <col min="14339" max="14340" width="6" style="240" customWidth="1"/>
    <col min="14341" max="14341" width="11" style="240" customWidth="1"/>
    <col min="14342" max="14342" width="10.109375" style="240" customWidth="1"/>
    <col min="14343" max="14345" width="6" style="240" customWidth="1"/>
    <col min="14346" max="14592" width="7.109375" style="240"/>
    <col min="14593" max="14593" width="6" style="240" customWidth="1"/>
    <col min="14594" max="14594" width="13.109375" style="240" customWidth="1"/>
    <col min="14595" max="14596" width="6" style="240" customWidth="1"/>
    <col min="14597" max="14597" width="11" style="240" customWidth="1"/>
    <col min="14598" max="14598" width="10.109375" style="240" customWidth="1"/>
    <col min="14599" max="14601" width="6" style="240" customWidth="1"/>
    <col min="14602" max="14848" width="7.109375" style="240"/>
    <col min="14849" max="14849" width="6" style="240" customWidth="1"/>
    <col min="14850" max="14850" width="13.109375" style="240" customWidth="1"/>
    <col min="14851" max="14852" width="6" style="240" customWidth="1"/>
    <col min="14853" max="14853" width="11" style="240" customWidth="1"/>
    <col min="14854" max="14854" width="10.109375" style="240" customWidth="1"/>
    <col min="14855" max="14857" width="6" style="240" customWidth="1"/>
    <col min="14858" max="15104" width="7.109375" style="240"/>
    <col min="15105" max="15105" width="6" style="240" customWidth="1"/>
    <col min="15106" max="15106" width="13.109375" style="240" customWidth="1"/>
    <col min="15107" max="15108" width="6" style="240" customWidth="1"/>
    <col min="15109" max="15109" width="11" style="240" customWidth="1"/>
    <col min="15110" max="15110" width="10.109375" style="240" customWidth="1"/>
    <col min="15111" max="15113" width="6" style="240" customWidth="1"/>
    <col min="15114" max="15360" width="7.109375" style="240"/>
    <col min="15361" max="15361" width="6" style="240" customWidth="1"/>
    <col min="15362" max="15362" width="13.109375" style="240" customWidth="1"/>
    <col min="15363" max="15364" width="6" style="240" customWidth="1"/>
    <col min="15365" max="15365" width="11" style="240" customWidth="1"/>
    <col min="15366" max="15366" width="10.109375" style="240" customWidth="1"/>
    <col min="15367" max="15369" width="6" style="240" customWidth="1"/>
    <col min="15370" max="15616" width="7.109375" style="240"/>
    <col min="15617" max="15617" width="6" style="240" customWidth="1"/>
    <col min="15618" max="15618" width="13.109375" style="240" customWidth="1"/>
    <col min="15619" max="15620" width="6" style="240" customWidth="1"/>
    <col min="15621" max="15621" width="11" style="240" customWidth="1"/>
    <col min="15622" max="15622" width="10.109375" style="240" customWidth="1"/>
    <col min="15623" max="15625" width="6" style="240" customWidth="1"/>
    <col min="15626" max="15872" width="7.109375" style="240"/>
    <col min="15873" max="15873" width="6" style="240" customWidth="1"/>
    <col min="15874" max="15874" width="13.109375" style="240" customWidth="1"/>
    <col min="15875" max="15876" width="6" style="240" customWidth="1"/>
    <col min="15877" max="15877" width="11" style="240" customWidth="1"/>
    <col min="15878" max="15878" width="10.109375" style="240" customWidth="1"/>
    <col min="15879" max="15881" width="6" style="240" customWidth="1"/>
    <col min="15882" max="16128" width="7.109375" style="240"/>
    <col min="16129" max="16129" width="6" style="240" customWidth="1"/>
    <col min="16130" max="16130" width="13.109375" style="240" customWidth="1"/>
    <col min="16131" max="16132" width="6" style="240" customWidth="1"/>
    <col min="16133" max="16133" width="11" style="240" customWidth="1"/>
    <col min="16134" max="16134" width="10.109375" style="240" customWidth="1"/>
    <col min="16135" max="16137" width="6" style="240" customWidth="1"/>
    <col min="16138" max="16384" width="7.109375" style="240"/>
  </cols>
  <sheetData>
    <row r="1" spans="1:12" ht="17.55" customHeight="1" x14ac:dyDescent="0.3">
      <c r="A1" s="601" t="s">
        <v>204</v>
      </c>
      <c r="B1" s="601"/>
      <c r="C1" s="601"/>
      <c r="D1" s="601"/>
      <c r="E1" s="601"/>
      <c r="F1" s="601"/>
      <c r="G1" s="239"/>
    </row>
    <row r="2" spans="1:12" ht="15.6" x14ac:dyDescent="0.3">
      <c r="A2" s="602" t="s">
        <v>272</v>
      </c>
      <c r="B2" s="602"/>
      <c r="C2" s="602"/>
      <c r="D2" s="602"/>
      <c r="E2" s="602"/>
      <c r="F2" s="602"/>
      <c r="G2" s="241"/>
    </row>
    <row r="3" spans="1:12" ht="14.25" customHeight="1" x14ac:dyDescent="0.3">
      <c r="A3" s="244"/>
      <c r="B3" s="244"/>
      <c r="C3" s="244"/>
      <c r="D3" s="244"/>
      <c r="E3" s="244"/>
      <c r="F3" s="244"/>
      <c r="G3" s="241"/>
    </row>
    <row r="4" spans="1:12" ht="12" customHeight="1" x14ac:dyDescent="0.3"/>
    <row r="5" spans="1:12" ht="17.399999999999999" customHeight="1" x14ac:dyDescent="0.3">
      <c r="A5" s="246" t="s">
        <v>205</v>
      </c>
      <c r="B5" s="246" t="s">
        <v>206</v>
      </c>
    </row>
    <row r="6" spans="1:12" ht="11.85" customHeight="1" x14ac:dyDescent="0.3">
      <c r="A6" s="246"/>
      <c r="B6" s="246"/>
    </row>
    <row r="7" spans="1:12" ht="18" customHeight="1" x14ac:dyDescent="0.3">
      <c r="A7" s="258" t="s">
        <v>207</v>
      </c>
      <c r="B7" s="259" t="s">
        <v>208</v>
      </c>
      <c r="C7" s="259"/>
      <c r="D7" s="259" t="s">
        <v>209</v>
      </c>
      <c r="E7" s="259" t="s">
        <v>210</v>
      </c>
      <c r="F7" s="260" t="s">
        <v>211</v>
      </c>
    </row>
    <row r="8" spans="1:12" ht="18" customHeight="1" x14ac:dyDescent="0.3">
      <c r="A8" s="247" t="s">
        <v>212</v>
      </c>
      <c r="B8" s="248" t="s">
        <v>213</v>
      </c>
      <c r="C8" s="249" t="s">
        <v>214</v>
      </c>
      <c r="D8" s="253">
        <v>2</v>
      </c>
      <c r="E8" s="253">
        <v>12000</v>
      </c>
      <c r="F8" s="254">
        <v>24000</v>
      </c>
      <c r="G8" s="242"/>
    </row>
    <row r="9" spans="1:12" ht="18" customHeight="1" x14ac:dyDescent="0.3">
      <c r="A9" s="247" t="s">
        <v>215</v>
      </c>
      <c r="B9" s="248" t="s">
        <v>216</v>
      </c>
      <c r="C9" s="249" t="s">
        <v>214</v>
      </c>
      <c r="D9" s="253">
        <v>1</v>
      </c>
      <c r="E9" s="253">
        <v>26000</v>
      </c>
      <c r="F9" s="254">
        <v>26000</v>
      </c>
      <c r="G9" s="242"/>
    </row>
    <row r="10" spans="1:12" ht="18" customHeight="1" x14ac:dyDescent="0.3">
      <c r="A10" s="247" t="s">
        <v>217</v>
      </c>
      <c r="B10" s="248" t="s">
        <v>218</v>
      </c>
      <c r="C10" s="249" t="s">
        <v>214</v>
      </c>
      <c r="D10" s="253">
        <v>1</v>
      </c>
      <c r="E10" s="253">
        <v>18000</v>
      </c>
      <c r="F10" s="254">
        <v>18000</v>
      </c>
      <c r="G10" s="242"/>
    </row>
    <row r="11" spans="1:12" ht="18" customHeight="1" x14ac:dyDescent="0.3">
      <c r="A11" s="247" t="s">
        <v>219</v>
      </c>
      <c r="B11" s="248" t="s">
        <v>220</v>
      </c>
      <c r="C11" s="249" t="s">
        <v>214</v>
      </c>
      <c r="D11" s="253">
        <v>5</v>
      </c>
      <c r="E11" s="253">
        <v>900</v>
      </c>
      <c r="F11" s="254">
        <v>4500</v>
      </c>
      <c r="G11" s="242"/>
    </row>
    <row r="12" spans="1:12" ht="18" customHeight="1" x14ac:dyDescent="0.3">
      <c r="A12" s="250" t="s">
        <v>221</v>
      </c>
      <c r="B12" s="251" t="s">
        <v>222</v>
      </c>
      <c r="C12" s="252" t="s">
        <v>214</v>
      </c>
      <c r="D12" s="255">
        <v>2</v>
      </c>
      <c r="E12" s="255">
        <v>9000</v>
      </c>
      <c r="F12" s="256">
        <v>18000</v>
      </c>
      <c r="G12" s="242"/>
    </row>
    <row r="13" spans="1:12" ht="18" customHeight="1" x14ac:dyDescent="0.3">
      <c r="A13" s="603" t="s">
        <v>19</v>
      </c>
      <c r="B13" s="604"/>
      <c r="C13" s="604"/>
      <c r="D13" s="261">
        <f>SUM(D8:D12)</f>
        <v>11</v>
      </c>
      <c r="E13" s="605">
        <f>SUM(F8:F12)</f>
        <v>90500</v>
      </c>
      <c r="F13" s="606"/>
      <c r="G13" s="243"/>
      <c r="L13" s="257"/>
    </row>
    <row r="14" spans="1:12" ht="12" customHeight="1" x14ac:dyDescent="0.3"/>
    <row r="15" spans="1:12" ht="11.25" customHeight="1" x14ac:dyDescent="0.3"/>
    <row r="16" spans="1:12" ht="12" customHeight="1" x14ac:dyDescent="0.25">
      <c r="B16" s="1" t="s">
        <v>274</v>
      </c>
    </row>
    <row r="17" spans="2:2" ht="12" customHeight="1" x14ac:dyDescent="0.25">
      <c r="B17" s="1" t="s">
        <v>275</v>
      </c>
    </row>
    <row r="18" spans="2:2" ht="12" customHeight="1" x14ac:dyDescent="0.3"/>
    <row r="19" spans="2:2" ht="12" customHeight="1" x14ac:dyDescent="0.3"/>
    <row r="20" spans="2:2" ht="12" customHeight="1" x14ac:dyDescent="0.3"/>
    <row r="21" spans="2:2" ht="12" customHeight="1" x14ac:dyDescent="0.3"/>
    <row r="22" spans="2:2" ht="12" customHeight="1" x14ac:dyDescent="0.3"/>
    <row r="23" spans="2:2" ht="12" customHeight="1" x14ac:dyDescent="0.3"/>
    <row r="24" spans="2:2" ht="12" customHeight="1" x14ac:dyDescent="0.3"/>
    <row r="25" spans="2:2" ht="12" customHeight="1" x14ac:dyDescent="0.3"/>
    <row r="26" spans="2:2" ht="12" customHeight="1" x14ac:dyDescent="0.3"/>
    <row r="27" spans="2:2" ht="12" customHeight="1" x14ac:dyDescent="0.3"/>
    <row r="28" spans="2:2" ht="12" customHeight="1" x14ac:dyDescent="0.3"/>
    <row r="29" spans="2:2" ht="12" customHeight="1" x14ac:dyDescent="0.3"/>
    <row r="30" spans="2:2" ht="12" customHeight="1" x14ac:dyDescent="0.3"/>
    <row r="31" spans="2:2" ht="12" customHeight="1" x14ac:dyDescent="0.3"/>
    <row r="32" spans="2:2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6.75" customHeight="1" x14ac:dyDescent="0.3"/>
  </sheetData>
  <mergeCells count="4">
    <mergeCell ref="A1:F1"/>
    <mergeCell ref="A2:F2"/>
    <mergeCell ref="A13:C13"/>
    <mergeCell ref="E13:F13"/>
  </mergeCells>
  <pageMargins left="0.25" right="0" top="0.25" bottom="0.40749999880790699" header="0" footer="0"/>
  <pageSetup firstPageNumber="0" fitToHeight="0" orientation="portrait" r:id="rId1"/>
  <headerFooter alignWithMargins="0">
    <oddHeader>&amp;CCMA Albania  Shpk K01401001O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Kapaku</vt:lpstr>
      <vt:lpstr>Bilanci 14</vt:lpstr>
      <vt:lpstr>PASH 14</vt:lpstr>
      <vt:lpstr>Fl.in 14</vt:lpstr>
      <vt:lpstr>Kapitali 14</vt:lpstr>
      <vt:lpstr>Amort 14</vt:lpstr>
      <vt:lpstr>Kapit 14</vt:lpstr>
      <vt:lpstr>Sig 14</vt:lpstr>
      <vt:lpstr>Asete 14</vt:lpstr>
      <vt:lpstr>FDP 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2015-03-31T19:45:36Z</dcterms:modified>
</cp:coreProperties>
</file>