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codeName="ThisWorkbook" autoCompressPictures="0"/>
  <bookViews>
    <workbookView xWindow="560" yWindow="560" windowWidth="27360" windowHeight="18740"/>
  </bookViews>
  <sheets>
    <sheet name="Pasqyrat Financiare" sheetId="2" r:id="rId1"/>
    <sheet name="Aktivet" sheetId="5" r:id="rId2"/>
  </sheets>
  <externalReferences>
    <externalReference r:id="rId3"/>
  </externalReferenc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5" l="1"/>
  <c r="E34" i="2"/>
  <c r="E29" i="2"/>
  <c r="E13" i="2"/>
  <c r="E12" i="2"/>
  <c r="E16" i="2"/>
  <c r="E15" i="2"/>
  <c r="E19" i="2"/>
  <c r="E20" i="2"/>
  <c r="E21" i="2"/>
  <c r="E7" i="2"/>
  <c r="E23" i="2"/>
  <c r="E35" i="2"/>
  <c r="E37" i="2"/>
  <c r="E39" i="2"/>
  <c r="E44" i="2"/>
  <c r="E57" i="2"/>
  <c r="E67" i="2"/>
  <c r="E17" i="5"/>
  <c r="F34" i="2"/>
  <c r="F29" i="2"/>
  <c r="F15" i="2"/>
  <c r="F21" i="2"/>
  <c r="F23" i="2"/>
  <c r="F37" i="2"/>
  <c r="F67" i="2"/>
  <c r="F39" i="2"/>
  <c r="F44" i="2"/>
  <c r="G40" i="5"/>
  <c r="F41" i="5"/>
  <c r="G41" i="5"/>
  <c r="D42" i="5"/>
  <c r="E42" i="5"/>
  <c r="F42" i="5"/>
  <c r="G42" i="5"/>
  <c r="D43" i="5"/>
  <c r="E43" i="5"/>
  <c r="F43" i="5"/>
  <c r="G43" i="5"/>
  <c r="D44" i="5"/>
  <c r="E44" i="5"/>
  <c r="F44" i="5"/>
  <c r="G44" i="5"/>
  <c r="E45" i="5"/>
  <c r="F45" i="5"/>
  <c r="G45" i="5"/>
  <c r="E46" i="5"/>
  <c r="F46" i="5"/>
  <c r="G46" i="5"/>
  <c r="G47" i="5"/>
  <c r="G48" i="5"/>
  <c r="G49" i="5"/>
  <c r="F49" i="5"/>
  <c r="E49" i="5"/>
  <c r="D49" i="5"/>
  <c r="G24" i="5"/>
  <c r="G26" i="5"/>
  <c r="G27" i="5"/>
  <c r="G28" i="5"/>
  <c r="G29" i="5"/>
  <c r="G30" i="5"/>
  <c r="G31" i="5"/>
  <c r="G32" i="5"/>
  <c r="G33" i="5"/>
  <c r="F33" i="5"/>
  <c r="E33" i="5"/>
  <c r="D33" i="5"/>
  <c r="G8" i="5"/>
  <c r="G9" i="5"/>
  <c r="G10" i="5"/>
  <c r="G11" i="5"/>
  <c r="G12" i="5"/>
  <c r="G13" i="5"/>
  <c r="G14" i="5"/>
  <c r="G15" i="5"/>
  <c r="G16" i="5"/>
  <c r="G17" i="5"/>
  <c r="F17" i="5"/>
  <c r="D17" i="5"/>
</calcChain>
</file>

<file path=xl/sharedStrings.xml><?xml version="1.0" encoding="utf-8"?>
<sst xmlns="http://schemas.openxmlformats.org/spreadsheetml/2006/main" count="119" uniqueCount="76">
  <si>
    <t>A</t>
  </si>
  <si>
    <t>B</t>
  </si>
  <si>
    <t>Shpenzime Personeli</t>
  </si>
  <si>
    <t>Shpenzime Konsumi dhe Amortizimi</t>
  </si>
  <si>
    <t>Shpenzime Financiare</t>
  </si>
  <si>
    <t>Shpenzimet e Tjera Financiare</t>
  </si>
  <si>
    <t>Shpenzimi Aktual i Tatimit mbi Fitimin</t>
  </si>
  <si>
    <t>Fitimi/(Humbja) e Vitit Financiar</t>
  </si>
  <si>
    <t>Interesat Jo-Kontrolluese</t>
  </si>
  <si>
    <t>PASQYRA E TE ARDHURAVE GJITHEPERFSHIRESE</t>
  </si>
  <si>
    <t>Shënime</t>
  </si>
  <si>
    <t>Përshkrimi i Elementeve</t>
  </si>
  <si>
    <t>Lënda e Parë dhe Materiale të Konsumueshme</t>
  </si>
  <si>
    <t>Paga dhe Shpërblime</t>
  </si>
  <si>
    <t>Zhvlerësimi i Aktiveve Afatgjata Materiale</t>
  </si>
  <si>
    <t>Të Ardhura të Tjera</t>
  </si>
  <si>
    <t>Të Ardhura nga Aktiviteti Pjesëmarres në Njesi të Tjera Ekon.</t>
  </si>
  <si>
    <t>Të Ardhura Nga Investimet dhe Huate e Tjera</t>
  </si>
  <si>
    <t>Interesa të Arketueshem dhe të Ardhura të Tjera të Ngjashme</t>
  </si>
  <si>
    <t>Zhvlerësimi i Aktiveve dhe Investimeve Financiare (AASH)</t>
  </si>
  <si>
    <t>Pjesa e Tatim Fitimit të Pjesemarrjeve</t>
  </si>
  <si>
    <t>Pronarët e Njesisë Ekonomike Mëmë</t>
  </si>
  <si>
    <t>Pjesa e të Ardhurave Gjithëperfshirese nga Pjesemarrjet</t>
  </si>
  <si>
    <t>Pronarët e Njesise Mëmë</t>
  </si>
  <si>
    <t>.</t>
  </si>
  <si>
    <t>Shpenzime Interesi dhe Shpenzime të Ngjashme</t>
  </si>
  <si>
    <r>
      <t xml:space="preserve">PASQYRA E TE ARDHURAVE DHE SHPENZIMEVE                                                                                  </t>
    </r>
    <r>
      <rPr>
        <b/>
        <sz val="7"/>
        <color theme="1"/>
        <rFont val="Arial"/>
        <family val="2"/>
      </rPr>
      <t>(Shpenzimet e shfrytëzimit të klasifikuara sipas natyrës)</t>
    </r>
  </si>
  <si>
    <t>Fitimi(Humbja) nga Aktiviteti i Shfrytëzimit (1-9)</t>
  </si>
  <si>
    <t>Totali i shpenzimeve (shuma 5-9)</t>
  </si>
  <si>
    <t>Diferencat nga Rivleresimi i Aktiveve Afatgjata Materiale</t>
  </si>
  <si>
    <t>Diferencat nga Rivleresimi i Aktiveve Financiare të Mbaj.Shitje</t>
  </si>
  <si>
    <t>Diferencat nga Përkthimi i Monedhës në Veprimtari të Huaja</t>
  </si>
  <si>
    <t>Totali i të Ardhurave Gjithëpërfsh. për Vitin (2-6)</t>
  </si>
  <si>
    <t>Totali i të Ardhurave/(Humbjeve) Gjithëpërfshirese (1+/-7)</t>
  </si>
  <si>
    <t>Ndryshimi në Inventarin e Produkteve të gatshme dhe prodhimit në proces</t>
  </si>
  <si>
    <t>Puna e Kryer nga Nj.E dhe e kapitalizuar</t>
  </si>
  <si>
    <t>Të Ardhura tëTjera të Shfrytëzimit</t>
  </si>
  <si>
    <r>
      <t xml:space="preserve">Përshkrimi i Elementëve </t>
    </r>
    <r>
      <rPr>
        <b/>
        <sz val="6"/>
        <color theme="1"/>
        <rFont val="Arial"/>
        <family val="2"/>
      </rPr>
      <t/>
    </r>
  </si>
  <si>
    <t>Të Ardhura nga Aktiviteti i Shfrytëzimit</t>
  </si>
  <si>
    <t>Fitimi/(Humbja) e Vitit Financiar (16-17)</t>
  </si>
  <si>
    <t>Të Tjera të Ardhura Gjithëpërfshirëse për Vitin</t>
  </si>
  <si>
    <t>Fitimi/(Humbja) Para Tatimit (11-15)</t>
  </si>
  <si>
    <t>Nr</t>
  </si>
  <si>
    <t/>
  </si>
  <si>
    <t>Totali  i shpenzimeve financiare(14)</t>
  </si>
  <si>
    <t>Totali  të ardhurave te tjera(12)</t>
  </si>
  <si>
    <t>Shpenzime të Tjera Shfrytëzimi</t>
  </si>
  <si>
    <t>Të Tjera Shpenzime</t>
  </si>
  <si>
    <t xml:space="preserve">Shpenzime për Sigurime Shoqërore dhe Shëndetësore </t>
  </si>
  <si>
    <t>Shpenzime(të ardhura) për Tatimin mbi Fitimin</t>
  </si>
  <si>
    <t>Shpenzime(të ardhura) i Tatim Fitimit të Shtyrë</t>
  </si>
  <si>
    <t>Fitimi/(Humbja) Për:</t>
  </si>
  <si>
    <t>Diferenca nga kursi I kembimit</t>
  </si>
  <si>
    <t>Viti raportues        31.12.2016</t>
  </si>
  <si>
    <t>Emertimi</t>
  </si>
  <si>
    <t>Sasia</t>
  </si>
  <si>
    <t>Gjendje</t>
  </si>
  <si>
    <t>Shtesa</t>
  </si>
  <si>
    <t>Pakesime (shitje aktive)</t>
  </si>
  <si>
    <t>Toka</t>
  </si>
  <si>
    <t>Ndertime</t>
  </si>
  <si>
    <t>Mjete transporti</t>
  </si>
  <si>
    <t>kompjuterike</t>
  </si>
  <si>
    <t>Zyre</t>
  </si>
  <si>
    <t xml:space="preserve">             TOTALI</t>
  </si>
  <si>
    <t>Pakesime (Amortizimi)</t>
  </si>
  <si>
    <t>Administrator</t>
  </si>
  <si>
    <t>Aktivet Afatgjata Materiale  me vlere fillestare   2017</t>
  </si>
  <si>
    <t>Motoçikleta,paisje</t>
  </si>
  <si>
    <t>Motoçikleta</t>
  </si>
  <si>
    <t>MOTORCYCLE ALBANIA SHPK</t>
  </si>
  <si>
    <t>L71415004B</t>
  </si>
  <si>
    <t>REDIN JEGENI</t>
  </si>
  <si>
    <t>Viti raportues        31.12.2017</t>
  </si>
  <si>
    <t>Amortizimi A.A.Materiale   2017</t>
  </si>
  <si>
    <t>Vlera Kontabel Neto e A.A.Materiale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</si>
</sst>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u val="singleAccounting"/>
      <sz val="11"/>
      <color theme="1"/>
      <name val="Arial"/>
      <family val="2"/>
    </font>
    <font>
      <b/>
      <sz val="8"/>
      <color indexed="8"/>
      <name val="Arial"/>
      <family val="2"/>
    </font>
    <font>
      <sz val="10"/>
      <name val="Arial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theme="8" tint="0.59999389629810485"/>
      </patternFill>
    </fill>
  </fills>
  <borders count="1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theme="8"/>
      </left>
      <right style="double">
        <color theme="8"/>
      </right>
      <top style="double">
        <color theme="8"/>
      </top>
      <bottom style="double">
        <color theme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5" fillId="0" borderId="12" applyNumberFormat="0" applyFill="0" applyAlignment="0" applyProtection="0"/>
    <xf numFmtId="0" fontId="25" fillId="0" borderId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141">
    <xf numFmtId="0" fontId="0" fillId="0" borderId="0" xfId="0"/>
    <xf numFmtId="165" fontId="11" fillId="0" borderId="0" xfId="1" applyNumberFormat="1" applyFont="1" applyFill="1" applyBorder="1" applyProtection="1"/>
    <xf numFmtId="165" fontId="11" fillId="0" borderId="0" xfId="1" applyNumberFormat="1" applyFont="1" applyFill="1" applyProtection="1"/>
    <xf numFmtId="165" fontId="2" fillId="0" borderId="5" xfId="1" applyNumberFormat="1" applyFont="1" applyFill="1" applyBorder="1" applyProtection="1"/>
    <xf numFmtId="165" fontId="3" fillId="2" borderId="5" xfId="1" applyNumberFormat="1" applyFont="1" applyFill="1" applyBorder="1" applyProtection="1"/>
    <xf numFmtId="165" fontId="11" fillId="0" borderId="5" xfId="1" applyNumberFormat="1" applyFont="1" applyFill="1" applyBorder="1" applyProtection="1"/>
    <xf numFmtId="165" fontId="11" fillId="0" borderId="0" xfId="1" applyNumberFormat="1" applyFont="1" applyFill="1" applyAlignment="1" applyProtection="1">
      <alignment horizontal="center"/>
    </xf>
    <xf numFmtId="165" fontId="11" fillId="0" borderId="0" xfId="1" applyNumberFormat="1" applyFont="1" applyFill="1" applyBorder="1" applyAlignment="1" applyProtection="1">
      <alignment horizontal="center"/>
    </xf>
    <xf numFmtId="165" fontId="11" fillId="0" borderId="2" xfId="1" applyNumberFormat="1" applyFont="1" applyFill="1" applyBorder="1" applyProtection="1"/>
    <xf numFmtId="0" fontId="3" fillId="4" borderId="13" xfId="0" applyFont="1" applyFill="1" applyBorder="1" applyAlignment="1" applyProtection="1">
      <alignment horizontal="center" vertical="center" wrapText="1"/>
    </xf>
    <xf numFmtId="165" fontId="3" fillId="0" borderId="9" xfId="1" applyNumberFormat="1" applyFont="1" applyFill="1" applyBorder="1" applyAlignment="1" applyProtection="1">
      <alignment horizontal="center"/>
    </xf>
    <xf numFmtId="165" fontId="3" fillId="0" borderId="5" xfId="1" applyNumberFormat="1" applyFont="1" applyFill="1" applyBorder="1" applyAlignment="1" applyProtection="1"/>
    <xf numFmtId="165" fontId="3" fillId="0" borderId="5" xfId="1" applyNumberFormat="1" applyFont="1" applyFill="1" applyBorder="1" applyAlignment="1" applyProtection="1">
      <alignment horizontal="center"/>
    </xf>
    <xf numFmtId="165" fontId="2" fillId="0" borderId="5" xfId="1" applyNumberFormat="1" applyFont="1" applyFill="1" applyBorder="1" applyAlignment="1" applyProtection="1">
      <alignment horizontal="center"/>
    </xf>
    <xf numFmtId="165" fontId="2" fillId="2" borderId="5" xfId="1" applyNumberFormat="1" applyFont="1" applyFill="1" applyBorder="1" applyAlignment="1" applyProtection="1">
      <alignment horizontal="center"/>
    </xf>
    <xf numFmtId="165" fontId="3" fillId="2" borderId="5" xfId="1" applyNumberFormat="1" applyFont="1" applyFill="1" applyBorder="1" applyAlignment="1" applyProtection="1">
      <alignment horizontal="center"/>
    </xf>
    <xf numFmtId="165" fontId="7" fillId="0" borderId="0" xfId="1" applyNumberFormat="1" applyFont="1" applyFill="1" applyBorder="1" applyAlignment="1" applyProtection="1">
      <alignment horizontal="left"/>
    </xf>
    <xf numFmtId="0" fontId="2" fillId="0" borderId="5" xfId="1" applyNumberFormat="1" applyFont="1" applyFill="1" applyBorder="1" applyAlignment="1" applyProtection="1">
      <alignment horizontal="center"/>
    </xf>
    <xf numFmtId="165" fontId="2" fillId="0" borderId="5" xfId="1" applyNumberFormat="1" applyFont="1" applyFill="1" applyBorder="1" applyAlignment="1" applyProtection="1">
      <alignment horizontal="left" indent="1"/>
    </xf>
    <xf numFmtId="0" fontId="2" fillId="2" borderId="5" xfId="1" applyNumberFormat="1" applyFont="1" applyFill="1" applyBorder="1" applyAlignment="1" applyProtection="1">
      <alignment horizontal="center"/>
    </xf>
    <xf numFmtId="165" fontId="5" fillId="0" borderId="5" xfId="1" applyNumberFormat="1" applyFont="1" applyFill="1" applyBorder="1" applyAlignment="1" applyProtection="1">
      <alignment horizontal="center"/>
    </xf>
    <xf numFmtId="165" fontId="4" fillId="0" borderId="5" xfId="1" applyNumberFormat="1" applyFont="1" applyFill="1" applyBorder="1" applyAlignment="1" applyProtection="1">
      <alignment horizontal="center"/>
    </xf>
    <xf numFmtId="165" fontId="12" fillId="0" borderId="2" xfId="1" applyNumberFormat="1" applyFont="1" applyFill="1" applyBorder="1" applyAlignment="1" applyProtection="1"/>
    <xf numFmtId="165" fontId="12" fillId="0" borderId="0" xfId="1" applyNumberFormat="1" applyFont="1" applyFill="1" applyBorder="1" applyAlignment="1" applyProtection="1"/>
    <xf numFmtId="165" fontId="11" fillId="0" borderId="1" xfId="1" applyNumberFormat="1" applyFont="1" applyFill="1" applyBorder="1" applyAlignment="1" applyProtection="1">
      <alignment horizontal="center"/>
    </xf>
    <xf numFmtId="165" fontId="11" fillId="0" borderId="1" xfId="1" applyNumberFormat="1" applyFont="1" applyFill="1" applyBorder="1" applyProtection="1"/>
    <xf numFmtId="165" fontId="12" fillId="2" borderId="11" xfId="1" applyNumberFormat="1" applyFont="1" applyFill="1" applyBorder="1" applyAlignment="1" applyProtection="1">
      <alignment vertical="center"/>
    </xf>
    <xf numFmtId="165" fontId="4" fillId="2" borderId="11" xfId="1" applyNumberFormat="1" applyFont="1" applyFill="1" applyBorder="1" applyAlignment="1" applyProtection="1">
      <alignment vertical="top" wrapText="1"/>
    </xf>
    <xf numFmtId="165" fontId="11" fillId="0" borderId="0" xfId="1" applyNumberFormat="1" applyFont="1" applyFill="1" applyBorder="1" applyAlignment="1" applyProtection="1">
      <alignment horizontal="center" wrapText="1"/>
    </xf>
    <xf numFmtId="165" fontId="11" fillId="0" borderId="0" xfId="1" applyNumberFormat="1" applyFont="1" applyFill="1" applyBorder="1" applyAlignment="1" applyProtection="1">
      <alignment wrapText="1"/>
    </xf>
    <xf numFmtId="165" fontId="2" fillId="0" borderId="0" xfId="1" applyNumberFormat="1" applyFont="1" applyFill="1" applyBorder="1" applyAlignment="1" applyProtection="1">
      <alignment horizontal="center"/>
    </xf>
    <xf numFmtId="165" fontId="3" fillId="0" borderId="5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165" fontId="2" fillId="0" borderId="5" xfId="1" applyNumberFormat="1" applyFont="1" applyFill="1" applyBorder="1" applyAlignment="1" applyProtection="1">
      <alignment horizontal="center" vertical="center"/>
    </xf>
    <xf numFmtId="0" fontId="2" fillId="0" borderId="5" xfId="1" quotePrefix="1" applyNumberFormat="1" applyFont="1" applyFill="1" applyBorder="1" applyAlignment="1" applyProtection="1">
      <alignment horizontal="center" vertical="center"/>
    </xf>
    <xf numFmtId="165" fontId="3" fillId="0" borderId="5" xfId="1" applyNumberFormat="1" applyFont="1" applyFill="1" applyBorder="1" applyProtection="1"/>
    <xf numFmtId="165" fontId="11" fillId="0" borderId="5" xfId="1" applyNumberFormat="1" applyFont="1" applyFill="1" applyBorder="1" applyAlignment="1" applyProtection="1">
      <alignment horizontal="center" vertical="center"/>
    </xf>
    <xf numFmtId="165" fontId="3" fillId="2" borderId="5" xfId="1" applyNumberFormat="1" applyFont="1" applyFill="1" applyBorder="1" applyAlignment="1" applyProtection="1">
      <alignment horizontal="center" vertical="center"/>
    </xf>
    <xf numFmtId="165" fontId="4" fillId="2" borderId="5" xfId="1" applyNumberFormat="1" applyFont="1" applyFill="1" applyBorder="1" applyProtection="1"/>
    <xf numFmtId="165" fontId="3" fillId="0" borderId="6" xfId="1" applyNumberFormat="1" applyFont="1" applyFill="1" applyBorder="1" applyAlignment="1" applyProtection="1">
      <alignment horizontal="center" vertical="center"/>
    </xf>
    <xf numFmtId="165" fontId="3" fillId="2" borderId="7" xfId="1" applyNumberFormat="1" applyFont="1" applyFill="1" applyBorder="1" applyAlignment="1" applyProtection="1">
      <alignment horizontal="center" vertical="center"/>
    </xf>
    <xf numFmtId="165" fontId="3" fillId="0" borderId="9" xfId="1" applyNumberFormat="1" applyFont="1" applyFill="1" applyBorder="1" applyAlignment="1" applyProtection="1">
      <alignment horizontal="center" vertical="center"/>
    </xf>
    <xf numFmtId="0" fontId="2" fillId="0" borderId="5" xfId="1" quotePrefix="1" applyNumberFormat="1" applyFont="1" applyFill="1" applyBorder="1" applyAlignment="1" applyProtection="1">
      <alignment horizontal="center"/>
    </xf>
    <xf numFmtId="0" fontId="4" fillId="2" borderId="5" xfId="1" applyNumberFormat="1" applyFont="1" applyFill="1" applyBorder="1" applyProtection="1"/>
    <xf numFmtId="165" fontId="4" fillId="2" borderId="5" xfId="1" applyNumberFormat="1" applyFont="1" applyFill="1" applyBorder="1" applyAlignment="1" applyProtection="1">
      <alignment horizontal="center" vertical="center"/>
    </xf>
    <xf numFmtId="165" fontId="11" fillId="2" borderId="5" xfId="1" applyNumberFormat="1" applyFont="1" applyFill="1" applyBorder="1" applyProtection="1"/>
    <xf numFmtId="165" fontId="11" fillId="0" borderId="10" xfId="1" applyNumberFormat="1" applyFont="1" applyFill="1" applyBorder="1" applyAlignment="1" applyProtection="1">
      <alignment horizontal="center" vertical="center"/>
    </xf>
    <xf numFmtId="165" fontId="11" fillId="0" borderId="2" xfId="1" applyNumberFormat="1" applyFont="1" applyFill="1" applyBorder="1" applyAlignment="1" applyProtection="1">
      <alignment horizontal="center"/>
    </xf>
    <xf numFmtId="165" fontId="11" fillId="3" borderId="11" xfId="1" applyNumberFormat="1" applyFont="1" applyFill="1" applyBorder="1" applyAlignment="1" applyProtection="1">
      <alignment horizontal="center" vertical="center"/>
    </xf>
    <xf numFmtId="165" fontId="4" fillId="3" borderId="3" xfId="1" applyNumberFormat="1" applyFont="1" applyFill="1" applyBorder="1" applyAlignment="1" applyProtection="1">
      <alignment horizontal="left" vertical="center"/>
    </xf>
    <xf numFmtId="165" fontId="3" fillId="3" borderId="4" xfId="1" applyNumberFormat="1" applyFont="1" applyFill="1" applyBorder="1" applyAlignment="1" applyProtection="1">
      <alignment horizontal="center"/>
    </xf>
    <xf numFmtId="165" fontId="3" fillId="2" borderId="5" xfId="1" applyNumberFormat="1" applyFont="1" applyFill="1" applyBorder="1" applyAlignment="1" applyProtection="1">
      <alignment horizontal="left"/>
    </xf>
    <xf numFmtId="165" fontId="11" fillId="0" borderId="10" xfId="1" applyNumberFormat="1" applyFont="1" applyFill="1" applyBorder="1" applyProtection="1"/>
    <xf numFmtId="165" fontId="4" fillId="0" borderId="0" xfId="1" applyNumberFormat="1" applyFont="1" applyFill="1" applyBorder="1" applyProtection="1"/>
    <xf numFmtId="165" fontId="3" fillId="0" borderId="0" xfId="1" applyNumberFormat="1" applyFont="1" applyFill="1" applyBorder="1" applyAlignment="1" applyProtection="1">
      <alignment horizontal="left"/>
    </xf>
    <xf numFmtId="165" fontId="3" fillId="0" borderId="0" xfId="1" applyNumberFormat="1" applyFont="1" applyFill="1" applyBorder="1" applyProtection="1"/>
    <xf numFmtId="165" fontId="2" fillId="0" borderId="0" xfId="1" applyNumberFormat="1" applyFont="1" applyFill="1" applyBorder="1" applyProtection="1"/>
    <xf numFmtId="165" fontId="3" fillId="0" borderId="0" xfId="1" applyNumberFormat="1" applyFont="1" applyFill="1" applyBorder="1" applyAlignment="1" applyProtection="1"/>
    <xf numFmtId="165" fontId="12" fillId="0" borderId="0" xfId="1" applyNumberFormat="1" applyFont="1" applyFill="1" applyBorder="1" applyProtection="1"/>
    <xf numFmtId="165" fontId="7" fillId="0" borderId="0" xfId="1" applyNumberFormat="1" applyFont="1" applyFill="1" applyBorder="1" applyProtection="1"/>
    <xf numFmtId="165" fontId="2" fillId="0" borderId="0" xfId="1" applyNumberFormat="1" applyFont="1" applyFill="1" applyBorder="1" applyAlignment="1" applyProtection="1">
      <alignment horizontal="left" indent="1"/>
    </xf>
    <xf numFmtId="0" fontId="20" fillId="0" borderId="0" xfId="0" applyFont="1" applyFill="1" applyBorder="1" applyAlignment="1" applyProtection="1"/>
    <xf numFmtId="3" fontId="7" fillId="0" borderId="0" xfId="0" applyNumberFormat="1" applyFont="1" applyFill="1" applyBorder="1" applyProtection="1"/>
    <xf numFmtId="165" fontId="3" fillId="0" borderId="0" xfId="1" applyNumberFormat="1" applyFont="1" applyFill="1" applyBorder="1" applyAlignment="1" applyProtection="1">
      <alignment horizontal="center" vertical="center"/>
    </xf>
    <xf numFmtId="165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inden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left" indent="1"/>
    </xf>
    <xf numFmtId="0" fontId="2" fillId="0" borderId="0" xfId="1" applyNumberFormat="1" applyFont="1" applyFill="1" applyBorder="1" applyProtection="1"/>
    <xf numFmtId="0" fontId="3" fillId="0" borderId="0" xfId="1" applyNumberFormat="1" applyFont="1" applyFill="1" applyBorder="1" applyProtection="1"/>
    <xf numFmtId="0" fontId="3" fillId="0" borderId="0" xfId="1" applyNumberFormat="1" applyFont="1" applyFill="1" applyBorder="1" applyAlignment="1" applyProtection="1">
      <alignment vertical="top" wrapText="1"/>
    </xf>
    <xf numFmtId="165" fontId="7" fillId="0" borderId="0" xfId="1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right"/>
    </xf>
    <xf numFmtId="165" fontId="13" fillId="0" borderId="0" xfId="1" applyNumberFormat="1" applyFont="1" applyFill="1" applyBorder="1" applyAlignment="1" applyProtection="1">
      <alignment horizontal="right"/>
    </xf>
    <xf numFmtId="165" fontId="3" fillId="0" borderId="0" xfId="1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165" fontId="18" fillId="0" borderId="0" xfId="1" applyNumberFormat="1" applyFont="1" applyFill="1" applyBorder="1" applyAlignment="1" applyProtection="1">
      <alignment horizontal="center"/>
    </xf>
    <xf numFmtId="165" fontId="4" fillId="0" borderId="0" xfId="1" applyNumberFormat="1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right" vertical="center" indent="1"/>
    </xf>
    <xf numFmtId="0" fontId="24" fillId="0" borderId="0" xfId="0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indent="1"/>
    </xf>
    <xf numFmtId="49" fontId="6" fillId="0" borderId="0" xfId="0" applyNumberFormat="1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165" fontId="22" fillId="0" borderId="0" xfId="1" applyNumberFormat="1" applyFont="1" applyFill="1" applyBorder="1" applyAlignment="1" applyProtection="1"/>
    <xf numFmtId="165" fontId="6" fillId="0" borderId="0" xfId="1" applyNumberFormat="1" applyFont="1" applyFill="1" applyBorder="1" applyAlignment="1" applyProtection="1"/>
    <xf numFmtId="165" fontId="23" fillId="0" borderId="0" xfId="1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165" fontId="16" fillId="0" borderId="0" xfId="1" applyNumberFormat="1" applyFont="1" applyFill="1" applyBorder="1" applyAlignment="1" applyProtection="1">
      <alignment horizontal="center"/>
    </xf>
    <xf numFmtId="165" fontId="17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left" wrapText="1"/>
    </xf>
    <xf numFmtId="165" fontId="3" fillId="0" borderId="0" xfId="1" applyNumberFormat="1" applyFont="1" applyFill="1" applyBorder="1" applyAlignment="1" applyProtection="1">
      <alignment horizontal="center" vertical="top" wrapText="1"/>
    </xf>
    <xf numFmtId="165" fontId="19" fillId="0" borderId="0" xfId="1" applyNumberFormat="1" applyFont="1" applyFill="1" applyBorder="1" applyAlignment="1" applyProtection="1">
      <alignment horizontal="center"/>
    </xf>
    <xf numFmtId="165" fontId="14" fillId="0" borderId="0" xfId="1" applyNumberFormat="1" applyFont="1" applyFill="1" applyBorder="1" applyProtection="1"/>
    <xf numFmtId="0" fontId="25" fillId="0" borderId="0" xfId="3"/>
    <xf numFmtId="0" fontId="26" fillId="0" borderId="0" xfId="3" applyFont="1" applyAlignment="1">
      <alignment horizontal="left" vertical="center"/>
    </xf>
    <xf numFmtId="0" fontId="27" fillId="0" borderId="0" xfId="3" applyFont="1"/>
    <xf numFmtId="0" fontId="25" fillId="0" borderId="6" xfId="3" applyFont="1" applyBorder="1" applyAlignment="1">
      <alignment horizontal="center"/>
    </xf>
    <xf numFmtId="14" fontId="25" fillId="0" borderId="9" xfId="3" applyNumberFormat="1" applyFont="1" applyBorder="1" applyAlignment="1">
      <alignment horizontal="center"/>
    </xf>
    <xf numFmtId="0" fontId="25" fillId="0" borderId="0" xfId="3" applyBorder="1"/>
    <xf numFmtId="0" fontId="25" fillId="0" borderId="5" xfId="3" applyBorder="1" applyAlignment="1">
      <alignment horizontal="center"/>
    </xf>
    <xf numFmtId="0" fontId="7" fillId="0" borderId="0" xfId="3" applyFont="1"/>
    <xf numFmtId="3" fontId="25" fillId="0" borderId="5" xfId="4" applyNumberFormat="1" applyBorder="1"/>
    <xf numFmtId="3" fontId="7" fillId="0" borderId="0" xfId="3" applyNumberFormat="1" applyFont="1" applyBorder="1"/>
    <xf numFmtId="3" fontId="25" fillId="0" borderId="0" xfId="3" applyNumberFormat="1" applyBorder="1"/>
    <xf numFmtId="0" fontId="7" fillId="0" borderId="5" xfId="3" applyFont="1" applyBorder="1"/>
    <xf numFmtId="0" fontId="25" fillId="0" borderId="5" xfId="3" applyBorder="1"/>
    <xf numFmtId="0" fontId="25" fillId="0" borderId="6" xfId="3" applyBorder="1"/>
    <xf numFmtId="0" fontId="25" fillId="0" borderId="6" xfId="3" applyBorder="1" applyAlignment="1">
      <alignment horizontal="center"/>
    </xf>
    <xf numFmtId="3" fontId="25" fillId="0" borderId="6" xfId="4" applyNumberFormat="1" applyBorder="1"/>
    <xf numFmtId="0" fontId="25" fillId="0" borderId="7" xfId="3" applyFont="1" applyBorder="1" applyAlignment="1">
      <alignment vertical="center"/>
    </xf>
    <xf numFmtId="0" fontId="31" fillId="0" borderId="8" xfId="3" applyFont="1" applyBorder="1" applyAlignment="1">
      <alignment vertical="center"/>
    </xf>
    <xf numFmtId="0" fontId="31" fillId="0" borderId="8" xfId="3" applyFont="1" applyBorder="1" applyAlignment="1">
      <alignment horizontal="center" vertical="center"/>
    </xf>
    <xf numFmtId="3" fontId="31" fillId="0" borderId="8" xfId="4" applyNumberFormat="1" applyFont="1" applyBorder="1" applyAlignment="1">
      <alignment vertical="center"/>
    </xf>
    <xf numFmtId="3" fontId="31" fillId="0" borderId="14" xfId="4" applyNumberFormat="1" applyFont="1" applyBorder="1" applyAlignment="1">
      <alignment vertical="center"/>
    </xf>
    <xf numFmtId="3" fontId="25" fillId="0" borderId="0" xfId="3" applyNumberFormat="1"/>
    <xf numFmtId="1" fontId="25" fillId="0" borderId="0" xfId="3" applyNumberFormat="1"/>
    <xf numFmtId="3" fontId="25" fillId="0" borderId="0" xfId="4" applyNumberFormat="1" applyFill="1" applyBorder="1"/>
    <xf numFmtId="0" fontId="30" fillId="0" borderId="0" xfId="3" applyFont="1"/>
    <xf numFmtId="0" fontId="32" fillId="0" borderId="0" xfId="3" applyFont="1"/>
    <xf numFmtId="0" fontId="25" fillId="0" borderId="0" xfId="3" applyFont="1"/>
    <xf numFmtId="165" fontId="33" fillId="0" borderId="5" xfId="3" applyNumberFormat="1" applyFont="1" applyBorder="1"/>
    <xf numFmtId="165" fontId="34" fillId="0" borderId="5" xfId="5" applyNumberFormat="1" applyFont="1" applyFill="1" applyBorder="1"/>
    <xf numFmtId="165" fontId="34" fillId="0" borderId="5" xfId="3" applyNumberFormat="1" applyFont="1" applyFill="1" applyBorder="1"/>
    <xf numFmtId="165" fontId="3" fillId="0" borderId="0" xfId="1" applyNumberFormat="1" applyFont="1" applyFill="1" applyBorder="1" applyAlignment="1" applyProtection="1">
      <alignment horizontal="center"/>
    </xf>
    <xf numFmtId="165" fontId="15" fillId="2" borderId="5" xfId="2" applyNumberFormat="1" applyFill="1" applyBorder="1" applyAlignment="1" applyProtection="1">
      <alignment horizontal="center"/>
    </xf>
    <xf numFmtId="165" fontId="15" fillId="2" borderId="5" xfId="2" applyNumberFormat="1" applyFill="1" applyBorder="1" applyProtection="1"/>
    <xf numFmtId="165" fontId="15" fillId="2" borderId="5" xfId="1" applyNumberFormat="1" applyFont="1" applyFill="1" applyBorder="1" applyAlignment="1" applyProtection="1">
      <alignment horizontal="center"/>
    </xf>
    <xf numFmtId="165" fontId="15" fillId="2" borderId="5" xfId="1" applyNumberFormat="1" applyFont="1" applyFill="1" applyBorder="1" applyProtection="1"/>
    <xf numFmtId="165" fontId="15" fillId="0" borderId="5" xfId="1" applyNumberFormat="1" applyFont="1" applyFill="1" applyBorder="1" applyAlignment="1" applyProtection="1">
      <alignment horizontal="center"/>
    </xf>
    <xf numFmtId="165" fontId="15" fillId="2" borderId="5" xfId="1" applyNumberFormat="1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>
      <alignment horizontal="center" vertical="top" wrapText="1"/>
    </xf>
    <xf numFmtId="0" fontId="28" fillId="0" borderId="0" xfId="3" applyFont="1" applyAlignment="1">
      <alignment horizontal="center"/>
    </xf>
    <xf numFmtId="0" fontId="25" fillId="0" borderId="6" xfId="3" applyFont="1" applyBorder="1" applyAlignment="1">
      <alignment horizontal="center" vertical="center"/>
    </xf>
    <xf numFmtId="0" fontId="25" fillId="0" borderId="9" xfId="3" applyFont="1" applyBorder="1" applyAlignment="1">
      <alignment horizontal="center" vertical="center"/>
    </xf>
    <xf numFmtId="0" fontId="29" fillId="0" borderId="6" xfId="3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</cellXfs>
  <cellStyles count="6">
    <cellStyle name="Comma" xfId="1" builtinId="3"/>
    <cellStyle name="Comma 2" xfId="5"/>
    <cellStyle name="Comma_21.Aktivet Afatgjata Materiale  09" xfId="4"/>
    <cellStyle name="Normal" xfId="0" builtinId="0"/>
    <cellStyle name="Normal 2" xfId="3"/>
    <cellStyle name="Total" xfId="2" builtinId="25"/>
  </cellStyles>
  <dxfs count="0"/>
  <tableStyles count="0" defaultTableStyle="TableStyleMedium2" defaultPivotStyle="PivotStyleLight16"/>
  <colors>
    <mruColors>
      <color rgb="FFBEE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dorues/Downloads/gjendje%20llogari%2031.12.2017%20motorcycl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RKontGjendjaLlogarive.rpt"/>
    </sheetNames>
    <sheetDataSet>
      <sheetData sheetId="0">
        <row r="13">
          <cell r="E13">
            <v>100000</v>
          </cell>
        </row>
        <row r="34">
          <cell r="D34">
            <v>544314.21</v>
          </cell>
        </row>
        <row r="35">
          <cell r="D35">
            <v>108287</v>
          </cell>
        </row>
        <row r="36">
          <cell r="E36">
            <v>21417</v>
          </cell>
        </row>
        <row r="37">
          <cell r="D37">
            <v>30000</v>
          </cell>
        </row>
        <row r="38">
          <cell r="D38">
            <v>270000</v>
          </cell>
        </row>
        <row r="39">
          <cell r="D39">
            <v>185688</v>
          </cell>
        </row>
        <row r="40">
          <cell r="D40">
            <v>120026</v>
          </cell>
        </row>
        <row r="41">
          <cell r="D41">
            <v>44300</v>
          </cell>
        </row>
        <row r="42">
          <cell r="D42">
            <v>79358.33</v>
          </cell>
        </row>
        <row r="43">
          <cell r="D43">
            <v>90000</v>
          </cell>
        </row>
        <row r="44">
          <cell r="D44">
            <v>58603.02</v>
          </cell>
        </row>
        <row r="45">
          <cell r="D45">
            <v>5500</v>
          </cell>
        </row>
        <row r="46">
          <cell r="D46">
            <v>443987</v>
          </cell>
        </row>
        <row r="47">
          <cell r="D47">
            <v>46871.789000000012</v>
          </cell>
        </row>
        <row r="48">
          <cell r="D48">
            <v>70373.956099999996</v>
          </cell>
        </row>
        <row r="49">
          <cell r="D49">
            <v>16042.04</v>
          </cell>
        </row>
        <row r="50">
          <cell r="D50">
            <v>61416.6</v>
          </cell>
        </row>
        <row r="51">
          <cell r="D51">
            <v>67833.41</v>
          </cell>
        </row>
        <row r="52">
          <cell r="D52">
            <v>2200000</v>
          </cell>
        </row>
        <row r="53">
          <cell r="D53">
            <v>31485.599999999999</v>
          </cell>
        </row>
        <row r="54">
          <cell r="D54">
            <v>2352041</v>
          </cell>
        </row>
        <row r="55">
          <cell r="D55">
            <v>10433.33</v>
          </cell>
        </row>
        <row r="57">
          <cell r="E57">
            <v>1370958.6448000001</v>
          </cell>
        </row>
        <row r="58">
          <cell r="E58">
            <v>370020.4</v>
          </cell>
        </row>
        <row r="59">
          <cell r="E59">
            <v>49030.44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sz="11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8" tint="-0.499984740745262"/>
  </sheetPr>
  <dimension ref="A1:L73"/>
  <sheetViews>
    <sheetView tabSelected="1" topLeftCell="A26" workbookViewId="0">
      <selection activeCell="G62" sqref="G62"/>
    </sheetView>
  </sheetViews>
  <sheetFormatPr baseColWidth="10" defaultColWidth="8.83203125" defaultRowHeight="13" x14ac:dyDescent="0"/>
  <cols>
    <col min="1" max="1" width="1.5" style="2" customWidth="1"/>
    <col min="2" max="2" width="4.5" style="2" customWidth="1"/>
    <col min="3" max="3" width="50.1640625" style="2" customWidth="1"/>
    <col min="4" max="4" width="9.5" style="6" customWidth="1"/>
    <col min="5" max="5" width="13.1640625" style="2" customWidth="1"/>
    <col min="6" max="6" width="12.6640625" style="2" customWidth="1"/>
    <col min="7" max="7" width="16.33203125" style="2" customWidth="1"/>
    <col min="8" max="8" width="11.1640625" style="2" customWidth="1"/>
    <col min="9" max="9" width="13.1640625" style="2" customWidth="1"/>
    <col min="10" max="11" width="12.83203125" style="2" customWidth="1"/>
    <col min="12" max="12" width="34" style="2" customWidth="1"/>
    <col min="13" max="13" width="14.5" style="2" customWidth="1"/>
    <col min="14" max="14" width="25" style="2" customWidth="1"/>
    <col min="15" max="15" width="22.83203125" style="2" customWidth="1"/>
    <col min="16" max="16" width="13.5" style="2" customWidth="1"/>
    <col min="17" max="16384" width="8.83203125" style="2"/>
  </cols>
  <sheetData>
    <row r="1" spans="1:11" ht="14" thickBot="1">
      <c r="A1" s="6"/>
      <c r="B1" s="6"/>
      <c r="C1" s="6"/>
      <c r="E1" s="6"/>
      <c r="F1" s="6"/>
    </row>
    <row r="2" spans="1:11" ht="14" thickBot="1">
      <c r="A2" s="22"/>
      <c r="B2" s="23"/>
      <c r="C2" s="23"/>
      <c r="D2" s="24"/>
      <c r="E2" s="25"/>
      <c r="F2" s="25"/>
      <c r="G2" s="1"/>
      <c r="H2" s="1"/>
      <c r="I2" s="1"/>
      <c r="J2" s="1"/>
      <c r="K2" s="1"/>
    </row>
    <row r="3" spans="1:11" ht="37.5" customHeight="1" thickBot="1">
      <c r="A3" s="22"/>
      <c r="B3" s="26" t="s">
        <v>0</v>
      </c>
      <c r="C3" s="27" t="s">
        <v>26</v>
      </c>
      <c r="D3" s="28"/>
      <c r="E3" s="1"/>
      <c r="F3" s="1"/>
      <c r="G3" s="79"/>
      <c r="H3" s="57"/>
      <c r="I3" s="1"/>
      <c r="J3" s="1"/>
      <c r="K3" s="1"/>
    </row>
    <row r="4" spans="1:11" ht="18.75" customHeight="1" thickBot="1">
      <c r="A4" s="29"/>
      <c r="B4" s="29"/>
      <c r="C4" s="29"/>
      <c r="D4" s="28"/>
      <c r="E4" s="1"/>
      <c r="F4" s="1"/>
      <c r="G4" s="77"/>
      <c r="H4" s="77"/>
      <c r="I4" s="1"/>
      <c r="J4" s="1"/>
      <c r="K4" s="1"/>
    </row>
    <row r="5" spans="1:11" ht="32.25" customHeight="1" thickTop="1" thickBot="1">
      <c r="A5" s="8"/>
      <c r="B5" s="9" t="s">
        <v>42</v>
      </c>
      <c r="C5" s="9" t="s">
        <v>37</v>
      </c>
      <c r="D5" s="9" t="s">
        <v>10</v>
      </c>
      <c r="E5" s="9" t="s">
        <v>53</v>
      </c>
      <c r="F5" s="9" t="s">
        <v>73</v>
      </c>
      <c r="G5" s="56"/>
      <c r="H5" s="61"/>
      <c r="I5" s="1"/>
      <c r="J5" s="1"/>
      <c r="K5" s="1"/>
    </row>
    <row r="6" spans="1:11" ht="24.75" customHeight="1" thickTop="1">
      <c r="A6" s="8"/>
      <c r="B6" s="1"/>
      <c r="C6" s="1"/>
      <c r="D6" s="30"/>
      <c r="E6" s="1"/>
      <c r="F6" s="1"/>
      <c r="G6" s="63"/>
      <c r="H6" s="69"/>
      <c r="I6" s="1"/>
      <c r="J6" s="1"/>
      <c r="K6" s="1"/>
    </row>
    <row r="7" spans="1:11" ht="22.5" customHeight="1">
      <c r="A7" s="8"/>
      <c r="B7" s="31">
        <v>1</v>
      </c>
      <c r="C7" s="11" t="s">
        <v>38</v>
      </c>
      <c r="D7" s="32">
        <v>13</v>
      </c>
      <c r="E7" s="12">
        <f>+[1]CRKontGjendjaLlogarive.rpt!$E$57+[1]CRKontGjendjaLlogarive.rpt!$E$58</f>
        <v>1740979.0448000003</v>
      </c>
      <c r="F7" s="132">
        <v>0</v>
      </c>
      <c r="G7" s="64"/>
      <c r="H7" s="65"/>
      <c r="I7" s="1"/>
      <c r="J7" s="1"/>
      <c r="K7" s="1"/>
    </row>
    <row r="8" spans="1:11">
      <c r="A8" s="8"/>
      <c r="B8" s="31">
        <v>2</v>
      </c>
      <c r="C8" s="11" t="s">
        <v>34</v>
      </c>
      <c r="D8" s="34" t="s">
        <v>43</v>
      </c>
      <c r="E8" s="12">
        <v>0</v>
      </c>
      <c r="F8" s="13"/>
      <c r="G8" s="64"/>
      <c r="H8" s="65"/>
      <c r="I8" s="1"/>
      <c r="J8" s="1"/>
      <c r="K8" s="1"/>
    </row>
    <row r="9" spans="1:11">
      <c r="A9" s="8"/>
      <c r="B9" s="31">
        <v>3</v>
      </c>
      <c r="C9" s="35" t="s">
        <v>35</v>
      </c>
      <c r="D9" s="32"/>
      <c r="E9" s="12">
        <v>0</v>
      </c>
      <c r="F9" s="13"/>
      <c r="G9" s="64"/>
      <c r="H9" s="65"/>
      <c r="I9" s="1"/>
      <c r="J9" s="1"/>
      <c r="K9" s="1"/>
    </row>
    <row r="10" spans="1:11" ht="14">
      <c r="A10" s="8"/>
      <c r="B10" s="31">
        <v>4</v>
      </c>
      <c r="C10" s="35" t="s">
        <v>36</v>
      </c>
      <c r="D10" s="32"/>
      <c r="E10" s="12"/>
      <c r="F10" s="132">
        <v>0</v>
      </c>
      <c r="G10" s="66"/>
      <c r="H10" s="67"/>
      <c r="I10" s="1"/>
      <c r="J10" s="1"/>
      <c r="K10" s="1"/>
    </row>
    <row r="11" spans="1:11" ht="12.75" customHeight="1">
      <c r="A11" s="8"/>
      <c r="B11" s="31"/>
      <c r="C11" s="35"/>
      <c r="D11" s="32"/>
      <c r="E11" s="12">
        <v>0</v>
      </c>
      <c r="F11" s="13"/>
      <c r="G11" s="66"/>
      <c r="H11" s="68"/>
      <c r="I11" s="1"/>
      <c r="J11" s="1"/>
      <c r="K11" s="1"/>
    </row>
    <row r="12" spans="1:11">
      <c r="A12" s="8"/>
      <c r="B12" s="31">
        <v>5</v>
      </c>
      <c r="C12" s="35" t="s">
        <v>12</v>
      </c>
      <c r="D12" s="32">
        <v>14</v>
      </c>
      <c r="E12" s="21">
        <f>SUM(E14+E13)</f>
        <v>-751210.21</v>
      </c>
      <c r="F12" s="21">
        <v>0</v>
      </c>
      <c r="G12" s="64"/>
      <c r="H12" s="69"/>
      <c r="I12" s="1"/>
      <c r="J12" s="1"/>
      <c r="K12" s="1"/>
    </row>
    <row r="13" spans="1:11">
      <c r="A13" s="8"/>
      <c r="B13" s="36"/>
      <c r="C13" s="18" t="s">
        <v>12</v>
      </c>
      <c r="D13" s="32"/>
      <c r="E13" s="12">
        <f>-[1]CRKontGjendjaLlogarive.rpt!$D$34-[1]CRKontGjendjaLlogarive.rpt!$D$35+[1]CRKontGjendjaLlogarive.rpt!$E$36-[1]CRKontGjendjaLlogarive.rpt!$D$40</f>
        <v>-751210.21</v>
      </c>
      <c r="F13" s="20">
        <v>0</v>
      </c>
      <c r="G13" s="63"/>
      <c r="H13" s="69"/>
      <c r="I13" s="1"/>
      <c r="J13" s="1"/>
      <c r="K13" s="1"/>
    </row>
    <row r="14" spans="1:11">
      <c r="A14" s="8"/>
      <c r="B14" s="36"/>
      <c r="C14" s="18" t="s">
        <v>47</v>
      </c>
      <c r="D14" s="32"/>
      <c r="E14" s="12">
        <v>0</v>
      </c>
      <c r="F14" s="13"/>
      <c r="G14" s="63"/>
      <c r="H14" s="69"/>
      <c r="I14" s="1"/>
      <c r="J14" s="1"/>
      <c r="K14" s="1"/>
    </row>
    <row r="15" spans="1:11">
      <c r="A15" s="8"/>
      <c r="B15" s="31">
        <v>6</v>
      </c>
      <c r="C15" s="35" t="s">
        <v>2</v>
      </c>
      <c r="D15" s="32">
        <v>15</v>
      </c>
      <c r="E15" s="21">
        <f>SUM(E17+E16)</f>
        <v>-2200000</v>
      </c>
      <c r="F15" s="21">
        <f>SUM(F17+F16)</f>
        <v>0</v>
      </c>
      <c r="G15" s="64"/>
      <c r="H15" s="67"/>
      <c r="I15" s="1"/>
      <c r="J15" s="1"/>
      <c r="K15" s="1"/>
    </row>
    <row r="16" spans="1:11">
      <c r="A16" s="8"/>
      <c r="B16" s="33"/>
      <c r="C16" s="18" t="s">
        <v>13</v>
      </c>
      <c r="D16" s="32"/>
      <c r="E16" s="12">
        <f>-[1]CRKontGjendjaLlogarive.rpt!$D$52</f>
        <v>-2200000</v>
      </c>
      <c r="F16" s="20">
        <v>0</v>
      </c>
      <c r="G16" s="64"/>
      <c r="H16" s="67"/>
      <c r="I16" s="1"/>
      <c r="J16" s="1"/>
      <c r="K16" s="1"/>
    </row>
    <row r="17" spans="1:11">
      <c r="A17" s="8"/>
      <c r="B17" s="33"/>
      <c r="C17" s="18" t="s">
        <v>48</v>
      </c>
      <c r="D17" s="32"/>
      <c r="E17" s="12">
        <v>0</v>
      </c>
      <c r="F17" s="20">
        <v>0</v>
      </c>
      <c r="G17" s="64"/>
      <c r="H17" s="68"/>
      <c r="I17" s="1"/>
      <c r="J17" s="1"/>
      <c r="K17" s="1"/>
    </row>
    <row r="18" spans="1:11" ht="18.75" customHeight="1">
      <c r="A18" s="8"/>
      <c r="B18" s="31">
        <v>7</v>
      </c>
      <c r="C18" s="35" t="s">
        <v>14</v>
      </c>
      <c r="D18" s="32">
        <v>9</v>
      </c>
      <c r="E18" s="12">
        <v>0</v>
      </c>
      <c r="F18" s="20">
        <v>0</v>
      </c>
      <c r="G18" s="63"/>
      <c r="H18" s="70"/>
      <c r="I18" s="1"/>
      <c r="J18" s="1"/>
      <c r="K18" s="1"/>
    </row>
    <row r="19" spans="1:11" ht="18.75" customHeight="1">
      <c r="A19" s="8"/>
      <c r="B19" s="31">
        <v>8</v>
      </c>
      <c r="C19" s="35" t="s">
        <v>3</v>
      </c>
      <c r="D19" s="32">
        <v>9</v>
      </c>
      <c r="E19" s="12">
        <f>-[1]CRKontGjendjaLlogarive.rpt!$D$54</f>
        <v>-2352041</v>
      </c>
      <c r="F19" s="21">
        <v>0</v>
      </c>
      <c r="G19" s="1"/>
      <c r="H19" s="1"/>
      <c r="I19" s="1"/>
      <c r="J19" s="1"/>
      <c r="K19" s="1"/>
    </row>
    <row r="20" spans="1:11">
      <c r="A20" s="8"/>
      <c r="B20" s="31">
        <v>9</v>
      </c>
      <c r="C20" s="35" t="s">
        <v>46</v>
      </c>
      <c r="D20" s="32">
        <v>16</v>
      </c>
      <c r="E20" s="12">
        <f>-SUM([1]CRKontGjendjaLlogarive.rpt!$D$41:$D$51)-[1]CRKontGjendjaLlogarive.rpt!$D$55-[1]CRKontGjendjaLlogarive.rpt!$D$39-[1]CRKontGjendjaLlogarive.rpt!$D$38-[1]CRKontGjendjaLlogarive.rpt!$D$37</f>
        <v>-1480407.4750999999</v>
      </c>
      <c r="F20" s="21">
        <v>0</v>
      </c>
      <c r="G20" s="76"/>
      <c r="H20" s="76"/>
      <c r="I20" s="1"/>
      <c r="J20" s="1"/>
      <c r="K20" s="1"/>
    </row>
    <row r="21" spans="1:11" ht="21" customHeight="1">
      <c r="A21" s="8"/>
      <c r="B21" s="37">
        <v>10</v>
      </c>
      <c r="C21" s="38" t="s">
        <v>28</v>
      </c>
      <c r="D21" s="14"/>
      <c r="E21" s="128">
        <f>SUM(E12+E15+E18+E19+E20)</f>
        <v>-6783658.6851000004</v>
      </c>
      <c r="F21" s="128">
        <f>SUM(F12+F15+F18+F19+F20)</f>
        <v>0</v>
      </c>
      <c r="G21" s="1"/>
      <c r="H21" s="78"/>
      <c r="I21" s="1"/>
      <c r="J21" s="1"/>
      <c r="K21" s="1"/>
    </row>
    <row r="22" spans="1:11" ht="14.25" customHeight="1" thickBot="1">
      <c r="A22" s="8"/>
      <c r="B22" s="39"/>
      <c r="C22" s="35"/>
      <c r="D22" s="13"/>
      <c r="E22" s="13"/>
      <c r="F22" s="13"/>
      <c r="G22" s="1"/>
      <c r="H22" s="1"/>
      <c r="I22" s="1"/>
      <c r="J22" s="1"/>
      <c r="K22" s="1"/>
    </row>
    <row r="23" spans="1:11" ht="15" thickBot="1">
      <c r="A23" s="8"/>
      <c r="B23" s="40">
        <v>11</v>
      </c>
      <c r="C23" s="38" t="s">
        <v>27</v>
      </c>
      <c r="D23" s="14"/>
      <c r="E23" s="128">
        <f>SUM(E21+E10+E7)</f>
        <v>-5042679.6403000001</v>
      </c>
      <c r="F23" s="128">
        <f>SUM(F21+F10+F7)</f>
        <v>0</v>
      </c>
      <c r="G23" s="1"/>
      <c r="H23" s="1"/>
      <c r="I23" s="1"/>
      <c r="J23" s="1"/>
      <c r="K23" s="1"/>
    </row>
    <row r="24" spans="1:11" ht="15" customHeight="1">
      <c r="A24" s="8"/>
      <c r="B24" s="41"/>
      <c r="C24" s="31"/>
      <c r="D24" s="17"/>
      <c r="E24" s="12">
        <v>0</v>
      </c>
      <c r="F24" s="13"/>
      <c r="G24" s="79"/>
      <c r="H24" s="57"/>
      <c r="I24" s="1"/>
      <c r="J24" s="1"/>
      <c r="K24" s="1"/>
    </row>
    <row r="25" spans="1:11">
      <c r="A25" s="8"/>
      <c r="B25" s="37">
        <v>12</v>
      </c>
      <c r="C25" s="4" t="s">
        <v>15</v>
      </c>
      <c r="D25" s="17"/>
      <c r="E25" s="12">
        <v>0</v>
      </c>
      <c r="F25" s="13"/>
      <c r="G25" s="77"/>
      <c r="H25" s="77"/>
      <c r="I25" s="57"/>
      <c r="J25" s="1"/>
      <c r="K25" s="1"/>
    </row>
    <row r="26" spans="1:11">
      <c r="A26" s="8"/>
      <c r="B26" s="36"/>
      <c r="C26" s="18" t="s">
        <v>16</v>
      </c>
      <c r="D26" s="42" t="s">
        <v>43</v>
      </c>
      <c r="E26" s="12">
        <v>0</v>
      </c>
      <c r="F26" s="13">
        <v>0</v>
      </c>
      <c r="G26" s="1"/>
      <c r="H26" s="1"/>
      <c r="I26" s="77"/>
      <c r="J26" s="77"/>
      <c r="K26" s="77"/>
    </row>
    <row r="27" spans="1:11" ht="19.5" customHeight="1">
      <c r="A27" s="8"/>
      <c r="B27" s="36"/>
      <c r="C27" s="18" t="s">
        <v>17</v>
      </c>
      <c r="D27" s="42" t="s">
        <v>43</v>
      </c>
      <c r="E27" s="12">
        <v>0</v>
      </c>
      <c r="F27" s="13">
        <v>0</v>
      </c>
      <c r="G27" s="80"/>
      <c r="H27" s="81"/>
      <c r="I27" s="61"/>
      <c r="J27" s="61"/>
      <c r="K27" s="62"/>
    </row>
    <row r="28" spans="1:11" ht="12.75" customHeight="1">
      <c r="A28" s="8"/>
      <c r="B28" s="36"/>
      <c r="C28" s="18" t="s">
        <v>18</v>
      </c>
      <c r="D28" s="42" t="s">
        <v>43</v>
      </c>
      <c r="E28" s="12">
        <v>0</v>
      </c>
      <c r="F28" s="20">
        <v>0</v>
      </c>
      <c r="G28" s="82"/>
      <c r="H28" s="60"/>
      <c r="I28" s="83"/>
      <c r="J28" s="56"/>
      <c r="K28" s="56"/>
    </row>
    <row r="29" spans="1:11" ht="14">
      <c r="A29" s="8"/>
      <c r="B29" s="36"/>
      <c r="C29" s="38" t="s">
        <v>45</v>
      </c>
      <c r="D29" s="43"/>
      <c r="E29" s="131">
        <f>SUM(E26:E28)</f>
        <v>0</v>
      </c>
      <c r="F29" s="131">
        <f>SUM(F26:F28)</f>
        <v>0</v>
      </c>
      <c r="G29" s="72"/>
      <c r="H29" s="60"/>
      <c r="I29" s="65"/>
      <c r="J29" s="59"/>
      <c r="K29" s="59"/>
    </row>
    <row r="30" spans="1:11">
      <c r="A30" s="8"/>
      <c r="B30" s="31">
        <v>13</v>
      </c>
      <c r="C30" s="35" t="s">
        <v>19</v>
      </c>
      <c r="D30" s="17"/>
      <c r="E30" s="12">
        <v>0</v>
      </c>
      <c r="F30" s="20">
        <v>0</v>
      </c>
      <c r="G30" s="72"/>
      <c r="H30" s="60"/>
      <c r="I30" s="65"/>
      <c r="J30" s="30"/>
      <c r="K30" s="30"/>
    </row>
    <row r="31" spans="1:11">
      <c r="A31" s="8"/>
      <c r="B31" s="37">
        <v>14</v>
      </c>
      <c r="C31" s="4" t="s">
        <v>4</v>
      </c>
      <c r="D31" s="17">
        <v>17</v>
      </c>
      <c r="E31" s="12">
        <v>0</v>
      </c>
      <c r="F31" s="20"/>
      <c r="G31" s="72"/>
      <c r="H31" s="84"/>
      <c r="I31" s="65"/>
      <c r="J31" s="59"/>
      <c r="K31" s="59"/>
    </row>
    <row r="32" spans="1:11">
      <c r="A32" s="8"/>
      <c r="B32" s="33"/>
      <c r="C32" s="18" t="s">
        <v>25</v>
      </c>
      <c r="D32" s="42" t="s">
        <v>43</v>
      </c>
      <c r="E32" s="12">
        <v>0</v>
      </c>
      <c r="F32" s="20">
        <v>0</v>
      </c>
      <c r="G32" s="1"/>
      <c r="H32" s="1"/>
      <c r="I32" s="67"/>
      <c r="J32" s="56"/>
      <c r="K32" s="56"/>
    </row>
    <row r="33" spans="1:11">
      <c r="A33" s="8"/>
      <c r="B33" s="33"/>
      <c r="C33" s="18" t="s">
        <v>5</v>
      </c>
      <c r="D33" s="17"/>
      <c r="E33" s="12">
        <v>0</v>
      </c>
      <c r="F33" s="13"/>
      <c r="G33" s="85"/>
      <c r="H33" s="76"/>
      <c r="I33" s="68"/>
      <c r="J33" s="68"/>
      <c r="K33" s="68"/>
    </row>
    <row r="34" spans="1:11" ht="14">
      <c r="A34" s="8"/>
      <c r="B34" s="33"/>
      <c r="C34" s="38" t="s">
        <v>44</v>
      </c>
      <c r="D34" s="43"/>
      <c r="E34" s="131">
        <f>SUM(E32:E33)</f>
        <v>0</v>
      </c>
      <c r="F34" s="131">
        <f>SUM(F32:F33)</f>
        <v>0</v>
      </c>
      <c r="G34" s="1"/>
      <c r="H34" s="78"/>
      <c r="I34" s="69"/>
      <c r="J34" s="56"/>
      <c r="K34" s="56"/>
    </row>
    <row r="35" spans="1:11">
      <c r="A35" s="8"/>
      <c r="B35" s="31">
        <v>15</v>
      </c>
      <c r="C35" s="35" t="s">
        <v>52</v>
      </c>
      <c r="D35" s="17"/>
      <c r="E35" s="12">
        <f>[1]CRKontGjendjaLlogarive.rpt!$E$59-[1]CRKontGjendjaLlogarive.rpt!$D$53</f>
        <v>17544.840000000004</v>
      </c>
      <c r="F35" s="13">
        <v>0</v>
      </c>
      <c r="G35" s="1"/>
      <c r="H35" s="1"/>
      <c r="I35" s="78"/>
      <c r="J35" s="78"/>
      <c r="K35" s="78"/>
    </row>
    <row r="36" spans="1:11">
      <c r="A36" s="8"/>
      <c r="B36" s="33"/>
      <c r="C36" s="5"/>
      <c r="D36" s="17"/>
      <c r="E36" s="12">
        <v>0</v>
      </c>
      <c r="F36" s="13"/>
      <c r="G36" s="1"/>
      <c r="H36" s="1"/>
      <c r="I36" s="73"/>
      <c r="J36" s="78"/>
      <c r="K36" s="78"/>
    </row>
    <row r="37" spans="1:11" ht="14">
      <c r="A37" s="8"/>
      <c r="B37" s="44">
        <v>16</v>
      </c>
      <c r="C37" s="38" t="s">
        <v>41</v>
      </c>
      <c r="D37" s="19"/>
      <c r="E37" s="129">
        <f>SUM(E34+E29+E23+E35)</f>
        <v>-5025134.8003000002</v>
      </c>
      <c r="F37" s="129">
        <f>SUM(F34+F29+F23)</f>
        <v>0</v>
      </c>
      <c r="G37" s="1"/>
      <c r="H37" s="1"/>
      <c r="I37" s="1"/>
      <c r="J37" s="1"/>
      <c r="K37" s="1"/>
    </row>
    <row r="38" spans="1:11">
      <c r="A38" s="8"/>
      <c r="B38" s="33"/>
      <c r="C38" s="5"/>
      <c r="D38" s="17"/>
      <c r="E38" s="13"/>
      <c r="F38" s="13"/>
      <c r="G38" s="79"/>
      <c r="H38" s="57"/>
      <c r="I38" s="1"/>
      <c r="J38" s="1"/>
      <c r="K38" s="1"/>
    </row>
    <row r="39" spans="1:11" ht="14">
      <c r="A39" s="8"/>
      <c r="B39" s="37">
        <v>17</v>
      </c>
      <c r="C39" s="4" t="s">
        <v>49</v>
      </c>
      <c r="D39" s="19">
        <v>18</v>
      </c>
      <c r="E39" s="130">
        <f>SUM(E43+E42+E41+E40)</f>
        <v>0</v>
      </c>
      <c r="F39" s="130">
        <f>SUM(F43+F42+F41+F40)</f>
        <v>0</v>
      </c>
      <c r="G39" s="77"/>
      <c r="H39" s="77"/>
      <c r="I39" s="1"/>
      <c r="J39" s="1"/>
      <c r="K39" s="1"/>
    </row>
    <row r="40" spans="1:11">
      <c r="A40" s="8"/>
      <c r="B40" s="33"/>
      <c r="C40" s="18" t="s">
        <v>6</v>
      </c>
      <c r="D40" s="17"/>
      <c r="E40" s="12">
        <v>0</v>
      </c>
      <c r="F40" s="13">
        <v>0</v>
      </c>
      <c r="G40" s="1"/>
      <c r="H40" s="1"/>
      <c r="I40" s="1"/>
      <c r="J40" s="1"/>
      <c r="K40" s="1"/>
    </row>
    <row r="41" spans="1:11">
      <c r="A41" s="8"/>
      <c r="B41" s="33"/>
      <c r="C41" s="18" t="s">
        <v>50</v>
      </c>
      <c r="D41" s="17"/>
      <c r="E41" s="12">
        <v>0</v>
      </c>
      <c r="F41" s="20">
        <v>0</v>
      </c>
      <c r="G41" s="58"/>
      <c r="H41" s="53"/>
      <c r="I41" s="1"/>
      <c r="J41" s="1"/>
      <c r="K41" s="1"/>
    </row>
    <row r="42" spans="1:11">
      <c r="A42" s="8"/>
      <c r="B42" s="33"/>
      <c r="C42" s="18" t="s">
        <v>20</v>
      </c>
      <c r="D42" s="17"/>
      <c r="E42" s="12">
        <v>0</v>
      </c>
      <c r="F42" s="13">
        <v>0</v>
      </c>
      <c r="G42" s="74"/>
      <c r="H42" s="86"/>
      <c r="I42" s="1"/>
      <c r="J42" s="1"/>
      <c r="K42" s="1"/>
    </row>
    <row r="43" spans="1:11">
      <c r="A43" s="8"/>
      <c r="B43" s="33"/>
      <c r="C43" s="5"/>
      <c r="D43" s="17"/>
      <c r="E43" s="12">
        <v>0</v>
      </c>
      <c r="F43" s="13"/>
      <c r="G43" s="1"/>
      <c r="H43" s="1"/>
      <c r="I43" s="1"/>
      <c r="J43" s="1"/>
      <c r="K43" s="1"/>
    </row>
    <row r="44" spans="1:11" ht="24" customHeight="1">
      <c r="A44" s="8"/>
      <c r="B44" s="44">
        <v>18</v>
      </c>
      <c r="C44" s="38" t="s">
        <v>39</v>
      </c>
      <c r="D44" s="19"/>
      <c r="E44" s="129">
        <f>SUM(E37+E39)</f>
        <v>-5025134.8003000002</v>
      </c>
      <c r="F44" s="129">
        <f>SUM(F37+F39)</f>
        <v>0</v>
      </c>
      <c r="G44" s="74"/>
      <c r="H44" s="93"/>
      <c r="I44" s="1"/>
      <c r="J44" s="1"/>
      <c r="K44" s="1"/>
    </row>
    <row r="45" spans="1:11">
      <c r="A45" s="8"/>
      <c r="B45" s="33"/>
      <c r="C45" s="5"/>
      <c r="D45" s="17"/>
      <c r="E45" s="12">
        <v>0</v>
      </c>
      <c r="F45" s="13"/>
      <c r="G45" s="75"/>
      <c r="H45" s="56"/>
      <c r="I45" s="1"/>
      <c r="J45" s="1"/>
      <c r="K45" s="1"/>
    </row>
    <row r="46" spans="1:11">
      <c r="A46" s="8"/>
      <c r="B46" s="44">
        <v>19</v>
      </c>
      <c r="C46" s="38" t="s">
        <v>51</v>
      </c>
      <c r="D46" s="19"/>
      <c r="E46" s="12">
        <v>0</v>
      </c>
      <c r="F46" s="38"/>
      <c r="G46" s="75"/>
      <c r="H46" s="56"/>
      <c r="I46" s="1"/>
      <c r="J46" s="1"/>
      <c r="K46" s="1"/>
    </row>
    <row r="47" spans="1:11">
      <c r="A47" s="8"/>
      <c r="B47" s="36"/>
      <c r="C47" s="18" t="s">
        <v>21</v>
      </c>
      <c r="D47" s="17"/>
      <c r="E47" s="12">
        <v>0</v>
      </c>
      <c r="F47" s="13">
        <v>0</v>
      </c>
      <c r="G47" s="74"/>
      <c r="H47" s="87"/>
      <c r="I47" s="1"/>
      <c r="J47" s="1"/>
      <c r="K47" s="1"/>
    </row>
    <row r="48" spans="1:11" ht="14" thickBot="1">
      <c r="A48" s="8"/>
      <c r="B48" s="46"/>
      <c r="C48" s="18" t="s">
        <v>8</v>
      </c>
      <c r="D48" s="17"/>
      <c r="E48" s="12">
        <v>0</v>
      </c>
      <c r="F48" s="13">
        <v>0</v>
      </c>
      <c r="G48" s="75"/>
      <c r="H48" s="16"/>
      <c r="I48" s="1"/>
      <c r="J48" s="1"/>
      <c r="K48" s="1"/>
    </row>
    <row r="49" spans="1:12" ht="14" thickTop="1">
      <c r="A49" s="47"/>
      <c r="B49" s="7"/>
      <c r="C49" s="7"/>
      <c r="D49" s="30"/>
      <c r="E49" s="127"/>
      <c r="F49" s="7"/>
      <c r="G49" s="75"/>
      <c r="H49" s="16"/>
      <c r="I49" s="1"/>
      <c r="J49" s="1"/>
      <c r="K49" s="1"/>
    </row>
    <row r="50" spans="1:12" s="1" customFormat="1">
      <c r="A50" s="7"/>
      <c r="B50" s="7"/>
      <c r="C50" s="78"/>
      <c r="D50" s="95"/>
      <c r="E50" s="127"/>
      <c r="F50" s="78"/>
      <c r="G50" s="75"/>
      <c r="H50" s="16"/>
    </row>
    <row r="51" spans="1:12" s="1" customFormat="1">
      <c r="D51" s="30"/>
      <c r="E51" s="127"/>
      <c r="F51" s="96"/>
      <c r="G51" s="75"/>
      <c r="H51" s="16"/>
    </row>
    <row r="52" spans="1:12" ht="14" thickBot="1">
      <c r="A52" s="8"/>
      <c r="B52" s="1"/>
      <c r="C52" s="1"/>
      <c r="D52" s="30"/>
      <c r="E52" s="127"/>
      <c r="F52" s="1"/>
      <c r="G52" s="75"/>
      <c r="H52" s="71"/>
      <c r="I52" s="1"/>
      <c r="J52" s="1"/>
      <c r="K52" s="1"/>
    </row>
    <row r="53" spans="1:12" ht="14" thickBot="1">
      <c r="A53" s="8"/>
      <c r="B53" s="48" t="s">
        <v>1</v>
      </c>
      <c r="C53" s="49" t="s">
        <v>9</v>
      </c>
      <c r="D53" s="50"/>
      <c r="E53" s="127"/>
      <c r="F53" s="1"/>
      <c r="G53" s="74"/>
      <c r="H53" s="54"/>
      <c r="I53" s="1"/>
      <c r="J53" s="1"/>
      <c r="K53" s="1"/>
    </row>
    <row r="54" spans="1:12" ht="14" thickBot="1">
      <c r="A54" s="8"/>
      <c r="B54" s="1"/>
      <c r="C54" s="1"/>
      <c r="D54" s="30"/>
      <c r="E54" s="1"/>
      <c r="F54" s="1"/>
      <c r="G54" s="75"/>
      <c r="H54" s="56"/>
      <c r="I54" s="1"/>
      <c r="J54" s="1"/>
      <c r="K54" s="1"/>
    </row>
    <row r="55" spans="1:12" ht="22" thickTop="1" thickBot="1">
      <c r="A55" s="8"/>
      <c r="B55" s="9" t="s">
        <v>42</v>
      </c>
      <c r="C55" s="9" t="s">
        <v>11</v>
      </c>
      <c r="D55" s="9" t="s">
        <v>10</v>
      </c>
      <c r="E55" s="9" t="s">
        <v>53</v>
      </c>
      <c r="F55" s="9" t="s">
        <v>73</v>
      </c>
      <c r="G55" s="68"/>
      <c r="H55" s="56"/>
      <c r="I55" s="1"/>
      <c r="J55" s="1"/>
      <c r="K55" s="1"/>
    </row>
    <row r="56" spans="1:12" ht="14" thickTop="1">
      <c r="A56" s="8"/>
      <c r="B56" s="1"/>
      <c r="C56" s="1"/>
      <c r="D56" s="30"/>
      <c r="E56" s="10">
        <v>0</v>
      </c>
      <c r="F56" s="1"/>
      <c r="G56" s="74"/>
      <c r="H56" s="87"/>
      <c r="I56" s="1"/>
      <c r="J56" s="1"/>
      <c r="K56" s="1"/>
    </row>
    <row r="57" spans="1:12" ht="14">
      <c r="A57" s="8"/>
      <c r="B57" s="15">
        <v>1</v>
      </c>
      <c r="C57" s="51" t="s">
        <v>7</v>
      </c>
      <c r="D57" s="15"/>
      <c r="E57" s="133">
        <f>+E44</f>
        <v>-5025134.8003000002</v>
      </c>
      <c r="F57" s="133">
        <v>0</v>
      </c>
      <c r="G57" s="1"/>
      <c r="H57" s="1"/>
      <c r="I57" s="1"/>
      <c r="J57" s="1"/>
      <c r="K57" s="1"/>
    </row>
    <row r="58" spans="1:12" ht="12.75" customHeight="1">
      <c r="A58" s="8"/>
      <c r="B58" s="3"/>
      <c r="C58" s="3"/>
      <c r="D58" s="13"/>
      <c r="E58" s="12">
        <v>0</v>
      </c>
      <c r="F58" s="13"/>
      <c r="G58" s="74"/>
      <c r="H58" s="55"/>
      <c r="I58" s="1"/>
      <c r="J58" s="1"/>
      <c r="K58" s="1"/>
    </row>
    <row r="59" spans="1:12">
      <c r="A59" s="8"/>
      <c r="B59" s="12">
        <v>2</v>
      </c>
      <c r="C59" s="35" t="s">
        <v>31</v>
      </c>
      <c r="D59" s="13" t="s">
        <v>24</v>
      </c>
      <c r="E59" s="12">
        <v>0</v>
      </c>
      <c r="F59" s="13">
        <v>0</v>
      </c>
      <c r="G59" s="1"/>
      <c r="H59" s="1"/>
      <c r="I59" s="1"/>
      <c r="J59" s="1"/>
      <c r="K59" s="1"/>
    </row>
    <row r="60" spans="1:12" ht="25.5" customHeight="1">
      <c r="A60" s="8"/>
      <c r="B60" s="12">
        <v>3</v>
      </c>
      <c r="C60" s="35" t="s">
        <v>29</v>
      </c>
      <c r="D60" s="13"/>
      <c r="E60" s="12">
        <v>0</v>
      </c>
      <c r="F60" s="13">
        <v>0</v>
      </c>
      <c r="G60" s="55"/>
      <c r="H60" s="55"/>
      <c r="I60" s="1"/>
      <c r="J60" s="1"/>
      <c r="K60" s="1"/>
    </row>
    <row r="61" spans="1:12">
      <c r="A61" s="8"/>
      <c r="B61" s="12">
        <v>4</v>
      </c>
      <c r="C61" s="35" t="s">
        <v>30</v>
      </c>
      <c r="D61" s="13" t="s">
        <v>24</v>
      </c>
      <c r="E61" s="12">
        <v>0</v>
      </c>
      <c r="F61" s="13">
        <v>0</v>
      </c>
      <c r="G61" s="1"/>
      <c r="H61" s="1"/>
      <c r="I61" s="1"/>
      <c r="J61" s="1"/>
      <c r="K61" s="1"/>
    </row>
    <row r="62" spans="1:12" ht="16">
      <c r="A62" s="8"/>
      <c r="B62" s="12">
        <v>5</v>
      </c>
      <c r="C62" s="35" t="s">
        <v>22</v>
      </c>
      <c r="D62" s="13" t="s">
        <v>24</v>
      </c>
      <c r="E62" s="12">
        <v>0</v>
      </c>
      <c r="F62" s="13">
        <v>0</v>
      </c>
      <c r="G62" s="55"/>
      <c r="H62" s="55"/>
      <c r="I62" s="88"/>
      <c r="J62" s="88"/>
      <c r="K62" s="88"/>
    </row>
    <row r="63" spans="1:12">
      <c r="A63" s="8"/>
      <c r="B63" s="12">
        <v>6</v>
      </c>
      <c r="C63" s="35" t="s">
        <v>40</v>
      </c>
      <c r="D63" s="13"/>
      <c r="E63" s="12">
        <v>0</v>
      </c>
      <c r="F63" s="13">
        <v>0</v>
      </c>
      <c r="G63" s="89"/>
      <c r="H63" s="71"/>
      <c r="I63" s="1"/>
      <c r="J63" s="1"/>
      <c r="K63" s="1"/>
    </row>
    <row r="64" spans="1:12" ht="27.75" customHeight="1">
      <c r="A64" s="8"/>
      <c r="B64" s="3"/>
      <c r="C64" s="3"/>
      <c r="D64" s="13"/>
      <c r="E64" s="12">
        <v>0</v>
      </c>
      <c r="F64" s="13"/>
      <c r="G64" s="55"/>
      <c r="H64" s="55"/>
      <c r="I64" s="94"/>
      <c r="J64" s="135"/>
      <c r="K64" s="135"/>
      <c r="L64" s="1"/>
    </row>
    <row r="65" spans="1:12" ht="22.5" customHeight="1">
      <c r="A65" s="8"/>
      <c r="B65" s="15">
        <v>7</v>
      </c>
      <c r="C65" s="51" t="s">
        <v>32</v>
      </c>
      <c r="D65" s="14"/>
      <c r="E65" s="12">
        <v>0</v>
      </c>
      <c r="F65" s="14">
        <v>0</v>
      </c>
      <c r="G65" s="89"/>
      <c r="H65" s="56"/>
      <c r="I65" s="90"/>
      <c r="J65" s="90"/>
      <c r="K65" s="90"/>
      <c r="L65" s="1"/>
    </row>
    <row r="66" spans="1:12">
      <c r="A66" s="8"/>
      <c r="B66" s="5"/>
      <c r="C66" s="3"/>
      <c r="D66" s="13"/>
      <c r="E66" s="12">
        <v>0</v>
      </c>
      <c r="F66" s="3"/>
      <c r="G66" s="91"/>
      <c r="H66" s="92"/>
      <c r="I66" s="56"/>
      <c r="J66" s="56"/>
      <c r="K66" s="56"/>
      <c r="L66" s="134"/>
    </row>
    <row r="67" spans="1:12" ht="14">
      <c r="A67" s="8"/>
      <c r="B67" s="45"/>
      <c r="C67" s="4" t="s">
        <v>33</v>
      </c>
      <c r="D67" s="14"/>
      <c r="E67" s="129">
        <f>SUM(E57)</f>
        <v>-5025134.8003000002</v>
      </c>
      <c r="F67" s="129">
        <f>SUM(F57)</f>
        <v>0</v>
      </c>
      <c r="G67" s="1"/>
      <c r="H67" s="1"/>
      <c r="I67" s="56"/>
      <c r="J67" s="56"/>
      <c r="K67" s="56"/>
      <c r="L67" s="1"/>
    </row>
    <row r="68" spans="1:12">
      <c r="A68" s="8"/>
      <c r="B68" s="5"/>
      <c r="C68" s="3" t="s">
        <v>23</v>
      </c>
      <c r="D68" s="13"/>
      <c r="E68" s="12">
        <v>0</v>
      </c>
      <c r="F68" s="3">
        <v>0</v>
      </c>
      <c r="G68" s="1"/>
      <c r="H68" s="1"/>
      <c r="I68" s="1"/>
      <c r="J68" s="1"/>
      <c r="K68" s="1"/>
      <c r="L68" s="1"/>
    </row>
    <row r="69" spans="1:12" ht="14" thickBot="1">
      <c r="A69" s="8"/>
      <c r="B69" s="52"/>
      <c r="C69" s="3" t="s">
        <v>8</v>
      </c>
      <c r="D69" s="13"/>
      <c r="E69" s="12">
        <v>0</v>
      </c>
      <c r="F69" s="3">
        <v>0</v>
      </c>
      <c r="G69" s="1"/>
      <c r="H69" s="1"/>
      <c r="I69" s="1"/>
      <c r="J69" s="1"/>
      <c r="K69" s="1"/>
      <c r="L69" s="1"/>
    </row>
    <row r="70" spans="1:12" ht="14" thickTop="1">
      <c r="A70" s="8"/>
      <c r="B70" s="1"/>
      <c r="C70" s="1"/>
      <c r="D70" s="7"/>
      <c r="E70" s="1"/>
      <c r="F70" s="1"/>
      <c r="G70" s="1"/>
      <c r="H70" s="1"/>
      <c r="I70" s="1"/>
      <c r="J70" s="1"/>
      <c r="K70" s="1"/>
      <c r="L70" s="1"/>
    </row>
    <row r="71" spans="1:12">
      <c r="A71" s="8"/>
      <c r="B71" s="1"/>
      <c r="C71" s="1"/>
      <c r="D71" s="7"/>
      <c r="E71" s="1"/>
      <c r="F71" s="1"/>
      <c r="G71" s="1"/>
      <c r="H71" s="1"/>
      <c r="I71" s="56"/>
      <c r="J71" s="56"/>
      <c r="K71" s="56"/>
      <c r="L71" s="1"/>
    </row>
    <row r="72" spans="1:12">
      <c r="G72" s="1"/>
      <c r="H72" s="1"/>
      <c r="I72" s="1"/>
      <c r="J72" s="1"/>
      <c r="K72" s="1"/>
      <c r="L72" s="1"/>
    </row>
    <row r="73" spans="1:12">
      <c r="G73" s="1"/>
      <c r="H73" s="1"/>
      <c r="I73" s="1"/>
      <c r="J73" s="1"/>
      <c r="K73" s="1"/>
      <c r="L73" s="1"/>
    </row>
  </sheetData>
  <mergeCells count="1">
    <mergeCell ref="J64:K64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F47" sqref="F47"/>
    </sheetView>
  </sheetViews>
  <sheetFormatPr baseColWidth="10" defaultColWidth="8.83203125" defaultRowHeight="12" x14ac:dyDescent="0"/>
  <cols>
    <col min="1" max="1" width="5.1640625" style="97" customWidth="1"/>
    <col min="2" max="2" width="21.1640625" style="97" customWidth="1"/>
    <col min="3" max="3" width="9.5" style="97" customWidth="1"/>
    <col min="4" max="4" width="11.5" style="97" customWidth="1"/>
    <col min="5" max="5" width="11" style="97" customWidth="1"/>
    <col min="6" max="6" width="20.5" style="97" customWidth="1"/>
    <col min="7" max="7" width="13.5" style="97" customWidth="1"/>
    <col min="8" max="8" width="8.83203125" style="97"/>
    <col min="9" max="9" width="10.1640625" style="97" bestFit="1" customWidth="1"/>
    <col min="10" max="16384" width="8.83203125" style="97"/>
  </cols>
  <sheetData>
    <row r="1" spans="1:9" ht="15">
      <c r="B1" s="98" t="s">
        <v>70</v>
      </c>
    </row>
    <row r="2" spans="1:9">
      <c r="B2" s="99" t="s">
        <v>71</v>
      </c>
    </row>
    <row r="3" spans="1:9">
      <c r="B3" s="99"/>
    </row>
    <row r="4" spans="1:9" ht="15">
      <c r="B4" s="136" t="s">
        <v>67</v>
      </c>
      <c r="C4" s="136"/>
      <c r="D4" s="136"/>
      <c r="E4" s="136"/>
      <c r="F4" s="136"/>
      <c r="G4" s="136"/>
    </row>
    <row r="6" spans="1:9">
      <c r="A6" s="137" t="s">
        <v>42</v>
      </c>
      <c r="B6" s="139" t="s">
        <v>54</v>
      </c>
      <c r="C6" s="137" t="s">
        <v>55</v>
      </c>
      <c r="D6" s="100" t="s">
        <v>56</v>
      </c>
      <c r="E6" s="137" t="s">
        <v>57</v>
      </c>
      <c r="F6" s="137" t="s">
        <v>58</v>
      </c>
      <c r="G6" s="100" t="s">
        <v>56</v>
      </c>
    </row>
    <row r="7" spans="1:9">
      <c r="A7" s="138"/>
      <c r="B7" s="140"/>
      <c r="C7" s="138"/>
      <c r="D7" s="101">
        <v>42736</v>
      </c>
      <c r="E7" s="138"/>
      <c r="F7" s="138"/>
      <c r="G7" s="101">
        <v>43100</v>
      </c>
      <c r="H7" s="102"/>
      <c r="I7" s="102"/>
    </row>
    <row r="8" spans="1:9">
      <c r="A8" s="103">
        <v>1</v>
      </c>
      <c r="B8" s="104" t="s">
        <v>59</v>
      </c>
      <c r="C8" s="103"/>
      <c r="D8" s="105"/>
      <c r="E8" s="105"/>
      <c r="F8" s="105"/>
      <c r="G8" s="105">
        <f>D8+E8-F8</f>
        <v>0</v>
      </c>
      <c r="H8" s="102"/>
      <c r="I8" s="102"/>
    </row>
    <row r="9" spans="1:9">
      <c r="A9" s="103">
        <v>2</v>
      </c>
      <c r="B9" s="104" t="s">
        <v>60</v>
      </c>
      <c r="C9" s="103"/>
      <c r="D9" s="105"/>
      <c r="E9" s="105"/>
      <c r="F9" s="105"/>
      <c r="G9" s="105">
        <f>D9+E9-F9</f>
        <v>0</v>
      </c>
      <c r="H9" s="106"/>
      <c r="I9" s="107"/>
    </row>
    <row r="10" spans="1:9">
      <c r="A10" s="103">
        <v>3</v>
      </c>
      <c r="B10" s="108" t="s">
        <v>68</v>
      </c>
      <c r="C10" s="103"/>
      <c r="D10" s="105"/>
      <c r="E10" s="125">
        <v>3191929</v>
      </c>
      <c r="F10" s="105"/>
      <c r="G10" s="105">
        <f>D10+E10-F10</f>
        <v>3191929</v>
      </c>
      <c r="H10" s="106"/>
      <c r="I10" s="107"/>
    </row>
    <row r="11" spans="1:9">
      <c r="A11" s="103">
        <v>4</v>
      </c>
      <c r="B11" s="108" t="s">
        <v>61</v>
      </c>
      <c r="C11" s="103"/>
      <c r="D11" s="105"/>
      <c r="E11" s="126">
        <v>280269</v>
      </c>
      <c r="F11" s="105"/>
      <c r="G11" s="105">
        <f>D11+E11+F11</f>
        <v>280269</v>
      </c>
      <c r="H11" s="106"/>
      <c r="I11" s="107"/>
    </row>
    <row r="12" spans="1:9">
      <c r="A12" s="103">
        <v>5</v>
      </c>
      <c r="B12" s="108" t="s">
        <v>62</v>
      </c>
      <c r="C12" s="103"/>
      <c r="D12" s="105"/>
      <c r="E12" s="126">
        <v>32300</v>
      </c>
      <c r="F12" s="105"/>
      <c r="G12" s="105">
        <f>D12+E12+F12</f>
        <v>32300</v>
      </c>
      <c r="H12" s="106"/>
      <c r="I12" s="107"/>
    </row>
    <row r="13" spans="1:9">
      <c r="A13" s="103">
        <v>6</v>
      </c>
      <c r="B13" s="108" t="s">
        <v>69</v>
      </c>
      <c r="C13" s="103"/>
      <c r="D13" s="105"/>
      <c r="E13" s="126">
        <v>24137927</v>
      </c>
      <c r="F13" s="105"/>
      <c r="G13" s="105">
        <f>D13+E13+F13</f>
        <v>24137927</v>
      </c>
      <c r="H13" s="106"/>
      <c r="I13" s="107"/>
    </row>
    <row r="14" spans="1:9">
      <c r="A14" s="103">
        <v>7</v>
      </c>
      <c r="B14" s="109" t="s">
        <v>63</v>
      </c>
      <c r="C14" s="103"/>
      <c r="D14" s="105"/>
      <c r="E14" s="124"/>
      <c r="F14" s="105"/>
      <c r="G14" s="105">
        <f>D14+E14-F14</f>
        <v>0</v>
      </c>
      <c r="H14" s="102"/>
      <c r="I14" s="102"/>
    </row>
    <row r="15" spans="1:9">
      <c r="A15" s="103">
        <v>8</v>
      </c>
      <c r="B15" s="109"/>
      <c r="C15" s="103"/>
      <c r="D15" s="105"/>
      <c r="E15" s="105"/>
      <c r="F15" s="105"/>
      <c r="G15" s="105">
        <f>D15+E15-F15</f>
        <v>0</v>
      </c>
      <c r="H15" s="102"/>
      <c r="I15" s="102"/>
    </row>
    <row r="16" spans="1:9" ht="13" thickBot="1">
      <c r="A16" s="103">
        <v>9</v>
      </c>
      <c r="B16" s="110"/>
      <c r="C16" s="111"/>
      <c r="D16" s="112"/>
      <c r="E16" s="112"/>
      <c r="F16" s="112"/>
      <c r="G16" s="112">
        <f>D16+E16-F16</f>
        <v>0</v>
      </c>
      <c r="H16" s="102"/>
      <c r="I16" s="102"/>
    </row>
    <row r="17" spans="1:9" ht="13" thickBot="1">
      <c r="A17" s="113"/>
      <c r="B17" s="114" t="s">
        <v>64</v>
      </c>
      <c r="C17" s="115"/>
      <c r="D17" s="116">
        <f>SUM(D8:D16)</f>
        <v>0</v>
      </c>
      <c r="E17" s="116">
        <f>SUM(E8:E16)</f>
        <v>27642425</v>
      </c>
      <c r="F17" s="116">
        <f>SUM(F8:F16)</f>
        <v>0</v>
      </c>
      <c r="G17" s="117">
        <f>SUM(G8:G16)</f>
        <v>27642425</v>
      </c>
      <c r="I17" s="118"/>
    </row>
    <row r="20" spans="1:9" ht="15">
      <c r="B20" s="136" t="s">
        <v>74</v>
      </c>
      <c r="C20" s="136"/>
      <c r="D20" s="136"/>
      <c r="E20" s="136"/>
      <c r="F20" s="136"/>
      <c r="G20" s="136"/>
      <c r="I20" s="118"/>
    </row>
    <row r="22" spans="1:9">
      <c r="A22" s="137" t="s">
        <v>42</v>
      </c>
      <c r="B22" s="139" t="s">
        <v>54</v>
      </c>
      <c r="C22" s="137" t="s">
        <v>55</v>
      </c>
      <c r="D22" s="100" t="s">
        <v>56</v>
      </c>
      <c r="E22" s="137" t="s">
        <v>57</v>
      </c>
      <c r="F22" s="137" t="s">
        <v>58</v>
      </c>
      <c r="G22" s="100" t="s">
        <v>56</v>
      </c>
    </row>
    <row r="23" spans="1:9">
      <c r="A23" s="138"/>
      <c r="B23" s="140"/>
      <c r="C23" s="138"/>
      <c r="D23" s="101">
        <v>42736</v>
      </c>
      <c r="E23" s="138"/>
      <c r="F23" s="138"/>
      <c r="G23" s="101">
        <v>43100</v>
      </c>
    </row>
    <row r="24" spans="1:9">
      <c r="A24" s="103">
        <v>1</v>
      </c>
      <c r="B24" s="104" t="s">
        <v>59</v>
      </c>
      <c r="C24" s="103"/>
      <c r="D24" s="105">
        <v>0</v>
      </c>
      <c r="E24" s="105">
        <v>0</v>
      </c>
      <c r="F24" s="105"/>
      <c r="G24" s="105">
        <f>D24+E24</f>
        <v>0</v>
      </c>
    </row>
    <row r="25" spans="1:9">
      <c r="A25" s="103">
        <v>2</v>
      </c>
      <c r="B25" s="104" t="s">
        <v>60</v>
      </c>
      <c r="C25" s="103"/>
      <c r="D25" s="105"/>
      <c r="E25" s="105"/>
      <c r="F25" s="105"/>
      <c r="G25" s="105">
        <f>D25+E25</f>
        <v>0</v>
      </c>
    </row>
    <row r="26" spans="1:9">
      <c r="A26" s="103">
        <v>3</v>
      </c>
      <c r="B26" s="108" t="s">
        <v>68</v>
      </c>
      <c r="C26" s="103"/>
      <c r="D26" s="105"/>
      <c r="E26" s="126">
        <v>283643.49371212121</v>
      </c>
      <c r="F26" s="105"/>
      <c r="G26" s="105">
        <f>D26+E26</f>
        <v>283643.49371212121</v>
      </c>
    </row>
    <row r="27" spans="1:9">
      <c r="A27" s="103">
        <v>4</v>
      </c>
      <c r="B27" s="108" t="s">
        <v>61</v>
      </c>
      <c r="C27" s="103"/>
      <c r="D27" s="105"/>
      <c r="E27" s="126">
        <v>46716</v>
      </c>
      <c r="F27" s="105"/>
      <c r="G27" s="105">
        <f>D27+E27+F27</f>
        <v>46716</v>
      </c>
    </row>
    <row r="28" spans="1:9">
      <c r="A28" s="103">
        <v>5</v>
      </c>
      <c r="B28" s="108" t="s">
        <v>62</v>
      </c>
      <c r="C28" s="103"/>
      <c r="D28" s="105"/>
      <c r="E28" s="126">
        <v>6729.166666666667</v>
      </c>
      <c r="F28" s="105"/>
      <c r="G28" s="105">
        <f>D28+E28+F28</f>
        <v>6729.166666666667</v>
      </c>
    </row>
    <row r="29" spans="1:9">
      <c r="A29" s="103">
        <v>6</v>
      </c>
      <c r="B29" s="108" t="s">
        <v>69</v>
      </c>
      <c r="C29" s="103"/>
      <c r="D29" s="105"/>
      <c r="E29" s="126">
        <v>2014952.6487774625</v>
      </c>
      <c r="F29" s="105"/>
      <c r="G29" s="105">
        <f>D29+E29+F29</f>
        <v>2014952.6487774625</v>
      </c>
    </row>
    <row r="30" spans="1:9">
      <c r="A30" s="103">
        <v>7</v>
      </c>
      <c r="B30" s="108" t="s">
        <v>63</v>
      </c>
      <c r="C30" s="103"/>
      <c r="D30" s="105"/>
      <c r="E30" s="105"/>
      <c r="F30" s="105"/>
      <c r="G30" s="105">
        <f>D30+E30-F30</f>
        <v>0</v>
      </c>
    </row>
    <row r="31" spans="1:9">
      <c r="A31" s="103">
        <v>8</v>
      </c>
      <c r="B31" s="109"/>
      <c r="C31" s="103"/>
      <c r="D31" s="105"/>
      <c r="E31" s="105"/>
      <c r="F31" s="105"/>
      <c r="G31" s="105">
        <f>D31+E31-F31</f>
        <v>0</v>
      </c>
    </row>
    <row r="32" spans="1:9" ht="13" thickBot="1">
      <c r="A32" s="103">
        <v>9</v>
      </c>
      <c r="B32" s="110"/>
      <c r="C32" s="111"/>
      <c r="D32" s="112"/>
      <c r="E32" s="112"/>
      <c r="F32" s="112"/>
      <c r="G32" s="112">
        <f>D32+E32-F32</f>
        <v>0</v>
      </c>
    </row>
    <row r="33" spans="1:9" ht="13" thickBot="1">
      <c r="A33" s="113"/>
      <c r="B33" s="114" t="s">
        <v>64</v>
      </c>
      <c r="C33" s="115"/>
      <c r="D33" s="116">
        <f>SUM(D24:D32)</f>
        <v>0</v>
      </c>
      <c r="E33" s="116">
        <f>SUM(E24:E32)</f>
        <v>2352041.3091562502</v>
      </c>
      <c r="F33" s="116">
        <f>SUM(F24:F32)</f>
        <v>0</v>
      </c>
      <c r="G33" s="117">
        <f>SUM(G24:G32)</f>
        <v>2352041.3091562502</v>
      </c>
      <c r="H33" s="119"/>
      <c r="I33" s="118"/>
    </row>
    <row r="34" spans="1:9">
      <c r="G34" s="119"/>
    </row>
    <row r="36" spans="1:9" ht="15">
      <c r="B36" s="136" t="s">
        <v>75</v>
      </c>
      <c r="C36" s="136"/>
      <c r="D36" s="136"/>
      <c r="E36" s="136"/>
      <c r="F36" s="136"/>
      <c r="G36" s="136"/>
    </row>
    <row r="38" spans="1:9">
      <c r="A38" s="137" t="s">
        <v>42</v>
      </c>
      <c r="B38" s="139" t="s">
        <v>54</v>
      </c>
      <c r="C38" s="137" t="s">
        <v>55</v>
      </c>
      <c r="D38" s="100" t="s">
        <v>56</v>
      </c>
      <c r="E38" s="137" t="s">
        <v>57</v>
      </c>
      <c r="F38" s="137" t="s">
        <v>65</v>
      </c>
      <c r="G38" s="100" t="s">
        <v>56</v>
      </c>
    </row>
    <row r="39" spans="1:9">
      <c r="A39" s="138"/>
      <c r="B39" s="140"/>
      <c r="C39" s="138"/>
      <c r="D39" s="101">
        <v>42736</v>
      </c>
      <c r="E39" s="138"/>
      <c r="F39" s="138"/>
      <c r="G39" s="101">
        <v>43100</v>
      </c>
    </row>
    <row r="40" spans="1:9">
      <c r="A40" s="103">
        <v>1</v>
      </c>
      <c r="B40" s="104" t="s">
        <v>59</v>
      </c>
      <c r="C40" s="103"/>
      <c r="D40" s="105">
        <v>0</v>
      </c>
      <c r="E40" s="105"/>
      <c r="F40" s="105">
        <v>0</v>
      </c>
      <c r="G40" s="105">
        <f t="shared" ref="G40:G48" si="0">D40+E40-F40</f>
        <v>0</v>
      </c>
    </row>
    <row r="41" spans="1:9">
      <c r="A41" s="103">
        <v>2</v>
      </c>
      <c r="B41" s="108" t="s">
        <v>60</v>
      </c>
      <c r="C41" s="103"/>
      <c r="D41" s="105"/>
      <c r="E41" s="105"/>
      <c r="F41" s="105">
        <f>+E25</f>
        <v>0</v>
      </c>
      <c r="G41" s="105">
        <f t="shared" si="0"/>
        <v>0</v>
      </c>
    </row>
    <row r="42" spans="1:9">
      <c r="A42" s="103">
        <v>3</v>
      </c>
      <c r="B42" s="108" t="s">
        <v>68</v>
      </c>
      <c r="C42" s="103"/>
      <c r="D42" s="105">
        <f>D11-D27</f>
        <v>0</v>
      </c>
      <c r="E42" s="105">
        <f t="shared" ref="E42:E44" si="1">+E10</f>
        <v>3191929</v>
      </c>
      <c r="F42" s="105">
        <f t="shared" ref="F42:F44" si="2">+E26</f>
        <v>283643.49371212121</v>
      </c>
      <c r="G42" s="105">
        <f t="shared" si="0"/>
        <v>2908285.5062878788</v>
      </c>
    </row>
    <row r="43" spans="1:9">
      <c r="A43" s="103">
        <v>4</v>
      </c>
      <c r="B43" s="108" t="s">
        <v>61</v>
      </c>
      <c r="C43" s="103"/>
      <c r="D43" s="105">
        <f t="shared" ref="D43:D44" si="3">D12-D28</f>
        <v>0</v>
      </c>
      <c r="E43" s="105">
        <f t="shared" si="1"/>
        <v>280269</v>
      </c>
      <c r="F43" s="105">
        <f t="shared" si="2"/>
        <v>46716</v>
      </c>
      <c r="G43" s="105">
        <f t="shared" si="0"/>
        <v>233553</v>
      </c>
    </row>
    <row r="44" spans="1:9">
      <c r="A44" s="103">
        <v>5</v>
      </c>
      <c r="B44" s="108" t="s">
        <v>62</v>
      </c>
      <c r="C44" s="103"/>
      <c r="D44" s="105">
        <f t="shared" si="3"/>
        <v>0</v>
      </c>
      <c r="E44" s="105">
        <f t="shared" si="1"/>
        <v>32300</v>
      </c>
      <c r="F44" s="105">
        <f t="shared" si="2"/>
        <v>6729.166666666667</v>
      </c>
      <c r="G44" s="105">
        <f t="shared" si="0"/>
        <v>25570.833333333332</v>
      </c>
    </row>
    <row r="45" spans="1:9">
      <c r="A45" s="103">
        <v>6</v>
      </c>
      <c r="B45" s="108" t="s">
        <v>69</v>
      </c>
      <c r="C45" s="103"/>
      <c r="D45" s="105"/>
      <c r="E45" s="105">
        <f>+E13</f>
        <v>24137927</v>
      </c>
      <c r="F45" s="105">
        <f>+E29</f>
        <v>2014952.6487774625</v>
      </c>
      <c r="G45" s="105">
        <f t="shared" si="0"/>
        <v>22122974.351222537</v>
      </c>
    </row>
    <row r="46" spans="1:9">
      <c r="A46" s="103">
        <v>7</v>
      </c>
      <c r="B46" s="108" t="s">
        <v>63</v>
      </c>
      <c r="C46" s="103"/>
      <c r="D46" s="105"/>
      <c r="E46" s="105">
        <f>+E14</f>
        <v>0</v>
      </c>
      <c r="F46" s="105">
        <f>+E30</f>
        <v>0</v>
      </c>
      <c r="G46" s="105">
        <f t="shared" si="0"/>
        <v>0</v>
      </c>
    </row>
    <row r="47" spans="1:9">
      <c r="A47" s="103">
        <v>8</v>
      </c>
      <c r="B47" s="109"/>
      <c r="C47" s="103"/>
      <c r="D47" s="105"/>
      <c r="E47" s="105"/>
      <c r="F47" s="105"/>
      <c r="G47" s="105">
        <f t="shared" si="0"/>
        <v>0</v>
      </c>
    </row>
    <row r="48" spans="1:9" ht="13" thickBot="1">
      <c r="A48" s="103">
        <v>9</v>
      </c>
      <c r="B48" s="110"/>
      <c r="C48" s="111"/>
      <c r="D48" s="112"/>
      <c r="E48" s="112"/>
      <c r="F48" s="112"/>
      <c r="G48" s="112">
        <f t="shared" si="0"/>
        <v>0</v>
      </c>
    </row>
    <row r="49" spans="1:9" ht="13" thickBot="1">
      <c r="A49" s="113"/>
      <c r="B49" s="114" t="s">
        <v>64</v>
      </c>
      <c r="C49" s="115"/>
      <c r="D49" s="116">
        <f>SUM(D40:D48)</f>
        <v>0</v>
      </c>
      <c r="E49" s="116">
        <f>SUM(E40:E48)</f>
        <v>27642425</v>
      </c>
      <c r="F49" s="116">
        <f>SUM(F40:F48)</f>
        <v>2352041.3091562502</v>
      </c>
      <c r="G49" s="116">
        <f>SUM(G40:G48)</f>
        <v>25290383.69084375</v>
      </c>
      <c r="I49" s="119"/>
    </row>
    <row r="50" spans="1:9" s="102" customFormat="1">
      <c r="F50" s="107"/>
      <c r="G50" s="120"/>
    </row>
    <row r="51" spans="1:9">
      <c r="D51" s="118"/>
      <c r="G51" s="118"/>
      <c r="I51" s="119"/>
    </row>
    <row r="52" spans="1:9">
      <c r="D52" s="118"/>
      <c r="G52" s="118"/>
      <c r="I52" s="118"/>
    </row>
    <row r="53" spans="1:9">
      <c r="E53" s="121"/>
      <c r="F53" s="122" t="s">
        <v>66</v>
      </c>
      <c r="G53" s="121"/>
    </row>
    <row r="54" spans="1:9">
      <c r="E54" s="123"/>
      <c r="F54" s="123" t="s">
        <v>72</v>
      </c>
      <c r="G54" s="123"/>
    </row>
  </sheetData>
  <mergeCells count="18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B36:G36"/>
    <mergeCell ref="A38:A39"/>
    <mergeCell ref="B38:B39"/>
    <mergeCell ref="C38:C39"/>
    <mergeCell ref="E38:E39"/>
    <mergeCell ref="F38:F39"/>
  </mergeCells>
  <pageMargins left="0.27" right="0.17" top="0.75" bottom="0.75" header="0.3" footer="0.3"/>
  <ignoredErrors>
    <ignoredError sqref="G25:G32 G8:G16 C40:G49" emptyCellReference="1"/>
    <ignoredError sqref="D33:G33" formulaRange="1"/>
    <ignoredError sqref="D17:G17" formulaRange="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Pasqyrat Financiare</vt:lpstr>
      <vt:lpstr>Aktivet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Pasqyrat Financiare</dc:title>
  <dc:creator>A.Suli- AS-Audit Services</dc:creator>
  <cp:keywords>AS-Audit Services</cp:keywords>
  <cp:lastModifiedBy>User Ideart</cp:lastModifiedBy>
  <cp:lastPrinted>2018-04-15T15:41:56Z</cp:lastPrinted>
  <dcterms:created xsi:type="dcterms:W3CDTF">2015-07-22T08:48:39Z</dcterms:created>
  <dcterms:modified xsi:type="dcterms:W3CDTF">2018-06-30T09:24:52Z</dcterms:modified>
</cp:coreProperties>
</file>