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480" windowHeight="8340" tabRatio="823" activeTab="14"/>
  </bookViews>
  <sheets>
    <sheet name="Kop." sheetId="1" r:id="rId1"/>
    <sheet name="2010 aktivi" sheetId="2" r:id="rId2"/>
    <sheet name="2010 pasivi" sheetId="3" r:id="rId3"/>
    <sheet name="PASH" sheetId="4" r:id="rId4"/>
    <sheet name="Cash Flow" sheetId="5" r:id="rId5"/>
    <sheet name="PAAM" sheetId="6" r:id="rId6"/>
    <sheet name="Ndr. Kap" sheetId="7" r:id="rId7"/>
    <sheet name="Ndr. AAM" sheetId="8" r:id="rId8"/>
    <sheet name="P.nr.1" sheetId="9" r:id="rId9"/>
    <sheet name="P.nr.2" sheetId="10" r:id="rId10"/>
    <sheet name="P.nr. 3" sheetId="11" r:id="rId11"/>
    <sheet name="Shenimet" sheetId="12" r:id="rId12"/>
    <sheet name="Invent." sheetId="13" r:id="rId13"/>
    <sheet name="Mjete tr." sheetId="14" r:id="rId14"/>
    <sheet name="Dekl." sheetId="15" r:id="rId15"/>
  </sheets>
  <definedNames/>
  <calcPr fullCalcOnLoad="1"/>
</workbook>
</file>

<file path=xl/sharedStrings.xml><?xml version="1.0" encoding="utf-8"?>
<sst xmlns="http://schemas.openxmlformats.org/spreadsheetml/2006/main" count="944" uniqueCount="603">
  <si>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</si>
  <si>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</si>
  <si>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</si>
  <si>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</si>
  <si>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</si>
  <si>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</si>
  <si>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</si>
  <si>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</si>
  <si>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</si>
  <si>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</si>
  <si>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</si>
  <si>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</si>
  <si>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</si>
  <si>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</si>
  <si>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</si>
  <si>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</si>
  <si>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</si>
  <si>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</si>
  <si>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</si>
  <si>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</si>
  <si>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</si>
  <si>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</si>
  <si>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</si>
  <si>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</si>
  <si>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</si>
  <si>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</si>
  <si>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</si>
  <si>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</si>
  <si>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</si>
  <si>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</si>
  <si>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</si>
  <si>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</si>
  <si>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</si>
  <si>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</si>
  <si>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</si>
  <si>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</si>
  <si>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</si>
  <si>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</si>
  <si>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</si>
  <si>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</si>
  <si>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</si>
  <si>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</si>
  <si>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</si>
  <si>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</si>
  <si>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</si>
  <si>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</si>
  <si>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</si>
  <si>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</si>
  <si>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</si>
  <si>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</si>
  <si>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</si>
  <si>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</si>
  <si>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</si>
  <si>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</si>
  <si>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</si>
  <si>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</si>
  <si>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</si>
  <si>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</si>
  <si>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</si>
  <si>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</si>
  <si>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</si>
  <si>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</si>
  <si>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</si>
  <si>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Fitimi neto per periudhen kontabel</t>
  </si>
  <si>
    <t>Aksione thesari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</si>
  <si>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</si>
  <si>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</si>
  <si>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</si>
  <si>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Blerja e aktiveve afatgjata materiale</t>
  </si>
  <si>
    <t>Fluksi monetar nga aktivitetet financiare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</si>
  <si>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</si>
  <si>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</si>
  <si>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</si>
  <si>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</si>
  <si>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</si>
  <si>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</si>
  <si>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</si>
  <si>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</si>
  <si>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</si>
  <si>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</si>
  <si>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</si>
  <si>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</si>
  <si>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</si>
  <si>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</si>
  <si>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</si>
  <si>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</si>
  <si>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</si>
  <si>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</si>
  <si>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</si>
  <si>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</si>
  <si>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</si>
  <si>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</si>
  <si>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</si>
  <si>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</si>
  <si>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</si>
  <si>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</si>
  <si>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</si>
  <si>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</si>
  <si>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</si>
  <si>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</si>
  <si>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</si>
  <si>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</si>
  <si>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</si>
  <si>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</si>
  <si>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</si>
  <si>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</si>
  <si>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</si>
  <si>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</si>
  <si>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</si>
  <si>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</si>
  <si>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</si>
  <si>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</si>
  <si>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</si>
  <si>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</si>
  <si>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</si>
  <si>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</si>
  <si>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</si>
  <si>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</si>
  <si>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</si>
  <si>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</si>
  <si>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</si>
  <si>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</si>
  <si>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</si>
  <si>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</si>
  <si>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</si>
  <si>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</si>
  <si>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</si>
  <si>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</si>
  <si>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</si>
  <si>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</si>
  <si>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</si>
  <si>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Leke</t>
  </si>
  <si>
    <t>individuale</t>
  </si>
  <si>
    <t>Paraardhese</t>
  </si>
  <si>
    <t>Gjendjet dhe levizjet</t>
  </si>
  <si>
    <t>Aktivet te tjera afatgjata materiale</t>
  </si>
  <si>
    <t>Totali</t>
  </si>
  <si>
    <t xml:space="preserve">Shtesat </t>
  </si>
  <si>
    <t xml:space="preserve">Pakesimet </t>
  </si>
  <si>
    <t xml:space="preserve">Amortizimi ushtrimit </t>
  </si>
  <si>
    <t>Amortizimi per daljet e AAM-ve</t>
  </si>
  <si>
    <t>C</t>
  </si>
  <si>
    <t>D</t>
  </si>
  <si>
    <t>Import Export mallra te ndryshem</t>
  </si>
  <si>
    <t>Rr. "Kavajës" P. "Baja Bad", K.10</t>
  </si>
  <si>
    <t>Tirane</t>
  </si>
  <si>
    <t>E m e r t i m i</t>
  </si>
  <si>
    <t>Fluksi monetar nga veprimtarite e shfrytezimit</t>
  </si>
  <si>
    <t>IV</t>
  </si>
  <si>
    <t>V</t>
  </si>
  <si>
    <t>Pasqyrat financiare jane pergatitur ne perputhje me Standartin Kombetar te Kontabilitetit nr. 2</t>
  </si>
  <si>
    <t>Pasqyrat financiare jane pergatitur ne leke, e cila eshte monedhe funksionale per shoqerine.</t>
  </si>
  <si>
    <t>Inventare vjetore nuk ka sepse shoqeria akoma nuk ka filluar aktivitetin e saj ekonomik.</t>
  </si>
  <si>
    <t>Per Bilancin Kontabel</t>
  </si>
  <si>
    <t>Emertimi</t>
  </si>
  <si>
    <t>Shuma:</t>
  </si>
  <si>
    <t>Per Pasqyren e Te adhrurave dhe Shpenzimeve</t>
  </si>
  <si>
    <t xml:space="preserve">Pasqyra e te ardhurave dhe shpenzimeve eshte ndertuar me metoden e shpenzimeve sipas natyres. </t>
  </si>
  <si>
    <t>Sqarime te detajuara ne lidhje me zerat e kesaj pasqyre jepen ne vijim:</t>
  </si>
  <si>
    <t>ADMINISTRATORI</t>
  </si>
  <si>
    <t>EKONOMISTI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</si>
  <si>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</si>
  <si>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</si>
  <si>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</si>
  <si>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</si>
  <si>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</si>
  <si>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</si>
  <si>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</si>
  <si>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</si>
  <si>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</si>
  <si>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</si>
  <si>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</si>
  <si>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</si>
  <si>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</si>
  <si>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</si>
  <si>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</si>
  <si>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</si>
  <si>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</si>
  <si>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</si>
  <si>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</si>
  <si>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</si>
  <si>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</si>
  <si>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</si>
  <si>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</si>
  <si>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</si>
  <si>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</si>
  <si>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</si>
  <si>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</si>
  <si>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</si>
  <si>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</si>
  <si>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</si>
  <si>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</si>
  <si>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</si>
  <si>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</si>
  <si>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</si>
  <si>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</si>
  <si>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</si>
  <si>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</si>
  <si>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</si>
  <si>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</si>
  <si>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</si>
  <si>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</si>
  <si>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</si>
  <si>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</si>
  <si>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</si>
  <si>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</si>
  <si>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</si>
  <si>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</si>
  <si>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</si>
  <si>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</si>
  <si>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</si>
  <si>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</si>
  <si>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</si>
  <si>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</si>
  <si>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</si>
  <si>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Administratori</t>
  </si>
  <si>
    <t>Pasqyre Nr.2</t>
  </si>
  <si>
    <t>Në ooo/Lekë</t>
  </si>
  <si>
    <t>ANEKS STATISTIKOR</t>
  </si>
  <si>
    <t>SHPENZIMET</t>
  </si>
  <si>
    <t>Numri i Llogarise</t>
  </si>
  <si>
    <t>Kodi Statistikor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</si>
  <si>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</si>
  <si>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</si>
  <si>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</si>
  <si>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</si>
  <si>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</si>
  <si>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</si>
  <si>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</si>
  <si>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</si>
  <si>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</si>
  <si>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</si>
  <si>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</si>
  <si>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</si>
  <si>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</si>
  <si>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</si>
  <si>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</si>
  <si>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</si>
  <si>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</si>
  <si>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</si>
  <si>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</si>
  <si>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</si>
  <si>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</si>
  <si>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</si>
  <si>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</si>
  <si>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</si>
  <si>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</si>
  <si>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</si>
  <si>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</si>
  <si>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</si>
  <si>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</si>
  <si>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</si>
  <si>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</si>
  <si>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</si>
  <si>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</si>
  <si>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</si>
  <si>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</si>
  <si>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</si>
  <si>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</si>
  <si>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</si>
  <si>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</si>
  <si>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</si>
  <si>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</si>
  <si>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</si>
  <si>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</si>
  <si>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</si>
  <si>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</si>
  <si>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</si>
  <si>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</si>
  <si>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</si>
  <si>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</si>
  <si>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</si>
  <si>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</si>
  <si>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</si>
  <si>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</si>
  <si>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</si>
  <si>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</si>
  <si>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</si>
  <si>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</si>
  <si>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</si>
  <si>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</si>
  <si>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</si>
  <si>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</si>
  <si>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</si>
  <si>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</si>
  <si>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</si>
  <si>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</si>
  <si>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</si>
  <si>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</si>
  <si>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</si>
  <si>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</si>
  <si>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</si>
  <si>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  Te ardhura nga shitja e Shërbimeve 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</si>
  <si>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</si>
  <si>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</si>
  <si>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</si>
  <si>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</si>
  <si>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</si>
  <si>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</si>
  <si>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</si>
  <si>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</si>
  <si>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</si>
  <si>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</si>
  <si>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</si>
  <si>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</si>
  <si>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</si>
  <si>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</si>
  <si>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</si>
  <si>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</si>
  <si>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</si>
  <si>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</si>
  <si>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</si>
  <si>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</si>
  <si>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</si>
  <si>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</si>
  <si>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</si>
  <si>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</si>
  <si>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Nje pasqyre e pakonsoliduar</t>
  </si>
  <si>
    <t>Rezerva stat. ligjore</t>
  </si>
  <si>
    <t>Fitimi pashperndare</t>
  </si>
  <si>
    <t>Efekti i ndryshimeve ne politikat kontabel</t>
  </si>
  <si>
    <t>Devidentet e paguar</t>
  </si>
  <si>
    <t>Rritja e rezerves se kapitalit</t>
  </si>
  <si>
    <t>Emetimi i aksioneve</t>
  </si>
  <si>
    <t>Emetimi I kapitalit aksioner</t>
  </si>
  <si>
    <t>Aksione te thesarit te riblera</t>
  </si>
  <si>
    <t>Sami  Vrapi</t>
  </si>
  <si>
    <t>Sami  VRAPI</t>
  </si>
  <si>
    <t>Ekonomisti</t>
  </si>
  <si>
    <t xml:space="preserve">  Sami  Vrapi</t>
  </si>
  <si>
    <t>Shoqeria Alb International New Dimensions sha</t>
  </si>
  <si>
    <t>NIPTI: L12119011O</t>
  </si>
  <si>
    <r>
      <rPr>
        <b/>
        <u val="single"/>
        <sz val="10"/>
        <rFont val="Arial"/>
        <family val="2"/>
      </rPr>
      <t>Sqarim</t>
    </r>
    <r>
      <rPr>
        <sz val="10"/>
        <rFont val="Arial"/>
        <family val="0"/>
      </rPr>
      <t>: Dhenia e shenimeve shpjeguese ne kete pjese eshte e delyrueshme sipas SKK 2.</t>
    </r>
  </si>
  <si>
    <t>Plotesimi i te dhenave te kesaj pjese duhet te behet sipas kerkesave dhe struktures se</t>
  </si>
  <si>
    <t>percaktuara ne SKK 2 Rradha e dhenies se spjegimeve duhet te jete :</t>
  </si>
  <si>
    <t>a) lnformacion i pergjithsarn dhe politikat kontabel</t>
  </si>
  <si>
    <t>b)Shenirnet qe shpjegojne zerat e ndryshem tii pasqyrave financiare</t>
  </si>
  <si>
    <t>c) Shenime te tjera shpjegeuse</t>
  </si>
  <si>
    <t>A  lnformacion i pergjithshem</t>
  </si>
  <si>
    <t xml:space="preserve"> vlere nga 1,000 leke per seicilin aksion.</t>
  </si>
  <si>
    <t>Aktivet Afatgjata Materiale paraqiten me koston e blerjes, pakesuar me amortizimin vjetor.</t>
  </si>
  <si>
    <t>b) VlJlMESlA e veprimtarise ekonomike te njesise sone raportuse eshte e siguruar duke</t>
  </si>
  <si>
    <t>mos pasur ne plan ose nevoje nderprerjen e aktivitetit te saj.</t>
  </si>
  <si>
    <t>c) KOMPENSIM midis nje aktivi dhe nje pasivi nuk ka , ndersa midis te ardhurave dhe</t>
  </si>
  <si>
    <t>shpenzimeve ka vetem ne rastet qe lejohen nga SKK.</t>
  </si>
  <si>
    <t>d) KUPTUSHMERIA e Pasqyrave Financiare eshte realizuar ne masen e plote per te</t>
  </si>
  <si>
    <t>qene te qarta dhe te kuptushme per perdorues te jashtem qe kane njohuri te pergjitheshme te</t>
  </si>
  <si>
    <t>mjaftueshme ne fushen e kontabilitetit.</t>
  </si>
  <si>
    <t>e) MATERlALlTETl eshte vleresuar nga ana jone dhe ne baze te tij Pasqyrat Financiare</t>
  </si>
  <si>
    <t>jane hartuar vetem per zera materiale.</t>
  </si>
  <si>
    <t>f) BESUSHMERIA per hartimin e Pasqyrave Financiare eshte e siguruar pasi nuk ka</t>
  </si>
  <si>
    <t>gabime materiale duke zbatuar parimet e meposhteme :</t>
  </si>
  <si>
    <t>- Parimin e paraqitjes me besnikeri</t>
  </si>
  <si>
    <t>- Parimin e perparesise se permbajtjes ekonomike mbi formen ligjore</t>
  </si>
  <si>
    <t>- Parimin e paanshmerise pa asnje influencim te qellimshem</t>
  </si>
  <si>
    <t>- Parimin e maturise pa optimizem te perpuar, pa nen e mbivleresim te qellimshem</t>
  </si>
  <si>
    <t>- Parimin e plotesise duke paraqitur nje pamje te vertete e te drejte te P.F.</t>
  </si>
  <si>
    <t>- Parimin e qendrueshmerise per te mos ndryshuar politikat e metodat kontabel</t>
  </si>
  <si>
    <t>- Parimin e krahasueshmerise duke siguruar krahasimin midis dy periudhave</t>
  </si>
  <si>
    <t>B.  Politikat kontabel</t>
  </si>
  <si>
    <t>Politikat kontabel kryesore qe jane perdorur ne keto pasqyra financiare jane:</t>
  </si>
  <si>
    <t xml:space="preserve">1. Per vlerat monetare ne arke dhe banke eshte perdorur metoda e kostos korrente. Per vlerat </t>
  </si>
  <si>
    <t>ne perputhje me SKK 12, pika 451.</t>
  </si>
  <si>
    <t xml:space="preserve">qene e nevojshme sepse shoqeria akoma nuk ka filluar aktivitetin ekonomik, gjithashtu edhe </t>
  </si>
  <si>
    <t>provizione per kliente nuk kemi perllogaritur per te njejten aresye.</t>
  </si>
  <si>
    <t xml:space="preserve">   3. Edhe per inventaret vlen shpjegimi i dhene ne paragrafin e mesiperm.</t>
  </si>
  <si>
    <t xml:space="preserve">   4. Per aktivet afatgjata materiale eshte perdorur metoda e kostos historike.</t>
  </si>
  <si>
    <t>ndryshime ne vlere, per te cilen nuk kemi llogaritur rezerve rivleresimi.</t>
  </si>
  <si>
    <t xml:space="preserve">   5. Per furnitoret eshte perdorur metoda e kostos historike. </t>
  </si>
  <si>
    <t xml:space="preserve">C. Informacione shtese mbi zera materiale te pasqyrave financiare sipas numrave </t>
  </si>
  <si>
    <t>reference qe mund te gjenden ne keto pasqyra:</t>
  </si>
  <si>
    <t>detyrimesh te shoqerise.</t>
  </si>
  <si>
    <t>Paga personeli</t>
  </si>
  <si>
    <t>Sigurime shoqerore shendetsore</t>
  </si>
  <si>
    <t>Pas dates se miratimit te bilancit, nuk kemi patur asnje ngjarje te rendesishme per te dhene shpjegime.</t>
  </si>
  <si>
    <t>Shoqeria "Alb International New Dimensions" sha</t>
  </si>
  <si>
    <t>S H E N I M E T          S H P J E G U E S E</t>
  </si>
  <si>
    <t xml:space="preserve">a) "Alb International New Dimensions", themeluar ne date 19/09/2011 dhe regjistruar prane QKR </t>
  </si>
  <si>
    <t xml:space="preserve"> ne date19.09.2011, ndodhet me seli ne rrugen e Kavajes, Tirane.</t>
  </si>
  <si>
    <t xml:space="preserve">Veprimtaria kryesore e "Alb International New Dimensions" - sha  eshte ne fushen e tregetise </t>
  </si>
  <si>
    <t>dhe import eksport te karburaneve e vajrave lubrifikante etj.</t>
  </si>
  <si>
    <t xml:space="preserve">monetare ne monedhe te huaj (kryesisht Euro), eshte perdorur kursi i kembimit ne dt. 31.12.2011 </t>
  </si>
  <si>
    <t>1. Kuadri ligjor: Ligjit 9228 dt 29.04.2004 "Per Kontabilitetin dhe Pasqyrat Financiare"</t>
  </si>
  <si>
    <t>2. Kuadri kontabel i aplikuar : Stndartet Kombetare te Kontabilitetit ne Shqiperi.(SKK 2; 49)</t>
  </si>
  <si>
    <t>3. Baza e pergatitjes se PF : Te drejtat dhe detyrimet e konstatuara.(SSK 1, 35)</t>
  </si>
  <si>
    <t>4. Parimet dhe karakteristikat cilesore te perdorura per hartimin e P.F. : (SKK 1; 37 - 69)</t>
  </si>
  <si>
    <t xml:space="preserve"> 2. Per te vleresuar llogarite e arketueshme do te aplikohej metoda e kostos historike, por nuk ka </t>
  </si>
  <si>
    <t xml:space="preserve">                                 ADMINISTRATORI</t>
  </si>
  <si>
    <t>Alb International New Dimensions - sha</t>
  </si>
  <si>
    <t xml:space="preserve">Periudha   </t>
  </si>
  <si>
    <t>raportuse</t>
  </si>
  <si>
    <t xml:space="preserve">Paraardhese 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</si>
  <si>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</si>
  <si>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</si>
  <si>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</si>
  <si>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</si>
  <si>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</si>
  <si>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</si>
  <si>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</si>
  <si>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</si>
  <si>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</si>
  <si>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</si>
  <si>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</si>
  <si>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</si>
  <si>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</si>
  <si>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</si>
  <si>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</si>
  <si>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</si>
  <si>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Interes I arketuar</t>
  </si>
  <si>
    <t>Dividente te arketuar</t>
  </si>
  <si>
    <t>M M Neto e perdorur ne veprimtarine investuese</t>
  </si>
  <si>
    <t>Te ardhura nga emetimi I kapitalit aksioner</t>
  </si>
  <si>
    <t>Te ardhura nga huamarrjet afatgjata</t>
  </si>
  <si>
    <t>Pagesat e detyrimeve te qerase financiare</t>
  </si>
  <si>
    <t xml:space="preserve">Dividente te paguar </t>
  </si>
  <si>
    <t>M M Neto e perdorur ne veprimtarine financiare</t>
  </si>
  <si>
    <t>Rritja / renia  Neto e mjeteve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</si>
  <si>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</si>
  <si>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</si>
  <si>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</si>
  <si>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</si>
  <si>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L12119011O</t>
  </si>
  <si>
    <t>Viti   2012</t>
  </si>
  <si>
    <t xml:space="preserve">            20/03/2013</t>
  </si>
  <si>
    <t>Pasqyrat    Financiare    te    Vitit   2012        Alb Int. New Dimensions sha</t>
  </si>
  <si>
    <t>Pasqyra e te Ardhurave dhe Shpenzimeve     2012   Alb Int. New Dimensions -sha</t>
  </si>
  <si>
    <t>Pasqyra e Fluksit monetar - Metoda Indirekte  VITI 2012</t>
  </si>
  <si>
    <t>PASQYRA E NDRYSHIMEVE NE KAPITAL 2012  Alb Int. New Dimensions - sha</t>
  </si>
  <si>
    <t>Pozicioni me 31 dhjetor 2012</t>
  </si>
  <si>
    <t>Pasqyrat    Financiare    te    Vitit   2012     Alb Int. New Dimensions - sha</t>
  </si>
  <si>
    <t>Viti 2012</t>
  </si>
  <si>
    <t>Viti 2011</t>
  </si>
  <si>
    <t>Te punesuar mesatarisht per vitin 2012:</t>
  </si>
  <si>
    <t>Aktivet Afatgjata Materiale  me vlere fillestare   2012</t>
  </si>
  <si>
    <t>Amortizimi A.A.Materiale   2012</t>
  </si>
  <si>
    <t>Vlera Kontabel Neto e A.A.Materiale  2012</t>
  </si>
  <si>
    <t>Gjendja dhe ndryshimet e AAM-ve, amortizimet dhe zhvleresimet viti 2012</t>
  </si>
  <si>
    <t>Pajisje informatike</t>
  </si>
  <si>
    <t>Pajisje zyre</t>
  </si>
  <si>
    <t>Shoqeria Alb International New Dimensions - sha</t>
  </si>
  <si>
    <t>Vo. Nuk kemi perllogaritur amortizim, pasi kompania rezulton me humbje.</t>
  </si>
  <si>
    <t>Mentor  ZEQJA</t>
  </si>
  <si>
    <t>MENTOR  ZEQJA</t>
  </si>
  <si>
    <t>Pozicioni me 31 dhjetor 2011</t>
  </si>
  <si>
    <t>MENTOR ZEQJA</t>
  </si>
  <si>
    <t>Kosto e AAM-ve me 01.01.2012</t>
  </si>
  <si>
    <t>Kosto e AAM-ve 31.12.2012</t>
  </si>
  <si>
    <t>Amortizimi AAM-ve 01.01.2012</t>
  </si>
  <si>
    <t>Amortizimi i AAM-ve 31.12.2012</t>
  </si>
  <si>
    <t>Zhvleresimi AAM-ve 01.01.2012</t>
  </si>
  <si>
    <t>Zhvleresimi AAM-ve 31.12.2012</t>
  </si>
  <si>
    <t>Vlera neto e AAM-ve 01.01.2012</t>
  </si>
  <si>
    <t>Vlera neto e AAM-ve 31.12.2012</t>
  </si>
  <si>
    <t>Mbi hartimin e Pasqyrave Financiare per vitin ushtrimor 2012</t>
  </si>
  <si>
    <t>Kapitali themeltar i shoqerise: 3,500,000 (tri milione e peseqind mije leke) i ndare ne kuota aksionesh me</t>
  </si>
  <si>
    <t xml:space="preserve"> Per keto aktive eshte bere testi i zhvleresimit ne daten 31.12.2012 dhe ka rezultuar se nuk ka </t>
  </si>
  <si>
    <t xml:space="preserve"> </t>
  </si>
  <si>
    <t>parapagime per sherbime te porositura, ndersa shuma prej24,261,111 leke jane TVSH e kreditueshme.</t>
  </si>
  <si>
    <t xml:space="preserve">1. Zeri i 3-te ne aktivin e bilancit ne vleren 42,868,655 leke perbehet prej 18,607,544 leke jane </t>
  </si>
  <si>
    <t>2. Ne zerin 7 te aktivit, shuma 112,608,988 leke perfaqeson shpenzime per investime ne periudha te ardhshme.</t>
  </si>
  <si>
    <t xml:space="preserve">3. Ne zerin 2 te pasivit te bilancit shuma prej  59,268,240 leke jane huamarrje afatshkurter per likujdime </t>
  </si>
  <si>
    <t>detyrime  per sherbime te kryera , detyrime ndaj punonjesve per paga, sig. e TAP eshte prej 683,787 leke,</t>
  </si>
  <si>
    <t xml:space="preserve">   5. Zeri 5 ne pasqyren e te ardhurave dhe shpenzimeve, Kosto e punes per vleren 5,935,251 leke, kemi:</t>
  </si>
  <si>
    <t>6. Ne zerin 7 shpenzime te tjera per shumen 1,934,210 leke kemi:</t>
  </si>
  <si>
    <t>Kancelari</t>
  </si>
  <si>
    <t>Riparime sherbime</t>
  </si>
  <si>
    <t>Auditim bilanci</t>
  </si>
  <si>
    <t>Perkthime, noterizime</t>
  </si>
  <si>
    <t>Shp. Zhdoganimi</t>
  </si>
  <si>
    <t>Shp. Konc. Patenta</t>
  </si>
  <si>
    <t>Shp. Postare telecom</t>
  </si>
  <si>
    <t>Sherbim banke</t>
  </si>
  <si>
    <t>Ne vijim po bashkengjisim gjendjen e inventarit te aktiveve afatgjata te dates 31.12.2012 dhe formularet vjetore.</t>
  </si>
  <si>
    <t xml:space="preserve">     Sami  VRAPI</t>
  </si>
  <si>
    <t>Shuma pajisje zyre:</t>
  </si>
  <si>
    <t>Shuma pajisje informatike:</t>
  </si>
  <si>
    <t>Shuma AQT fabrika Tapize:</t>
  </si>
  <si>
    <t>Furgon Iveco</t>
  </si>
  <si>
    <t>Shuma inv. Imet:</t>
  </si>
  <si>
    <t>INVENTARIZIMI 2012</t>
  </si>
  <si>
    <t>Nr.</t>
  </si>
  <si>
    <t>Date</t>
  </si>
  <si>
    <t>Nj.m.</t>
  </si>
  <si>
    <t>Sasi</t>
  </si>
  <si>
    <t>Çmim</t>
  </si>
  <si>
    <t>Vlefte</t>
  </si>
  <si>
    <t>12.09.2012</t>
  </si>
  <si>
    <t>Ndricues plafonier</t>
  </si>
  <si>
    <t>cope</t>
  </si>
  <si>
    <t>Ndricues plaf.</t>
  </si>
  <si>
    <t>Abazhur</t>
  </si>
  <si>
    <t>Abazhur komodine</t>
  </si>
  <si>
    <t>14.09.2012</t>
  </si>
  <si>
    <t>Ndricues 1 lamp</t>
  </si>
  <si>
    <t>Ndricues led I kuq</t>
  </si>
  <si>
    <t>Ndricues led lamp</t>
  </si>
  <si>
    <t>Ndricues 2 lamp</t>
  </si>
  <si>
    <t>Ndricues 1 corp</t>
  </si>
  <si>
    <t>Transformator</t>
  </si>
  <si>
    <t>Lap top</t>
  </si>
  <si>
    <t>Router</t>
  </si>
  <si>
    <t>UPS 650 va</t>
  </si>
  <si>
    <t>Cante laptopi</t>
  </si>
  <si>
    <t>Maus</t>
  </si>
  <si>
    <t>Ekran</t>
  </si>
  <si>
    <t>Printer I thjeshteformat A3</t>
  </si>
  <si>
    <t>Makineri e pajisje</t>
  </si>
  <si>
    <t>Fabrika e kripes Tapize</t>
  </si>
  <si>
    <t>Evaporator, ene per impjantin</t>
  </si>
  <si>
    <t>Vegla, aksesore per impjantin</t>
  </si>
  <si>
    <t>kit</t>
  </si>
  <si>
    <t>Makineri e paketimit e impjantit</t>
  </si>
  <si>
    <t>Aparat saldimi</t>
  </si>
  <si>
    <t>Rezervuar uji te perdorur</t>
  </si>
  <si>
    <t>Termometer per impjantin</t>
  </si>
  <si>
    <t>Manometer per impjantin</t>
  </si>
  <si>
    <t>Vegla pune per impjantin</t>
  </si>
  <si>
    <t>Rezervuar uji 1000 l. te perdorur</t>
  </si>
  <si>
    <t>Rezervuar uji 280 l. te perdorur</t>
  </si>
  <si>
    <t>Autokllave e perdorur</t>
  </si>
  <si>
    <t>Podium levizes</t>
  </si>
  <si>
    <t>Tavoline pune metalike</t>
  </si>
  <si>
    <t>Karroce transporti e perdorur</t>
  </si>
  <si>
    <t>Bojlere 135 litra</t>
  </si>
  <si>
    <t>Bojlere 10 litra</t>
  </si>
  <si>
    <t>Helika ventilatori</t>
  </si>
  <si>
    <t>Pompe qarkulluese</t>
  </si>
  <si>
    <t>Pompe uji centrifugale</t>
  </si>
  <si>
    <t>Rafte metalike</t>
  </si>
  <si>
    <t>Mikroskop I thjwahtw</t>
  </si>
  <si>
    <t>Pajisje matje PH te ujit</t>
  </si>
  <si>
    <t>Rezervuar uji 5 litra</t>
  </si>
  <si>
    <t>Rezervuar uji 10 litra</t>
  </si>
  <si>
    <t>Skaner format A3</t>
  </si>
  <si>
    <t>Valvola tubacionesh impjanti</t>
  </si>
  <si>
    <t>Mulli elektrik I perdorur</t>
  </si>
  <si>
    <t>Sistem trajtimi uji</t>
  </si>
  <si>
    <t>Rezervuar uji 680 litra + kapak</t>
  </si>
  <si>
    <t>Rezervuar uji 210 litra + kapak</t>
  </si>
  <si>
    <t>Inventar I imet</t>
  </si>
  <si>
    <t>Doreza plastike</t>
  </si>
  <si>
    <t>Veshje koke (helmeta)</t>
  </si>
  <si>
    <t>Kufje mbrojtese</t>
  </si>
  <si>
    <t>Tapa veshi</t>
  </si>
  <si>
    <t>Stende shkrimi</t>
  </si>
  <si>
    <t>Silikon 250 ml</t>
  </si>
  <si>
    <t>Silikon 100 ml</t>
  </si>
  <si>
    <t>Silikon 50 ml</t>
  </si>
  <si>
    <t>Maska mbrojtese per punonjesit</t>
  </si>
  <si>
    <t>Filtra pastrimi uji</t>
  </si>
  <si>
    <t>Rrip mesi mbrojtes per punonjesit</t>
  </si>
  <si>
    <t>Syza mbrojtese</t>
  </si>
  <si>
    <t>Percjelles elektrik per impjantin</t>
  </si>
  <si>
    <t>Kominoshe pune</t>
  </si>
  <si>
    <t>Xhaketa pune</t>
  </si>
  <si>
    <t>Pantallona mbrojtese per punonj.</t>
  </si>
  <si>
    <t>Bluza pune per punonjesit</t>
  </si>
  <si>
    <t>Kapele pune</t>
  </si>
  <si>
    <t>Kepuce pune</t>
  </si>
  <si>
    <t>Valixhe plastike</t>
  </si>
  <si>
    <t>Palete plastike</t>
  </si>
  <si>
    <t>Shishe plastike I liter</t>
  </si>
  <si>
    <t>Tabele shkrimi</t>
  </si>
  <si>
    <t>Tende mbrojtese strehimi</t>
  </si>
  <si>
    <t>Dyshek dhe krevat portativ</t>
  </si>
  <si>
    <t>Lapustile (lapsa me ngjyra)</t>
  </si>
  <si>
    <t>Mbrojtese gjuri per punonmjesit</t>
  </si>
  <si>
    <t>Qera ambjentesh</t>
  </si>
  <si>
    <t xml:space="preserve">  EKONOMISTI</t>
  </si>
  <si>
    <t>Pasqyre permbledhese</t>
  </si>
  <si>
    <t>Totali gjithsej:</t>
  </si>
  <si>
    <t xml:space="preserve">4. Zeri i 3-te ne pasivin e bilancit ne vleren 114,677,177 leke perbehet prej 2,973,193 leke jane </t>
  </si>
  <si>
    <t>ndersa shuma prej 111,020,197 leke jane detyrime ndaj krediroreve te tjere.</t>
  </si>
  <si>
    <t>Mentor Zeqja</t>
  </si>
  <si>
    <t>Sami Vrapi</t>
  </si>
  <si>
    <t>Pozicioni me 31 dhjetor 2010</t>
  </si>
  <si>
    <t>PASQYRA E INVENTARIT TE MJETEVE TE TRANSPORTIT NE PRONESI TE SHOQERISE</t>
  </si>
  <si>
    <t>PER VITIN  2012</t>
  </si>
  <si>
    <t>Emertimi mjetit</t>
  </si>
  <si>
    <t>Kapaciteti</t>
  </si>
  <si>
    <t>Targa</t>
  </si>
  <si>
    <t>Vlera ne leke</t>
  </si>
  <si>
    <t>Verejtje</t>
  </si>
  <si>
    <t>Fiat Iveco C35</t>
  </si>
  <si>
    <t>AA541EE</t>
  </si>
  <si>
    <t>DEKLARATE</t>
  </si>
  <si>
    <t xml:space="preserve"> deklaroj sa me poshte:</t>
  </si>
  <si>
    <t xml:space="preserve">Shoqeria ka hartuar pasqyrat financiare per vitin ushtrimor 2012, te cilat jane hartuar konform </t>
  </si>
  <si>
    <t xml:space="preserve">standarteve kombetare dhe nderkombetare te kontabilitetit, te ligjit Nr. 8438, date 28/12/1998, </t>
  </si>
  <si>
    <t xml:space="preserve">i ndryshuar, te udhezimit te Ministrit te Financave Nr. 5, date 30/01/2006 si dhe te ligjit </t>
  </si>
  <si>
    <t>Nr. 9228, date 19/05/2004, i ndryshuar.</t>
  </si>
  <si>
    <t>Pasqyrat financiare jane hartuar nga Sami Vrapi, ekonomist i punesuar prane shoqerise.</t>
  </si>
  <si>
    <t>Eksperte kontabel eshte perzgjedhur znj. Hazbie Leka.</t>
  </si>
  <si>
    <t xml:space="preserve">  ADMINISTRATOR                                     </t>
  </si>
  <si>
    <t>Ne emer te shoqerise tregtare "Alb International New Dimensions" sha, me NIPT: L12119011O, me adrese selie</t>
  </si>
  <si>
    <t>ne rrugen e "Kavajes", P. "Baja Bad", k. 10, Tirane, une, Mentor Zeqja, perfaqesues ligjore  i shoqerise,</t>
  </si>
  <si>
    <t xml:space="preserve">         1. Ajdin Sejdiu, zoteron 55 % te kuotave te shoqerise.</t>
  </si>
  <si>
    <t xml:space="preserve">         2. Anton Eberli, zoteron 10 % te kuotave te shoqerise.</t>
  </si>
  <si>
    <t xml:space="preserve">         3. Otto Losonc, zoteron 20 % te kuotave te shoqerise.</t>
  </si>
  <si>
    <t xml:space="preserve">         4. Ermegan Saboviç, zoteron 15 % te kuotave te shoqerise.</t>
  </si>
  <si>
    <t>Aksionere te shoqerise tregtare "Alb International New Dimensions" sha jane:</t>
  </si>
  <si>
    <t>Per shoqerine "Alb International New Dimensions" - sha</t>
  </si>
  <si>
    <t>Shpenzime per investime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</si>
</sst>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;\-#,##0.00"/>
    <numFmt numFmtId="182" formatCode="_(* #,##0_);_(* \(#,##0\);_(* &quot;-&quot;??_);_(@_)"/>
    <numFmt numFmtId="183" formatCode="#,##0.00###;\-#,##0.00###"/>
    <numFmt numFmtId="184" formatCode="#,##0.0#%;\-#,##0.0#%"/>
    <numFmt numFmtId="185" formatCode="#,##0.0;\-#,##0.0"/>
    <numFmt numFmtId="186" formatCode="_-* #,##0.0_L_e_k_-;\-* #,##0.0_L_e_k_-;_-* &quot;-&quot;??_L_e_k_-;_-@_-"/>
    <numFmt numFmtId="187" formatCode="_-* #,##0_L_e_k_-;\-* #,##0_L_e_k_-;_-* &quot;-&quot;??_L_e_k_-;_-@_-"/>
    <numFmt numFmtId="188" formatCode="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</numFmts>
  <fonts count="10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gency FB"/>
      <family val="2"/>
    </font>
    <font>
      <b/>
      <sz val="12"/>
      <name val="Agency FB"/>
      <family val="2"/>
    </font>
    <font>
      <sz val="11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1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10"/>
      <name val="Agency FB"/>
      <family val="2"/>
    </font>
    <font>
      <b/>
      <sz val="11"/>
      <color indexed="10"/>
      <name val="Agency FB"/>
      <family val="2"/>
    </font>
    <font>
      <b/>
      <sz val="26"/>
      <color indexed="56"/>
      <name val="Arial Narrow"/>
      <family val="2"/>
    </font>
    <font>
      <b/>
      <u val="single"/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u val="single"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56"/>
      <name val="Arial Narrow"/>
      <family val="2"/>
    </font>
    <font>
      <u val="single"/>
      <sz val="12"/>
      <name val="Arial Narrow"/>
      <family val="2"/>
    </font>
    <font>
      <u val="single"/>
      <sz val="10"/>
      <name val="Arial Narrow"/>
      <family val="2"/>
    </font>
    <font>
      <u val="single"/>
      <sz val="14"/>
      <name val="Arial Narrow"/>
      <family val="2"/>
    </font>
    <font>
      <sz val="9"/>
      <color indexed="8"/>
      <name val="Arial Narrow"/>
      <family val="2"/>
    </font>
    <font>
      <sz val="14"/>
      <name val="Arial"/>
      <family val="2"/>
    </font>
    <font>
      <b/>
      <u val="single"/>
      <sz val="11"/>
      <name val="Arial Narrow"/>
      <family val="2"/>
    </font>
    <font>
      <b/>
      <i/>
      <sz val="14"/>
      <name val="Arial Narrow"/>
      <family val="2"/>
    </font>
    <font>
      <b/>
      <u val="single"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9" fillId="0" borderId="12" xfId="0" applyFont="1" applyBorder="1" applyAlignment="1">
      <alignment/>
    </xf>
    <xf numFmtId="49" fontId="23" fillId="0" borderId="12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13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2" fillId="0" borderId="12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9" fontId="23" fillId="0" borderId="14" xfId="0" applyNumberFormat="1" applyFont="1" applyFill="1" applyBorder="1" applyAlignment="1">
      <alignment/>
    </xf>
    <xf numFmtId="49" fontId="23" fillId="0" borderId="15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0" fontId="21" fillId="0" borderId="18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0" fontId="0" fillId="0" borderId="0" xfId="0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4" fillId="0" borderId="0" xfId="0" applyFont="1" applyAlignment="1">
      <alignment/>
    </xf>
    <xf numFmtId="169" fontId="32" fillId="0" borderId="0" xfId="43" applyNumberFormat="1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69" fontId="32" fillId="0" borderId="0" xfId="43" applyNumberFormat="1" applyFont="1" applyBorder="1" applyAlignment="1">
      <alignment horizont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wrapText="1"/>
    </xf>
    <xf numFmtId="169" fontId="45" fillId="0" borderId="21" xfId="43" applyNumberFormat="1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3" fontId="35" fillId="0" borderId="24" xfId="0" applyNumberFormat="1" applyFont="1" applyBorder="1" applyAlignment="1">
      <alignment horizontal="center"/>
    </xf>
    <xf numFmtId="3" fontId="46" fillId="0" borderId="24" xfId="43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center"/>
    </xf>
    <xf numFmtId="3" fontId="45" fillId="0" borderId="24" xfId="43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3" fontId="34" fillId="0" borderId="24" xfId="0" applyNumberFormat="1" applyFont="1" applyBorder="1" applyAlignment="1">
      <alignment vertical="center"/>
    </xf>
    <xf numFmtId="3" fontId="45" fillId="0" borderId="24" xfId="43" applyNumberFormat="1" applyFont="1" applyBorder="1" applyAlignment="1">
      <alignment vertical="center"/>
    </xf>
    <xf numFmtId="3" fontId="35" fillId="0" borderId="25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/>
    </xf>
    <xf numFmtId="3" fontId="34" fillId="0" borderId="24" xfId="0" applyNumberFormat="1" applyFont="1" applyBorder="1" applyAlignment="1">
      <alignment horizont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left" vertical="center" wrapText="1"/>
    </xf>
    <xf numFmtId="3" fontId="35" fillId="0" borderId="27" xfId="0" applyNumberFormat="1" applyFont="1" applyBorder="1" applyAlignment="1">
      <alignment horizontal="center"/>
    </xf>
    <xf numFmtId="0" fontId="35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101" fillId="0" borderId="0" xfId="0" applyNumberFormat="1" applyFont="1" applyAlignment="1">
      <alignment vertical="center"/>
    </xf>
    <xf numFmtId="0" fontId="34" fillId="4" borderId="0" xfId="0" applyFont="1" applyFill="1" applyAlignment="1">
      <alignment/>
    </xf>
    <xf numFmtId="0" fontId="102" fillId="0" borderId="24" xfId="0" applyFont="1" applyBorder="1" applyAlignment="1">
      <alignment/>
    </xf>
    <xf numFmtId="3" fontId="10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14" fontId="0" fillId="0" borderId="24" xfId="0" applyNumberFormat="1" applyBorder="1" applyAlignment="1">
      <alignment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0" fontId="0" fillId="0" borderId="24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" fontId="2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14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3" fontId="33" fillId="0" borderId="24" xfId="0" applyNumberFormat="1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/>
    </xf>
    <xf numFmtId="3" fontId="32" fillId="0" borderId="24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3" fontId="33" fillId="0" borderId="27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4" fontId="34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/>
    </xf>
    <xf numFmtId="4" fontId="35" fillId="0" borderId="21" xfId="0" applyNumberFormat="1" applyFont="1" applyFill="1" applyBorder="1" applyAlignment="1">
      <alignment horizontal="center" vertical="center"/>
    </xf>
    <xf numFmtId="4" fontId="35" fillId="0" borderId="24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/>
    </xf>
    <xf numFmtId="4" fontId="34" fillId="0" borderId="24" xfId="0" applyNumberFormat="1" applyFont="1" applyFill="1" applyBorder="1" applyAlignment="1">
      <alignment vertical="center"/>
    </xf>
    <xf numFmtId="4" fontId="34" fillId="0" borderId="24" xfId="0" applyNumberFormat="1" applyFont="1" applyFill="1" applyBorder="1" applyAlignment="1">
      <alignment horizontal="center" vertical="center"/>
    </xf>
    <xf numFmtId="3" fontId="41" fillId="0" borderId="24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vertical="center"/>
    </xf>
    <xf numFmtId="180" fontId="34" fillId="0" borderId="24" xfId="0" applyNumberFormat="1" applyFont="1" applyFill="1" applyBorder="1" applyAlignment="1">
      <alignment horizontal="left" vertical="center"/>
    </xf>
    <xf numFmtId="3" fontId="35" fillId="0" borderId="24" xfId="0" applyNumberFormat="1" applyFont="1" applyFill="1" applyBorder="1" applyAlignment="1">
      <alignment vertical="center"/>
    </xf>
    <xf numFmtId="0" fontId="34" fillId="0" borderId="26" xfId="0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28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3" fontId="38" fillId="0" borderId="30" xfId="0" applyNumberFormat="1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38" fillId="0" borderId="34" xfId="0" applyNumberFormat="1" applyFont="1" applyFill="1" applyBorder="1" applyAlignment="1">
      <alignment horizontal="center"/>
    </xf>
    <xf numFmtId="0" fontId="38" fillId="0" borderId="35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0" fontId="38" fillId="0" borderId="38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0" fontId="38" fillId="0" borderId="39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37" fillId="0" borderId="41" xfId="0" applyFont="1" applyFill="1" applyBorder="1" applyAlignment="1">
      <alignment/>
    </xf>
    <xf numFmtId="3" fontId="37" fillId="0" borderId="42" xfId="0" applyNumberFormat="1" applyFont="1" applyFill="1" applyBorder="1" applyAlignment="1">
      <alignment/>
    </xf>
    <xf numFmtId="0" fontId="37" fillId="0" borderId="43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7" fillId="0" borderId="38" xfId="0" applyFont="1" applyFill="1" applyBorder="1" applyAlignment="1">
      <alignment/>
    </xf>
    <xf numFmtId="0" fontId="37" fillId="0" borderId="39" xfId="0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39" fillId="0" borderId="37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8" fillId="0" borderId="46" xfId="0" applyFont="1" applyFill="1" applyBorder="1" applyAlignment="1">
      <alignment/>
    </xf>
    <xf numFmtId="0" fontId="35" fillId="0" borderId="0" xfId="58" applyFont="1" applyFill="1" applyBorder="1" applyAlignment="1">
      <alignment horizontal="left"/>
      <protection/>
    </xf>
    <xf numFmtId="0" fontId="34" fillId="0" borderId="47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14" fontId="34" fillId="0" borderId="49" xfId="0" applyNumberFormat="1" applyFont="1" applyFill="1" applyBorder="1" applyAlignment="1">
      <alignment horizontal="center"/>
    </xf>
    <xf numFmtId="14" fontId="34" fillId="0" borderId="50" xfId="0" applyNumberFormat="1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0" fontId="32" fillId="0" borderId="49" xfId="0" applyFont="1" applyFill="1" applyBorder="1" applyAlignment="1">
      <alignment/>
    </xf>
    <xf numFmtId="0" fontId="34" fillId="0" borderId="49" xfId="0" applyFont="1" applyFill="1" applyBorder="1" applyAlignment="1">
      <alignment horizontal="center"/>
    </xf>
    <xf numFmtId="3" fontId="34" fillId="0" borderId="49" xfId="44" applyNumberFormat="1" applyFont="1" applyFill="1" applyBorder="1" applyAlignment="1">
      <alignment/>
    </xf>
    <xf numFmtId="3" fontId="34" fillId="0" borderId="50" xfId="44" applyNumberFormat="1" applyFont="1" applyFill="1" applyBorder="1" applyAlignment="1">
      <alignment/>
    </xf>
    <xf numFmtId="3" fontId="32" fillId="0" borderId="49" xfId="44" applyNumberFormat="1" applyFont="1" applyFill="1" applyBorder="1" applyAlignment="1">
      <alignment/>
    </xf>
    <xf numFmtId="1" fontId="32" fillId="0" borderId="49" xfId="0" applyNumberFormat="1" applyFont="1" applyFill="1" applyBorder="1" applyAlignment="1">
      <alignment/>
    </xf>
    <xf numFmtId="0" fontId="34" fillId="0" borderId="52" xfId="0" applyFont="1" applyFill="1" applyBorder="1" applyAlignment="1">
      <alignment vertical="center"/>
    </xf>
    <xf numFmtId="0" fontId="43" fillId="0" borderId="53" xfId="0" applyFont="1" applyFill="1" applyBorder="1" applyAlignment="1">
      <alignment vertical="center"/>
    </xf>
    <xf numFmtId="0" fontId="43" fillId="0" borderId="53" xfId="0" applyFont="1" applyFill="1" applyBorder="1" applyAlignment="1">
      <alignment horizontal="center" vertical="center"/>
    </xf>
    <xf numFmtId="3" fontId="43" fillId="0" borderId="53" xfId="44" applyNumberFormat="1" applyFont="1" applyFill="1" applyBorder="1" applyAlignment="1">
      <alignment vertical="center"/>
    </xf>
    <xf numFmtId="3" fontId="43" fillId="0" borderId="54" xfId="44" applyNumberFormat="1" applyFont="1" applyFill="1" applyBorder="1" applyAlignment="1">
      <alignment vertical="center"/>
    </xf>
    <xf numFmtId="0" fontId="32" fillId="0" borderId="51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3" fontId="32" fillId="0" borderId="50" xfId="44" applyNumberFormat="1" applyFont="1" applyFill="1" applyBorder="1" applyAlignment="1">
      <alignment/>
    </xf>
    <xf numFmtId="0" fontId="33" fillId="0" borderId="52" xfId="0" applyFont="1" applyFill="1" applyBorder="1" applyAlignment="1">
      <alignment vertical="center"/>
    </xf>
    <xf numFmtId="0" fontId="33" fillId="0" borderId="53" xfId="0" applyFont="1" applyFill="1" applyBorder="1" applyAlignment="1">
      <alignment vertical="center"/>
    </xf>
    <xf numFmtId="0" fontId="33" fillId="0" borderId="53" xfId="0" applyFont="1" applyFill="1" applyBorder="1" applyAlignment="1">
      <alignment horizontal="center" vertical="center"/>
    </xf>
    <xf numFmtId="3" fontId="33" fillId="0" borderId="53" xfId="44" applyNumberFormat="1" applyFont="1" applyFill="1" applyBorder="1" applyAlignment="1">
      <alignment vertical="center"/>
    </xf>
    <xf numFmtId="3" fontId="33" fillId="0" borderId="54" xfId="44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/>
    </xf>
    <xf numFmtId="3" fontId="34" fillId="0" borderId="0" xfId="44" applyNumberFormat="1" applyFont="1" applyFill="1" applyBorder="1" applyAlignment="1">
      <alignment/>
    </xf>
    <xf numFmtId="0" fontId="44" fillId="0" borderId="0" xfId="58" applyFont="1" applyFill="1" applyBorder="1" applyAlignment="1">
      <alignment horizontal="left"/>
      <protection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7" fillId="0" borderId="55" xfId="0" applyFont="1" applyFill="1" applyBorder="1" applyAlignment="1">
      <alignment horizontal="center"/>
    </xf>
    <xf numFmtId="0" fontId="47" fillId="0" borderId="56" xfId="0" applyFont="1" applyFill="1" applyBorder="1" applyAlignment="1">
      <alignment vertic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/>
    </xf>
    <xf numFmtId="0" fontId="53" fillId="0" borderId="47" xfId="0" applyFont="1" applyFill="1" applyBorder="1" applyAlignment="1">
      <alignment/>
    </xf>
    <xf numFmtId="0" fontId="53" fillId="0" borderId="48" xfId="0" applyFont="1" applyFill="1" applyBorder="1" applyAlignment="1">
      <alignment/>
    </xf>
    <xf numFmtId="0" fontId="47" fillId="0" borderId="59" xfId="0" applyFont="1" applyFill="1" applyBorder="1" applyAlignment="1">
      <alignment horizontal="center"/>
    </xf>
    <xf numFmtId="0" fontId="47" fillId="0" borderId="60" xfId="0" applyFont="1" applyFill="1" applyBorder="1" applyAlignment="1">
      <alignment/>
    </xf>
    <xf numFmtId="182" fontId="47" fillId="0" borderId="60" xfId="42" applyNumberFormat="1" applyFont="1" applyFill="1" applyBorder="1" applyAlignment="1">
      <alignment horizontal="right"/>
    </xf>
    <xf numFmtId="182" fontId="47" fillId="0" borderId="60" xfId="42" applyNumberFormat="1" applyFont="1" applyFill="1" applyBorder="1" applyAlignment="1">
      <alignment/>
    </xf>
    <xf numFmtId="37" fontId="47" fillId="0" borderId="60" xfId="0" applyNumberFormat="1" applyFont="1" applyFill="1" applyBorder="1" applyAlignment="1">
      <alignment/>
    </xf>
    <xf numFmtId="37" fontId="47" fillId="0" borderId="61" xfId="0" applyNumberFormat="1" applyFont="1" applyFill="1" applyBorder="1" applyAlignment="1">
      <alignment/>
    </xf>
    <xf numFmtId="0" fontId="47" fillId="0" borderId="51" xfId="0" applyFont="1" applyFill="1" applyBorder="1" applyAlignment="1">
      <alignment horizontal="center"/>
    </xf>
    <xf numFmtId="0" fontId="47" fillId="0" borderId="49" xfId="0" applyFont="1" applyFill="1" applyBorder="1" applyAlignment="1">
      <alignment/>
    </xf>
    <xf numFmtId="182" fontId="47" fillId="0" borderId="49" xfId="42" applyNumberFormat="1" applyFont="1" applyFill="1" applyBorder="1" applyAlignment="1">
      <alignment/>
    </xf>
    <xf numFmtId="37" fontId="47" fillId="0" borderId="49" xfId="0" applyNumberFormat="1" applyFont="1" applyFill="1" applyBorder="1" applyAlignment="1">
      <alignment/>
    </xf>
    <xf numFmtId="37" fontId="47" fillId="0" borderId="50" xfId="0" applyNumberFormat="1" applyFont="1" applyFill="1" applyBorder="1" applyAlignment="1">
      <alignment/>
    </xf>
    <xf numFmtId="0" fontId="53" fillId="0" borderId="49" xfId="0" applyFont="1" applyFill="1" applyBorder="1" applyAlignment="1">
      <alignment/>
    </xf>
    <xf numFmtId="182" fontId="47" fillId="0" borderId="50" xfId="42" applyNumberFormat="1" applyFont="1" applyFill="1" applyBorder="1" applyAlignment="1">
      <alignment/>
    </xf>
    <xf numFmtId="0" fontId="53" fillId="0" borderId="51" xfId="0" applyFont="1" applyFill="1" applyBorder="1" applyAlignment="1">
      <alignment/>
    </xf>
    <xf numFmtId="0" fontId="53" fillId="0" borderId="50" xfId="0" applyFont="1" applyFill="1" applyBorder="1" applyAlignment="1">
      <alignment/>
    </xf>
    <xf numFmtId="182" fontId="53" fillId="0" borderId="49" xfId="42" applyNumberFormat="1" applyFont="1" applyFill="1" applyBorder="1" applyAlignment="1">
      <alignment/>
    </xf>
    <xf numFmtId="0" fontId="47" fillId="0" borderId="52" xfId="0" applyFont="1" applyFill="1" applyBorder="1" applyAlignment="1">
      <alignment horizontal="center"/>
    </xf>
    <xf numFmtId="0" fontId="47" fillId="0" borderId="53" xfId="0" applyFont="1" applyFill="1" applyBorder="1" applyAlignment="1">
      <alignment/>
    </xf>
    <xf numFmtId="37" fontId="47" fillId="0" borderId="53" xfId="0" applyNumberFormat="1" applyFont="1" applyFill="1" applyBorder="1" applyAlignment="1">
      <alignment/>
    </xf>
    <xf numFmtId="37" fontId="47" fillId="0" borderId="54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26" xfId="58" applyFont="1" applyFill="1" applyBorder="1" applyAlignment="1">
      <alignment horizontal="center"/>
      <protection/>
    </xf>
    <xf numFmtId="2" fontId="16" fillId="0" borderId="62" xfId="58" applyNumberFormat="1" applyFont="1" applyFill="1" applyBorder="1" applyAlignment="1">
      <alignment horizontal="center" wrapText="1"/>
      <protection/>
    </xf>
    <xf numFmtId="0" fontId="17" fillId="0" borderId="63" xfId="58" applyFont="1" applyFill="1" applyBorder="1" applyAlignment="1">
      <alignment horizontal="center" vertical="center" wrapText="1"/>
      <protection/>
    </xf>
    <xf numFmtId="0" fontId="17" fillId="0" borderId="64" xfId="58" applyFont="1" applyFill="1" applyBorder="1" applyAlignment="1">
      <alignment horizontal="center" vertical="center" wrapText="1"/>
      <protection/>
    </xf>
    <xf numFmtId="0" fontId="9" fillId="0" borderId="65" xfId="58" applyFont="1" applyFill="1" applyBorder="1" applyAlignment="1">
      <alignment horizontal="center"/>
      <protection/>
    </xf>
    <xf numFmtId="0" fontId="9" fillId="0" borderId="42" xfId="58" applyFont="1" applyFill="1" applyBorder="1" applyAlignment="1">
      <alignment horizontal="left" wrapText="1"/>
      <protection/>
    </xf>
    <xf numFmtId="0" fontId="9" fillId="0" borderId="42" xfId="58" applyFont="1" applyFill="1" applyBorder="1" applyAlignment="1">
      <alignment horizontal="right"/>
      <protection/>
    </xf>
    <xf numFmtId="0" fontId="9" fillId="0" borderId="66" xfId="58" applyFont="1" applyFill="1" applyBorder="1" applyAlignment="1">
      <alignment horizontal="right"/>
      <protection/>
    </xf>
    <xf numFmtId="0" fontId="0" fillId="0" borderId="67" xfId="58" applyFont="1" applyFill="1" applyBorder="1" applyAlignment="1">
      <alignment horizontal="center"/>
      <protection/>
    </xf>
    <xf numFmtId="0" fontId="0" fillId="0" borderId="37" xfId="58" applyFont="1" applyFill="1" applyBorder="1" applyAlignment="1">
      <alignment horizontal="left" wrapText="1"/>
      <protection/>
    </xf>
    <xf numFmtId="0" fontId="9" fillId="0" borderId="24" xfId="58" applyFont="1" applyFill="1" applyBorder="1" applyAlignment="1">
      <alignment horizontal="right"/>
      <protection/>
    </xf>
    <xf numFmtId="0" fontId="9" fillId="0" borderId="25" xfId="58" applyFont="1" applyFill="1" applyBorder="1" applyAlignment="1">
      <alignment horizontal="right"/>
      <protection/>
    </xf>
    <xf numFmtId="0" fontId="0" fillId="0" borderId="65" xfId="58" applyFont="1" applyFill="1" applyBorder="1" applyAlignment="1">
      <alignment horizontal="center"/>
      <protection/>
    </xf>
    <xf numFmtId="0" fontId="10" fillId="0" borderId="37" xfId="58" applyFont="1" applyFill="1" applyBorder="1" applyAlignment="1">
      <alignment horizontal="left" wrapText="1"/>
      <protection/>
    </xf>
    <xf numFmtId="0" fontId="9" fillId="0" borderId="23" xfId="58" applyFont="1" applyFill="1" applyBorder="1" applyAlignment="1">
      <alignment horizontal="center"/>
      <protection/>
    </xf>
    <xf numFmtId="0" fontId="9" fillId="0" borderId="37" xfId="58" applyFont="1" applyFill="1" applyBorder="1" applyAlignment="1">
      <alignment horizontal="left" wrapText="1"/>
      <protection/>
    </xf>
    <xf numFmtId="0" fontId="0" fillId="0" borderId="42" xfId="58" applyFont="1" applyFill="1" applyBorder="1" applyAlignment="1">
      <alignment horizontal="left" wrapText="1"/>
      <protection/>
    </xf>
    <xf numFmtId="0" fontId="0" fillId="0" borderId="68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left" wrapText="1"/>
      <protection/>
    </xf>
    <xf numFmtId="0" fontId="9" fillId="0" borderId="23" xfId="58" applyFont="1" applyFill="1" applyBorder="1" applyAlignment="1">
      <alignment horizontal="center" vertical="center"/>
      <protection/>
    </xf>
    <xf numFmtId="0" fontId="9" fillId="0" borderId="65" xfId="58" applyFont="1" applyFill="1" applyBorder="1" applyAlignment="1">
      <alignment horizontal="center" vertical="center"/>
      <protection/>
    </xf>
    <xf numFmtId="0" fontId="0" fillId="0" borderId="37" xfId="58" applyFont="1" applyFill="1" applyBorder="1" applyAlignment="1">
      <alignment horizontal="center" wrapText="1"/>
      <protection/>
    </xf>
    <xf numFmtId="0" fontId="9" fillId="0" borderId="67" xfId="58" applyFont="1" applyFill="1" applyBorder="1" applyAlignment="1">
      <alignment horizontal="center"/>
      <protection/>
    </xf>
    <xf numFmtId="0" fontId="11" fillId="0" borderId="24" xfId="58" applyFont="1" applyFill="1" applyBorder="1" applyAlignment="1">
      <alignment horizontal="left" wrapText="1"/>
      <protection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9" fillId="0" borderId="24" xfId="58" applyFont="1" applyFill="1" applyBorder="1" applyAlignment="1">
      <alignment horizontal="left" wrapText="1"/>
      <protection/>
    </xf>
    <xf numFmtId="0" fontId="9" fillId="0" borderId="68" xfId="58" applyFont="1" applyFill="1" applyBorder="1" applyAlignment="1">
      <alignment horizontal="center"/>
      <protection/>
    </xf>
    <xf numFmtId="0" fontId="9" fillId="0" borderId="27" xfId="58" applyFont="1" applyFill="1" applyBorder="1" applyAlignment="1">
      <alignment horizontal="left" wrapText="1"/>
      <protection/>
    </xf>
    <xf numFmtId="0" fontId="9" fillId="0" borderId="27" xfId="58" applyFont="1" applyFill="1" applyBorder="1" applyAlignment="1">
      <alignment horizontal="right"/>
      <protection/>
    </xf>
    <xf numFmtId="0" fontId="9" fillId="0" borderId="69" xfId="58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left" wrapText="1"/>
      <protection/>
    </xf>
    <xf numFmtId="0" fontId="9" fillId="0" borderId="0" xfId="58" applyFont="1" applyFill="1" applyBorder="1" applyAlignment="1">
      <alignment horizontal="left"/>
      <protection/>
    </xf>
    <xf numFmtId="49" fontId="10" fillId="0" borderId="0" xfId="58" applyNumberFormat="1" applyFont="1" applyFill="1" applyBorder="1" applyAlignment="1">
      <alignment horizontal="left"/>
      <protection/>
    </xf>
    <xf numFmtId="0" fontId="5" fillId="0" borderId="67" xfId="58" applyFont="1" applyFill="1" applyBorder="1">
      <alignment/>
      <protection/>
    </xf>
    <xf numFmtId="2" fontId="16" fillId="0" borderId="31" xfId="58" applyNumberFormat="1" applyFont="1" applyFill="1" applyBorder="1" applyAlignment="1">
      <alignment horizontal="center" wrapText="1"/>
      <protection/>
    </xf>
    <xf numFmtId="0" fontId="17" fillId="0" borderId="31" xfId="58" applyFont="1" applyFill="1" applyBorder="1" applyAlignment="1">
      <alignment horizontal="center" vertical="center" wrapText="1"/>
      <protection/>
    </xf>
    <xf numFmtId="0" fontId="17" fillId="0" borderId="70" xfId="58" applyFont="1" applyFill="1" applyBorder="1" applyAlignment="1">
      <alignment horizontal="center" vertical="center" wrapText="1"/>
      <protection/>
    </xf>
    <xf numFmtId="0" fontId="17" fillId="0" borderId="71" xfId="58" applyFont="1" applyFill="1" applyBorder="1" applyAlignment="1">
      <alignment horizontal="center"/>
      <protection/>
    </xf>
    <xf numFmtId="0" fontId="17" fillId="0" borderId="72" xfId="58" applyFont="1" applyFill="1" applyBorder="1" applyAlignment="1">
      <alignment horizontal="left" wrapText="1"/>
      <protection/>
    </xf>
    <xf numFmtId="4" fontId="17" fillId="0" borderId="72" xfId="58" applyNumberFormat="1" applyFont="1" applyFill="1" applyBorder="1" applyAlignment="1">
      <alignment horizontal="left"/>
      <protection/>
    </xf>
    <xf numFmtId="4" fontId="17" fillId="0" borderId="73" xfId="58" applyNumberFormat="1" applyFont="1" applyFill="1" applyBorder="1" applyAlignment="1">
      <alignment horizontal="left"/>
      <protection/>
    </xf>
    <xf numFmtId="0" fontId="5" fillId="0" borderId="23" xfId="58" applyFont="1" applyFill="1" applyBorder="1" applyAlignment="1">
      <alignment horizontal="left"/>
      <protection/>
    </xf>
    <xf numFmtId="0" fontId="5" fillId="0" borderId="24" xfId="59" applyFont="1" applyFill="1" applyBorder="1" applyAlignment="1">
      <alignment horizontal="left" wrapText="1"/>
      <protection/>
    </xf>
    <xf numFmtId="4" fontId="17" fillId="0" borderId="24" xfId="58" applyNumberFormat="1" applyFont="1" applyFill="1" applyBorder="1" applyAlignment="1">
      <alignment horizontal="left"/>
      <protection/>
    </xf>
    <xf numFmtId="4" fontId="17" fillId="0" borderId="25" xfId="58" applyNumberFormat="1" applyFont="1" applyFill="1" applyBorder="1" applyAlignment="1">
      <alignment horizontal="left"/>
      <protection/>
    </xf>
    <xf numFmtId="0" fontId="5" fillId="0" borderId="24" xfId="58" applyFont="1" applyFill="1" applyBorder="1" applyAlignment="1">
      <alignment horizontal="left" wrapText="1"/>
      <protection/>
    </xf>
    <xf numFmtId="4" fontId="17" fillId="0" borderId="24" xfId="58" applyNumberFormat="1" applyFont="1" applyFill="1" applyBorder="1" applyAlignment="1">
      <alignment horizontal="right"/>
      <protection/>
    </xf>
    <xf numFmtId="0" fontId="17" fillId="0" borderId="23" xfId="58" applyFont="1" applyFill="1" applyBorder="1" applyAlignment="1">
      <alignment horizontal="center"/>
      <protection/>
    </xf>
    <xf numFmtId="0" fontId="17" fillId="0" borderId="24" xfId="58" applyFont="1" applyFill="1" applyBorder="1" applyAlignment="1">
      <alignment horizontal="left" wrapText="1"/>
      <protection/>
    </xf>
    <xf numFmtId="4" fontId="17" fillId="0" borderId="25" xfId="58" applyNumberFormat="1" applyFont="1" applyFill="1" applyBorder="1" applyAlignment="1">
      <alignment horizontal="right"/>
      <protection/>
    </xf>
    <xf numFmtId="0" fontId="5" fillId="0" borderId="23" xfId="58" applyFont="1" applyFill="1" applyBorder="1" applyAlignment="1">
      <alignment horizontal="center"/>
      <protection/>
    </xf>
    <xf numFmtId="0" fontId="5" fillId="0" borderId="24" xfId="58" applyFont="1" applyFill="1" applyBorder="1" applyAlignment="1">
      <alignment horizontal="left"/>
      <protection/>
    </xf>
    <xf numFmtId="4" fontId="17" fillId="0" borderId="24" xfId="58" applyNumberFormat="1" applyFont="1" applyFill="1" applyBorder="1" applyAlignment="1">
      <alignment horizontal="right" wrapText="1"/>
      <protection/>
    </xf>
    <xf numFmtId="4" fontId="17" fillId="0" borderId="25" xfId="58" applyNumberFormat="1" applyFont="1" applyFill="1" applyBorder="1" applyAlignment="1">
      <alignment horizontal="right" wrapText="1"/>
      <protection/>
    </xf>
    <xf numFmtId="0" fontId="17" fillId="0" borderId="24" xfId="58" applyFont="1" applyFill="1" applyBorder="1" applyAlignment="1">
      <alignment horizontal="left"/>
      <protection/>
    </xf>
    <xf numFmtId="0" fontId="5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17" fillId="0" borderId="42" xfId="58" applyNumberFormat="1" applyFont="1" applyFill="1" applyBorder="1" applyAlignment="1">
      <alignment horizontal="center" vertical="center" wrapText="1"/>
      <protection/>
    </xf>
    <xf numFmtId="4" fontId="17" fillId="0" borderId="66" xfId="58" applyNumberFormat="1" applyFont="1" applyFill="1" applyBorder="1" applyAlignment="1">
      <alignment horizontal="center" vertical="center" wrapText="1"/>
      <protection/>
    </xf>
    <xf numFmtId="0" fontId="17" fillId="0" borderId="23" xfId="58" applyFont="1" applyFill="1" applyBorder="1">
      <alignment/>
      <protection/>
    </xf>
    <xf numFmtId="4" fontId="17" fillId="0" borderId="74" xfId="58" applyNumberFormat="1" applyFont="1" applyFill="1" applyBorder="1" applyAlignment="1">
      <alignment horizontal="right"/>
      <protection/>
    </xf>
    <xf numFmtId="0" fontId="5" fillId="0" borderId="23" xfId="0" applyFont="1" applyFill="1" applyBorder="1" applyAlignment="1">
      <alignment/>
    </xf>
    <xf numFmtId="0" fontId="5" fillId="0" borderId="23" xfId="58" applyFont="1" applyFill="1" applyBorder="1">
      <alignment/>
      <protection/>
    </xf>
    <xf numFmtId="0" fontId="5" fillId="0" borderId="26" xfId="58" applyFont="1" applyFill="1" applyBorder="1">
      <alignment/>
      <protection/>
    </xf>
    <xf numFmtId="0" fontId="17" fillId="0" borderId="27" xfId="58" applyFont="1" applyFill="1" applyBorder="1" applyAlignment="1">
      <alignment horizontal="left"/>
      <protection/>
    </xf>
    <xf numFmtId="0" fontId="5" fillId="0" borderId="27" xfId="58" applyFont="1" applyFill="1" applyBorder="1" applyAlignment="1">
      <alignment horizontal="left"/>
      <protection/>
    </xf>
    <xf numFmtId="4" fontId="17" fillId="0" borderId="27" xfId="58" applyNumberFormat="1" applyFont="1" applyFill="1" applyBorder="1" applyAlignment="1">
      <alignment horizontal="right"/>
      <protection/>
    </xf>
    <xf numFmtId="4" fontId="17" fillId="0" borderId="69" xfId="58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17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left"/>
      <protection/>
    </xf>
    <xf numFmtId="0" fontId="0" fillId="0" borderId="58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7" xfId="0" applyFont="1" applyFill="1" applyBorder="1" applyAlignment="1">
      <alignment/>
    </xf>
    <xf numFmtId="49" fontId="9" fillId="0" borderId="48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9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9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0" fillId="0" borderId="50" xfId="0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02" fillId="0" borderId="0" xfId="0" applyFont="1" applyBorder="1" applyAlignment="1">
      <alignment/>
    </xf>
    <xf numFmtId="3" fontId="102" fillId="0" borderId="0" xfId="0" applyNumberFormat="1" applyFont="1" applyBorder="1" applyAlignment="1">
      <alignment/>
    </xf>
    <xf numFmtId="0" fontId="104" fillId="0" borderId="0" xfId="0" applyFont="1" applyAlignment="1">
      <alignment/>
    </xf>
    <xf numFmtId="3" fontId="104" fillId="0" borderId="0" xfId="0" applyNumberFormat="1" applyFont="1" applyAlignment="1">
      <alignment/>
    </xf>
    <xf numFmtId="0" fontId="104" fillId="0" borderId="35" xfId="0" applyFont="1" applyBorder="1" applyAlignment="1">
      <alignment/>
    </xf>
    <xf numFmtId="0" fontId="104" fillId="0" borderId="72" xfId="0" applyFont="1" applyBorder="1" applyAlignment="1">
      <alignment/>
    </xf>
    <xf numFmtId="3" fontId="104" fillId="0" borderId="72" xfId="0" applyNumberFormat="1" applyFont="1" applyBorder="1" applyAlignment="1">
      <alignment/>
    </xf>
    <xf numFmtId="3" fontId="104" fillId="0" borderId="75" xfId="0" applyNumberFormat="1" applyFont="1" applyBorder="1" applyAlignment="1">
      <alignment/>
    </xf>
    <xf numFmtId="0" fontId="102" fillId="0" borderId="44" xfId="0" applyFont="1" applyBorder="1" applyAlignment="1">
      <alignment/>
    </xf>
    <xf numFmtId="3" fontId="102" fillId="0" borderId="74" xfId="0" applyNumberFormat="1" applyFont="1" applyBorder="1" applyAlignment="1">
      <alignment/>
    </xf>
    <xf numFmtId="0" fontId="0" fillId="0" borderId="44" xfId="0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0" fillId="0" borderId="77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3" fontId="0" fillId="0" borderId="75" xfId="0" applyNumberFormat="1" applyBorder="1" applyAlignment="1">
      <alignment/>
    </xf>
    <xf numFmtId="0" fontId="0" fillId="0" borderId="38" xfId="0" applyBorder="1" applyAlignment="1">
      <alignment/>
    </xf>
    <xf numFmtId="0" fontId="102" fillId="0" borderId="76" xfId="0" applyFont="1" applyBorder="1" applyAlignment="1">
      <alignment/>
    </xf>
    <xf numFmtId="0" fontId="102" fillId="0" borderId="77" xfId="0" applyFont="1" applyBorder="1" applyAlignment="1">
      <alignment/>
    </xf>
    <xf numFmtId="3" fontId="102" fillId="0" borderId="77" xfId="0" applyNumberFormat="1" applyFont="1" applyBorder="1" applyAlignment="1">
      <alignment/>
    </xf>
    <xf numFmtId="3" fontId="102" fillId="0" borderId="78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105" fillId="0" borderId="0" xfId="0" applyFont="1" applyBorder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80" fillId="0" borderId="44" xfId="0" applyFont="1" applyBorder="1" applyAlignment="1">
      <alignment/>
    </xf>
    <xf numFmtId="0" fontId="80" fillId="0" borderId="24" xfId="0" applyFont="1" applyBorder="1" applyAlignment="1">
      <alignment/>
    </xf>
    <xf numFmtId="3" fontId="80" fillId="0" borderId="24" xfId="0" applyNumberFormat="1" applyFont="1" applyBorder="1" applyAlignment="1">
      <alignment/>
    </xf>
    <xf numFmtId="3" fontId="80" fillId="0" borderId="74" xfId="0" applyNumberFormat="1" applyFont="1" applyBorder="1" applyAlignment="1">
      <alignment/>
    </xf>
    <xf numFmtId="3" fontId="106" fillId="0" borderId="78" xfId="0" applyNumberFormat="1" applyFont="1" applyBorder="1" applyAlignment="1">
      <alignment/>
    </xf>
    <xf numFmtId="0" fontId="106" fillId="0" borderId="77" xfId="0" applyFont="1" applyBorder="1" applyAlignment="1">
      <alignment/>
    </xf>
    <xf numFmtId="0" fontId="10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9" fillId="0" borderId="79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3" fontId="0" fillId="0" borderId="87" xfId="0" applyNumberForma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3" fontId="0" fillId="0" borderId="89" xfId="0" applyNumberFormat="1" applyFill="1" applyBorder="1" applyAlignment="1">
      <alignment/>
    </xf>
    <xf numFmtId="0" fontId="0" fillId="0" borderId="90" xfId="0" applyFill="1" applyBorder="1" applyAlignment="1">
      <alignment/>
    </xf>
    <xf numFmtId="0" fontId="9" fillId="0" borderId="9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3" fontId="9" fillId="0" borderId="92" xfId="0" applyNumberFormat="1" applyFont="1" applyFill="1" applyBorder="1" applyAlignment="1">
      <alignment/>
    </xf>
    <xf numFmtId="0" fontId="9" fillId="0" borderId="93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44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108" fillId="0" borderId="94" xfId="0" applyNumberFormat="1" applyFont="1" applyBorder="1" applyAlignment="1">
      <alignment/>
    </xf>
    <xf numFmtId="3" fontId="108" fillId="0" borderId="74" xfId="0" applyNumberFormat="1" applyFont="1" applyBorder="1" applyAlignment="1">
      <alignment/>
    </xf>
    <xf numFmtId="1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32" fillId="0" borderId="0" xfId="0" applyNumberFormat="1" applyFont="1" applyFill="1" applyAlignment="1">
      <alignment horizontal="center" vertical="center"/>
    </xf>
    <xf numFmtId="0" fontId="34" fillId="0" borderId="24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4" fillId="0" borderId="58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48" fillId="0" borderId="0" xfId="0" applyFont="1" applyFill="1" applyAlignment="1">
      <alignment horizontal="left"/>
    </xf>
    <xf numFmtId="0" fontId="9" fillId="0" borderId="0" xfId="58" applyFont="1" applyFill="1" applyBorder="1" applyAlignment="1">
      <alignment horizontal="left"/>
      <protection/>
    </xf>
    <xf numFmtId="0" fontId="9" fillId="0" borderId="27" xfId="58" applyFont="1" applyFill="1" applyBorder="1" applyAlignment="1">
      <alignment horizontal="left" wrapText="1"/>
      <protection/>
    </xf>
    <xf numFmtId="0" fontId="0" fillId="0" borderId="95" xfId="58" applyFont="1" applyFill="1" applyBorder="1" applyAlignment="1">
      <alignment horizontal="center" wrapText="1"/>
      <protection/>
    </xf>
    <xf numFmtId="0" fontId="0" fillId="0" borderId="37" xfId="58" applyFont="1" applyFill="1" applyBorder="1" applyAlignment="1">
      <alignment horizontal="center" wrapText="1"/>
      <protection/>
    </xf>
    <xf numFmtId="0" fontId="9" fillId="0" borderId="95" xfId="58" applyFont="1" applyFill="1" applyBorder="1" applyAlignment="1">
      <alignment horizontal="left" wrapText="1"/>
      <protection/>
    </xf>
    <xf numFmtId="0" fontId="9" fillId="0" borderId="37" xfId="58" applyFont="1" applyFill="1" applyBorder="1" applyAlignment="1">
      <alignment horizontal="left" wrapText="1"/>
      <protection/>
    </xf>
    <xf numFmtId="0" fontId="10" fillId="0" borderId="37" xfId="58" applyFont="1" applyFill="1" applyBorder="1" applyAlignment="1">
      <alignment horizontal="left" wrapText="1"/>
      <protection/>
    </xf>
    <xf numFmtId="0" fontId="10" fillId="0" borderId="24" xfId="58" applyFont="1" applyFill="1" applyBorder="1" applyAlignment="1">
      <alignment horizontal="left" wrapText="1"/>
      <protection/>
    </xf>
    <xf numFmtId="0" fontId="9" fillId="0" borderId="24" xfId="58" applyFont="1" applyFill="1" applyBorder="1" applyAlignment="1">
      <alignment horizontal="left" wrapText="1"/>
      <protection/>
    </xf>
    <xf numFmtId="0" fontId="0" fillId="0" borderId="95" xfId="58" applyFont="1" applyFill="1" applyBorder="1" applyAlignment="1">
      <alignment horizontal="left" wrapText="1"/>
      <protection/>
    </xf>
    <xf numFmtId="0" fontId="0" fillId="0" borderId="37" xfId="58" applyFont="1" applyFill="1" applyBorder="1" applyAlignment="1">
      <alignment horizontal="left" wrapText="1"/>
      <protection/>
    </xf>
    <xf numFmtId="2" fontId="9" fillId="0" borderId="96" xfId="58" applyNumberFormat="1" applyFont="1" applyFill="1" applyBorder="1" applyAlignment="1">
      <alignment horizontal="center" wrapText="1"/>
      <protection/>
    </xf>
    <xf numFmtId="2" fontId="9" fillId="0" borderId="97" xfId="58" applyNumberFormat="1" applyFont="1" applyFill="1" applyBorder="1" applyAlignment="1">
      <alignment horizontal="center" wrapText="1"/>
      <protection/>
    </xf>
    <xf numFmtId="2" fontId="9" fillId="0" borderId="98" xfId="58" applyNumberFormat="1" applyFont="1" applyFill="1" applyBorder="1" applyAlignment="1">
      <alignment horizontal="center" wrapText="1"/>
      <protection/>
    </xf>
    <xf numFmtId="2" fontId="16" fillId="0" borderId="15" xfId="58" applyNumberFormat="1" applyFont="1" applyFill="1" applyBorder="1" applyAlignment="1">
      <alignment horizontal="center" wrapText="1"/>
      <protection/>
    </xf>
    <xf numFmtId="2" fontId="16" fillId="0" borderId="62" xfId="58" applyNumberFormat="1" applyFont="1" applyFill="1" applyBorder="1" applyAlignment="1">
      <alignment horizontal="center" wrapText="1"/>
      <protection/>
    </xf>
    <xf numFmtId="0" fontId="9" fillId="0" borderId="11" xfId="58" applyFont="1" applyFill="1" applyBorder="1" applyAlignment="1">
      <alignment horizontal="left" wrapText="1"/>
      <protection/>
    </xf>
    <xf numFmtId="0" fontId="9" fillId="0" borderId="42" xfId="58" applyFont="1" applyFill="1" applyBorder="1" applyAlignment="1">
      <alignment horizontal="left" wrapText="1"/>
      <protection/>
    </xf>
    <xf numFmtId="0" fontId="5" fillId="0" borderId="24" xfId="58" applyFont="1" applyFill="1" applyBorder="1" applyAlignment="1">
      <alignment horizontal="left"/>
      <protection/>
    </xf>
    <xf numFmtId="0" fontId="18" fillId="0" borderId="24" xfId="58" applyFont="1" applyFill="1" applyBorder="1" applyAlignment="1">
      <alignment horizontal="left"/>
      <protection/>
    </xf>
    <xf numFmtId="0" fontId="18" fillId="0" borderId="27" xfId="58" applyFont="1" applyFill="1" applyBorder="1" applyAlignment="1">
      <alignment horizontal="left"/>
      <protection/>
    </xf>
    <xf numFmtId="0" fontId="5" fillId="0" borderId="24" xfId="59" applyFont="1" applyFill="1" applyBorder="1" applyAlignment="1">
      <alignment horizontal="left" wrapText="1"/>
      <protection/>
    </xf>
    <xf numFmtId="0" fontId="17" fillId="0" borderId="24" xfId="58" applyFont="1" applyFill="1" applyBorder="1" applyAlignment="1">
      <alignment horizontal="left" wrapText="1"/>
      <protection/>
    </xf>
    <xf numFmtId="0" fontId="17" fillId="0" borderId="24" xfId="58" applyFont="1" applyFill="1" applyBorder="1" applyAlignment="1">
      <alignment horizontal="left"/>
      <protection/>
    </xf>
    <xf numFmtId="0" fontId="17" fillId="0" borderId="24" xfId="59" applyFont="1" applyFill="1" applyBorder="1" applyAlignment="1">
      <alignment horizontal="left" wrapText="1"/>
      <protection/>
    </xf>
    <xf numFmtId="0" fontId="18" fillId="0" borderId="24" xfId="59" applyFont="1" applyFill="1" applyBorder="1" applyAlignment="1">
      <alignment horizontal="left" wrapText="1"/>
      <protection/>
    </xf>
    <xf numFmtId="0" fontId="5" fillId="0" borderId="24" xfId="58" applyFont="1" applyFill="1" applyBorder="1" applyAlignment="1">
      <alignment horizontal="left" wrapText="1"/>
      <protection/>
    </xf>
    <xf numFmtId="0" fontId="16" fillId="0" borderId="99" xfId="58" applyFont="1" applyFill="1" applyBorder="1" applyAlignment="1">
      <alignment horizontal="center" wrapText="1"/>
      <protection/>
    </xf>
    <xf numFmtId="0" fontId="16" fillId="0" borderId="41" xfId="58" applyFont="1" applyFill="1" applyBorder="1" applyAlignment="1">
      <alignment horizontal="center" wrapText="1"/>
      <protection/>
    </xf>
    <xf numFmtId="0" fontId="16" fillId="0" borderId="100" xfId="58" applyFont="1" applyFill="1" applyBorder="1" applyAlignment="1">
      <alignment horizontal="center" wrapText="1"/>
      <protection/>
    </xf>
    <xf numFmtId="0" fontId="17" fillId="0" borderId="36" xfId="58" applyFont="1" applyFill="1" applyBorder="1" applyAlignment="1">
      <alignment horizontal="left" wrapText="1"/>
      <protection/>
    </xf>
    <xf numFmtId="0" fontId="17" fillId="0" borderId="72" xfId="58" applyFont="1" applyFill="1" applyBorder="1" applyAlignment="1">
      <alignment horizontal="left" wrapText="1"/>
      <protection/>
    </xf>
    <xf numFmtId="0" fontId="22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31">
      <selection activeCell="M25" sqref="M25"/>
    </sheetView>
  </sheetViews>
  <sheetFormatPr defaultColWidth="9.140625" defaultRowHeight="12.75"/>
  <cols>
    <col min="1" max="1" width="3.140625" style="10" hidden="1" customWidth="1"/>
    <col min="2" max="3" width="9.140625" style="209" customWidth="1"/>
    <col min="4" max="4" width="9.28125" style="209" customWidth="1"/>
    <col min="5" max="5" width="12.7109375" style="209" customWidth="1"/>
    <col min="6" max="6" width="14.57421875" style="209" customWidth="1"/>
    <col min="7" max="7" width="7.00390625" style="209" customWidth="1"/>
    <col min="8" max="8" width="9.8515625" style="209" bestFit="1" customWidth="1"/>
    <col min="9" max="9" width="9.140625" style="209" customWidth="1"/>
    <col min="10" max="10" width="8.421875" style="209" customWidth="1"/>
    <col min="11" max="11" width="14.7109375" style="209" customWidth="1"/>
    <col min="12" max="12" width="1.8515625" style="209" hidden="1" customWidth="1"/>
    <col min="13" max="14" width="9.140625" style="209" customWidth="1"/>
    <col min="15" max="16384" width="9.140625" style="10" customWidth="1"/>
  </cols>
  <sheetData>
    <row r="1" spans="2:14" s="6" customFormat="1" ht="15" customHeight="1" thickTop="1">
      <c r="B1" s="175"/>
      <c r="C1" s="176"/>
      <c r="D1" s="176"/>
      <c r="E1" s="176"/>
      <c r="F1" s="176"/>
      <c r="G1" s="176"/>
      <c r="H1" s="176"/>
      <c r="I1" s="176"/>
      <c r="J1" s="176"/>
      <c r="K1" s="177"/>
      <c r="L1" s="137"/>
      <c r="M1" s="137"/>
      <c r="N1" s="137"/>
    </row>
    <row r="2" spans="2:14" s="7" customFormat="1" ht="13.5" customHeight="1">
      <c r="B2" s="178"/>
      <c r="C2" s="179" t="s">
        <v>130</v>
      </c>
      <c r="D2" s="179"/>
      <c r="E2" s="179"/>
      <c r="F2" s="179" t="s">
        <v>388</v>
      </c>
      <c r="G2" s="180"/>
      <c r="H2" s="181"/>
      <c r="I2" s="182"/>
      <c r="J2" s="182"/>
      <c r="K2" s="183"/>
      <c r="L2" s="184"/>
      <c r="M2" s="184"/>
      <c r="N2" s="184"/>
    </row>
    <row r="3" spans="2:14" s="7" customFormat="1" ht="16.5" customHeight="1">
      <c r="B3" s="178"/>
      <c r="C3" s="179" t="s">
        <v>70</v>
      </c>
      <c r="D3" s="179"/>
      <c r="E3" s="179"/>
      <c r="F3" s="179" t="s">
        <v>421</v>
      </c>
      <c r="G3" s="185"/>
      <c r="H3" s="186"/>
      <c r="I3" s="182"/>
      <c r="J3" s="182"/>
      <c r="K3" s="183"/>
      <c r="L3" s="184"/>
      <c r="M3" s="184"/>
      <c r="N3" s="184"/>
    </row>
    <row r="4" spans="2:14" s="7" customFormat="1" ht="18" customHeight="1">
      <c r="B4" s="178"/>
      <c r="C4" s="179" t="s">
        <v>6</v>
      </c>
      <c r="D4" s="179"/>
      <c r="E4" s="179"/>
      <c r="F4" s="179" t="s">
        <v>144</v>
      </c>
      <c r="G4" s="179"/>
      <c r="H4" s="179"/>
      <c r="I4" s="182"/>
      <c r="J4" s="182"/>
      <c r="K4" s="183"/>
      <c r="L4" s="184"/>
      <c r="M4" s="184"/>
      <c r="N4" s="184"/>
    </row>
    <row r="5" spans="2:14" s="7" customFormat="1" ht="18" customHeight="1">
      <c r="B5" s="178"/>
      <c r="C5" s="179"/>
      <c r="D5" s="179"/>
      <c r="E5" s="179"/>
      <c r="F5" s="179"/>
      <c r="G5" s="179"/>
      <c r="H5" s="186" t="s">
        <v>145</v>
      </c>
      <c r="I5" s="181"/>
      <c r="J5" s="182"/>
      <c r="K5" s="183"/>
      <c r="L5" s="184"/>
      <c r="M5" s="184"/>
      <c r="N5" s="184"/>
    </row>
    <row r="6" spans="2:14" s="7" customFormat="1" ht="13.5" customHeight="1">
      <c r="B6" s="178"/>
      <c r="C6" s="179" t="s">
        <v>0</v>
      </c>
      <c r="D6" s="179"/>
      <c r="E6" s="179"/>
      <c r="F6" s="187">
        <v>40805</v>
      </c>
      <c r="G6" s="188"/>
      <c r="H6" s="179"/>
      <c r="I6" s="182"/>
      <c r="J6" s="182"/>
      <c r="K6" s="183"/>
      <c r="L6" s="184"/>
      <c r="M6" s="184"/>
      <c r="N6" s="184"/>
    </row>
    <row r="7" spans="2:14" s="7" customFormat="1" ht="19.5" customHeight="1">
      <c r="B7" s="178"/>
      <c r="C7" s="179" t="s">
        <v>1</v>
      </c>
      <c r="D7" s="179"/>
      <c r="E7" s="179"/>
      <c r="F7" s="179"/>
      <c r="G7" s="186"/>
      <c r="H7" s="179"/>
      <c r="I7" s="182"/>
      <c r="J7" s="182"/>
      <c r="K7" s="183"/>
      <c r="L7" s="184"/>
      <c r="M7" s="184"/>
      <c r="N7" s="184"/>
    </row>
    <row r="8" spans="2:14" s="7" customFormat="1" ht="13.5" customHeight="1">
      <c r="B8" s="178"/>
      <c r="C8" s="179"/>
      <c r="D8" s="179"/>
      <c r="E8" s="179"/>
      <c r="F8" s="179"/>
      <c r="G8" s="179"/>
      <c r="H8" s="179"/>
      <c r="I8" s="182"/>
      <c r="J8" s="182"/>
      <c r="K8" s="183"/>
      <c r="L8" s="184"/>
      <c r="M8" s="184"/>
      <c r="N8" s="184"/>
    </row>
    <row r="9" spans="2:14" s="7" customFormat="1" ht="13.5" customHeight="1">
      <c r="B9" s="178"/>
      <c r="C9" s="179" t="s">
        <v>32</v>
      </c>
      <c r="D9" s="179"/>
      <c r="E9" s="179"/>
      <c r="F9" s="179" t="s">
        <v>143</v>
      </c>
      <c r="G9" s="179"/>
      <c r="H9" s="179"/>
      <c r="I9" s="182"/>
      <c r="J9" s="182"/>
      <c r="K9" s="183"/>
      <c r="L9" s="184"/>
      <c r="M9" s="184"/>
      <c r="N9" s="184"/>
    </row>
    <row r="10" spans="2:14" s="7" customFormat="1" ht="13.5" customHeight="1">
      <c r="B10" s="178"/>
      <c r="C10" s="182"/>
      <c r="D10" s="182"/>
      <c r="E10" s="182"/>
      <c r="F10" s="179"/>
      <c r="G10" s="179"/>
      <c r="H10" s="179"/>
      <c r="I10" s="182"/>
      <c r="J10" s="182"/>
      <c r="K10" s="183"/>
      <c r="L10" s="184"/>
      <c r="M10" s="184"/>
      <c r="N10" s="184"/>
    </row>
    <row r="11" spans="2:14" s="7" customFormat="1" ht="13.5" customHeight="1">
      <c r="B11" s="178"/>
      <c r="C11" s="182"/>
      <c r="D11" s="182"/>
      <c r="E11" s="182"/>
      <c r="F11" s="182"/>
      <c r="G11" s="182"/>
      <c r="H11" s="182"/>
      <c r="I11" s="182"/>
      <c r="J11" s="182"/>
      <c r="K11" s="183"/>
      <c r="L11" s="184"/>
      <c r="M11" s="184"/>
      <c r="N11" s="184"/>
    </row>
    <row r="12" spans="2:14" s="8" customFormat="1" ht="13.5">
      <c r="B12" s="189"/>
      <c r="C12" s="190"/>
      <c r="D12" s="190"/>
      <c r="E12" s="190"/>
      <c r="F12" s="190"/>
      <c r="G12" s="190"/>
      <c r="H12" s="190"/>
      <c r="I12" s="190"/>
      <c r="J12" s="190"/>
      <c r="K12" s="191"/>
      <c r="L12" s="192"/>
      <c r="M12" s="192"/>
      <c r="N12" s="192"/>
    </row>
    <row r="13" spans="2:14" s="8" customFormat="1" ht="13.5"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192"/>
      <c r="M13" s="192"/>
      <c r="N13" s="192"/>
    </row>
    <row r="14" spans="2:14" s="8" customFormat="1" ht="13.5">
      <c r="B14" s="189"/>
      <c r="C14" s="190"/>
      <c r="D14" s="190"/>
      <c r="E14" s="190"/>
      <c r="F14" s="190"/>
      <c r="G14" s="190"/>
      <c r="H14" s="190"/>
      <c r="I14" s="190"/>
      <c r="J14" s="190"/>
      <c r="K14" s="191"/>
      <c r="L14" s="192"/>
      <c r="M14" s="192"/>
      <c r="N14" s="192"/>
    </row>
    <row r="15" spans="2:14" s="8" customFormat="1" ht="13.5"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92"/>
      <c r="M15" s="192"/>
      <c r="N15" s="192"/>
    </row>
    <row r="16" spans="2:14" s="8" customFormat="1" ht="13.5">
      <c r="B16" s="189"/>
      <c r="C16" s="190"/>
      <c r="D16" s="190"/>
      <c r="E16" s="190"/>
      <c r="F16" s="190"/>
      <c r="G16" s="190"/>
      <c r="H16" s="190"/>
      <c r="I16" s="190"/>
      <c r="J16" s="190"/>
      <c r="K16" s="191"/>
      <c r="L16" s="192"/>
      <c r="M16" s="192"/>
      <c r="N16" s="192"/>
    </row>
    <row r="17" spans="2:14" s="8" customFormat="1" ht="13.5">
      <c r="B17" s="189"/>
      <c r="C17" s="190"/>
      <c r="D17" s="190"/>
      <c r="E17" s="190"/>
      <c r="F17" s="190"/>
      <c r="G17" s="190"/>
      <c r="H17" s="190"/>
      <c r="I17" s="190"/>
      <c r="J17" s="190"/>
      <c r="K17" s="191"/>
      <c r="L17" s="192"/>
      <c r="M17" s="192"/>
      <c r="N17" s="192"/>
    </row>
    <row r="18" spans="2:14" s="8" customFormat="1" ht="13.5">
      <c r="B18" s="189"/>
      <c r="C18" s="190"/>
      <c r="D18" s="190"/>
      <c r="E18" s="190"/>
      <c r="F18" s="190"/>
      <c r="G18" s="190"/>
      <c r="H18" s="190"/>
      <c r="I18" s="190"/>
      <c r="J18" s="190"/>
      <c r="K18" s="191"/>
      <c r="L18" s="192"/>
      <c r="M18" s="192"/>
      <c r="N18" s="192"/>
    </row>
    <row r="19" spans="2:14" s="8" customFormat="1" ht="13.5">
      <c r="B19" s="189"/>
      <c r="C19" s="190"/>
      <c r="D19" s="190"/>
      <c r="E19" s="190"/>
      <c r="F19" s="190"/>
      <c r="G19" s="190"/>
      <c r="H19" s="190"/>
      <c r="I19" s="190"/>
      <c r="J19" s="190"/>
      <c r="K19" s="191"/>
      <c r="L19" s="192"/>
      <c r="M19" s="192"/>
      <c r="N19" s="192"/>
    </row>
    <row r="20" spans="2:14" s="8" customFormat="1" ht="13.5">
      <c r="B20" s="189"/>
      <c r="C20" s="190"/>
      <c r="D20" s="190"/>
      <c r="E20" s="190"/>
      <c r="F20" s="190"/>
      <c r="G20" s="190"/>
      <c r="H20" s="190"/>
      <c r="I20" s="190"/>
      <c r="J20" s="190"/>
      <c r="K20" s="191"/>
      <c r="L20" s="192"/>
      <c r="M20" s="192"/>
      <c r="N20" s="192"/>
    </row>
    <row r="21" spans="2:14" s="8" customFormat="1" ht="13.5">
      <c r="B21" s="189"/>
      <c r="C21" s="190"/>
      <c r="D21" s="190"/>
      <c r="E21" s="190"/>
      <c r="F21" s="190"/>
      <c r="G21" s="190"/>
      <c r="H21" s="190"/>
      <c r="I21" s="190"/>
      <c r="J21" s="190"/>
      <c r="K21" s="191"/>
      <c r="L21" s="192"/>
      <c r="M21" s="192"/>
      <c r="N21" s="192"/>
    </row>
    <row r="22" spans="2:14" s="8" customFormat="1" ht="13.5">
      <c r="B22" s="189"/>
      <c r="C22" s="190"/>
      <c r="D22" s="190"/>
      <c r="E22" s="190"/>
      <c r="F22" s="190"/>
      <c r="G22" s="190"/>
      <c r="H22" s="190"/>
      <c r="I22" s="190"/>
      <c r="J22" s="190"/>
      <c r="K22" s="191"/>
      <c r="L22" s="192"/>
      <c r="M22" s="192"/>
      <c r="N22" s="192"/>
    </row>
    <row r="23" spans="2:14" s="8" customFormat="1" ht="13.5">
      <c r="B23" s="189"/>
      <c r="C23" s="190"/>
      <c r="D23" s="190"/>
      <c r="E23" s="190"/>
      <c r="F23" s="190"/>
      <c r="G23" s="190"/>
      <c r="H23" s="190"/>
      <c r="I23" s="190"/>
      <c r="J23" s="190"/>
      <c r="K23" s="191"/>
      <c r="L23" s="192"/>
      <c r="M23" s="192"/>
      <c r="N23" s="192"/>
    </row>
    <row r="24" spans="1:14" s="11" customFormat="1" ht="32.25">
      <c r="A24" s="8"/>
      <c r="B24" s="539" t="s">
        <v>7</v>
      </c>
      <c r="C24" s="540"/>
      <c r="D24" s="540"/>
      <c r="E24" s="540"/>
      <c r="F24" s="540"/>
      <c r="G24" s="540"/>
      <c r="H24" s="540"/>
      <c r="I24" s="540"/>
      <c r="J24" s="540"/>
      <c r="K24" s="541"/>
      <c r="L24" s="194"/>
      <c r="M24" s="194"/>
      <c r="N24" s="194"/>
    </row>
    <row r="25" spans="1:14" s="8" customFormat="1" ht="18.75" customHeight="1">
      <c r="A25" s="11"/>
      <c r="B25" s="189"/>
      <c r="C25" s="542" t="s">
        <v>66</v>
      </c>
      <c r="D25" s="542"/>
      <c r="E25" s="542"/>
      <c r="F25" s="542"/>
      <c r="G25" s="542"/>
      <c r="H25" s="542"/>
      <c r="I25" s="542"/>
      <c r="J25" s="542"/>
      <c r="K25" s="191"/>
      <c r="L25" s="192"/>
      <c r="M25" s="192"/>
      <c r="N25" s="192"/>
    </row>
    <row r="26" spans="2:14" s="8" customFormat="1" ht="19.5" customHeight="1">
      <c r="B26" s="189"/>
      <c r="C26" s="542" t="s">
        <v>67</v>
      </c>
      <c r="D26" s="542"/>
      <c r="E26" s="542"/>
      <c r="F26" s="542"/>
      <c r="G26" s="542"/>
      <c r="H26" s="542"/>
      <c r="I26" s="542"/>
      <c r="J26" s="542"/>
      <c r="K26" s="191"/>
      <c r="L26" s="192"/>
      <c r="M26" s="192"/>
      <c r="N26" s="192"/>
    </row>
    <row r="27" spans="2:14" s="8" customFormat="1" ht="13.5">
      <c r="B27" s="189"/>
      <c r="C27" s="190"/>
      <c r="D27" s="190"/>
      <c r="E27" s="190"/>
      <c r="F27" s="190"/>
      <c r="G27" s="190"/>
      <c r="H27" s="190"/>
      <c r="I27" s="190"/>
      <c r="J27" s="190"/>
      <c r="K27" s="191"/>
      <c r="L27" s="192"/>
      <c r="M27" s="192"/>
      <c r="N27" s="192"/>
    </row>
    <row r="28" spans="2:14" s="8" customFormat="1" ht="13.5">
      <c r="B28" s="189"/>
      <c r="C28" s="190"/>
      <c r="D28" s="190"/>
      <c r="E28" s="190"/>
      <c r="F28" s="190"/>
      <c r="G28" s="190"/>
      <c r="H28" s="190"/>
      <c r="I28" s="190"/>
      <c r="J28" s="190"/>
      <c r="K28" s="191"/>
      <c r="L28" s="192"/>
      <c r="M28" s="192"/>
      <c r="N28" s="192"/>
    </row>
    <row r="29" spans="1:14" s="12" customFormat="1" ht="32.25">
      <c r="A29" s="8"/>
      <c r="B29" s="189"/>
      <c r="C29" s="190"/>
      <c r="D29" s="190"/>
      <c r="E29" s="195"/>
      <c r="F29" s="193" t="s">
        <v>422</v>
      </c>
      <c r="G29" s="195"/>
      <c r="H29" s="195"/>
      <c r="I29" s="190"/>
      <c r="J29" s="190"/>
      <c r="K29" s="191"/>
      <c r="L29" s="196"/>
      <c r="M29" s="196"/>
      <c r="N29" s="196"/>
    </row>
    <row r="30" spans="2:14" s="12" customFormat="1" ht="13.5">
      <c r="B30" s="189"/>
      <c r="C30" s="190"/>
      <c r="D30" s="190"/>
      <c r="E30" s="190"/>
      <c r="F30" s="190"/>
      <c r="G30" s="190"/>
      <c r="H30" s="190"/>
      <c r="I30" s="190"/>
      <c r="J30" s="190"/>
      <c r="K30" s="191"/>
      <c r="L30" s="196"/>
      <c r="M30" s="196"/>
      <c r="N30" s="196"/>
    </row>
    <row r="31" spans="2:14" s="12" customFormat="1" ht="13.5">
      <c r="B31" s="189"/>
      <c r="C31" s="190"/>
      <c r="D31" s="190"/>
      <c r="E31" s="190"/>
      <c r="F31" s="190"/>
      <c r="G31" s="190"/>
      <c r="H31" s="190"/>
      <c r="I31" s="190"/>
      <c r="J31" s="190"/>
      <c r="K31" s="191"/>
      <c r="L31" s="196"/>
      <c r="M31" s="196"/>
      <c r="N31" s="196"/>
    </row>
    <row r="32" spans="2:14" s="12" customFormat="1" ht="13.5">
      <c r="B32" s="189"/>
      <c r="C32" s="190"/>
      <c r="D32" s="190"/>
      <c r="E32" s="190"/>
      <c r="F32" s="190"/>
      <c r="G32" s="190"/>
      <c r="H32" s="190"/>
      <c r="I32" s="190"/>
      <c r="J32" s="190"/>
      <c r="K32" s="191"/>
      <c r="L32" s="196"/>
      <c r="M32" s="196"/>
      <c r="N32" s="196"/>
    </row>
    <row r="33" spans="2:14" s="12" customFormat="1" ht="13.5">
      <c r="B33" s="189"/>
      <c r="C33" s="190"/>
      <c r="D33" s="190"/>
      <c r="E33" s="190"/>
      <c r="F33" s="190"/>
      <c r="G33" s="190"/>
      <c r="H33" s="190"/>
      <c r="I33" s="190"/>
      <c r="J33" s="190"/>
      <c r="K33" s="191"/>
      <c r="L33" s="196"/>
      <c r="M33" s="196"/>
      <c r="N33" s="196"/>
    </row>
    <row r="34" spans="2:14" s="12" customFormat="1" ht="13.5">
      <c r="B34" s="189"/>
      <c r="C34" s="190"/>
      <c r="D34" s="190"/>
      <c r="E34" s="190"/>
      <c r="F34" s="190"/>
      <c r="G34" s="190"/>
      <c r="H34" s="190"/>
      <c r="I34" s="190"/>
      <c r="J34" s="190"/>
      <c r="K34" s="191"/>
      <c r="L34" s="196"/>
      <c r="M34" s="196"/>
      <c r="N34" s="196"/>
    </row>
    <row r="35" spans="2:14" s="12" customFormat="1" ht="13.5">
      <c r="B35" s="189"/>
      <c r="C35" s="190"/>
      <c r="D35" s="190"/>
      <c r="E35" s="190"/>
      <c r="F35" s="190"/>
      <c r="G35" s="190"/>
      <c r="H35" s="190"/>
      <c r="I35" s="190"/>
      <c r="J35" s="190"/>
      <c r="K35" s="191"/>
      <c r="L35" s="196"/>
      <c r="M35" s="196"/>
      <c r="N35" s="196"/>
    </row>
    <row r="36" spans="2:14" s="12" customFormat="1" ht="13.5">
      <c r="B36" s="189"/>
      <c r="C36" s="190"/>
      <c r="D36" s="190"/>
      <c r="E36" s="190"/>
      <c r="F36" s="190"/>
      <c r="G36" s="190"/>
      <c r="H36" s="190"/>
      <c r="I36" s="190"/>
      <c r="J36" s="190"/>
      <c r="K36" s="191"/>
      <c r="L36" s="196"/>
      <c r="M36" s="196"/>
      <c r="N36" s="196"/>
    </row>
    <row r="37" spans="2:14" s="12" customFormat="1" ht="13.5">
      <c r="B37" s="189"/>
      <c r="C37" s="190"/>
      <c r="D37" s="190"/>
      <c r="E37" s="190"/>
      <c r="F37" s="190"/>
      <c r="G37" s="190"/>
      <c r="H37" s="190"/>
      <c r="I37" s="190"/>
      <c r="J37" s="190"/>
      <c r="K37" s="191"/>
      <c r="L37" s="196"/>
      <c r="M37" s="196"/>
      <c r="N37" s="196"/>
    </row>
    <row r="38" spans="2:14" s="12" customFormat="1" ht="13.5">
      <c r="B38" s="189"/>
      <c r="C38" s="190"/>
      <c r="D38" s="190"/>
      <c r="E38" s="190"/>
      <c r="F38" s="190"/>
      <c r="G38" s="190"/>
      <c r="H38" s="190"/>
      <c r="I38" s="190"/>
      <c r="J38" s="190"/>
      <c r="K38" s="191"/>
      <c r="L38" s="196"/>
      <c r="M38" s="196"/>
      <c r="N38" s="196"/>
    </row>
    <row r="39" spans="2:14" s="12" customFormat="1" ht="13.5">
      <c r="B39" s="189"/>
      <c r="C39" s="190"/>
      <c r="D39" s="190"/>
      <c r="E39" s="190"/>
      <c r="F39" s="190"/>
      <c r="G39" s="190"/>
      <c r="H39" s="190"/>
      <c r="I39" s="190"/>
      <c r="J39" s="190"/>
      <c r="K39" s="191"/>
      <c r="L39" s="196"/>
      <c r="M39" s="196"/>
      <c r="N39" s="196"/>
    </row>
    <row r="40" spans="2:14" s="12" customFormat="1" ht="13.5">
      <c r="B40" s="189"/>
      <c r="C40" s="190"/>
      <c r="D40" s="190"/>
      <c r="E40" s="190"/>
      <c r="F40" s="190"/>
      <c r="G40" s="190"/>
      <c r="H40" s="190"/>
      <c r="I40" s="190"/>
      <c r="J40" s="190"/>
      <c r="K40" s="191"/>
      <c r="L40" s="196"/>
      <c r="M40" s="196"/>
      <c r="N40" s="196"/>
    </row>
    <row r="41" spans="2:14" s="12" customFormat="1" ht="9" customHeight="1">
      <c r="B41" s="189"/>
      <c r="C41" s="190"/>
      <c r="D41" s="190"/>
      <c r="E41" s="190"/>
      <c r="F41" s="190"/>
      <c r="G41" s="190"/>
      <c r="H41" s="190"/>
      <c r="I41" s="190"/>
      <c r="J41" s="190"/>
      <c r="K41" s="191"/>
      <c r="L41" s="196"/>
      <c r="M41" s="196"/>
      <c r="N41" s="196"/>
    </row>
    <row r="42" spans="2:14" s="12" customFormat="1" ht="13.5">
      <c r="B42" s="189"/>
      <c r="C42" s="190"/>
      <c r="D42" s="190"/>
      <c r="E42" s="190"/>
      <c r="F42" s="190"/>
      <c r="G42" s="190"/>
      <c r="H42" s="190"/>
      <c r="I42" s="190"/>
      <c r="J42" s="190"/>
      <c r="K42" s="191"/>
      <c r="L42" s="196"/>
      <c r="M42" s="196"/>
      <c r="N42" s="196"/>
    </row>
    <row r="43" spans="2:14" s="12" customFormat="1" ht="13.5">
      <c r="B43" s="189"/>
      <c r="C43" s="190"/>
      <c r="D43" s="190"/>
      <c r="E43" s="190"/>
      <c r="F43" s="190"/>
      <c r="G43" s="190"/>
      <c r="H43" s="190"/>
      <c r="I43" s="190"/>
      <c r="J43" s="190"/>
      <c r="K43" s="191"/>
      <c r="L43" s="196"/>
      <c r="M43" s="196"/>
      <c r="N43" s="196"/>
    </row>
    <row r="44" spans="2:14" s="7" customFormat="1" ht="12.75" customHeight="1">
      <c r="B44" s="197"/>
      <c r="C44" s="179" t="s">
        <v>76</v>
      </c>
      <c r="D44" s="179"/>
      <c r="E44" s="179"/>
      <c r="F44" s="179"/>
      <c r="G44" s="179"/>
      <c r="H44" s="538" t="s">
        <v>132</v>
      </c>
      <c r="I44" s="538"/>
      <c r="J44" s="179"/>
      <c r="K44" s="198"/>
      <c r="L44" s="184"/>
      <c r="M44" s="184"/>
      <c r="N44" s="184"/>
    </row>
    <row r="45" spans="2:14" s="7" customFormat="1" ht="16.5" customHeight="1">
      <c r="B45" s="197"/>
      <c r="C45" s="179" t="s">
        <v>77</v>
      </c>
      <c r="D45" s="179"/>
      <c r="E45" s="179"/>
      <c r="F45" s="179"/>
      <c r="G45" s="179"/>
      <c r="H45" s="538"/>
      <c r="I45" s="538"/>
      <c r="J45" s="179"/>
      <c r="K45" s="198"/>
      <c r="L45" s="184"/>
      <c r="M45" s="184"/>
      <c r="N45" s="184"/>
    </row>
    <row r="46" spans="2:14" s="7" customFormat="1" ht="16.5" customHeight="1">
      <c r="B46" s="197"/>
      <c r="C46" s="179" t="s">
        <v>71</v>
      </c>
      <c r="D46" s="179"/>
      <c r="E46" s="179"/>
      <c r="F46" s="179"/>
      <c r="G46" s="179"/>
      <c r="H46" s="538" t="s">
        <v>131</v>
      </c>
      <c r="I46" s="538"/>
      <c r="J46" s="179"/>
      <c r="K46" s="198"/>
      <c r="L46" s="184"/>
      <c r="M46" s="184"/>
      <c r="N46" s="184"/>
    </row>
    <row r="47" spans="2:14" s="7" customFormat="1" ht="17.25" customHeight="1">
      <c r="B47" s="197"/>
      <c r="C47" s="179" t="s">
        <v>72</v>
      </c>
      <c r="D47" s="179"/>
      <c r="E47" s="179"/>
      <c r="F47" s="179"/>
      <c r="G47" s="179"/>
      <c r="H47" s="538">
        <v>0</v>
      </c>
      <c r="I47" s="538"/>
      <c r="J47" s="179"/>
      <c r="K47" s="198"/>
      <c r="L47" s="184"/>
      <c r="M47" s="184"/>
      <c r="N47" s="184"/>
    </row>
    <row r="48" spans="2:14" s="8" customFormat="1" ht="13.5">
      <c r="B48" s="199"/>
      <c r="C48" s="200"/>
      <c r="D48" s="200"/>
      <c r="E48" s="200"/>
      <c r="F48" s="200"/>
      <c r="G48" s="200"/>
      <c r="H48" s="200"/>
      <c r="I48" s="200"/>
      <c r="J48" s="200"/>
      <c r="K48" s="201"/>
      <c r="L48" s="192"/>
      <c r="M48" s="192"/>
      <c r="N48" s="192"/>
    </row>
    <row r="49" spans="2:14" s="9" customFormat="1" ht="12.75" customHeight="1">
      <c r="B49" s="202"/>
      <c r="C49" s="179" t="s">
        <v>78</v>
      </c>
      <c r="D49" s="179"/>
      <c r="E49" s="179"/>
      <c r="F49" s="179"/>
      <c r="G49" s="186" t="s">
        <v>73</v>
      </c>
      <c r="H49" s="537">
        <v>40909</v>
      </c>
      <c r="I49" s="538"/>
      <c r="J49" s="203"/>
      <c r="K49" s="204"/>
      <c r="L49" s="205"/>
      <c r="M49" s="205"/>
      <c r="N49" s="205"/>
    </row>
    <row r="50" spans="2:14" s="9" customFormat="1" ht="17.25" customHeight="1">
      <c r="B50" s="202"/>
      <c r="C50" s="179"/>
      <c r="D50" s="179"/>
      <c r="E50" s="179"/>
      <c r="F50" s="179"/>
      <c r="G50" s="186" t="s">
        <v>74</v>
      </c>
      <c r="H50" s="537">
        <v>41274</v>
      </c>
      <c r="I50" s="538"/>
      <c r="J50" s="203"/>
      <c r="K50" s="204"/>
      <c r="L50" s="205"/>
      <c r="M50" s="205"/>
      <c r="N50" s="205"/>
    </row>
    <row r="51" spans="2:14" s="9" customFormat="1" ht="11.25" customHeight="1">
      <c r="B51" s="202"/>
      <c r="C51" s="179"/>
      <c r="D51" s="179"/>
      <c r="E51" s="179"/>
      <c r="F51" s="179"/>
      <c r="G51" s="186"/>
      <c r="H51" s="186"/>
      <c r="I51" s="186"/>
      <c r="J51" s="203"/>
      <c r="K51" s="204"/>
      <c r="L51" s="205"/>
      <c r="M51" s="205"/>
      <c r="N51" s="205"/>
    </row>
    <row r="52" spans="2:14" s="9" customFormat="1" ht="12.75" customHeight="1">
      <c r="B52" s="202"/>
      <c r="C52" s="179" t="s">
        <v>75</v>
      </c>
      <c r="D52" s="179"/>
      <c r="E52" s="179"/>
      <c r="F52" s="186"/>
      <c r="G52" s="179"/>
      <c r="H52" s="187" t="s">
        <v>423</v>
      </c>
      <c r="I52" s="179"/>
      <c r="J52" s="203"/>
      <c r="K52" s="204"/>
      <c r="L52" s="205"/>
      <c r="M52" s="205"/>
      <c r="N52" s="205"/>
    </row>
    <row r="53" spans="2:11" ht="27" customHeight="1" thickBot="1">
      <c r="B53" s="206"/>
      <c r="C53" s="207"/>
      <c r="D53" s="207"/>
      <c r="E53" s="207"/>
      <c r="F53" s="207"/>
      <c r="G53" s="207"/>
      <c r="H53" s="207"/>
      <c r="I53" s="207"/>
      <c r="J53" s="207"/>
      <c r="K53" s="208"/>
    </row>
    <row r="54" ht="6" customHeight="1" hidden="1" thickTop="1"/>
    <row r="55" ht="13.5" thickTop="1"/>
  </sheetData>
  <sheetProtection/>
  <mergeCells count="9">
    <mergeCell ref="H50:I50"/>
    <mergeCell ref="H45:I45"/>
    <mergeCell ref="H46:I46"/>
    <mergeCell ref="H47:I47"/>
    <mergeCell ref="H49:I49"/>
    <mergeCell ref="B24:K24"/>
    <mergeCell ref="C25:J25"/>
    <mergeCell ref="C26:J26"/>
    <mergeCell ref="H44:I4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2">
      <selection activeCell="L28" sqref="L28"/>
    </sheetView>
  </sheetViews>
  <sheetFormatPr defaultColWidth="9.140625" defaultRowHeight="12.75"/>
  <cols>
    <col min="1" max="1" width="5.140625" style="362" customWidth="1"/>
    <col min="2" max="5" width="8.8515625" style="362" customWidth="1"/>
    <col min="6" max="6" width="7.00390625" style="362" customWidth="1"/>
    <col min="7" max="8" width="8.8515625" style="362" customWidth="1"/>
    <col min="9" max="9" width="10.00390625" style="362" bestFit="1" customWidth="1"/>
    <col min="10" max="10" width="8.8515625" style="362" customWidth="1"/>
    <col min="12" max="12" width="9.140625" style="0" bestFit="1" customWidth="1"/>
  </cols>
  <sheetData>
    <row r="1" spans="1:10" ht="15">
      <c r="A1" s="360"/>
      <c r="B1" s="361" t="s">
        <v>330</v>
      </c>
      <c r="G1" s="360"/>
      <c r="H1" s="360"/>
      <c r="I1" s="360"/>
      <c r="J1" s="360"/>
    </row>
    <row r="2" spans="1:10" ht="15.75" customHeight="1">
      <c r="A2" s="360"/>
      <c r="B2" s="363" t="s">
        <v>331</v>
      </c>
      <c r="G2" s="360"/>
      <c r="H2" s="360"/>
      <c r="I2" s="360"/>
      <c r="J2" s="360"/>
    </row>
    <row r="3" spans="1:10" ht="12.75">
      <c r="A3" s="360"/>
      <c r="B3" s="161"/>
      <c r="C3" s="360"/>
      <c r="D3" s="360"/>
      <c r="E3" s="360"/>
      <c r="F3" s="360"/>
      <c r="G3" s="360"/>
      <c r="H3" s="360"/>
      <c r="I3" s="161" t="s">
        <v>216</v>
      </c>
      <c r="J3" s="360"/>
    </row>
    <row r="4" spans="1:10" ht="13.5" thickBot="1">
      <c r="A4" s="364"/>
      <c r="B4" s="364"/>
      <c r="C4" s="364"/>
      <c r="D4" s="364"/>
      <c r="E4" s="364"/>
      <c r="F4" s="364"/>
      <c r="G4" s="364"/>
      <c r="H4" s="364"/>
      <c r="I4" s="365"/>
      <c r="J4" s="366" t="s">
        <v>217</v>
      </c>
    </row>
    <row r="5" spans="1:10" ht="18.75" customHeight="1" thickTop="1">
      <c r="A5" s="587" t="s">
        <v>218</v>
      </c>
      <c r="B5" s="588"/>
      <c r="C5" s="588"/>
      <c r="D5" s="588"/>
      <c r="E5" s="588"/>
      <c r="F5" s="588"/>
      <c r="G5" s="588"/>
      <c r="H5" s="588"/>
      <c r="I5" s="588"/>
      <c r="J5" s="589"/>
    </row>
    <row r="6" spans="1:10" ht="32.25" customHeight="1" thickBot="1">
      <c r="A6" s="403"/>
      <c r="B6" s="603" t="s">
        <v>219</v>
      </c>
      <c r="C6" s="604"/>
      <c r="D6" s="604"/>
      <c r="E6" s="604"/>
      <c r="F6" s="605"/>
      <c r="G6" s="404" t="s">
        <v>220</v>
      </c>
      <c r="H6" s="404" t="s">
        <v>221</v>
      </c>
      <c r="I6" s="405" t="s">
        <v>430</v>
      </c>
      <c r="J6" s="406" t="s">
        <v>431</v>
      </c>
    </row>
    <row r="7" spans="1:10" ht="18.75" customHeight="1">
      <c r="A7" s="407">
        <v>1</v>
      </c>
      <c r="B7" s="606" t="s">
        <v>222</v>
      </c>
      <c r="C7" s="607"/>
      <c r="D7" s="607"/>
      <c r="E7" s="607"/>
      <c r="F7" s="607"/>
      <c r="G7" s="408">
        <v>60</v>
      </c>
      <c r="H7" s="408">
        <v>12100</v>
      </c>
      <c r="I7" s="409"/>
      <c r="J7" s="410"/>
    </row>
    <row r="8" spans="1:10" ht="12.75">
      <c r="A8" s="411" t="s">
        <v>223</v>
      </c>
      <c r="B8" s="597" t="s">
        <v>224</v>
      </c>
      <c r="C8" s="597" t="s">
        <v>225</v>
      </c>
      <c r="D8" s="597"/>
      <c r="E8" s="597"/>
      <c r="F8" s="597"/>
      <c r="G8" s="412" t="s">
        <v>226</v>
      </c>
      <c r="H8" s="412">
        <v>12101</v>
      </c>
      <c r="I8" s="413"/>
      <c r="J8" s="414"/>
    </row>
    <row r="9" spans="1:10" ht="12.75">
      <c r="A9" s="411" t="s">
        <v>227</v>
      </c>
      <c r="B9" s="597" t="s">
        <v>228</v>
      </c>
      <c r="C9" s="597" t="s">
        <v>225</v>
      </c>
      <c r="D9" s="597"/>
      <c r="E9" s="597"/>
      <c r="F9" s="597"/>
      <c r="G9" s="412"/>
      <c r="H9" s="415">
        <v>12102</v>
      </c>
      <c r="I9" s="413"/>
      <c r="J9" s="414"/>
    </row>
    <row r="10" spans="1:10" ht="12.75">
      <c r="A10" s="411" t="s">
        <v>229</v>
      </c>
      <c r="B10" s="597" t="s">
        <v>230</v>
      </c>
      <c r="C10" s="597" t="s">
        <v>225</v>
      </c>
      <c r="D10" s="597"/>
      <c r="E10" s="597"/>
      <c r="F10" s="597"/>
      <c r="G10" s="412" t="s">
        <v>231</v>
      </c>
      <c r="H10" s="412">
        <v>12103</v>
      </c>
      <c r="I10" s="413"/>
      <c r="J10" s="414"/>
    </row>
    <row r="11" spans="1:10" ht="12.75">
      <c r="A11" s="411" t="s">
        <v>232</v>
      </c>
      <c r="B11" s="600" t="s">
        <v>233</v>
      </c>
      <c r="C11" s="597" t="s">
        <v>225</v>
      </c>
      <c r="D11" s="597"/>
      <c r="E11" s="597"/>
      <c r="F11" s="597"/>
      <c r="G11" s="412"/>
      <c r="H11" s="415">
        <v>12104</v>
      </c>
      <c r="I11" s="413"/>
      <c r="J11" s="414"/>
    </row>
    <row r="12" spans="1:10" ht="12.75">
      <c r="A12" s="411" t="s">
        <v>234</v>
      </c>
      <c r="B12" s="597" t="s">
        <v>235</v>
      </c>
      <c r="C12" s="597" t="s">
        <v>225</v>
      </c>
      <c r="D12" s="597"/>
      <c r="E12" s="597"/>
      <c r="F12" s="597"/>
      <c r="G12" s="412" t="s">
        <v>236</v>
      </c>
      <c r="H12" s="415">
        <v>12105</v>
      </c>
      <c r="I12" s="416"/>
      <c r="J12" s="414"/>
    </row>
    <row r="13" spans="1:10" ht="17.25" customHeight="1">
      <c r="A13" s="417">
        <v>2</v>
      </c>
      <c r="B13" s="598" t="s">
        <v>237</v>
      </c>
      <c r="C13" s="598"/>
      <c r="D13" s="598"/>
      <c r="E13" s="598"/>
      <c r="F13" s="598"/>
      <c r="G13" s="418">
        <v>64</v>
      </c>
      <c r="H13" s="418">
        <v>12200</v>
      </c>
      <c r="I13" s="416">
        <f>I14+I15</f>
        <v>5935.25</v>
      </c>
      <c r="J13" s="419">
        <f>J14+J15</f>
        <v>565</v>
      </c>
    </row>
    <row r="14" spans="1:10" ht="15.75" customHeight="1">
      <c r="A14" s="420" t="s">
        <v>238</v>
      </c>
      <c r="B14" s="598" t="s">
        <v>239</v>
      </c>
      <c r="C14" s="602"/>
      <c r="D14" s="602"/>
      <c r="E14" s="602"/>
      <c r="F14" s="602"/>
      <c r="G14" s="415">
        <v>641</v>
      </c>
      <c r="H14" s="415">
        <v>12201</v>
      </c>
      <c r="I14" s="416">
        <v>5391.4</v>
      </c>
      <c r="J14" s="419">
        <v>484</v>
      </c>
    </row>
    <row r="15" spans="1:10" ht="17.25" customHeight="1">
      <c r="A15" s="420" t="s">
        <v>240</v>
      </c>
      <c r="B15" s="602" t="s">
        <v>241</v>
      </c>
      <c r="C15" s="602"/>
      <c r="D15" s="602"/>
      <c r="E15" s="602"/>
      <c r="F15" s="602"/>
      <c r="G15" s="415">
        <v>644</v>
      </c>
      <c r="H15" s="415">
        <v>12202</v>
      </c>
      <c r="I15" s="416">
        <v>543.85</v>
      </c>
      <c r="J15" s="419">
        <v>81</v>
      </c>
    </row>
    <row r="16" spans="1:10" ht="15.75" customHeight="1">
      <c r="A16" s="417">
        <v>3</v>
      </c>
      <c r="B16" s="598" t="s">
        <v>242</v>
      </c>
      <c r="C16" s="598"/>
      <c r="D16" s="598"/>
      <c r="E16" s="598"/>
      <c r="F16" s="598"/>
      <c r="G16" s="418">
        <v>68</v>
      </c>
      <c r="H16" s="418">
        <v>12300</v>
      </c>
      <c r="I16" s="416"/>
      <c r="J16" s="419"/>
    </row>
    <row r="17" spans="1:10" ht="19.5" customHeight="1">
      <c r="A17" s="417">
        <v>4</v>
      </c>
      <c r="B17" s="598" t="s">
        <v>243</v>
      </c>
      <c r="C17" s="598"/>
      <c r="D17" s="598"/>
      <c r="E17" s="598"/>
      <c r="F17" s="598"/>
      <c r="G17" s="418">
        <v>61</v>
      </c>
      <c r="H17" s="418">
        <v>12400</v>
      </c>
      <c r="I17" s="416">
        <f>I20+I21+I22+I23+I24+I25+I28+I32</f>
        <v>4354.209999999999</v>
      </c>
      <c r="J17" s="419"/>
    </row>
    <row r="18" spans="1:10" ht="12.75">
      <c r="A18" s="420" t="s">
        <v>244</v>
      </c>
      <c r="B18" s="594" t="s">
        <v>245</v>
      </c>
      <c r="C18" s="594"/>
      <c r="D18" s="594"/>
      <c r="E18" s="594"/>
      <c r="F18" s="594"/>
      <c r="G18" s="412"/>
      <c r="H18" s="412">
        <v>12401</v>
      </c>
      <c r="I18" s="416"/>
      <c r="J18" s="419"/>
    </row>
    <row r="19" spans="1:10" ht="12.75">
      <c r="A19" s="420" t="s">
        <v>246</v>
      </c>
      <c r="B19" s="594" t="s">
        <v>247</v>
      </c>
      <c r="C19" s="594"/>
      <c r="D19" s="594"/>
      <c r="E19" s="594"/>
      <c r="F19" s="594"/>
      <c r="G19" s="421">
        <v>611</v>
      </c>
      <c r="H19" s="412">
        <v>12402</v>
      </c>
      <c r="I19" s="416"/>
      <c r="J19" s="419"/>
    </row>
    <row r="20" spans="1:10" ht="12.75">
      <c r="A20" s="420" t="s">
        <v>248</v>
      </c>
      <c r="B20" s="594" t="s">
        <v>249</v>
      </c>
      <c r="C20" s="594"/>
      <c r="D20" s="594"/>
      <c r="E20" s="594"/>
      <c r="F20" s="594"/>
      <c r="G20" s="412">
        <v>613</v>
      </c>
      <c r="H20" s="412">
        <v>12403</v>
      </c>
      <c r="I20" s="416">
        <v>2200</v>
      </c>
      <c r="J20" s="419"/>
    </row>
    <row r="21" spans="1:10" ht="12.75">
      <c r="A21" s="420" t="s">
        <v>250</v>
      </c>
      <c r="B21" s="594" t="s">
        <v>251</v>
      </c>
      <c r="C21" s="594"/>
      <c r="D21" s="594"/>
      <c r="E21" s="594"/>
      <c r="F21" s="594"/>
      <c r="G21" s="421">
        <v>615</v>
      </c>
      <c r="H21" s="412">
        <v>12404</v>
      </c>
      <c r="I21" s="422">
        <v>6.75</v>
      </c>
      <c r="J21" s="423"/>
    </row>
    <row r="22" spans="1:10" ht="12.75">
      <c r="A22" s="420" t="s">
        <v>252</v>
      </c>
      <c r="B22" s="594" t="s">
        <v>253</v>
      </c>
      <c r="C22" s="594"/>
      <c r="D22" s="594"/>
      <c r="E22" s="594"/>
      <c r="F22" s="594"/>
      <c r="G22" s="421">
        <v>616</v>
      </c>
      <c r="H22" s="412">
        <v>12405</v>
      </c>
      <c r="I22" s="416">
        <v>16.27</v>
      </c>
      <c r="J22" s="419"/>
    </row>
    <row r="23" spans="1:10" ht="12.75">
      <c r="A23" s="420" t="s">
        <v>254</v>
      </c>
      <c r="B23" s="594" t="s">
        <v>255</v>
      </c>
      <c r="C23" s="594"/>
      <c r="D23" s="594"/>
      <c r="E23" s="594"/>
      <c r="F23" s="594"/>
      <c r="G23" s="421">
        <v>617</v>
      </c>
      <c r="H23" s="412">
        <v>12406</v>
      </c>
      <c r="I23" s="416">
        <v>75</v>
      </c>
      <c r="J23" s="419"/>
    </row>
    <row r="24" spans="1:10" ht="12.75">
      <c r="A24" s="420" t="s">
        <v>256</v>
      </c>
      <c r="B24" s="597" t="s">
        <v>257</v>
      </c>
      <c r="C24" s="597" t="s">
        <v>225</v>
      </c>
      <c r="D24" s="597"/>
      <c r="E24" s="597"/>
      <c r="F24" s="597"/>
      <c r="G24" s="421">
        <v>618</v>
      </c>
      <c r="H24" s="412">
        <v>12407</v>
      </c>
      <c r="I24" s="416">
        <v>342.87</v>
      </c>
      <c r="J24" s="419"/>
    </row>
    <row r="25" spans="1:10" ht="12.75">
      <c r="A25" s="420" t="s">
        <v>258</v>
      </c>
      <c r="B25" s="597" t="s">
        <v>259</v>
      </c>
      <c r="C25" s="597"/>
      <c r="D25" s="597"/>
      <c r="E25" s="597"/>
      <c r="F25" s="597"/>
      <c r="G25" s="421">
        <v>623</v>
      </c>
      <c r="H25" s="412">
        <v>12408</v>
      </c>
      <c r="I25" s="416">
        <v>80</v>
      </c>
      <c r="J25" s="419"/>
    </row>
    <row r="26" spans="1:10" ht="12.75">
      <c r="A26" s="420" t="s">
        <v>260</v>
      </c>
      <c r="B26" s="597" t="s">
        <v>261</v>
      </c>
      <c r="C26" s="597"/>
      <c r="D26" s="597"/>
      <c r="E26" s="597"/>
      <c r="F26" s="597"/>
      <c r="G26" s="421">
        <v>624</v>
      </c>
      <c r="H26" s="412">
        <v>12409</v>
      </c>
      <c r="I26" s="416"/>
      <c r="J26" s="419"/>
    </row>
    <row r="27" spans="1:10" ht="12.75">
      <c r="A27" s="420" t="s">
        <v>262</v>
      </c>
      <c r="B27" s="597" t="s">
        <v>263</v>
      </c>
      <c r="C27" s="597"/>
      <c r="D27" s="597"/>
      <c r="E27" s="597"/>
      <c r="F27" s="597"/>
      <c r="G27" s="421">
        <v>625</v>
      </c>
      <c r="H27" s="412">
        <v>12410</v>
      </c>
      <c r="I27" s="416"/>
      <c r="J27" s="419"/>
    </row>
    <row r="28" spans="1:10" ht="12.75">
      <c r="A28" s="420" t="s">
        <v>264</v>
      </c>
      <c r="B28" s="597" t="s">
        <v>265</v>
      </c>
      <c r="C28" s="597"/>
      <c r="D28" s="597"/>
      <c r="E28" s="597"/>
      <c r="F28" s="597"/>
      <c r="G28" s="421">
        <v>626</v>
      </c>
      <c r="H28" s="412">
        <v>12411</v>
      </c>
      <c r="I28" s="416">
        <v>1484.67</v>
      </c>
      <c r="J28" s="419"/>
    </row>
    <row r="29" spans="1:10" ht="12.75">
      <c r="A29" s="420" t="s">
        <v>266</v>
      </c>
      <c r="B29" s="597" t="s">
        <v>267</v>
      </c>
      <c r="C29" s="597"/>
      <c r="D29" s="597"/>
      <c r="E29" s="597"/>
      <c r="F29" s="597"/>
      <c r="G29" s="421">
        <v>627</v>
      </c>
      <c r="H29" s="412">
        <v>12412</v>
      </c>
      <c r="I29" s="416"/>
      <c r="J29" s="419"/>
    </row>
    <row r="30" spans="1:10" ht="12.75">
      <c r="A30" s="420"/>
      <c r="B30" s="601" t="s">
        <v>268</v>
      </c>
      <c r="C30" s="601"/>
      <c r="D30" s="601"/>
      <c r="E30" s="601"/>
      <c r="F30" s="601"/>
      <c r="G30" s="421">
        <v>6271</v>
      </c>
      <c r="H30" s="421">
        <v>124121</v>
      </c>
      <c r="I30" s="416"/>
      <c r="J30" s="419"/>
    </row>
    <row r="31" spans="1:10" ht="12.75">
      <c r="A31" s="420"/>
      <c r="B31" s="601" t="s">
        <v>269</v>
      </c>
      <c r="C31" s="601"/>
      <c r="D31" s="601"/>
      <c r="E31" s="601"/>
      <c r="F31" s="601"/>
      <c r="G31" s="421">
        <v>6272</v>
      </c>
      <c r="H31" s="421">
        <v>124122</v>
      </c>
      <c r="I31" s="416"/>
      <c r="J31" s="419"/>
    </row>
    <row r="32" spans="1:10" ht="12.75">
      <c r="A32" s="420" t="s">
        <v>270</v>
      </c>
      <c r="B32" s="597" t="s">
        <v>271</v>
      </c>
      <c r="C32" s="597"/>
      <c r="D32" s="597"/>
      <c r="E32" s="597"/>
      <c r="F32" s="597"/>
      <c r="G32" s="421">
        <v>628</v>
      </c>
      <c r="H32" s="421">
        <v>12413</v>
      </c>
      <c r="I32" s="416">
        <v>148.65</v>
      </c>
      <c r="J32" s="419">
        <v>1</v>
      </c>
    </row>
    <row r="33" spans="1:10" ht="21" customHeight="1">
      <c r="A33" s="417">
        <v>5</v>
      </c>
      <c r="B33" s="600" t="s">
        <v>272</v>
      </c>
      <c r="C33" s="597"/>
      <c r="D33" s="597"/>
      <c r="E33" s="597"/>
      <c r="F33" s="597"/>
      <c r="G33" s="424">
        <v>63</v>
      </c>
      <c r="H33" s="424">
        <v>12500</v>
      </c>
      <c r="I33" s="416">
        <f>I34+I35+I36+I37</f>
        <v>355.02</v>
      </c>
      <c r="J33" s="419"/>
    </row>
    <row r="34" spans="1:10" ht="12.75">
      <c r="A34" s="420" t="s">
        <v>244</v>
      </c>
      <c r="B34" s="597" t="s">
        <v>273</v>
      </c>
      <c r="C34" s="597"/>
      <c r="D34" s="597"/>
      <c r="E34" s="597"/>
      <c r="F34" s="597"/>
      <c r="G34" s="421">
        <v>632</v>
      </c>
      <c r="H34" s="421">
        <v>12501</v>
      </c>
      <c r="I34" s="416">
        <v>79</v>
      </c>
      <c r="J34" s="419"/>
    </row>
    <row r="35" spans="1:10" ht="12.75">
      <c r="A35" s="420" t="s">
        <v>246</v>
      </c>
      <c r="B35" s="597" t="s">
        <v>274</v>
      </c>
      <c r="C35" s="597"/>
      <c r="D35" s="597"/>
      <c r="E35" s="597"/>
      <c r="F35" s="597"/>
      <c r="G35" s="421">
        <v>633</v>
      </c>
      <c r="H35" s="421">
        <v>12502</v>
      </c>
      <c r="I35" s="416"/>
      <c r="J35" s="419"/>
    </row>
    <row r="36" spans="1:10" ht="12.75">
      <c r="A36" s="420" t="s">
        <v>248</v>
      </c>
      <c r="B36" s="597" t="s">
        <v>275</v>
      </c>
      <c r="C36" s="597"/>
      <c r="D36" s="597"/>
      <c r="E36" s="597"/>
      <c r="F36" s="597"/>
      <c r="G36" s="421">
        <v>634</v>
      </c>
      <c r="H36" s="421">
        <v>12503</v>
      </c>
      <c r="I36" s="416">
        <v>37.12</v>
      </c>
      <c r="J36" s="419"/>
    </row>
    <row r="37" spans="1:10" ht="12.75">
      <c r="A37" s="420" t="s">
        <v>250</v>
      </c>
      <c r="B37" s="597" t="s">
        <v>276</v>
      </c>
      <c r="C37" s="597"/>
      <c r="D37" s="597"/>
      <c r="E37" s="597"/>
      <c r="F37" s="597"/>
      <c r="G37" s="421" t="s">
        <v>277</v>
      </c>
      <c r="H37" s="421">
        <v>12504</v>
      </c>
      <c r="I37" s="416">
        <v>238.9</v>
      </c>
      <c r="J37" s="419"/>
    </row>
    <row r="38" spans="1:10" ht="23.25" customHeight="1">
      <c r="A38" s="417" t="s">
        <v>278</v>
      </c>
      <c r="B38" s="598" t="s">
        <v>279</v>
      </c>
      <c r="C38" s="598"/>
      <c r="D38" s="598"/>
      <c r="E38" s="598"/>
      <c r="F38" s="598"/>
      <c r="G38" s="421"/>
      <c r="H38" s="421">
        <v>12600</v>
      </c>
      <c r="I38" s="416">
        <f>I17+I13</f>
        <v>10289.46</v>
      </c>
      <c r="J38" s="419">
        <v>566</v>
      </c>
    </row>
    <row r="39" spans="1:10" ht="20.25" customHeight="1">
      <c r="A39" s="425"/>
      <c r="B39" s="426" t="s">
        <v>280</v>
      </c>
      <c r="C39" s="427"/>
      <c r="D39" s="427"/>
      <c r="E39" s="427"/>
      <c r="F39" s="427"/>
      <c r="G39" s="427"/>
      <c r="H39" s="427"/>
      <c r="I39" s="428" t="s">
        <v>430</v>
      </c>
      <c r="J39" s="429" t="s">
        <v>431</v>
      </c>
    </row>
    <row r="40" spans="1:10" ht="18.75" customHeight="1">
      <c r="A40" s="430">
        <v>1</v>
      </c>
      <c r="B40" s="599" t="s">
        <v>281</v>
      </c>
      <c r="C40" s="599"/>
      <c r="D40" s="599"/>
      <c r="E40" s="599"/>
      <c r="F40" s="599"/>
      <c r="G40" s="424"/>
      <c r="H40" s="424">
        <v>14000</v>
      </c>
      <c r="I40" s="431">
        <v>4</v>
      </c>
      <c r="J40" s="419">
        <v>1</v>
      </c>
    </row>
    <row r="41" spans="1:10" ht="17.25" customHeight="1">
      <c r="A41" s="430">
        <v>2</v>
      </c>
      <c r="B41" s="599" t="s">
        <v>282</v>
      </c>
      <c r="C41" s="599"/>
      <c r="D41" s="599"/>
      <c r="E41" s="599"/>
      <c r="F41" s="599"/>
      <c r="G41" s="424"/>
      <c r="H41" s="424">
        <v>15000</v>
      </c>
      <c r="I41" s="431">
        <v>0</v>
      </c>
      <c r="J41" s="419">
        <v>0</v>
      </c>
    </row>
    <row r="42" spans="1:10" ht="18" customHeight="1">
      <c r="A42" s="432" t="s">
        <v>244</v>
      </c>
      <c r="B42" s="594" t="s">
        <v>283</v>
      </c>
      <c r="C42" s="594"/>
      <c r="D42" s="594"/>
      <c r="E42" s="594"/>
      <c r="F42" s="594"/>
      <c r="G42" s="424"/>
      <c r="H42" s="421">
        <v>15001</v>
      </c>
      <c r="I42" s="416">
        <f>J52</f>
        <v>0</v>
      </c>
      <c r="J42" s="419">
        <v>0</v>
      </c>
    </row>
    <row r="43" spans="1:12" ht="15.75" customHeight="1">
      <c r="A43" s="432"/>
      <c r="B43" s="595" t="s">
        <v>284</v>
      </c>
      <c r="C43" s="595"/>
      <c r="D43" s="595"/>
      <c r="E43" s="595"/>
      <c r="F43" s="595"/>
      <c r="G43" s="424"/>
      <c r="H43" s="421">
        <v>150011</v>
      </c>
      <c r="I43" s="416">
        <v>8905.17</v>
      </c>
      <c r="J43" s="419"/>
      <c r="L43" s="88"/>
    </row>
    <row r="44" spans="1:10" ht="17.25" customHeight="1">
      <c r="A44" s="433" t="s">
        <v>246</v>
      </c>
      <c r="B44" s="594" t="s">
        <v>285</v>
      </c>
      <c r="C44" s="594"/>
      <c r="D44" s="594"/>
      <c r="E44" s="594"/>
      <c r="F44" s="594"/>
      <c r="G44" s="424"/>
      <c r="H44" s="421">
        <v>15002</v>
      </c>
      <c r="I44" s="416"/>
      <c r="J44" s="419"/>
    </row>
    <row r="45" spans="1:10" ht="18.75" customHeight="1" thickBot="1">
      <c r="A45" s="434"/>
      <c r="B45" s="596" t="s">
        <v>286</v>
      </c>
      <c r="C45" s="596"/>
      <c r="D45" s="596"/>
      <c r="E45" s="596"/>
      <c r="F45" s="596"/>
      <c r="G45" s="435"/>
      <c r="H45" s="436">
        <v>150021</v>
      </c>
      <c r="I45" s="437"/>
      <c r="J45" s="438"/>
    </row>
    <row r="46" spans="1:10" ht="19.5" customHeight="1" thickTop="1">
      <c r="A46" s="439"/>
      <c r="B46" s="439"/>
      <c r="C46" s="439"/>
      <c r="D46" s="439"/>
      <c r="E46" s="439"/>
      <c r="F46" s="439"/>
      <c r="G46" s="439"/>
      <c r="H46" s="439"/>
      <c r="I46" s="401"/>
      <c r="J46" s="440"/>
    </row>
    <row r="47" spans="1:10" ht="21.75" customHeight="1">
      <c r="A47" s="360"/>
      <c r="B47" s="401" t="s">
        <v>215</v>
      </c>
      <c r="C47" s="401"/>
      <c r="F47" s="576" t="s">
        <v>160</v>
      </c>
      <c r="G47" s="576"/>
      <c r="J47" s="441"/>
    </row>
    <row r="48" spans="2:7" ht="27" customHeight="1">
      <c r="B48" s="401" t="s">
        <v>441</v>
      </c>
      <c r="C48" s="401"/>
      <c r="F48" s="576" t="s">
        <v>327</v>
      </c>
      <c r="G48" s="576"/>
    </row>
  </sheetData>
  <sheetProtection/>
  <mergeCells count="42">
    <mergeCell ref="A5:J5"/>
    <mergeCell ref="B6:F6"/>
    <mergeCell ref="B7:F7"/>
    <mergeCell ref="B8:F8"/>
    <mergeCell ref="B13:F13"/>
    <mergeCell ref="B14:F14"/>
    <mergeCell ref="B15:F15"/>
    <mergeCell ref="B16:F16"/>
    <mergeCell ref="B9:F9"/>
    <mergeCell ref="B10:F10"/>
    <mergeCell ref="B11:F11"/>
    <mergeCell ref="B12:F12"/>
    <mergeCell ref="B21:F21"/>
    <mergeCell ref="B22:F22"/>
    <mergeCell ref="B23:F23"/>
    <mergeCell ref="B24:F24"/>
    <mergeCell ref="B17:F17"/>
    <mergeCell ref="B18:F18"/>
    <mergeCell ref="B19:F19"/>
    <mergeCell ref="B20:F20"/>
    <mergeCell ref="B29:F29"/>
    <mergeCell ref="B30:F30"/>
    <mergeCell ref="B31:F31"/>
    <mergeCell ref="B32:F32"/>
    <mergeCell ref="B25:F25"/>
    <mergeCell ref="B26:F26"/>
    <mergeCell ref="B27:F27"/>
    <mergeCell ref="B28:F28"/>
    <mergeCell ref="B37:F37"/>
    <mergeCell ref="B38:F38"/>
    <mergeCell ref="B40:F40"/>
    <mergeCell ref="B41:F41"/>
    <mergeCell ref="B33:F33"/>
    <mergeCell ref="B34:F34"/>
    <mergeCell ref="B35:F35"/>
    <mergeCell ref="B36:F36"/>
    <mergeCell ref="F47:G47"/>
    <mergeCell ref="F48:G48"/>
    <mergeCell ref="B42:F42"/>
    <mergeCell ref="B43:F43"/>
    <mergeCell ref="B44:F44"/>
    <mergeCell ref="B45:F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6">
      <selection activeCell="F32" sqref="F32"/>
    </sheetView>
  </sheetViews>
  <sheetFormatPr defaultColWidth="9.140625" defaultRowHeight="12.75"/>
  <cols>
    <col min="1" max="1" width="6.421875" style="362" customWidth="1"/>
    <col min="2" max="2" width="14.140625" style="362" customWidth="1"/>
    <col min="3" max="3" width="43.28125" style="362" customWidth="1"/>
    <col min="4" max="4" width="20.140625" style="362" customWidth="1"/>
  </cols>
  <sheetData>
    <row r="1" spans="2:7" ht="15">
      <c r="B1" s="361" t="s">
        <v>330</v>
      </c>
      <c r="G1" s="5"/>
    </row>
    <row r="2" spans="2:7" ht="12.75">
      <c r="B2" s="363" t="s">
        <v>331</v>
      </c>
      <c r="G2" s="5"/>
    </row>
    <row r="3" spans="2:4" ht="13.5" thickBot="1">
      <c r="B3" s="363"/>
      <c r="D3" s="161" t="s">
        <v>161</v>
      </c>
    </row>
    <row r="4" spans="1:4" ht="33.75" customHeight="1" thickTop="1">
      <c r="A4" s="442"/>
      <c r="B4" s="443"/>
      <c r="C4" s="444" t="s">
        <v>162</v>
      </c>
      <c r="D4" s="445" t="s">
        <v>163</v>
      </c>
    </row>
    <row r="5" spans="1:4" ht="12.75">
      <c r="A5" s="446">
        <v>1</v>
      </c>
      <c r="B5" s="447" t="s">
        <v>164</v>
      </c>
      <c r="C5" s="448" t="s">
        <v>165</v>
      </c>
      <c r="D5" s="449">
        <v>0</v>
      </c>
    </row>
    <row r="6" spans="1:4" ht="12.75">
      <c r="A6" s="446">
        <v>2</v>
      </c>
      <c r="B6" s="447" t="s">
        <v>164</v>
      </c>
      <c r="C6" s="448" t="s">
        <v>166</v>
      </c>
      <c r="D6" s="449">
        <v>0</v>
      </c>
    </row>
    <row r="7" spans="1:4" ht="12.75">
      <c r="A7" s="446">
        <v>3</v>
      </c>
      <c r="B7" s="447" t="s">
        <v>164</v>
      </c>
      <c r="C7" s="448" t="s">
        <v>167</v>
      </c>
      <c r="D7" s="449">
        <v>0</v>
      </c>
    </row>
    <row r="8" spans="1:4" ht="12.75">
      <c r="A8" s="446">
        <v>4</v>
      </c>
      <c r="B8" s="447" t="s">
        <v>164</v>
      </c>
      <c r="C8" s="448" t="s">
        <v>168</v>
      </c>
      <c r="D8" s="449">
        <v>0</v>
      </c>
    </row>
    <row r="9" spans="1:4" ht="12.75">
      <c r="A9" s="446">
        <v>5</v>
      </c>
      <c r="B9" s="447" t="s">
        <v>164</v>
      </c>
      <c r="C9" s="448" t="s">
        <v>169</v>
      </c>
      <c r="D9" s="449">
        <v>0</v>
      </c>
    </row>
    <row r="10" spans="1:4" ht="12.75">
      <c r="A10" s="446">
        <v>6</v>
      </c>
      <c r="B10" s="447" t="s">
        <v>164</v>
      </c>
      <c r="C10" s="448" t="s">
        <v>170</v>
      </c>
      <c r="D10" s="449">
        <v>0</v>
      </c>
    </row>
    <row r="11" spans="1:4" ht="12.75">
      <c r="A11" s="446">
        <v>7</v>
      </c>
      <c r="B11" s="447" t="s">
        <v>164</v>
      </c>
      <c r="C11" s="448" t="s">
        <v>171</v>
      </c>
      <c r="D11" s="449">
        <v>0</v>
      </c>
    </row>
    <row r="12" spans="1:4" ht="12.75">
      <c r="A12" s="446">
        <v>8</v>
      </c>
      <c r="B12" s="447" t="s">
        <v>164</v>
      </c>
      <c r="C12" s="448" t="s">
        <v>172</v>
      </c>
      <c r="D12" s="449">
        <v>0</v>
      </c>
    </row>
    <row r="13" spans="1:4" ht="12.75">
      <c r="A13" s="450" t="s">
        <v>3</v>
      </c>
      <c r="B13" s="447"/>
      <c r="C13" s="447" t="s">
        <v>173</v>
      </c>
      <c r="D13" s="449">
        <v>0</v>
      </c>
    </row>
    <row r="14" spans="1:4" ht="12.75">
      <c r="A14" s="446">
        <v>9</v>
      </c>
      <c r="B14" s="447" t="s">
        <v>174</v>
      </c>
      <c r="C14" s="448" t="s">
        <v>175</v>
      </c>
      <c r="D14" s="449">
        <v>0</v>
      </c>
    </row>
    <row r="15" spans="1:4" ht="12.75">
      <c r="A15" s="446">
        <v>10</v>
      </c>
      <c r="B15" s="447" t="s">
        <v>174</v>
      </c>
      <c r="C15" s="448" t="s">
        <v>176</v>
      </c>
      <c r="D15" s="449">
        <v>0</v>
      </c>
    </row>
    <row r="16" spans="1:4" ht="12.75">
      <c r="A16" s="446">
        <v>11</v>
      </c>
      <c r="B16" s="447" t="s">
        <v>174</v>
      </c>
      <c r="C16" s="448" t="s">
        <v>177</v>
      </c>
      <c r="D16" s="449">
        <v>0</v>
      </c>
    </row>
    <row r="17" spans="1:4" ht="12.75">
      <c r="A17" s="450" t="s">
        <v>4</v>
      </c>
      <c r="B17" s="447"/>
      <c r="C17" s="447" t="s">
        <v>178</v>
      </c>
      <c r="D17" s="449">
        <v>0</v>
      </c>
    </row>
    <row r="18" spans="1:4" ht="12.75">
      <c r="A18" s="446">
        <v>12</v>
      </c>
      <c r="B18" s="447" t="s">
        <v>179</v>
      </c>
      <c r="C18" s="448" t="s">
        <v>180</v>
      </c>
      <c r="D18" s="449">
        <v>0</v>
      </c>
    </row>
    <row r="19" spans="1:4" ht="12.75">
      <c r="A19" s="446">
        <v>13</v>
      </c>
      <c r="B19" s="447" t="s">
        <v>179</v>
      </c>
      <c r="C19" s="447" t="s">
        <v>181</v>
      </c>
      <c r="D19" s="449">
        <v>0</v>
      </c>
    </row>
    <row r="20" spans="1:4" ht="12.75">
      <c r="A20" s="446">
        <v>14</v>
      </c>
      <c r="B20" s="447" t="s">
        <v>179</v>
      </c>
      <c r="C20" s="448" t="s">
        <v>182</v>
      </c>
      <c r="D20" s="449">
        <v>0</v>
      </c>
    </row>
    <row r="21" spans="1:4" ht="12.75">
      <c r="A21" s="446">
        <v>15</v>
      </c>
      <c r="B21" s="447" t="s">
        <v>179</v>
      </c>
      <c r="C21" s="448" t="s">
        <v>183</v>
      </c>
      <c r="D21" s="449">
        <v>0</v>
      </c>
    </row>
    <row r="22" spans="1:4" ht="12.75">
      <c r="A22" s="446">
        <v>16</v>
      </c>
      <c r="B22" s="447" t="s">
        <v>179</v>
      </c>
      <c r="C22" s="448" t="s">
        <v>184</v>
      </c>
      <c r="D22" s="449">
        <v>0</v>
      </c>
    </row>
    <row r="23" spans="1:4" ht="12.75">
      <c r="A23" s="446">
        <v>17</v>
      </c>
      <c r="B23" s="447" t="s">
        <v>179</v>
      </c>
      <c r="C23" s="448" t="s">
        <v>185</v>
      </c>
      <c r="D23" s="449">
        <v>0</v>
      </c>
    </row>
    <row r="24" spans="1:4" ht="12.75">
      <c r="A24" s="446">
        <v>18</v>
      </c>
      <c r="B24" s="447" t="s">
        <v>179</v>
      </c>
      <c r="C24" s="448" t="s">
        <v>186</v>
      </c>
      <c r="D24" s="449">
        <v>0</v>
      </c>
    </row>
    <row r="25" spans="1:4" ht="12.75">
      <c r="A25" s="446">
        <v>19</v>
      </c>
      <c r="B25" s="447" t="s">
        <v>179</v>
      </c>
      <c r="C25" s="448" t="s">
        <v>187</v>
      </c>
      <c r="D25" s="449">
        <v>0</v>
      </c>
    </row>
    <row r="26" spans="1:4" ht="12.75">
      <c r="A26" s="450" t="s">
        <v>37</v>
      </c>
      <c r="B26" s="447"/>
      <c r="C26" s="447" t="s">
        <v>188</v>
      </c>
      <c r="D26" s="449">
        <v>0</v>
      </c>
    </row>
    <row r="27" spans="1:4" ht="12.75">
      <c r="A27" s="446">
        <v>20</v>
      </c>
      <c r="B27" s="447" t="s">
        <v>189</v>
      </c>
      <c r="C27" s="448" t="s">
        <v>190</v>
      </c>
      <c r="D27" s="449">
        <v>0</v>
      </c>
    </row>
    <row r="28" spans="1:4" ht="12.75">
      <c r="A28" s="446">
        <v>21</v>
      </c>
      <c r="B28" s="447" t="s">
        <v>189</v>
      </c>
      <c r="C28" s="448" t="s">
        <v>191</v>
      </c>
      <c r="D28" s="449">
        <v>0</v>
      </c>
    </row>
    <row r="29" spans="1:4" ht="12.75">
      <c r="A29" s="446">
        <v>22</v>
      </c>
      <c r="B29" s="447" t="s">
        <v>189</v>
      </c>
      <c r="C29" s="448" t="s">
        <v>192</v>
      </c>
      <c r="D29" s="449">
        <v>0</v>
      </c>
    </row>
    <row r="30" spans="1:4" ht="12.75">
      <c r="A30" s="446">
        <v>23</v>
      </c>
      <c r="B30" s="447" t="s">
        <v>189</v>
      </c>
      <c r="C30" s="448" t="s">
        <v>193</v>
      </c>
      <c r="D30" s="449">
        <v>0</v>
      </c>
    </row>
    <row r="31" spans="1:4" ht="12.75">
      <c r="A31" s="450" t="s">
        <v>148</v>
      </c>
      <c r="B31" s="447"/>
      <c r="C31" s="447" t="s">
        <v>194</v>
      </c>
      <c r="D31" s="449">
        <v>0</v>
      </c>
    </row>
    <row r="32" spans="1:4" ht="12.75">
      <c r="A32" s="446">
        <v>24</v>
      </c>
      <c r="B32" s="447" t="s">
        <v>195</v>
      </c>
      <c r="C32" s="448" t="s">
        <v>196</v>
      </c>
      <c r="D32" s="449">
        <v>0</v>
      </c>
    </row>
    <row r="33" spans="1:4" ht="12.75">
      <c r="A33" s="446">
        <v>25</v>
      </c>
      <c r="B33" s="447" t="s">
        <v>195</v>
      </c>
      <c r="C33" s="448" t="s">
        <v>197</v>
      </c>
      <c r="D33" s="449">
        <v>0</v>
      </c>
    </row>
    <row r="34" spans="1:4" ht="12.75">
      <c r="A34" s="446">
        <v>26</v>
      </c>
      <c r="B34" s="447" t="s">
        <v>195</v>
      </c>
      <c r="C34" s="448" t="s">
        <v>198</v>
      </c>
      <c r="D34" s="449">
        <v>0</v>
      </c>
    </row>
    <row r="35" spans="1:4" ht="12.75">
      <c r="A35" s="446">
        <v>27</v>
      </c>
      <c r="B35" s="447" t="s">
        <v>195</v>
      </c>
      <c r="C35" s="448" t="s">
        <v>199</v>
      </c>
      <c r="D35" s="449">
        <v>0</v>
      </c>
    </row>
    <row r="36" spans="1:4" ht="12.75">
      <c r="A36" s="446">
        <v>28</v>
      </c>
      <c r="B36" s="447" t="s">
        <v>195</v>
      </c>
      <c r="C36" s="448" t="s">
        <v>200</v>
      </c>
      <c r="D36" s="449">
        <v>0</v>
      </c>
    </row>
    <row r="37" spans="1:4" ht="12.75">
      <c r="A37" s="446">
        <v>29</v>
      </c>
      <c r="B37" s="447" t="s">
        <v>195</v>
      </c>
      <c r="C37" s="448" t="s">
        <v>201</v>
      </c>
      <c r="D37" s="449">
        <v>0</v>
      </c>
    </row>
    <row r="38" spans="1:4" ht="12.75">
      <c r="A38" s="446">
        <v>30</v>
      </c>
      <c r="B38" s="447" t="s">
        <v>195</v>
      </c>
      <c r="C38" s="448" t="s">
        <v>202</v>
      </c>
      <c r="D38" s="449">
        <v>0</v>
      </c>
    </row>
    <row r="39" spans="1:4" ht="12.75">
      <c r="A39" s="446">
        <v>31</v>
      </c>
      <c r="B39" s="447" t="s">
        <v>195</v>
      </c>
      <c r="C39" s="448" t="s">
        <v>203</v>
      </c>
      <c r="D39" s="449">
        <v>0</v>
      </c>
    </row>
    <row r="40" spans="1:4" ht="12.75">
      <c r="A40" s="446">
        <v>32</v>
      </c>
      <c r="B40" s="447" t="s">
        <v>195</v>
      </c>
      <c r="C40" s="448" t="s">
        <v>204</v>
      </c>
      <c r="D40" s="449">
        <v>0</v>
      </c>
    </row>
    <row r="41" spans="1:4" ht="12.75">
      <c r="A41" s="446">
        <v>33</v>
      </c>
      <c r="B41" s="447" t="s">
        <v>195</v>
      </c>
      <c r="C41" s="448" t="s">
        <v>205</v>
      </c>
      <c r="D41" s="449">
        <v>0</v>
      </c>
    </row>
    <row r="42" spans="1:4" ht="12.75">
      <c r="A42" s="446">
        <v>34</v>
      </c>
      <c r="B42" s="447" t="s">
        <v>195</v>
      </c>
      <c r="C42" s="448" t="s">
        <v>206</v>
      </c>
      <c r="D42" s="449">
        <v>0</v>
      </c>
    </row>
    <row r="43" spans="1:4" ht="12.75">
      <c r="A43" s="450" t="s">
        <v>149</v>
      </c>
      <c r="B43" s="451"/>
      <c r="C43" s="447" t="s">
        <v>207</v>
      </c>
      <c r="D43" s="449">
        <v>0</v>
      </c>
    </row>
    <row r="44" spans="1:4" ht="13.5" thickBot="1">
      <c r="A44" s="452"/>
      <c r="B44" s="453"/>
      <c r="C44" s="454" t="s">
        <v>208</v>
      </c>
      <c r="D44" s="455">
        <v>0</v>
      </c>
    </row>
    <row r="45" ht="14.25" thickBot="1" thickTop="1"/>
    <row r="46" spans="1:4" ht="18.75" customHeight="1" thickTop="1">
      <c r="A46" s="442"/>
      <c r="B46" s="444" t="s">
        <v>432</v>
      </c>
      <c r="C46" s="443"/>
      <c r="D46" s="456" t="s">
        <v>209</v>
      </c>
    </row>
    <row r="47" spans="1:4" ht="12.75">
      <c r="A47" s="446"/>
      <c r="B47" s="451" t="s">
        <v>210</v>
      </c>
      <c r="C47" s="451"/>
      <c r="D47" s="457"/>
    </row>
    <row r="48" spans="1:4" ht="12.75">
      <c r="A48" s="446"/>
      <c r="B48" s="451" t="s">
        <v>211</v>
      </c>
      <c r="C48" s="451"/>
      <c r="D48" s="457"/>
    </row>
    <row r="49" spans="1:4" ht="12.75">
      <c r="A49" s="446"/>
      <c r="B49" s="451" t="s">
        <v>212</v>
      </c>
      <c r="C49" s="451"/>
      <c r="D49" s="457"/>
    </row>
    <row r="50" spans="1:4" ht="12.75">
      <c r="A50" s="446"/>
      <c r="B50" s="451" t="s">
        <v>213</v>
      </c>
      <c r="C50" s="451"/>
      <c r="D50" s="457">
        <v>1</v>
      </c>
    </row>
    <row r="51" spans="1:4" ht="12.75">
      <c r="A51" s="446"/>
      <c r="B51" s="448" t="s">
        <v>214</v>
      </c>
      <c r="C51" s="451"/>
      <c r="D51" s="457">
        <v>3</v>
      </c>
    </row>
    <row r="52" spans="1:4" ht="13.5" thickBot="1">
      <c r="A52" s="452"/>
      <c r="B52" s="454"/>
      <c r="C52" s="454" t="s">
        <v>136</v>
      </c>
      <c r="D52" s="458">
        <v>4</v>
      </c>
    </row>
    <row r="53" spans="2:4" ht="9.75" customHeight="1" thickTop="1">
      <c r="B53" s="459"/>
      <c r="C53" s="459"/>
      <c r="D53" s="459"/>
    </row>
    <row r="54" spans="2:4" ht="12.75" hidden="1">
      <c r="B54" s="460"/>
      <c r="C54" s="459"/>
      <c r="D54" s="459"/>
    </row>
    <row r="55" spans="3:4" ht="12.75">
      <c r="C55" s="161" t="s">
        <v>215</v>
      </c>
      <c r="D55" s="161" t="s">
        <v>328</v>
      </c>
    </row>
    <row r="56" spans="3:4" ht="25.5" customHeight="1">
      <c r="C56" s="360" t="s">
        <v>444</v>
      </c>
      <c r="D56" s="360" t="s">
        <v>326</v>
      </c>
    </row>
    <row r="57" ht="12.75">
      <c r="B57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69">
      <selection activeCell="J60" sqref="J60"/>
    </sheetView>
  </sheetViews>
  <sheetFormatPr defaultColWidth="4.7109375" defaultRowHeight="12.75"/>
  <cols>
    <col min="1" max="1" width="20.28125" style="0" customWidth="1"/>
    <col min="2" max="2" width="24.8515625" style="0" customWidth="1"/>
    <col min="3" max="3" width="17.421875" style="0" customWidth="1"/>
    <col min="4" max="4" width="14.7109375" style="0" customWidth="1"/>
    <col min="5" max="5" width="16.28125" style="0" customWidth="1"/>
    <col min="6" max="6" width="10.00390625" style="0" customWidth="1"/>
    <col min="7" max="7" width="11.57421875" style="0" customWidth="1"/>
    <col min="8" max="9" width="12.57421875" style="0" customWidth="1"/>
    <col min="10" max="10" width="13.7109375" style="0" customWidth="1"/>
  </cols>
  <sheetData>
    <row r="1" spans="1:9" ht="19.5" customHeight="1" thickTop="1">
      <c r="A1" s="39" t="s">
        <v>375</v>
      </c>
      <c r="B1" s="40"/>
      <c r="C1" s="40"/>
      <c r="D1" s="77"/>
      <c r="E1" s="78" t="s">
        <v>376</v>
      </c>
      <c r="F1" s="79"/>
      <c r="G1" s="5"/>
      <c r="H1" s="26"/>
      <c r="I1" s="2"/>
    </row>
    <row r="2" spans="1:9" ht="25.5" customHeight="1">
      <c r="A2" s="608" t="s">
        <v>453</v>
      </c>
      <c r="B2" s="609"/>
      <c r="C2" s="609"/>
      <c r="D2" s="609"/>
      <c r="E2" s="609"/>
      <c r="F2" s="610"/>
      <c r="H2" s="26"/>
      <c r="I2" s="2"/>
    </row>
    <row r="3" spans="1:9" ht="12.75">
      <c r="A3" s="33" t="s">
        <v>332</v>
      </c>
      <c r="B3" s="1"/>
      <c r="C3" s="1"/>
      <c r="D3" s="1"/>
      <c r="E3" s="1"/>
      <c r="F3" s="35"/>
      <c r="H3" s="26"/>
      <c r="I3" s="2"/>
    </row>
    <row r="4" spans="1:9" ht="13.5" customHeight="1">
      <c r="A4" s="34" t="s">
        <v>333</v>
      </c>
      <c r="B4" s="1"/>
      <c r="C4" s="1"/>
      <c r="D4" s="1"/>
      <c r="E4" s="1"/>
      <c r="F4" s="35"/>
      <c r="H4" s="26"/>
      <c r="I4" s="2"/>
    </row>
    <row r="5" spans="1:9" ht="12.75">
      <c r="A5" s="34" t="s">
        <v>334</v>
      </c>
      <c r="B5" s="1"/>
      <c r="C5" s="1"/>
      <c r="D5" s="1"/>
      <c r="E5" s="1"/>
      <c r="F5" s="35"/>
      <c r="H5" s="26"/>
      <c r="I5" s="2"/>
    </row>
    <row r="6" spans="1:9" ht="15.75" customHeight="1">
      <c r="A6" s="34" t="s">
        <v>335</v>
      </c>
      <c r="B6" s="1"/>
      <c r="C6" s="1"/>
      <c r="D6" s="1"/>
      <c r="E6" s="1"/>
      <c r="F6" s="35"/>
      <c r="H6" s="26"/>
      <c r="I6" s="2"/>
    </row>
    <row r="7" spans="1:9" ht="16.5" customHeight="1">
      <c r="A7" s="34" t="s">
        <v>336</v>
      </c>
      <c r="B7" s="1"/>
      <c r="C7" s="1"/>
      <c r="D7" s="1"/>
      <c r="E7" s="1"/>
      <c r="F7" s="35"/>
      <c r="H7" s="26"/>
      <c r="I7" s="2"/>
    </row>
    <row r="8" spans="1:9" ht="14.25" customHeight="1">
      <c r="A8" s="34" t="s">
        <v>337</v>
      </c>
      <c r="B8" s="1"/>
      <c r="C8" s="1"/>
      <c r="D8" s="1"/>
      <c r="E8" s="1"/>
      <c r="F8" s="35"/>
      <c r="H8" s="28"/>
      <c r="I8" s="4"/>
    </row>
    <row r="9" spans="1:9" ht="17.25" customHeight="1">
      <c r="A9" s="41" t="s">
        <v>338</v>
      </c>
      <c r="B9" s="1"/>
      <c r="C9" s="1"/>
      <c r="D9" s="1"/>
      <c r="E9" s="1"/>
      <c r="F9" s="35"/>
      <c r="H9" s="23"/>
      <c r="I9" s="4"/>
    </row>
    <row r="10" spans="1:9" ht="14.25" customHeight="1">
      <c r="A10" s="33" t="s">
        <v>382</v>
      </c>
      <c r="B10" s="1"/>
      <c r="C10" s="1"/>
      <c r="D10" s="1"/>
      <c r="E10" s="1"/>
      <c r="F10" s="35"/>
      <c r="H10" s="29"/>
      <c r="I10" s="2"/>
    </row>
    <row r="11" spans="1:9" ht="15.75" customHeight="1">
      <c r="A11" s="33" t="s">
        <v>383</v>
      </c>
      <c r="B11" s="1"/>
      <c r="C11" s="1"/>
      <c r="D11" s="1"/>
      <c r="E11" s="1"/>
      <c r="F11" s="35"/>
      <c r="H11" s="1"/>
      <c r="I11" s="2"/>
    </row>
    <row r="12" spans="1:9" ht="15" customHeight="1">
      <c r="A12" s="33" t="s">
        <v>384</v>
      </c>
      <c r="B12" s="1"/>
      <c r="C12" s="1"/>
      <c r="D12" s="1"/>
      <c r="E12" s="1"/>
      <c r="F12" s="35"/>
      <c r="H12" s="1"/>
      <c r="I12" s="2"/>
    </row>
    <row r="13" spans="1:9" ht="16.5" customHeight="1">
      <c r="A13" s="33" t="s">
        <v>385</v>
      </c>
      <c r="B13" s="1"/>
      <c r="C13" s="1"/>
      <c r="D13" s="1"/>
      <c r="E13" s="1"/>
      <c r="F13" s="35"/>
      <c r="H13" s="1"/>
      <c r="I13" s="3"/>
    </row>
    <row r="14" spans="1:8" ht="14.25" customHeight="1">
      <c r="A14" s="42" t="s">
        <v>377</v>
      </c>
      <c r="B14" s="43"/>
      <c r="C14" s="43"/>
      <c r="D14" s="43"/>
      <c r="E14" s="43"/>
      <c r="F14" s="44"/>
      <c r="H14" s="1"/>
    </row>
    <row r="15" spans="1:6" ht="18" customHeight="1">
      <c r="A15" s="42" t="s">
        <v>378</v>
      </c>
      <c r="B15" s="43"/>
      <c r="C15" s="43"/>
      <c r="D15" s="43"/>
      <c r="E15" s="43"/>
      <c r="F15" s="44"/>
    </row>
    <row r="16" spans="1:6" ht="15" customHeight="1">
      <c r="A16" s="42" t="s">
        <v>379</v>
      </c>
      <c r="B16" s="43"/>
      <c r="C16" s="43"/>
      <c r="D16" s="43"/>
      <c r="E16" s="43"/>
      <c r="F16" s="44"/>
    </row>
    <row r="17" spans="1:6" ht="15" customHeight="1">
      <c r="A17" s="42" t="s">
        <v>380</v>
      </c>
      <c r="B17" s="43"/>
      <c r="C17" s="43"/>
      <c r="D17" s="43"/>
      <c r="E17" s="43"/>
      <c r="F17" s="44"/>
    </row>
    <row r="18" spans="1:6" ht="15.75" customHeight="1">
      <c r="A18" s="42" t="s">
        <v>454</v>
      </c>
      <c r="B18" s="43"/>
      <c r="C18" s="43"/>
      <c r="D18" s="43"/>
      <c r="E18" s="43"/>
      <c r="F18" s="44"/>
    </row>
    <row r="19" spans="1:6" ht="13.5">
      <c r="A19" s="42" t="s">
        <v>339</v>
      </c>
      <c r="B19" s="43"/>
      <c r="C19" s="43"/>
      <c r="D19" s="43"/>
      <c r="E19" s="43"/>
      <c r="F19" s="44"/>
    </row>
    <row r="20" spans="1:6" ht="16.5" customHeight="1">
      <c r="A20" s="42" t="s">
        <v>150</v>
      </c>
      <c r="B20" s="43"/>
      <c r="C20" s="43"/>
      <c r="D20" s="43"/>
      <c r="E20" s="43"/>
      <c r="F20" s="44"/>
    </row>
    <row r="21" spans="1:6" ht="14.25" customHeight="1">
      <c r="A21" s="42" t="s">
        <v>151</v>
      </c>
      <c r="B21" s="43"/>
      <c r="C21" s="43"/>
      <c r="D21" s="43"/>
      <c r="E21" s="43"/>
      <c r="F21" s="44"/>
    </row>
    <row r="22" spans="1:6" ht="13.5" customHeight="1">
      <c r="A22" s="42" t="s">
        <v>152</v>
      </c>
      <c r="B22" s="43"/>
      <c r="C22" s="43"/>
      <c r="D22" s="43"/>
      <c r="E22" s="43"/>
      <c r="F22" s="44"/>
    </row>
    <row r="23" spans="1:6" ht="15" customHeight="1">
      <c r="A23" s="42" t="s">
        <v>340</v>
      </c>
      <c r="B23" s="43"/>
      <c r="C23" s="43"/>
      <c r="D23" s="43"/>
      <c r="E23" s="43"/>
      <c r="F23" s="44"/>
    </row>
    <row r="24" spans="1:6" ht="13.5" customHeight="1">
      <c r="A24" s="34" t="s">
        <v>341</v>
      </c>
      <c r="B24" s="1"/>
      <c r="C24" s="1"/>
      <c r="D24" s="1"/>
      <c r="E24" s="1"/>
      <c r="F24" s="35"/>
    </row>
    <row r="25" spans="1:6" ht="12.75">
      <c r="A25" s="34" t="s">
        <v>342</v>
      </c>
      <c r="B25" s="1"/>
      <c r="C25" s="1"/>
      <c r="D25" s="1"/>
      <c r="E25" s="1"/>
      <c r="F25" s="35"/>
    </row>
    <row r="26" spans="1:6" ht="14.25" customHeight="1">
      <c r="A26" s="34" t="s">
        <v>343</v>
      </c>
      <c r="B26" s="1"/>
      <c r="C26" s="1"/>
      <c r="D26" s="1"/>
      <c r="E26" s="1"/>
      <c r="F26" s="35"/>
    </row>
    <row r="27" spans="1:6" ht="12.75">
      <c r="A27" s="34" t="s">
        <v>344</v>
      </c>
      <c r="B27" s="1"/>
      <c r="C27" s="1"/>
      <c r="D27" s="1"/>
      <c r="E27" s="1"/>
      <c r="F27" s="35"/>
    </row>
    <row r="28" spans="1:6" ht="15" customHeight="1">
      <c r="A28" s="34" t="s">
        <v>345</v>
      </c>
      <c r="B28" s="1"/>
      <c r="C28" s="1"/>
      <c r="D28" s="1"/>
      <c r="E28" s="1"/>
      <c r="F28" s="35"/>
    </row>
    <row r="29" spans="1:6" ht="12.75">
      <c r="A29" s="34" t="s">
        <v>346</v>
      </c>
      <c r="B29" s="1"/>
      <c r="C29" s="1"/>
      <c r="D29" s="1"/>
      <c r="E29" s="1"/>
      <c r="F29" s="35"/>
    </row>
    <row r="30" spans="1:6" ht="12.75">
      <c r="A30" s="34" t="s">
        <v>347</v>
      </c>
      <c r="B30" s="1"/>
      <c r="C30" s="1"/>
      <c r="D30" s="1"/>
      <c r="E30" s="1"/>
      <c r="F30" s="35"/>
    </row>
    <row r="31" spans="1:6" ht="15" customHeight="1">
      <c r="A31" s="34" t="s">
        <v>348</v>
      </c>
      <c r="B31" s="1"/>
      <c r="C31" s="1"/>
      <c r="D31" s="1"/>
      <c r="E31" s="1"/>
      <c r="F31" s="35"/>
    </row>
    <row r="32" spans="1:6" ht="12.75">
      <c r="A32" s="34" t="s">
        <v>349</v>
      </c>
      <c r="B32" s="1"/>
      <c r="C32" s="1"/>
      <c r="D32" s="1"/>
      <c r="E32" s="1"/>
      <c r="F32" s="35"/>
    </row>
    <row r="33" spans="1:6" ht="14.25" customHeight="1">
      <c r="A33" s="34" t="s">
        <v>350</v>
      </c>
      <c r="B33" s="1"/>
      <c r="C33" s="1"/>
      <c r="D33" s="1"/>
      <c r="E33" s="1"/>
      <c r="F33" s="35"/>
    </row>
    <row r="34" spans="1:6" ht="12.75">
      <c r="A34" s="34" t="s">
        <v>351</v>
      </c>
      <c r="B34" s="1"/>
      <c r="C34" s="1"/>
      <c r="D34" s="1"/>
      <c r="E34" s="1"/>
      <c r="F34" s="35"/>
    </row>
    <row r="35" spans="1:6" ht="15.75" customHeight="1">
      <c r="A35" s="45" t="s">
        <v>352</v>
      </c>
      <c r="B35" s="46"/>
      <c r="C35" s="46"/>
      <c r="D35" s="46"/>
      <c r="E35" s="46"/>
      <c r="F35" s="47"/>
    </row>
    <row r="36" spans="1:6" ht="12.75">
      <c r="A36" s="45" t="s">
        <v>353</v>
      </c>
      <c r="B36" s="46"/>
      <c r="C36" s="46"/>
      <c r="D36" s="46"/>
      <c r="E36" s="46"/>
      <c r="F36" s="47"/>
    </row>
    <row r="37" spans="1:6" ht="12.75">
      <c r="A37" s="45" t="s">
        <v>354</v>
      </c>
      <c r="B37" s="46"/>
      <c r="C37" s="46"/>
      <c r="D37" s="46"/>
      <c r="E37" s="46"/>
      <c r="F37" s="47"/>
    </row>
    <row r="38" spans="1:6" ht="12.75">
      <c r="A38" s="45" t="s">
        <v>355</v>
      </c>
      <c r="B38" s="46"/>
      <c r="C38" s="46"/>
      <c r="D38" s="46"/>
      <c r="E38" s="46"/>
      <c r="F38" s="47"/>
    </row>
    <row r="39" spans="1:6" ht="12.75">
      <c r="A39" s="45" t="s">
        <v>356</v>
      </c>
      <c r="B39" s="46"/>
      <c r="C39" s="46"/>
      <c r="D39" s="46"/>
      <c r="E39" s="46"/>
      <c r="F39" s="47"/>
    </row>
    <row r="40" spans="1:6" ht="12.75">
      <c r="A40" s="45" t="s">
        <v>357</v>
      </c>
      <c r="B40" s="46"/>
      <c r="C40" s="46"/>
      <c r="D40" s="46"/>
      <c r="E40" s="46"/>
      <c r="F40" s="47"/>
    </row>
    <row r="41" spans="1:6" ht="12.75">
      <c r="A41" s="45" t="s">
        <v>358</v>
      </c>
      <c r="B41" s="46"/>
      <c r="C41" s="46"/>
      <c r="D41" s="46"/>
      <c r="E41" s="46"/>
      <c r="F41" s="47"/>
    </row>
    <row r="42" spans="1:6" ht="15.75" customHeight="1">
      <c r="A42" s="41" t="s">
        <v>359</v>
      </c>
      <c r="B42" s="1"/>
      <c r="C42" s="1"/>
      <c r="D42" s="1"/>
      <c r="E42" s="1"/>
      <c r="F42" s="35"/>
    </row>
    <row r="43" spans="1:6" ht="15.75" customHeight="1">
      <c r="A43" s="48" t="s">
        <v>360</v>
      </c>
      <c r="B43" s="49"/>
      <c r="C43" s="49"/>
      <c r="D43" s="49"/>
      <c r="E43" s="49"/>
      <c r="F43" s="50"/>
    </row>
    <row r="44" spans="1:6" ht="15.75" customHeight="1">
      <c r="A44" s="42" t="s">
        <v>361</v>
      </c>
      <c r="B44" s="43"/>
      <c r="C44" s="43"/>
      <c r="D44" s="43"/>
      <c r="E44" s="43"/>
      <c r="F44" s="44"/>
    </row>
    <row r="45" spans="1:6" ht="13.5">
      <c r="A45" s="42" t="s">
        <v>381</v>
      </c>
      <c r="B45" s="43"/>
      <c r="C45" s="43"/>
      <c r="D45" s="43"/>
      <c r="E45" s="43"/>
      <c r="F45" s="44"/>
    </row>
    <row r="46" spans="1:6" ht="13.5">
      <c r="A46" s="42" t="s">
        <v>362</v>
      </c>
      <c r="B46" s="43"/>
      <c r="C46" s="43"/>
      <c r="D46" s="43"/>
      <c r="E46" s="43"/>
      <c r="F46" s="44"/>
    </row>
    <row r="47" spans="1:6" ht="13.5">
      <c r="A47" s="42" t="s">
        <v>386</v>
      </c>
      <c r="B47" s="43"/>
      <c r="C47" s="43"/>
      <c r="D47" s="43"/>
      <c r="E47" s="43"/>
      <c r="F47" s="44"/>
    </row>
    <row r="48" spans="1:6" ht="13.5">
      <c r="A48" s="42" t="s">
        <v>363</v>
      </c>
      <c r="B48" s="43"/>
      <c r="C48" s="43"/>
      <c r="D48" s="43"/>
      <c r="E48" s="43"/>
      <c r="F48" s="44"/>
    </row>
    <row r="49" spans="1:6" ht="13.5">
      <c r="A49" s="42" t="s">
        <v>364</v>
      </c>
      <c r="B49" s="43"/>
      <c r="C49" s="43"/>
      <c r="D49" s="43"/>
      <c r="E49" s="43"/>
      <c r="F49" s="44"/>
    </row>
    <row r="50" spans="1:6" ht="19.5" customHeight="1">
      <c r="A50" s="42" t="s">
        <v>365</v>
      </c>
      <c r="B50" s="43"/>
      <c r="C50" s="43"/>
      <c r="D50" s="43"/>
      <c r="E50" s="43"/>
      <c r="F50" s="44"/>
    </row>
    <row r="51" spans="1:6" ht="19.5" customHeight="1">
      <c r="A51" s="42" t="s">
        <v>366</v>
      </c>
      <c r="B51" s="43"/>
      <c r="C51" s="43"/>
      <c r="D51" s="43"/>
      <c r="E51" s="43"/>
      <c r="F51" s="44"/>
    </row>
    <row r="52" spans="1:6" ht="21" customHeight="1">
      <c r="A52" s="42" t="s">
        <v>455</v>
      </c>
      <c r="B52" s="43"/>
      <c r="C52" s="43"/>
      <c r="D52" s="43"/>
      <c r="E52" s="43"/>
      <c r="F52" s="44"/>
    </row>
    <row r="53" spans="1:6" ht="13.5">
      <c r="A53" s="42" t="s">
        <v>367</v>
      </c>
      <c r="B53" s="43"/>
      <c r="C53" s="43"/>
      <c r="D53" s="43"/>
      <c r="E53" s="43"/>
      <c r="F53" s="44"/>
    </row>
    <row r="54" spans="1:6" ht="17.25" customHeight="1" thickBot="1">
      <c r="A54" s="71" t="s">
        <v>368</v>
      </c>
      <c r="B54" s="72"/>
      <c r="C54" s="72"/>
      <c r="D54" s="72"/>
      <c r="E54" s="72"/>
      <c r="F54" s="73"/>
    </row>
    <row r="55" ht="14.25" thickBot="1" thickTop="1"/>
    <row r="56" spans="1:6" ht="18.75" customHeight="1" thickTop="1">
      <c r="A56" s="74" t="s">
        <v>369</v>
      </c>
      <c r="B56" s="75"/>
      <c r="C56" s="75"/>
      <c r="D56" s="75"/>
      <c r="E56" s="75"/>
      <c r="F56" s="76"/>
    </row>
    <row r="57" spans="1:6" ht="18" customHeight="1">
      <c r="A57" s="51" t="s">
        <v>370</v>
      </c>
      <c r="B57" s="52"/>
      <c r="C57" s="52"/>
      <c r="D57" s="52"/>
      <c r="E57" s="52"/>
      <c r="F57" s="53"/>
    </row>
    <row r="58" spans="1:6" ht="18" customHeight="1">
      <c r="A58" s="54" t="s">
        <v>153</v>
      </c>
      <c r="B58" s="55"/>
      <c r="C58" s="52"/>
      <c r="D58" s="52"/>
      <c r="E58" s="26"/>
      <c r="F58" s="56"/>
    </row>
    <row r="59" spans="1:7" ht="15.75" customHeight="1">
      <c r="A59" s="57" t="s">
        <v>458</v>
      </c>
      <c r="B59" s="26"/>
      <c r="C59" s="26"/>
      <c r="D59" s="26"/>
      <c r="E59" s="26"/>
      <c r="F59" s="56"/>
      <c r="G59" s="88"/>
    </row>
    <row r="60" spans="1:7" ht="12.75">
      <c r="A60" s="57" t="s">
        <v>457</v>
      </c>
      <c r="B60" s="26"/>
      <c r="C60" s="26"/>
      <c r="D60" s="26"/>
      <c r="E60" s="26"/>
      <c r="F60" s="56"/>
      <c r="G60" s="88"/>
    </row>
    <row r="61" spans="1:6" ht="18" customHeight="1">
      <c r="A61" s="57" t="s">
        <v>459</v>
      </c>
      <c r="B61" s="55"/>
      <c r="C61" s="52"/>
      <c r="D61" s="52"/>
      <c r="E61" s="26"/>
      <c r="F61" s="56"/>
    </row>
    <row r="62" spans="1:6" ht="17.25" customHeight="1">
      <c r="A62" s="57" t="s">
        <v>460</v>
      </c>
      <c r="B62" s="26"/>
      <c r="C62" s="26"/>
      <c r="D62" s="26"/>
      <c r="E62" s="26"/>
      <c r="F62" s="56"/>
    </row>
    <row r="63" spans="1:6" ht="17.25" customHeight="1">
      <c r="A63" s="57" t="s">
        <v>371</v>
      </c>
      <c r="B63" s="26"/>
      <c r="C63" s="26"/>
      <c r="D63" s="26"/>
      <c r="E63" s="26"/>
      <c r="F63" s="56"/>
    </row>
    <row r="64" spans="1:7" ht="15.75" customHeight="1">
      <c r="A64" s="57" t="s">
        <v>571</v>
      </c>
      <c r="B64" s="26"/>
      <c r="C64" s="26"/>
      <c r="D64" s="26"/>
      <c r="E64" s="26"/>
      <c r="F64" s="56"/>
      <c r="G64" s="88"/>
    </row>
    <row r="65" spans="1:7" ht="12.75">
      <c r="A65" s="57" t="s">
        <v>461</v>
      </c>
      <c r="B65" s="26"/>
      <c r="C65" s="26"/>
      <c r="D65" s="26"/>
      <c r="E65" s="26"/>
      <c r="F65" s="56"/>
      <c r="G65" s="88"/>
    </row>
    <row r="66" spans="1:6" ht="12.75">
      <c r="A66" s="57" t="s">
        <v>572</v>
      </c>
      <c r="B66" s="26"/>
      <c r="C66" s="26"/>
      <c r="D66" s="26"/>
      <c r="E66" s="26"/>
      <c r="F66" s="56"/>
    </row>
    <row r="67" spans="1:6" ht="18.75" customHeight="1">
      <c r="A67" s="54" t="s">
        <v>156</v>
      </c>
      <c r="B67" s="58"/>
      <c r="C67" s="58"/>
      <c r="D67" s="58"/>
      <c r="E67" s="26"/>
      <c r="F67" s="56"/>
    </row>
    <row r="68" spans="1:6" ht="15.75" customHeight="1">
      <c r="A68" s="57" t="s">
        <v>157</v>
      </c>
      <c r="B68" s="26"/>
      <c r="C68" s="26"/>
      <c r="D68" s="26"/>
      <c r="E68" s="26"/>
      <c r="F68" s="56"/>
    </row>
    <row r="69" spans="1:6" ht="18" customHeight="1">
      <c r="A69" s="57" t="s">
        <v>158</v>
      </c>
      <c r="B69" s="26"/>
      <c r="C69" s="26"/>
      <c r="D69" s="26"/>
      <c r="E69" s="26"/>
      <c r="F69" s="56"/>
    </row>
    <row r="70" spans="1:10" ht="16.5" customHeight="1">
      <c r="A70" s="59" t="s">
        <v>462</v>
      </c>
      <c r="B70" s="27"/>
      <c r="C70" s="27"/>
      <c r="D70" s="27"/>
      <c r="E70" s="27"/>
      <c r="F70" s="60"/>
      <c r="I70" s="88"/>
      <c r="J70" s="82"/>
    </row>
    <row r="71" spans="1:10" ht="20.25" customHeight="1">
      <c r="A71" s="59" t="s">
        <v>372</v>
      </c>
      <c r="B71" s="68"/>
      <c r="C71" s="31">
        <v>5391400</v>
      </c>
      <c r="D71" s="27"/>
      <c r="E71" s="27"/>
      <c r="F71" s="60"/>
      <c r="J71" s="82"/>
    </row>
    <row r="72" spans="1:10" ht="18.75" customHeight="1">
      <c r="A72" s="59" t="s">
        <v>373</v>
      </c>
      <c r="B72" s="68"/>
      <c r="C72" s="31">
        <v>543851</v>
      </c>
      <c r="D72" s="27"/>
      <c r="E72" s="86"/>
      <c r="F72" s="60"/>
      <c r="J72" s="82"/>
    </row>
    <row r="73" spans="1:10" ht="15" customHeight="1">
      <c r="A73" s="69" t="s">
        <v>155</v>
      </c>
      <c r="B73" s="70"/>
      <c r="C73" s="32">
        <f>SUM(C71:C72)</f>
        <v>5935251</v>
      </c>
      <c r="D73" s="26"/>
      <c r="E73" s="87"/>
      <c r="F73" s="56"/>
      <c r="I73" s="88"/>
      <c r="J73" s="82"/>
    </row>
    <row r="74" spans="1:10" ht="20.25" customHeight="1">
      <c r="A74" s="57" t="s">
        <v>463</v>
      </c>
      <c r="B74" s="26"/>
      <c r="C74" s="26"/>
      <c r="D74" s="26"/>
      <c r="E74" s="87"/>
      <c r="F74" s="56"/>
      <c r="I74" s="88"/>
      <c r="J74" s="82"/>
    </row>
    <row r="75" spans="1:10" ht="20.25" customHeight="1">
      <c r="A75" t="s">
        <v>464</v>
      </c>
      <c r="B75" s="26"/>
      <c r="C75" s="82">
        <v>12500</v>
      </c>
      <c r="D75" s="26"/>
      <c r="E75" s="87"/>
      <c r="F75" s="56"/>
      <c r="I75" s="88"/>
      <c r="J75" s="82"/>
    </row>
    <row r="76" spans="1:10" ht="20.25" customHeight="1">
      <c r="A76" t="s">
        <v>465</v>
      </c>
      <c r="B76" s="26"/>
      <c r="C76" s="82">
        <v>6750</v>
      </c>
      <c r="D76" s="26"/>
      <c r="E76" s="87"/>
      <c r="F76" s="56"/>
      <c r="I76" s="88"/>
      <c r="J76" s="82"/>
    </row>
    <row r="77" spans="1:10" ht="20.25" customHeight="1">
      <c r="A77" t="s">
        <v>197</v>
      </c>
      <c r="B77" s="26"/>
      <c r="C77" s="82">
        <v>16271</v>
      </c>
      <c r="D77" s="26"/>
      <c r="E77" s="87"/>
      <c r="F77" s="56"/>
      <c r="I77" s="88"/>
      <c r="J77" s="82"/>
    </row>
    <row r="78" spans="1:10" ht="20.25" customHeight="1">
      <c r="A78" t="s">
        <v>466</v>
      </c>
      <c r="B78" s="26"/>
      <c r="C78" s="82">
        <v>75000</v>
      </c>
      <c r="D78" s="26"/>
      <c r="E78" s="87"/>
      <c r="F78" s="56"/>
      <c r="I78" s="88"/>
      <c r="J78" s="82"/>
    </row>
    <row r="79" spans="1:10" ht="20.25" customHeight="1">
      <c r="A79" t="s">
        <v>467</v>
      </c>
      <c r="B79" s="26"/>
      <c r="C79" s="82">
        <v>67500</v>
      </c>
      <c r="D79" s="26"/>
      <c r="E79" s="87"/>
      <c r="F79" s="56"/>
      <c r="I79" s="88"/>
      <c r="J79" s="82"/>
    </row>
    <row r="80" spans="1:10" ht="20.25" customHeight="1">
      <c r="A80" t="s">
        <v>468</v>
      </c>
      <c r="B80" s="26"/>
      <c r="C80" s="82">
        <v>79000</v>
      </c>
      <c r="D80" s="26"/>
      <c r="E80" s="87"/>
      <c r="F80" s="56"/>
      <c r="I80" s="88"/>
      <c r="J80" s="82"/>
    </row>
    <row r="81" spans="1:10" ht="20.25" customHeight="1">
      <c r="A81" t="s">
        <v>469</v>
      </c>
      <c r="B81" s="26"/>
      <c r="C81" s="82">
        <v>80000</v>
      </c>
      <c r="D81" s="26"/>
      <c r="E81" s="87"/>
      <c r="F81" s="56"/>
      <c r="I81" s="88"/>
      <c r="J81" s="82"/>
    </row>
    <row r="82" spans="1:10" ht="20.25" customHeight="1">
      <c r="A82" t="s">
        <v>470</v>
      </c>
      <c r="B82" s="26"/>
      <c r="C82" s="82">
        <v>1448540</v>
      </c>
      <c r="D82" s="26"/>
      <c r="E82" s="87"/>
      <c r="F82" s="56"/>
      <c r="I82" s="88"/>
      <c r="J82" s="82"/>
    </row>
    <row r="83" spans="1:10" ht="20.25" customHeight="1">
      <c r="A83" t="s">
        <v>471</v>
      </c>
      <c r="B83" s="26"/>
      <c r="C83" s="82">
        <v>148649</v>
      </c>
      <c r="D83" s="26"/>
      <c r="E83" s="87"/>
      <c r="F83" s="56"/>
      <c r="I83" s="88"/>
      <c r="J83" s="82"/>
    </row>
    <row r="84" spans="1:10" ht="20.25" customHeight="1">
      <c r="A84" t="s">
        <v>567</v>
      </c>
      <c r="B84" s="26"/>
      <c r="C84" s="82">
        <v>2420000</v>
      </c>
      <c r="D84" s="26"/>
      <c r="E84" s="87"/>
      <c r="F84" s="56"/>
      <c r="I84" s="88"/>
      <c r="J84" s="82"/>
    </row>
    <row r="85" spans="1:10" ht="19.5" customHeight="1">
      <c r="A85" s="57" t="s">
        <v>374</v>
      </c>
      <c r="B85" s="26"/>
      <c r="C85" s="26"/>
      <c r="D85" s="26"/>
      <c r="E85" s="26"/>
      <c r="F85" s="56"/>
      <c r="J85" s="82"/>
    </row>
    <row r="86" spans="1:10" ht="16.5" customHeight="1">
      <c r="A86" s="57" t="s">
        <v>472</v>
      </c>
      <c r="B86" s="26"/>
      <c r="C86" s="26"/>
      <c r="D86" s="26"/>
      <c r="E86" s="26"/>
      <c r="F86" s="56"/>
      <c r="J86" s="82"/>
    </row>
    <row r="87" spans="1:10" ht="12.75">
      <c r="A87" s="57"/>
      <c r="B87" s="26"/>
      <c r="C87" s="26"/>
      <c r="D87" s="26"/>
      <c r="E87" s="26"/>
      <c r="F87" s="56"/>
      <c r="J87" s="82"/>
    </row>
    <row r="88" spans="1:10" ht="15">
      <c r="A88" s="41"/>
      <c r="B88" s="61"/>
      <c r="C88" s="62" t="s">
        <v>65</v>
      </c>
      <c r="D88" s="62"/>
      <c r="F88" s="63"/>
      <c r="J88" s="82"/>
    </row>
    <row r="89" spans="1:10" ht="12.75">
      <c r="A89" s="41"/>
      <c r="B89" s="30"/>
      <c r="C89" s="30"/>
      <c r="D89" s="30"/>
      <c r="E89" s="30"/>
      <c r="F89" s="63"/>
      <c r="J89" s="82"/>
    </row>
    <row r="90" spans="1:10" ht="13.5">
      <c r="A90" s="64" t="s">
        <v>387</v>
      </c>
      <c r="B90" s="65"/>
      <c r="C90" s="65"/>
      <c r="D90" s="65"/>
      <c r="E90" s="66" t="s">
        <v>568</v>
      </c>
      <c r="F90" s="67"/>
      <c r="J90" s="89"/>
    </row>
    <row r="91" spans="1:6" ht="19.5" customHeight="1">
      <c r="A91" s="41"/>
      <c r="B91" s="30" t="s">
        <v>442</v>
      </c>
      <c r="C91" s="30"/>
      <c r="D91" s="30"/>
      <c r="E91" s="30" t="s">
        <v>473</v>
      </c>
      <c r="F91" s="63"/>
    </row>
    <row r="92" spans="1:6" ht="13.5" thickBot="1">
      <c r="A92" s="36"/>
      <c r="B92" s="37"/>
      <c r="C92" s="37"/>
      <c r="D92" s="37"/>
      <c r="E92" s="37"/>
      <c r="F92" s="38"/>
    </row>
    <row r="93" ht="13.5" thickTop="1"/>
  </sheetData>
  <sheetProtection/>
  <mergeCells count="1">
    <mergeCell ref="A2:F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82">
      <selection activeCell="J112" sqref="J112"/>
    </sheetView>
  </sheetViews>
  <sheetFormatPr defaultColWidth="9.140625" defaultRowHeight="12.75"/>
  <cols>
    <col min="1" max="1" width="6.140625" style="0" customWidth="1"/>
    <col min="2" max="2" width="11.28125" style="0" customWidth="1"/>
    <col min="3" max="3" width="35.57421875" style="0" customWidth="1"/>
    <col min="4" max="4" width="6.7109375" style="0" customWidth="1"/>
    <col min="5" max="5" width="7.28125" style="0" customWidth="1"/>
    <col min="6" max="6" width="10.28125" style="0" customWidth="1"/>
    <col min="7" max="7" width="12.8515625" style="0" customWidth="1"/>
    <col min="8" max="8" width="14.28125" style="0" customWidth="1"/>
  </cols>
  <sheetData>
    <row r="1" spans="1:7" s="500" customFormat="1" ht="15">
      <c r="A1" s="500" t="s">
        <v>479</v>
      </c>
      <c r="F1" s="501"/>
      <c r="G1" s="501"/>
    </row>
    <row r="2" spans="1:7" s="500" customFormat="1" ht="15.75" thickBot="1">
      <c r="A2" s="500" t="s">
        <v>438</v>
      </c>
      <c r="F2" s="501"/>
      <c r="G2" s="501"/>
    </row>
    <row r="3" spans="1:7" ht="12.75">
      <c r="A3" s="480" t="s">
        <v>480</v>
      </c>
      <c r="B3" s="481" t="s">
        <v>481</v>
      </c>
      <c r="C3" s="481" t="s">
        <v>154</v>
      </c>
      <c r="D3" s="481" t="s">
        <v>482</v>
      </c>
      <c r="E3" s="481" t="s">
        <v>483</v>
      </c>
      <c r="F3" s="482" t="s">
        <v>484</v>
      </c>
      <c r="G3" s="483" t="s">
        <v>485</v>
      </c>
    </row>
    <row r="4" spans="1:7" ht="12.75">
      <c r="A4" s="475">
        <v>1</v>
      </c>
      <c r="B4" s="129" t="s">
        <v>486</v>
      </c>
      <c r="C4" s="129" t="s">
        <v>487</v>
      </c>
      <c r="D4" s="129" t="s">
        <v>488</v>
      </c>
      <c r="E4" s="129">
        <v>10</v>
      </c>
      <c r="F4" s="130">
        <v>74470</v>
      </c>
      <c r="G4" s="476">
        <f>E4*F4</f>
        <v>744700</v>
      </c>
    </row>
    <row r="5" spans="1:7" ht="12.75">
      <c r="A5" s="475">
        <v>2</v>
      </c>
      <c r="B5" s="129" t="s">
        <v>486</v>
      </c>
      <c r="C5" s="129" t="s">
        <v>489</v>
      </c>
      <c r="D5" s="129" t="s">
        <v>488</v>
      </c>
      <c r="E5" s="129">
        <v>2</v>
      </c>
      <c r="F5" s="130">
        <v>57282.5</v>
      </c>
      <c r="G5" s="476">
        <f aca="true" t="shared" si="0" ref="G5:G13">E5*F5</f>
        <v>114565</v>
      </c>
    </row>
    <row r="6" spans="1:7" ht="12.75">
      <c r="A6" s="475">
        <v>3</v>
      </c>
      <c r="B6" s="129" t="s">
        <v>486</v>
      </c>
      <c r="C6" s="129" t="s">
        <v>490</v>
      </c>
      <c r="D6" s="129" t="s">
        <v>488</v>
      </c>
      <c r="E6" s="129">
        <v>10</v>
      </c>
      <c r="F6" s="130">
        <v>10312.5</v>
      </c>
      <c r="G6" s="476">
        <f t="shared" si="0"/>
        <v>103125</v>
      </c>
    </row>
    <row r="7" spans="1:7" ht="12.75">
      <c r="A7" s="475">
        <v>4</v>
      </c>
      <c r="B7" s="129" t="s">
        <v>486</v>
      </c>
      <c r="C7" s="129" t="s">
        <v>491</v>
      </c>
      <c r="D7" s="129" t="s">
        <v>488</v>
      </c>
      <c r="E7" s="129">
        <v>4</v>
      </c>
      <c r="F7" s="130">
        <v>13750</v>
      </c>
      <c r="G7" s="476">
        <f t="shared" si="0"/>
        <v>55000</v>
      </c>
    </row>
    <row r="8" spans="1:7" ht="12.75">
      <c r="A8" s="475">
        <v>5</v>
      </c>
      <c r="B8" s="129" t="s">
        <v>492</v>
      </c>
      <c r="C8" s="129" t="s">
        <v>493</v>
      </c>
      <c r="D8" s="129" t="s">
        <v>488</v>
      </c>
      <c r="E8" s="129">
        <v>43</v>
      </c>
      <c r="F8" s="130">
        <v>2500</v>
      </c>
      <c r="G8" s="476">
        <f t="shared" si="0"/>
        <v>107500</v>
      </c>
    </row>
    <row r="9" spans="1:7" ht="12.75">
      <c r="A9" s="475">
        <v>6</v>
      </c>
      <c r="B9" s="129" t="s">
        <v>492</v>
      </c>
      <c r="C9" s="129" t="s">
        <v>494</v>
      </c>
      <c r="D9" s="129" t="s">
        <v>488</v>
      </c>
      <c r="E9" s="129">
        <v>15</v>
      </c>
      <c r="F9" s="130">
        <v>3200</v>
      </c>
      <c r="G9" s="476">
        <f t="shared" si="0"/>
        <v>48000</v>
      </c>
    </row>
    <row r="10" spans="1:7" ht="12.75">
      <c r="A10" s="475">
        <v>7</v>
      </c>
      <c r="B10" s="129" t="s">
        <v>492</v>
      </c>
      <c r="C10" s="129" t="s">
        <v>495</v>
      </c>
      <c r="D10" s="129" t="s">
        <v>488</v>
      </c>
      <c r="E10" s="129">
        <v>6</v>
      </c>
      <c r="F10" s="130">
        <v>4650</v>
      </c>
      <c r="G10" s="476">
        <f t="shared" si="0"/>
        <v>27900</v>
      </c>
    </row>
    <row r="11" spans="1:7" ht="12.75">
      <c r="A11" s="475">
        <v>8</v>
      </c>
      <c r="B11" s="129" t="s">
        <v>492</v>
      </c>
      <c r="C11" s="129" t="s">
        <v>496</v>
      </c>
      <c r="D11" s="129" t="s">
        <v>488</v>
      </c>
      <c r="E11" s="129">
        <v>1</v>
      </c>
      <c r="F11" s="130">
        <v>7865</v>
      </c>
      <c r="G11" s="476">
        <f t="shared" si="0"/>
        <v>7865</v>
      </c>
    </row>
    <row r="12" spans="1:7" ht="12.75">
      <c r="A12" s="475">
        <v>9</v>
      </c>
      <c r="B12" s="129" t="s">
        <v>492</v>
      </c>
      <c r="C12" s="129" t="s">
        <v>497</v>
      </c>
      <c r="D12" s="129" t="s">
        <v>488</v>
      </c>
      <c r="E12" s="129">
        <v>1</v>
      </c>
      <c r="F12" s="130">
        <v>3855</v>
      </c>
      <c r="G12" s="476">
        <f t="shared" si="0"/>
        <v>3855</v>
      </c>
    </row>
    <row r="13" spans="1:7" ht="12.75">
      <c r="A13" s="475">
        <v>10</v>
      </c>
      <c r="B13" s="129" t="s">
        <v>492</v>
      </c>
      <c r="C13" s="129" t="s">
        <v>498</v>
      </c>
      <c r="D13" s="129" t="s">
        <v>488</v>
      </c>
      <c r="E13" s="129">
        <v>3</v>
      </c>
      <c r="F13" s="130">
        <v>11350</v>
      </c>
      <c r="G13" s="476">
        <f t="shared" si="0"/>
        <v>34050</v>
      </c>
    </row>
    <row r="14" spans="1:7" ht="15" thickBot="1">
      <c r="A14" s="485"/>
      <c r="B14" s="486"/>
      <c r="C14" s="486" t="s">
        <v>474</v>
      </c>
      <c r="D14" s="486"/>
      <c r="E14" s="486"/>
      <c r="F14" s="487"/>
      <c r="G14" s="488">
        <f>SUM(G4:G13)</f>
        <v>1246560</v>
      </c>
    </row>
    <row r="15" spans="1:7" ht="15.75" thickBot="1">
      <c r="A15" s="499" t="s">
        <v>437</v>
      </c>
      <c r="F15" s="88"/>
      <c r="G15" s="88"/>
    </row>
    <row r="16" spans="1:7" ht="12.75">
      <c r="A16" s="480" t="s">
        <v>480</v>
      </c>
      <c r="B16" s="481" t="s">
        <v>481</v>
      </c>
      <c r="C16" s="481" t="s">
        <v>154</v>
      </c>
      <c r="D16" s="481" t="s">
        <v>482</v>
      </c>
      <c r="E16" s="481" t="s">
        <v>483</v>
      </c>
      <c r="F16" s="482" t="s">
        <v>484</v>
      </c>
      <c r="G16" s="483" t="s">
        <v>485</v>
      </c>
    </row>
    <row r="17" spans="1:7" ht="12.75">
      <c r="A17" s="475">
        <v>1</v>
      </c>
      <c r="B17" s="131">
        <v>41183</v>
      </c>
      <c r="C17" s="129" t="s">
        <v>499</v>
      </c>
      <c r="D17" s="129" t="s">
        <v>488</v>
      </c>
      <c r="E17" s="129">
        <v>1</v>
      </c>
      <c r="F17" s="130">
        <v>114333</v>
      </c>
      <c r="G17" s="476">
        <f>E17*F17</f>
        <v>114333</v>
      </c>
    </row>
    <row r="18" spans="1:7" ht="12.75">
      <c r="A18" s="475">
        <v>2</v>
      </c>
      <c r="B18" s="131">
        <v>41183</v>
      </c>
      <c r="C18" s="129" t="s">
        <v>500</v>
      </c>
      <c r="D18" s="129" t="s">
        <v>488</v>
      </c>
      <c r="E18" s="129">
        <v>1</v>
      </c>
      <c r="F18" s="130">
        <v>4317</v>
      </c>
      <c r="G18" s="476">
        <f aca="true" t="shared" si="1" ref="G18:G23">E18*F18</f>
        <v>4317</v>
      </c>
    </row>
    <row r="19" spans="1:7" ht="12.75">
      <c r="A19" s="475">
        <v>3</v>
      </c>
      <c r="B19" s="131">
        <v>41183</v>
      </c>
      <c r="C19" s="129" t="s">
        <v>501</v>
      </c>
      <c r="D19" s="129" t="s">
        <v>488</v>
      </c>
      <c r="E19" s="129">
        <v>1</v>
      </c>
      <c r="F19" s="130">
        <v>3733</v>
      </c>
      <c r="G19" s="476">
        <f t="shared" si="1"/>
        <v>3733</v>
      </c>
    </row>
    <row r="20" spans="1:7" ht="12.75">
      <c r="A20" s="475">
        <v>4</v>
      </c>
      <c r="B20" s="131">
        <v>41183</v>
      </c>
      <c r="C20" s="129" t="s">
        <v>502</v>
      </c>
      <c r="D20" s="129" t="s">
        <v>488</v>
      </c>
      <c r="E20" s="129">
        <v>1</v>
      </c>
      <c r="F20" s="130">
        <v>7417</v>
      </c>
      <c r="G20" s="476">
        <f t="shared" si="1"/>
        <v>7417</v>
      </c>
    </row>
    <row r="21" spans="1:7" ht="12.75">
      <c r="A21" s="475">
        <v>5</v>
      </c>
      <c r="B21" s="131">
        <v>41183</v>
      </c>
      <c r="C21" s="129" t="s">
        <v>503</v>
      </c>
      <c r="D21" s="129" t="s">
        <v>488</v>
      </c>
      <c r="E21" s="129">
        <v>1</v>
      </c>
      <c r="F21" s="130">
        <v>1167</v>
      </c>
      <c r="G21" s="476">
        <f t="shared" si="1"/>
        <v>1167</v>
      </c>
    </row>
    <row r="22" spans="1:7" ht="12.75">
      <c r="A22" s="475">
        <v>6</v>
      </c>
      <c r="B22" s="131">
        <v>41183</v>
      </c>
      <c r="C22" s="129" t="s">
        <v>504</v>
      </c>
      <c r="D22" s="129" t="s">
        <v>488</v>
      </c>
      <c r="E22" s="129">
        <v>1</v>
      </c>
      <c r="F22" s="130">
        <v>9333</v>
      </c>
      <c r="G22" s="476">
        <f t="shared" si="1"/>
        <v>9333</v>
      </c>
    </row>
    <row r="23" spans="1:7" ht="12.75">
      <c r="A23" s="475">
        <v>7</v>
      </c>
      <c r="B23" s="131">
        <v>41184</v>
      </c>
      <c r="C23" s="129" t="s">
        <v>505</v>
      </c>
      <c r="D23" s="129" t="s">
        <v>488</v>
      </c>
      <c r="E23" s="129">
        <v>1</v>
      </c>
      <c r="F23" s="130">
        <v>69338</v>
      </c>
      <c r="G23" s="476">
        <f t="shared" si="1"/>
        <v>69338</v>
      </c>
    </row>
    <row r="24" spans="1:8" ht="15" thickBot="1">
      <c r="A24" s="485"/>
      <c r="B24" s="486"/>
      <c r="C24" s="486" t="s">
        <v>475</v>
      </c>
      <c r="D24" s="486"/>
      <c r="E24" s="486"/>
      <c r="F24" s="487"/>
      <c r="G24" s="488">
        <f>SUM(G17:G23)</f>
        <v>209638</v>
      </c>
      <c r="H24" s="88">
        <f>G24-G23</f>
        <v>140300</v>
      </c>
    </row>
    <row r="25" spans="1:7" ht="15.75" thickBot="1">
      <c r="A25" s="132" t="s">
        <v>506</v>
      </c>
      <c r="B25" s="132"/>
      <c r="C25" s="132" t="s">
        <v>507</v>
      </c>
      <c r="D25" s="132"/>
      <c r="E25" s="132"/>
      <c r="F25" s="133"/>
      <c r="G25" s="133"/>
    </row>
    <row r="26" spans="1:7" ht="12.75">
      <c r="A26" s="480" t="s">
        <v>480</v>
      </c>
      <c r="B26" s="481" t="s">
        <v>481</v>
      </c>
      <c r="C26" s="481" t="s">
        <v>154</v>
      </c>
      <c r="D26" s="481" t="s">
        <v>482</v>
      </c>
      <c r="E26" s="481" t="s">
        <v>483</v>
      </c>
      <c r="F26" s="482" t="s">
        <v>484</v>
      </c>
      <c r="G26" s="483" t="s">
        <v>485</v>
      </c>
    </row>
    <row r="27" spans="1:7" ht="12.75">
      <c r="A27" s="475">
        <v>1</v>
      </c>
      <c r="B27" s="131">
        <v>41150</v>
      </c>
      <c r="C27" s="129" t="s">
        <v>508</v>
      </c>
      <c r="D27" s="129" t="s">
        <v>488</v>
      </c>
      <c r="E27" s="129">
        <v>4</v>
      </c>
      <c r="F27" s="130">
        <v>377451</v>
      </c>
      <c r="G27" s="536">
        <f>E27*F27</f>
        <v>1509804</v>
      </c>
    </row>
    <row r="28" spans="1:7" ht="12.75">
      <c r="A28" s="475">
        <v>2</v>
      </c>
      <c r="B28" s="131">
        <v>41150</v>
      </c>
      <c r="C28" s="129" t="s">
        <v>509</v>
      </c>
      <c r="D28" s="129" t="s">
        <v>510</v>
      </c>
      <c r="E28" s="129">
        <v>266</v>
      </c>
      <c r="F28" s="130">
        <v>4032</v>
      </c>
      <c r="G28" s="536">
        <f aca="true" t="shared" si="2" ref="G28:G57">E28*F28</f>
        <v>1072512</v>
      </c>
    </row>
    <row r="29" spans="1:7" ht="12.75">
      <c r="A29" s="475">
        <v>3</v>
      </c>
      <c r="B29" s="131">
        <v>41150</v>
      </c>
      <c r="C29" s="129" t="s">
        <v>511</v>
      </c>
      <c r="D29" s="129" t="s">
        <v>510</v>
      </c>
      <c r="E29" s="129">
        <v>1</v>
      </c>
      <c r="F29" s="464">
        <v>33163</v>
      </c>
      <c r="G29" s="536">
        <f t="shared" si="2"/>
        <v>33163</v>
      </c>
    </row>
    <row r="30" spans="1:7" ht="12.75">
      <c r="A30" s="475">
        <v>4</v>
      </c>
      <c r="B30" s="131">
        <v>41150</v>
      </c>
      <c r="C30" s="129" t="s">
        <v>512</v>
      </c>
      <c r="D30" s="129" t="s">
        <v>510</v>
      </c>
      <c r="E30" s="129">
        <v>3</v>
      </c>
      <c r="F30" s="464">
        <v>130555</v>
      </c>
      <c r="G30" s="536">
        <f t="shared" si="2"/>
        <v>391665</v>
      </c>
    </row>
    <row r="31" spans="1:7" ht="12.75">
      <c r="A31" s="475">
        <v>5</v>
      </c>
      <c r="B31" s="131">
        <v>41150</v>
      </c>
      <c r="C31" s="129" t="s">
        <v>513</v>
      </c>
      <c r="D31" s="129" t="s">
        <v>488</v>
      </c>
      <c r="E31" s="129">
        <v>8</v>
      </c>
      <c r="F31" s="464">
        <v>24421</v>
      </c>
      <c r="G31" s="536">
        <f t="shared" si="2"/>
        <v>195368</v>
      </c>
    </row>
    <row r="32" spans="1:7" ht="12.75">
      <c r="A32" s="475">
        <v>6</v>
      </c>
      <c r="B32" s="131">
        <v>41150</v>
      </c>
      <c r="C32" s="129" t="s">
        <v>514</v>
      </c>
      <c r="D32" s="129" t="s">
        <v>488</v>
      </c>
      <c r="E32" s="129">
        <v>1</v>
      </c>
      <c r="F32" s="464">
        <v>6805</v>
      </c>
      <c r="G32" s="536">
        <f t="shared" si="2"/>
        <v>6805</v>
      </c>
    </row>
    <row r="33" spans="1:7" ht="12.75">
      <c r="A33" s="475">
        <v>7</v>
      </c>
      <c r="B33" s="131">
        <v>41150</v>
      </c>
      <c r="C33" s="129" t="s">
        <v>515</v>
      </c>
      <c r="D33" s="129" t="s">
        <v>488</v>
      </c>
      <c r="E33" s="129">
        <v>1</v>
      </c>
      <c r="F33" s="464">
        <v>3921</v>
      </c>
      <c r="G33" s="536">
        <f t="shared" si="2"/>
        <v>3921</v>
      </c>
    </row>
    <row r="34" spans="1:7" ht="12.75">
      <c r="A34" s="475">
        <v>8</v>
      </c>
      <c r="B34" s="131">
        <v>41219</v>
      </c>
      <c r="C34" s="129" t="s">
        <v>516</v>
      </c>
      <c r="D34" s="129" t="s">
        <v>488</v>
      </c>
      <c r="E34" s="129">
        <v>4</v>
      </c>
      <c r="F34" s="130">
        <v>15385</v>
      </c>
      <c r="G34" s="536">
        <f t="shared" si="2"/>
        <v>61540</v>
      </c>
    </row>
    <row r="35" spans="1:7" ht="12.75">
      <c r="A35" s="475">
        <v>10</v>
      </c>
      <c r="B35" s="131">
        <v>41219</v>
      </c>
      <c r="C35" s="129" t="s">
        <v>517</v>
      </c>
      <c r="D35" s="129" t="s">
        <v>488</v>
      </c>
      <c r="E35" s="129">
        <v>8</v>
      </c>
      <c r="F35" s="130">
        <v>25206</v>
      </c>
      <c r="G35" s="536">
        <f t="shared" si="2"/>
        <v>201648</v>
      </c>
    </row>
    <row r="36" spans="1:7" ht="12.75">
      <c r="A36" s="475">
        <v>11</v>
      </c>
      <c r="B36" s="131">
        <v>41219</v>
      </c>
      <c r="C36" s="129" t="s">
        <v>518</v>
      </c>
      <c r="D36" s="129" t="s">
        <v>488</v>
      </c>
      <c r="E36" s="129">
        <v>1</v>
      </c>
      <c r="F36" s="130">
        <v>25206</v>
      </c>
      <c r="G36" s="536">
        <f t="shared" si="2"/>
        <v>25206</v>
      </c>
    </row>
    <row r="37" spans="1:7" ht="12.75">
      <c r="A37" s="475">
        <v>12</v>
      </c>
      <c r="B37" s="131">
        <v>41219</v>
      </c>
      <c r="C37" s="129" t="s">
        <v>519</v>
      </c>
      <c r="D37" s="129" t="s">
        <v>488</v>
      </c>
      <c r="E37" s="129">
        <v>1</v>
      </c>
      <c r="F37" s="130">
        <v>2092000</v>
      </c>
      <c r="G37" s="536">
        <f t="shared" si="2"/>
        <v>2092000</v>
      </c>
    </row>
    <row r="38" spans="1:7" ht="12.75">
      <c r="A38" s="475">
        <v>13</v>
      </c>
      <c r="B38" s="131">
        <v>41219</v>
      </c>
      <c r="C38" s="129" t="s">
        <v>520</v>
      </c>
      <c r="D38" s="129" t="s">
        <v>488</v>
      </c>
      <c r="E38" s="129">
        <v>1</v>
      </c>
      <c r="F38" s="130">
        <v>63543</v>
      </c>
      <c r="G38" s="536">
        <f t="shared" si="2"/>
        <v>63543</v>
      </c>
    </row>
    <row r="39" spans="1:7" ht="12.75">
      <c r="A39" s="475">
        <v>14</v>
      </c>
      <c r="B39" s="131">
        <v>41219</v>
      </c>
      <c r="C39" s="129" t="s">
        <v>521</v>
      </c>
      <c r="D39" s="129" t="s">
        <v>488</v>
      </c>
      <c r="E39" s="129">
        <v>1</v>
      </c>
      <c r="F39" s="130">
        <v>69284</v>
      </c>
      <c r="G39" s="536">
        <f t="shared" si="2"/>
        <v>69284</v>
      </c>
    </row>
    <row r="40" spans="1:7" ht="12.75">
      <c r="A40" s="475">
        <v>15</v>
      </c>
      <c r="B40" s="131">
        <v>41219</v>
      </c>
      <c r="C40" s="129" t="s">
        <v>522</v>
      </c>
      <c r="D40" s="129" t="s">
        <v>488</v>
      </c>
      <c r="E40" s="129">
        <v>5</v>
      </c>
      <c r="F40" s="130">
        <v>11534</v>
      </c>
      <c r="G40" s="536">
        <f t="shared" si="2"/>
        <v>57670</v>
      </c>
    </row>
    <row r="41" spans="1:7" ht="12.75">
      <c r="A41" s="475">
        <v>16</v>
      </c>
      <c r="B41" s="131">
        <v>41219</v>
      </c>
      <c r="C41" s="129" t="s">
        <v>523</v>
      </c>
      <c r="D41" s="129" t="s">
        <v>488</v>
      </c>
      <c r="E41" s="129">
        <v>1</v>
      </c>
      <c r="F41" s="130">
        <v>25725</v>
      </c>
      <c r="G41" s="536">
        <f t="shared" si="2"/>
        <v>25725</v>
      </c>
    </row>
    <row r="42" spans="1:7" ht="12.75">
      <c r="A42" s="475">
        <v>17</v>
      </c>
      <c r="B42" s="131">
        <v>41219</v>
      </c>
      <c r="C42" s="129" t="s">
        <v>524</v>
      </c>
      <c r="D42" s="129" t="s">
        <v>488</v>
      </c>
      <c r="E42" s="129">
        <v>1</v>
      </c>
      <c r="F42" s="130">
        <v>20000</v>
      </c>
      <c r="G42" s="536">
        <f t="shared" si="2"/>
        <v>20000</v>
      </c>
    </row>
    <row r="43" spans="1:7" ht="12.75">
      <c r="A43" s="475">
        <v>18</v>
      </c>
      <c r="B43" s="131">
        <v>41219</v>
      </c>
      <c r="C43" s="129" t="s">
        <v>525</v>
      </c>
      <c r="D43" s="129" t="s">
        <v>488</v>
      </c>
      <c r="E43" s="129">
        <v>1</v>
      </c>
      <c r="F43" s="130">
        <v>26626</v>
      </c>
      <c r="G43" s="536">
        <f t="shared" si="2"/>
        <v>26626</v>
      </c>
    </row>
    <row r="44" spans="1:8" ht="12.75">
      <c r="A44" s="475">
        <v>19</v>
      </c>
      <c r="B44" s="131">
        <v>41219</v>
      </c>
      <c r="C44" s="129" t="s">
        <v>526</v>
      </c>
      <c r="D44" s="129" t="s">
        <v>488</v>
      </c>
      <c r="E44" s="129">
        <v>3</v>
      </c>
      <c r="F44" s="130">
        <v>13837</v>
      </c>
      <c r="G44" s="536">
        <f t="shared" si="2"/>
        <v>41511</v>
      </c>
      <c r="H44">
        <f>F44*2</f>
        <v>27674</v>
      </c>
    </row>
    <row r="45" spans="1:7" ht="12.75">
      <c r="A45" s="475">
        <v>20</v>
      </c>
      <c r="B45" s="131">
        <v>41219</v>
      </c>
      <c r="C45" s="129" t="s">
        <v>527</v>
      </c>
      <c r="D45" s="129" t="s">
        <v>488</v>
      </c>
      <c r="E45" s="129">
        <v>1</v>
      </c>
      <c r="F45" s="130">
        <v>20000</v>
      </c>
      <c r="G45" s="536">
        <f t="shared" si="2"/>
        <v>20000</v>
      </c>
    </row>
    <row r="46" spans="1:8" ht="12.75">
      <c r="A46" s="475">
        <v>21</v>
      </c>
      <c r="B46" s="131">
        <v>41219</v>
      </c>
      <c r="C46" s="129" t="s">
        <v>528</v>
      </c>
      <c r="D46" s="129" t="s">
        <v>488</v>
      </c>
      <c r="E46" s="129">
        <v>5</v>
      </c>
      <c r="F46" s="130">
        <v>25009</v>
      </c>
      <c r="G46" s="536">
        <f t="shared" si="2"/>
        <v>125045</v>
      </c>
      <c r="H46">
        <f>F46*4</f>
        <v>100036</v>
      </c>
    </row>
    <row r="47" spans="1:7" ht="12.75">
      <c r="A47" s="475">
        <v>22</v>
      </c>
      <c r="B47" s="131">
        <v>41219</v>
      </c>
      <c r="C47" s="129" t="s">
        <v>529</v>
      </c>
      <c r="D47" s="129" t="s">
        <v>488</v>
      </c>
      <c r="E47" s="129">
        <v>1</v>
      </c>
      <c r="F47" s="130">
        <v>22294</v>
      </c>
      <c r="G47" s="536">
        <f t="shared" si="2"/>
        <v>22294</v>
      </c>
    </row>
    <row r="48" spans="1:7" ht="12.75">
      <c r="A48" s="475">
        <v>23</v>
      </c>
      <c r="B48" s="131">
        <v>41219</v>
      </c>
      <c r="C48" s="129" t="s">
        <v>530</v>
      </c>
      <c r="D48" s="129" t="s">
        <v>488</v>
      </c>
      <c r="E48" s="129">
        <v>1</v>
      </c>
      <c r="F48" s="130">
        <v>56426</v>
      </c>
      <c r="G48" s="536">
        <f t="shared" si="2"/>
        <v>56426</v>
      </c>
    </row>
    <row r="49" spans="1:7" ht="12.75">
      <c r="A49" s="475">
        <v>24</v>
      </c>
      <c r="B49" s="131">
        <v>41219</v>
      </c>
      <c r="C49" s="129" t="s">
        <v>531</v>
      </c>
      <c r="D49" s="129" t="s">
        <v>488</v>
      </c>
      <c r="E49" s="129">
        <v>1</v>
      </c>
      <c r="F49" s="130">
        <v>7950</v>
      </c>
      <c r="G49" s="536">
        <f t="shared" si="2"/>
        <v>7950</v>
      </c>
    </row>
    <row r="50" spans="1:7" ht="12.75">
      <c r="A50" s="475">
        <v>25</v>
      </c>
      <c r="B50" s="131">
        <v>41219</v>
      </c>
      <c r="C50" s="129" t="s">
        <v>532</v>
      </c>
      <c r="D50" s="129" t="s">
        <v>488</v>
      </c>
      <c r="E50" s="129">
        <v>1</v>
      </c>
      <c r="F50" s="130">
        <v>10000</v>
      </c>
      <c r="G50" s="536">
        <f t="shared" si="2"/>
        <v>10000</v>
      </c>
    </row>
    <row r="51" spans="1:7" ht="12.75">
      <c r="A51" s="475">
        <v>26</v>
      </c>
      <c r="B51" s="131">
        <v>41219</v>
      </c>
      <c r="C51" s="129" t="s">
        <v>533</v>
      </c>
      <c r="D51" s="129" t="s">
        <v>488</v>
      </c>
      <c r="E51" s="129">
        <v>1</v>
      </c>
      <c r="F51" s="130">
        <v>157479</v>
      </c>
      <c r="G51" s="536">
        <f t="shared" si="2"/>
        <v>157479</v>
      </c>
    </row>
    <row r="52" spans="1:7" ht="12.75">
      <c r="A52" s="475">
        <v>27</v>
      </c>
      <c r="B52" s="131">
        <v>41219</v>
      </c>
      <c r="C52" s="129" t="s">
        <v>534</v>
      </c>
      <c r="D52" s="129" t="s">
        <v>488</v>
      </c>
      <c r="E52" s="129">
        <v>2</v>
      </c>
      <c r="F52" s="130">
        <v>2751</v>
      </c>
      <c r="G52" s="536">
        <f t="shared" si="2"/>
        <v>5502</v>
      </c>
    </row>
    <row r="53" spans="1:7" ht="12.75">
      <c r="A53" s="475">
        <v>28</v>
      </c>
      <c r="B53" s="131">
        <v>41219</v>
      </c>
      <c r="C53" s="129" t="s">
        <v>535</v>
      </c>
      <c r="D53" s="129" t="s">
        <v>488</v>
      </c>
      <c r="E53" s="129">
        <v>1</v>
      </c>
      <c r="F53" s="130">
        <v>5311</v>
      </c>
      <c r="G53" s="536">
        <f t="shared" si="2"/>
        <v>5311</v>
      </c>
    </row>
    <row r="54" spans="1:7" ht="12.75">
      <c r="A54" s="475">
        <v>29</v>
      </c>
      <c r="B54" s="131">
        <v>41219</v>
      </c>
      <c r="C54" s="129" t="s">
        <v>536</v>
      </c>
      <c r="D54" s="129" t="s">
        <v>488</v>
      </c>
      <c r="E54" s="129">
        <v>1</v>
      </c>
      <c r="F54" s="130">
        <v>130891</v>
      </c>
      <c r="G54" s="536">
        <f t="shared" si="2"/>
        <v>130891</v>
      </c>
    </row>
    <row r="55" spans="1:7" ht="12.75">
      <c r="A55" s="475">
        <v>30</v>
      </c>
      <c r="B55" s="131">
        <v>41219</v>
      </c>
      <c r="C55" s="129" t="s">
        <v>537</v>
      </c>
      <c r="D55" s="129" t="s">
        <v>488</v>
      </c>
      <c r="E55" s="129">
        <v>1</v>
      </c>
      <c r="F55" s="130">
        <v>30000</v>
      </c>
      <c r="G55" s="536">
        <f t="shared" si="2"/>
        <v>30000</v>
      </c>
    </row>
    <row r="56" spans="1:7" ht="12.75">
      <c r="A56" s="475">
        <v>31</v>
      </c>
      <c r="B56" s="131">
        <v>41219</v>
      </c>
      <c r="C56" s="129" t="s">
        <v>538</v>
      </c>
      <c r="D56" s="129" t="s">
        <v>488</v>
      </c>
      <c r="E56" s="129">
        <v>1</v>
      </c>
      <c r="F56" s="130">
        <v>23202</v>
      </c>
      <c r="G56" s="536">
        <f t="shared" si="2"/>
        <v>23202</v>
      </c>
    </row>
    <row r="57" spans="1:7" ht="12.75">
      <c r="A57" s="475">
        <v>32</v>
      </c>
      <c r="B57" s="131">
        <v>41219</v>
      </c>
      <c r="C57" s="129" t="s">
        <v>527</v>
      </c>
      <c r="D57" s="129" t="s">
        <v>488</v>
      </c>
      <c r="E57" s="129">
        <v>2</v>
      </c>
      <c r="F57" s="130">
        <v>8358</v>
      </c>
      <c r="G57" s="536">
        <f t="shared" si="2"/>
        <v>16716</v>
      </c>
    </row>
    <row r="58" spans="1:8" ht="15" thickBot="1">
      <c r="A58" s="485"/>
      <c r="B58" s="486"/>
      <c r="C58" s="486" t="s">
        <v>476</v>
      </c>
      <c r="D58" s="486"/>
      <c r="E58" s="486"/>
      <c r="F58" s="487"/>
      <c r="G58" s="488">
        <f>SUM(G27:G57)</f>
        <v>6508807</v>
      </c>
      <c r="H58" s="88">
        <f>G58+G23+G92</f>
        <v>7037719</v>
      </c>
    </row>
    <row r="59" spans="1:8" ht="15" thickBot="1">
      <c r="A59" s="465"/>
      <c r="B59" s="465"/>
      <c r="C59" s="465" t="s">
        <v>314</v>
      </c>
      <c r="D59" s="465"/>
      <c r="E59" s="465"/>
      <c r="F59" s="466"/>
      <c r="G59" s="466"/>
      <c r="H59">
        <v>7037719</v>
      </c>
    </row>
    <row r="60" spans="1:8" ht="12.75">
      <c r="A60" s="480" t="s">
        <v>480</v>
      </c>
      <c r="B60" s="481" t="s">
        <v>481</v>
      </c>
      <c r="C60" s="481" t="s">
        <v>154</v>
      </c>
      <c r="D60" s="481" t="s">
        <v>482</v>
      </c>
      <c r="E60" s="481" t="s">
        <v>483</v>
      </c>
      <c r="F60" s="482" t="s">
        <v>484</v>
      </c>
      <c r="G60" s="483" t="s">
        <v>485</v>
      </c>
      <c r="H60" s="88">
        <f>H58-H59</f>
        <v>0</v>
      </c>
    </row>
    <row r="61" spans="1:7" s="5" customFormat="1" ht="14.25">
      <c r="A61" s="493"/>
      <c r="B61" s="494"/>
      <c r="C61" s="494" t="s">
        <v>477</v>
      </c>
      <c r="D61" s="494"/>
      <c r="E61" s="494">
        <v>1</v>
      </c>
      <c r="F61" s="495">
        <v>940168</v>
      </c>
      <c r="G61" s="496">
        <f>F61</f>
        <v>940168</v>
      </c>
    </row>
    <row r="62" spans="1:7" ht="13.5" thickBot="1">
      <c r="A62" s="477"/>
      <c r="B62" s="478"/>
      <c r="C62" s="498" t="s">
        <v>155</v>
      </c>
      <c r="D62" s="478"/>
      <c r="E62" s="478"/>
      <c r="F62" s="479"/>
      <c r="G62" s="497">
        <f>G61</f>
        <v>940168</v>
      </c>
    </row>
    <row r="63" spans="1:7" s="492" customFormat="1" ht="18" thickBot="1">
      <c r="A63" s="489"/>
      <c r="B63" s="489"/>
      <c r="C63" s="490" t="s">
        <v>539</v>
      </c>
      <c r="D63" s="489"/>
      <c r="E63" s="489"/>
      <c r="F63" s="491"/>
      <c r="G63" s="491"/>
    </row>
    <row r="64" spans="1:7" ht="12.75">
      <c r="A64" s="480" t="s">
        <v>480</v>
      </c>
      <c r="B64" s="481" t="s">
        <v>481</v>
      </c>
      <c r="C64" s="481" t="s">
        <v>154</v>
      </c>
      <c r="D64" s="481" t="s">
        <v>482</v>
      </c>
      <c r="E64" s="481" t="s">
        <v>483</v>
      </c>
      <c r="F64" s="482" t="s">
        <v>484</v>
      </c>
      <c r="G64" s="483" t="s">
        <v>485</v>
      </c>
    </row>
    <row r="65" spans="1:7" ht="12.75">
      <c r="A65" s="484">
        <v>1</v>
      </c>
      <c r="B65" s="462">
        <v>41219</v>
      </c>
      <c r="C65" s="461" t="s">
        <v>540</v>
      </c>
      <c r="D65" s="129" t="s">
        <v>488</v>
      </c>
      <c r="E65" s="461">
        <v>135</v>
      </c>
      <c r="F65" s="463">
        <v>285</v>
      </c>
      <c r="G65" s="535">
        <f>E65*F65</f>
        <v>38475</v>
      </c>
    </row>
    <row r="66" spans="1:7" ht="12.75">
      <c r="A66" s="475">
        <v>2</v>
      </c>
      <c r="B66" s="131">
        <v>41219</v>
      </c>
      <c r="C66" s="129" t="s">
        <v>541</v>
      </c>
      <c r="D66" s="129" t="s">
        <v>488</v>
      </c>
      <c r="E66" s="129">
        <v>14</v>
      </c>
      <c r="F66" s="130">
        <v>2115</v>
      </c>
      <c r="G66" s="536">
        <f aca="true" t="shared" si="3" ref="G66:G91">E66*F66</f>
        <v>29610</v>
      </c>
    </row>
    <row r="67" spans="1:7" ht="12.75">
      <c r="A67" s="475">
        <v>3</v>
      </c>
      <c r="B67" s="131">
        <v>41219</v>
      </c>
      <c r="C67" s="129" t="s">
        <v>542</v>
      </c>
      <c r="D67" s="129" t="s">
        <v>488</v>
      </c>
      <c r="E67" s="129">
        <v>3</v>
      </c>
      <c r="F67" s="130">
        <v>400</v>
      </c>
      <c r="G67" s="536">
        <f t="shared" si="3"/>
        <v>1200</v>
      </c>
    </row>
    <row r="68" spans="1:7" ht="12.75">
      <c r="A68" s="475">
        <v>4</v>
      </c>
      <c r="B68" s="131">
        <v>41219</v>
      </c>
      <c r="C68" s="129" t="s">
        <v>543</v>
      </c>
      <c r="D68" s="129" t="s">
        <v>488</v>
      </c>
      <c r="E68" s="129">
        <v>45</v>
      </c>
      <c r="F68" s="130">
        <v>20</v>
      </c>
      <c r="G68" s="536">
        <f t="shared" si="3"/>
        <v>900</v>
      </c>
    </row>
    <row r="69" spans="1:7" ht="12.75">
      <c r="A69" s="475">
        <v>5</v>
      </c>
      <c r="B69" s="131">
        <v>41219</v>
      </c>
      <c r="C69" s="129" t="s">
        <v>544</v>
      </c>
      <c r="D69" s="129" t="s">
        <v>488</v>
      </c>
      <c r="E69" s="129">
        <v>2</v>
      </c>
      <c r="F69" s="130">
        <v>2639</v>
      </c>
      <c r="G69" s="536">
        <f t="shared" si="3"/>
        <v>5278</v>
      </c>
    </row>
    <row r="70" spans="1:7" ht="12.75">
      <c r="A70" s="475">
        <v>6</v>
      </c>
      <c r="B70" s="131">
        <v>41219</v>
      </c>
      <c r="C70" s="129" t="s">
        <v>545</v>
      </c>
      <c r="D70" s="129" t="s">
        <v>488</v>
      </c>
      <c r="E70" s="129">
        <v>2</v>
      </c>
      <c r="F70" s="130">
        <v>663</v>
      </c>
      <c r="G70" s="536">
        <f t="shared" si="3"/>
        <v>1326</v>
      </c>
    </row>
    <row r="71" spans="1:7" ht="12.75">
      <c r="A71" s="475">
        <v>7</v>
      </c>
      <c r="B71" s="131">
        <v>41219</v>
      </c>
      <c r="C71" s="129" t="s">
        <v>546</v>
      </c>
      <c r="D71" s="129" t="s">
        <v>488</v>
      </c>
      <c r="E71" s="129">
        <v>4</v>
      </c>
      <c r="F71" s="130">
        <v>300</v>
      </c>
      <c r="G71" s="536">
        <f t="shared" si="3"/>
        <v>1200</v>
      </c>
    </row>
    <row r="72" spans="1:7" ht="12.75">
      <c r="A72" s="475">
        <v>8</v>
      </c>
      <c r="B72" s="131">
        <v>41219</v>
      </c>
      <c r="C72" s="129" t="s">
        <v>547</v>
      </c>
      <c r="D72" s="129" t="s">
        <v>488</v>
      </c>
      <c r="E72" s="129">
        <v>5</v>
      </c>
      <c r="F72" s="130">
        <v>200</v>
      </c>
      <c r="G72" s="536">
        <f t="shared" si="3"/>
        <v>1000</v>
      </c>
    </row>
    <row r="73" spans="1:7" ht="12.75">
      <c r="A73" s="475">
        <v>9</v>
      </c>
      <c r="B73" s="131">
        <v>41219</v>
      </c>
      <c r="C73" s="129" t="s">
        <v>548</v>
      </c>
      <c r="D73" s="129" t="s">
        <v>488</v>
      </c>
      <c r="E73" s="129">
        <v>19</v>
      </c>
      <c r="F73" s="130">
        <v>698</v>
      </c>
      <c r="G73" s="536">
        <f t="shared" si="3"/>
        <v>13262</v>
      </c>
    </row>
    <row r="74" spans="1:7" ht="12.75">
      <c r="A74" s="475">
        <v>10</v>
      </c>
      <c r="B74" s="131">
        <v>41219</v>
      </c>
      <c r="C74" s="129" t="s">
        <v>549</v>
      </c>
      <c r="D74" s="129" t="s">
        <v>488</v>
      </c>
      <c r="E74" s="129">
        <v>5</v>
      </c>
      <c r="F74" s="130">
        <v>23334</v>
      </c>
      <c r="G74" s="536">
        <f t="shared" si="3"/>
        <v>116670</v>
      </c>
    </row>
    <row r="75" spans="1:7" ht="12.75">
      <c r="A75" s="475">
        <v>11</v>
      </c>
      <c r="B75" s="131">
        <v>41219</v>
      </c>
      <c r="C75" s="129" t="s">
        <v>550</v>
      </c>
      <c r="D75" s="129" t="s">
        <v>488</v>
      </c>
      <c r="E75" s="129">
        <v>3</v>
      </c>
      <c r="F75" s="130">
        <v>4814</v>
      </c>
      <c r="G75" s="536">
        <f t="shared" si="3"/>
        <v>14442</v>
      </c>
    </row>
    <row r="76" spans="1:7" ht="12.75">
      <c r="A76" s="475">
        <v>12</v>
      </c>
      <c r="B76" s="131">
        <v>41219</v>
      </c>
      <c r="C76" s="129" t="s">
        <v>551</v>
      </c>
      <c r="D76" s="129" t="s">
        <v>488</v>
      </c>
      <c r="E76" s="129">
        <v>10</v>
      </c>
      <c r="F76" s="130">
        <v>167</v>
      </c>
      <c r="G76" s="536">
        <f t="shared" si="3"/>
        <v>1670</v>
      </c>
    </row>
    <row r="77" spans="1:7" ht="12.75">
      <c r="A77" s="475">
        <v>13</v>
      </c>
      <c r="B77" s="131">
        <v>41219</v>
      </c>
      <c r="C77" s="129" t="s">
        <v>552</v>
      </c>
      <c r="D77" s="129" t="s">
        <v>488</v>
      </c>
      <c r="E77" s="129">
        <v>1</v>
      </c>
      <c r="F77" s="130">
        <v>1277</v>
      </c>
      <c r="G77" s="536">
        <f t="shared" si="3"/>
        <v>1277</v>
      </c>
    </row>
    <row r="78" spans="1:7" ht="12.75">
      <c r="A78" s="475">
        <v>14</v>
      </c>
      <c r="B78" s="131">
        <v>41219</v>
      </c>
      <c r="C78" s="129" t="s">
        <v>553</v>
      </c>
      <c r="D78" s="129" t="s">
        <v>488</v>
      </c>
      <c r="E78" s="129">
        <v>6</v>
      </c>
      <c r="F78" s="130">
        <v>5074</v>
      </c>
      <c r="G78" s="536">
        <f t="shared" si="3"/>
        <v>30444</v>
      </c>
    </row>
    <row r="79" spans="1:7" ht="12.75">
      <c r="A79" s="475">
        <v>15</v>
      </c>
      <c r="B79" s="131">
        <v>41219</v>
      </c>
      <c r="C79" s="129" t="s">
        <v>554</v>
      </c>
      <c r="D79" s="129" t="s">
        <v>488</v>
      </c>
      <c r="E79" s="129">
        <v>5</v>
      </c>
      <c r="F79" s="130">
        <v>2416</v>
      </c>
      <c r="G79" s="536">
        <f t="shared" si="3"/>
        <v>12080</v>
      </c>
    </row>
    <row r="80" spans="1:7" ht="12.75">
      <c r="A80" s="475">
        <v>16</v>
      </c>
      <c r="B80" s="131">
        <v>41219</v>
      </c>
      <c r="C80" s="129" t="s">
        <v>555</v>
      </c>
      <c r="D80" s="129" t="s">
        <v>488</v>
      </c>
      <c r="E80" s="129">
        <v>4</v>
      </c>
      <c r="F80" s="130">
        <v>625</v>
      </c>
      <c r="G80" s="536">
        <f t="shared" si="3"/>
        <v>2500</v>
      </c>
    </row>
    <row r="81" spans="1:7" ht="12.75">
      <c r="A81" s="475">
        <v>17</v>
      </c>
      <c r="B81" s="131">
        <v>41219</v>
      </c>
      <c r="C81" s="129" t="s">
        <v>556</v>
      </c>
      <c r="D81" s="129" t="s">
        <v>488</v>
      </c>
      <c r="E81" s="129">
        <v>3</v>
      </c>
      <c r="F81" s="130">
        <v>574</v>
      </c>
      <c r="G81" s="536">
        <f t="shared" si="3"/>
        <v>1722</v>
      </c>
    </row>
    <row r="82" spans="1:7" ht="12.75">
      <c r="A82" s="475">
        <v>18</v>
      </c>
      <c r="B82" s="131">
        <v>41219</v>
      </c>
      <c r="C82" s="129" t="s">
        <v>557</v>
      </c>
      <c r="D82" s="129" t="s">
        <v>488</v>
      </c>
      <c r="E82" s="129">
        <v>3</v>
      </c>
      <c r="F82" s="130">
        <v>1585</v>
      </c>
      <c r="G82" s="536">
        <f t="shared" si="3"/>
        <v>4755</v>
      </c>
    </row>
    <row r="83" spans="1:7" ht="12.75">
      <c r="A83" s="475">
        <v>19</v>
      </c>
      <c r="B83" s="131">
        <v>41219</v>
      </c>
      <c r="C83" s="129" t="s">
        <v>558</v>
      </c>
      <c r="D83" s="129" t="s">
        <v>488</v>
      </c>
      <c r="E83" s="129">
        <v>4</v>
      </c>
      <c r="F83" s="130">
        <v>3186</v>
      </c>
      <c r="G83" s="536">
        <f t="shared" si="3"/>
        <v>12744</v>
      </c>
    </row>
    <row r="84" spans="1:7" ht="12.75">
      <c r="A84" s="475">
        <v>20</v>
      </c>
      <c r="B84" s="131">
        <v>41219</v>
      </c>
      <c r="C84" s="129" t="s">
        <v>559</v>
      </c>
      <c r="D84" s="129" t="s">
        <v>488</v>
      </c>
      <c r="E84" s="129">
        <v>5</v>
      </c>
      <c r="F84" s="130">
        <v>6389</v>
      </c>
      <c r="G84" s="536">
        <f t="shared" si="3"/>
        <v>31945</v>
      </c>
    </row>
    <row r="85" spans="1:7" ht="12.75">
      <c r="A85" s="475">
        <v>21</v>
      </c>
      <c r="B85" s="131">
        <v>41219</v>
      </c>
      <c r="C85" s="129" t="s">
        <v>560</v>
      </c>
      <c r="D85" s="129" t="s">
        <v>488</v>
      </c>
      <c r="E85" s="129">
        <v>1</v>
      </c>
      <c r="F85" s="130">
        <v>1414</v>
      </c>
      <c r="G85" s="536">
        <f t="shared" si="3"/>
        <v>1414</v>
      </c>
    </row>
    <row r="86" spans="1:7" ht="12.75">
      <c r="A86" s="475">
        <v>22</v>
      </c>
      <c r="B86" s="131">
        <v>41219</v>
      </c>
      <c r="C86" s="129" t="s">
        <v>561</v>
      </c>
      <c r="D86" s="129" t="s">
        <v>488</v>
      </c>
      <c r="E86" s="129">
        <v>5100</v>
      </c>
      <c r="F86" s="130">
        <v>18</v>
      </c>
      <c r="G86" s="536">
        <f t="shared" si="3"/>
        <v>91800</v>
      </c>
    </row>
    <row r="87" spans="1:7" ht="12.75">
      <c r="A87" s="475">
        <v>23</v>
      </c>
      <c r="B87" s="131">
        <v>41219</v>
      </c>
      <c r="C87" s="134" t="s">
        <v>562</v>
      </c>
      <c r="D87" s="129" t="s">
        <v>488</v>
      </c>
      <c r="E87" s="134">
        <v>2</v>
      </c>
      <c r="F87" s="135">
        <v>9666</v>
      </c>
      <c r="G87" s="536">
        <f t="shared" si="3"/>
        <v>19332</v>
      </c>
    </row>
    <row r="88" spans="1:7" ht="12.75">
      <c r="A88" s="475">
        <v>24</v>
      </c>
      <c r="B88" s="131">
        <v>41219</v>
      </c>
      <c r="C88" s="134" t="s">
        <v>563</v>
      </c>
      <c r="D88" s="129" t="s">
        <v>488</v>
      </c>
      <c r="E88" s="134">
        <v>1</v>
      </c>
      <c r="F88" s="135">
        <v>10793</v>
      </c>
      <c r="G88" s="536">
        <f t="shared" si="3"/>
        <v>10793</v>
      </c>
    </row>
    <row r="89" spans="1:7" ht="12.75">
      <c r="A89" s="475">
        <v>25</v>
      </c>
      <c r="B89" s="131">
        <v>41219</v>
      </c>
      <c r="C89" s="134" t="s">
        <v>564</v>
      </c>
      <c r="D89" s="129" t="s">
        <v>488</v>
      </c>
      <c r="E89" s="134">
        <v>1</v>
      </c>
      <c r="F89" s="135">
        <v>7806</v>
      </c>
      <c r="G89" s="536">
        <f t="shared" si="3"/>
        <v>7806</v>
      </c>
    </row>
    <row r="90" spans="1:7" ht="12.75">
      <c r="A90" s="475">
        <v>26</v>
      </c>
      <c r="B90" s="131">
        <v>41219</v>
      </c>
      <c r="C90" s="134" t="s">
        <v>565</v>
      </c>
      <c r="D90" s="129" t="s">
        <v>488</v>
      </c>
      <c r="E90" s="134">
        <v>1</v>
      </c>
      <c r="F90" s="135">
        <v>339</v>
      </c>
      <c r="G90" s="536">
        <f t="shared" si="3"/>
        <v>339</v>
      </c>
    </row>
    <row r="91" spans="1:7" ht="12.75">
      <c r="A91" s="475">
        <v>27</v>
      </c>
      <c r="B91" s="131">
        <v>41219</v>
      </c>
      <c r="C91" s="134" t="s">
        <v>566</v>
      </c>
      <c r="D91" s="129" t="s">
        <v>488</v>
      </c>
      <c r="E91" s="134">
        <v>5</v>
      </c>
      <c r="F91" s="135">
        <v>1118</v>
      </c>
      <c r="G91" s="536">
        <f t="shared" si="3"/>
        <v>5590</v>
      </c>
    </row>
    <row r="92" spans="1:7" ht="15" thickBot="1">
      <c r="A92" s="485"/>
      <c r="B92" s="486"/>
      <c r="C92" s="486" t="s">
        <v>478</v>
      </c>
      <c r="D92" s="486"/>
      <c r="E92" s="486"/>
      <c r="F92" s="487"/>
      <c r="G92" s="488">
        <f>SUM(G65:G91)</f>
        <v>459574</v>
      </c>
    </row>
    <row r="93" spans="3:7" s="467" customFormat="1" ht="15" thickBot="1">
      <c r="C93" s="467" t="s">
        <v>569</v>
      </c>
      <c r="F93" s="468"/>
      <c r="G93" s="468"/>
    </row>
    <row r="94" spans="1:7" s="467" customFormat="1" ht="15">
      <c r="A94" s="469" t="s">
        <v>480</v>
      </c>
      <c r="B94" s="470" t="s">
        <v>481</v>
      </c>
      <c r="C94" s="470" t="s">
        <v>154</v>
      </c>
      <c r="D94" s="470" t="s">
        <v>482</v>
      </c>
      <c r="E94" s="470" t="s">
        <v>483</v>
      </c>
      <c r="F94" s="471" t="s">
        <v>484</v>
      </c>
      <c r="G94" s="472" t="s">
        <v>485</v>
      </c>
    </row>
    <row r="95" spans="1:7" ht="14.25">
      <c r="A95" s="473"/>
      <c r="B95" s="127"/>
      <c r="C95" s="127" t="s">
        <v>474</v>
      </c>
      <c r="D95" s="127"/>
      <c r="E95" s="127"/>
      <c r="F95" s="128"/>
      <c r="G95" s="474">
        <v>1246560</v>
      </c>
    </row>
    <row r="96" spans="1:7" ht="14.25">
      <c r="A96" s="473"/>
      <c r="B96" s="127"/>
      <c r="C96" s="127" t="s">
        <v>475</v>
      </c>
      <c r="D96" s="127"/>
      <c r="E96" s="127"/>
      <c r="F96" s="128"/>
      <c r="G96" s="474">
        <v>209638</v>
      </c>
    </row>
    <row r="97" spans="1:7" ht="14.25">
      <c r="A97" s="473"/>
      <c r="B97" s="127"/>
      <c r="C97" s="127" t="s">
        <v>476</v>
      </c>
      <c r="D97" s="127"/>
      <c r="E97" s="127"/>
      <c r="F97" s="128"/>
      <c r="G97" s="474">
        <v>6378296</v>
      </c>
    </row>
    <row r="98" spans="1:7" ht="14.25">
      <c r="A98" s="473"/>
      <c r="B98" s="127"/>
      <c r="C98" s="127" t="s">
        <v>477</v>
      </c>
      <c r="D98" s="127"/>
      <c r="E98" s="127"/>
      <c r="F98" s="128"/>
      <c r="G98" s="474">
        <v>940168</v>
      </c>
    </row>
    <row r="99" spans="1:7" ht="14.25">
      <c r="A99" s="473"/>
      <c r="B99" s="127"/>
      <c r="C99" s="127" t="s">
        <v>478</v>
      </c>
      <c r="D99" s="127"/>
      <c r="E99" s="127"/>
      <c r="F99" s="128"/>
      <c r="G99" s="474">
        <v>460134</v>
      </c>
    </row>
    <row r="100" spans="1:7" ht="12.75">
      <c r="A100" s="475"/>
      <c r="B100" s="129"/>
      <c r="C100" s="129"/>
      <c r="D100" s="129"/>
      <c r="E100" s="129"/>
      <c r="F100" s="130"/>
      <c r="G100" s="476"/>
    </row>
    <row r="101" spans="1:7" ht="13.5" thickBot="1">
      <c r="A101" s="477"/>
      <c r="B101" s="478"/>
      <c r="C101" s="498" t="s">
        <v>570</v>
      </c>
      <c r="D101" s="478"/>
      <c r="E101" s="478"/>
      <c r="F101" s="479"/>
      <c r="G101" s="497">
        <f>SUM(G95:G100)</f>
        <v>9234796</v>
      </c>
    </row>
    <row r="103" spans="3:6" ht="12.75">
      <c r="C103" s="21" t="s">
        <v>159</v>
      </c>
      <c r="D103" s="21"/>
      <c r="E103" s="21" t="s">
        <v>160</v>
      </c>
      <c r="F103" s="21"/>
    </row>
    <row r="104" spans="3:6" ht="12.75">
      <c r="C104" s="21"/>
      <c r="D104" s="21"/>
      <c r="E104" s="21"/>
      <c r="F104" s="21"/>
    </row>
    <row r="105" spans="3:6" ht="12.75">
      <c r="C105" s="21" t="s">
        <v>573</v>
      </c>
      <c r="D105" s="21"/>
      <c r="E105" s="21" t="s">
        <v>574</v>
      </c>
      <c r="F105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J28" sqref="J28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8.140625" style="0" customWidth="1"/>
  </cols>
  <sheetData>
    <row r="1" spans="1:6" ht="18.75" customHeight="1">
      <c r="A1" s="361" t="s">
        <v>439</v>
      </c>
      <c r="B1" s="362"/>
      <c r="C1" s="362"/>
      <c r="D1" s="362"/>
      <c r="E1" s="362"/>
      <c r="F1" s="362"/>
    </row>
    <row r="2" spans="1:6" ht="17.25" customHeight="1">
      <c r="A2" s="363" t="s">
        <v>331</v>
      </c>
      <c r="B2" s="362"/>
      <c r="C2" s="362"/>
      <c r="D2" s="362"/>
      <c r="E2" s="362"/>
      <c r="F2" s="362"/>
    </row>
    <row r="3" spans="1:6" ht="12.75">
      <c r="A3" s="362"/>
      <c r="B3" s="362"/>
      <c r="C3" s="362"/>
      <c r="D3" s="362"/>
      <c r="E3" s="362"/>
      <c r="F3" s="362"/>
    </row>
    <row r="4" spans="1:6" ht="15">
      <c r="A4" s="527" t="s">
        <v>576</v>
      </c>
      <c r="B4" s="502"/>
      <c r="C4" s="502"/>
      <c r="D4" s="502"/>
      <c r="E4" s="502"/>
      <c r="F4" s="235"/>
    </row>
    <row r="5" spans="1:6" ht="13.5" thickBot="1">
      <c r="A5" s="362"/>
      <c r="B5" s="362"/>
      <c r="C5" s="362"/>
      <c r="D5" s="161" t="s">
        <v>577</v>
      </c>
      <c r="E5" s="362"/>
      <c r="F5" s="362"/>
    </row>
    <row r="6" spans="1:6" ht="18" customHeight="1" thickBot="1" thickTop="1">
      <c r="A6" s="503" t="s">
        <v>480</v>
      </c>
      <c r="B6" s="504" t="s">
        <v>578</v>
      </c>
      <c r="C6" s="504" t="s">
        <v>579</v>
      </c>
      <c r="D6" s="504" t="s">
        <v>580</v>
      </c>
      <c r="E6" s="504" t="s">
        <v>581</v>
      </c>
      <c r="F6" s="505" t="s">
        <v>582</v>
      </c>
    </row>
    <row r="7" spans="1:6" ht="15" customHeight="1">
      <c r="A7" s="506">
        <v>1</v>
      </c>
      <c r="B7" s="507" t="s">
        <v>583</v>
      </c>
      <c r="C7" s="507">
        <v>10100</v>
      </c>
      <c r="D7" s="507" t="s">
        <v>584</v>
      </c>
      <c r="E7" s="508">
        <f>PAAM!G37</f>
        <v>940168</v>
      </c>
      <c r="F7" s="509"/>
    </row>
    <row r="8" spans="1:6" ht="12.75">
      <c r="A8" s="510"/>
      <c r="B8" s="507"/>
      <c r="C8" s="507"/>
      <c r="D8" s="507"/>
      <c r="E8" s="508"/>
      <c r="F8" s="511"/>
    </row>
    <row r="9" spans="1:6" ht="12.75">
      <c r="A9" s="510"/>
      <c r="B9" s="512"/>
      <c r="C9" s="512"/>
      <c r="D9" s="512"/>
      <c r="E9" s="513"/>
      <c r="F9" s="511"/>
    </row>
    <row r="10" spans="1:6" ht="12.75">
      <c r="A10" s="510"/>
      <c r="B10" s="512"/>
      <c r="C10" s="512"/>
      <c r="D10" s="512"/>
      <c r="E10" s="513"/>
      <c r="F10" s="511"/>
    </row>
    <row r="11" spans="1:6" ht="12.75">
      <c r="A11" s="510"/>
      <c r="B11" s="512"/>
      <c r="C11" s="512"/>
      <c r="D11" s="512"/>
      <c r="E11" s="513"/>
      <c r="F11" s="511"/>
    </row>
    <row r="12" spans="1:6" ht="12.75">
      <c r="A12" s="510"/>
      <c r="B12" s="512"/>
      <c r="C12" s="512"/>
      <c r="D12" s="512"/>
      <c r="E12" s="513"/>
      <c r="F12" s="511"/>
    </row>
    <row r="13" spans="1:6" ht="12.75">
      <c r="A13" s="510"/>
      <c r="B13" s="512"/>
      <c r="C13" s="512"/>
      <c r="D13" s="512"/>
      <c r="E13" s="513"/>
      <c r="F13" s="511"/>
    </row>
    <row r="14" spans="1:6" ht="12.75">
      <c r="A14" s="510"/>
      <c r="B14" s="512"/>
      <c r="C14" s="512"/>
      <c r="D14" s="512"/>
      <c r="E14" s="513"/>
      <c r="F14" s="511"/>
    </row>
    <row r="15" spans="1:6" ht="12.75">
      <c r="A15" s="510"/>
      <c r="B15" s="512"/>
      <c r="C15" s="512"/>
      <c r="D15" s="512"/>
      <c r="E15" s="513"/>
      <c r="F15" s="511"/>
    </row>
    <row r="16" spans="1:6" ht="12.75">
      <c r="A16" s="510"/>
      <c r="B16" s="512"/>
      <c r="C16" s="512"/>
      <c r="D16" s="512"/>
      <c r="E16" s="513"/>
      <c r="F16" s="511"/>
    </row>
    <row r="17" spans="1:6" ht="12.75">
      <c r="A17" s="510"/>
      <c r="B17" s="512"/>
      <c r="C17" s="512"/>
      <c r="D17" s="512"/>
      <c r="E17" s="513"/>
      <c r="F17" s="511"/>
    </row>
    <row r="18" spans="1:6" ht="12.75">
      <c r="A18" s="510"/>
      <c r="B18" s="512"/>
      <c r="C18" s="512"/>
      <c r="D18" s="512"/>
      <c r="E18" s="513"/>
      <c r="F18" s="511"/>
    </row>
    <row r="19" spans="1:6" ht="12.75">
      <c r="A19" s="510"/>
      <c r="B19" s="512"/>
      <c r="C19" s="512"/>
      <c r="D19" s="512"/>
      <c r="E19" s="513"/>
      <c r="F19" s="511"/>
    </row>
    <row r="20" spans="1:6" ht="12.75">
      <c r="A20" s="510"/>
      <c r="B20" s="512"/>
      <c r="C20" s="512"/>
      <c r="D20" s="512"/>
      <c r="E20" s="513"/>
      <c r="F20" s="511"/>
    </row>
    <row r="21" spans="1:6" ht="12.75">
      <c r="A21" s="510"/>
      <c r="B21" s="512"/>
      <c r="C21" s="512"/>
      <c r="D21" s="512"/>
      <c r="E21" s="513"/>
      <c r="F21" s="511"/>
    </row>
    <row r="22" spans="1:6" ht="12.75">
      <c r="A22" s="510"/>
      <c r="B22" s="512"/>
      <c r="C22" s="512"/>
      <c r="D22" s="512"/>
      <c r="E22" s="513"/>
      <c r="F22" s="511"/>
    </row>
    <row r="23" spans="1:6" ht="12.75">
      <c r="A23" s="510"/>
      <c r="B23" s="512"/>
      <c r="C23" s="512"/>
      <c r="D23" s="512"/>
      <c r="E23" s="513"/>
      <c r="F23" s="511"/>
    </row>
    <row r="24" spans="1:6" ht="13.5" thickBot="1">
      <c r="A24" s="514"/>
      <c r="B24" s="515"/>
      <c r="C24" s="515"/>
      <c r="D24" s="515"/>
      <c r="E24" s="516"/>
      <c r="F24" s="517"/>
    </row>
    <row r="25" spans="1:6" ht="21" customHeight="1" thickBot="1">
      <c r="A25" s="518"/>
      <c r="B25" s="519" t="s">
        <v>155</v>
      </c>
      <c r="C25" s="519"/>
      <c r="D25" s="519"/>
      <c r="E25" s="520">
        <f>SUM(E7:E24)</f>
        <v>940168</v>
      </c>
      <c r="F25" s="521"/>
    </row>
    <row r="26" spans="1:6" ht="13.5" thickTop="1">
      <c r="A26" s="362"/>
      <c r="B26" s="362"/>
      <c r="C26" s="362"/>
      <c r="D26" s="362"/>
      <c r="E26" s="362"/>
      <c r="F26" s="362"/>
    </row>
    <row r="27" spans="1:6" ht="12.75">
      <c r="A27" s="362"/>
      <c r="B27" s="362"/>
      <c r="C27" s="362"/>
      <c r="D27" s="362"/>
      <c r="E27" s="362"/>
      <c r="F27" s="522"/>
    </row>
    <row r="28" spans="1:6" ht="12.75">
      <c r="A28" s="362"/>
      <c r="B28" s="362"/>
      <c r="C28" s="362"/>
      <c r="D28" s="362"/>
      <c r="E28" s="362"/>
      <c r="F28" s="522"/>
    </row>
    <row r="29" spans="1:6" ht="12.75">
      <c r="A29" s="523"/>
      <c r="B29" s="524"/>
      <c r="C29" s="525"/>
      <c r="D29" s="526"/>
      <c r="E29" s="526"/>
      <c r="F29" s="526"/>
    </row>
    <row r="30" spans="1:6" ht="12.75">
      <c r="A30" s="362"/>
      <c r="B30" s="161" t="s">
        <v>159</v>
      </c>
      <c r="C30" s="362"/>
      <c r="D30" s="362"/>
      <c r="E30" s="550" t="s">
        <v>160</v>
      </c>
      <c r="F30" s="550"/>
    </row>
    <row r="31" spans="1:6" ht="18.75" customHeight="1">
      <c r="A31" s="362"/>
      <c r="B31" s="161" t="s">
        <v>573</v>
      </c>
      <c r="C31" s="362"/>
      <c r="D31" s="362"/>
      <c r="E31" s="550" t="s">
        <v>326</v>
      </c>
      <c r="F31" s="550"/>
    </row>
  </sheetData>
  <sheetProtection/>
  <mergeCells count="2">
    <mergeCell ref="E30:F30"/>
    <mergeCell ref="E31:F3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9">
      <selection activeCell="K43" sqref="K43"/>
    </sheetView>
  </sheetViews>
  <sheetFormatPr defaultColWidth="9.140625" defaultRowHeight="12.75"/>
  <cols>
    <col min="1" max="1" width="84.00390625" style="0" customWidth="1"/>
    <col min="2" max="2" width="2.140625" style="0" customWidth="1"/>
  </cols>
  <sheetData>
    <row r="1" ht="27.75" customHeight="1">
      <c r="A1" s="528" t="s">
        <v>439</v>
      </c>
    </row>
    <row r="2" ht="24" customHeight="1">
      <c r="A2" s="529" t="s">
        <v>331</v>
      </c>
    </row>
    <row r="3" ht="15">
      <c r="A3" s="530"/>
    </row>
    <row r="4" ht="20.25">
      <c r="A4" s="531" t="s">
        <v>585</v>
      </c>
    </row>
    <row r="5" ht="15">
      <c r="A5" s="532"/>
    </row>
    <row r="6" ht="15">
      <c r="A6" s="203"/>
    </row>
    <row r="7" ht="13.5">
      <c r="A7" s="533" t="s">
        <v>594</v>
      </c>
    </row>
    <row r="8" ht="18" customHeight="1">
      <c r="A8" s="533" t="s">
        <v>595</v>
      </c>
    </row>
    <row r="9" ht="15" customHeight="1">
      <c r="A9" s="533" t="s">
        <v>586</v>
      </c>
    </row>
    <row r="10" ht="18.75" customHeight="1">
      <c r="A10" s="533" t="s">
        <v>600</v>
      </c>
    </row>
    <row r="11" ht="19.5" customHeight="1">
      <c r="A11" s="534" t="s">
        <v>596</v>
      </c>
    </row>
    <row r="12" ht="13.5">
      <c r="A12" s="534" t="s">
        <v>597</v>
      </c>
    </row>
    <row r="13" ht="13.5">
      <c r="A13" s="534" t="s">
        <v>598</v>
      </c>
    </row>
    <row r="14" ht="13.5">
      <c r="A14" s="534" t="s">
        <v>599</v>
      </c>
    </row>
    <row r="15" ht="13.5">
      <c r="A15" s="533"/>
    </row>
    <row r="16" ht="13.5">
      <c r="A16" s="533" t="s">
        <v>587</v>
      </c>
    </row>
    <row r="17" ht="16.5" customHeight="1">
      <c r="A17" s="533" t="s">
        <v>588</v>
      </c>
    </row>
    <row r="18" ht="16.5" customHeight="1">
      <c r="A18" s="533" t="s">
        <v>589</v>
      </c>
    </row>
    <row r="19" ht="17.25" customHeight="1">
      <c r="A19" s="533" t="s">
        <v>590</v>
      </c>
    </row>
    <row r="20" ht="19.5" customHeight="1">
      <c r="A20" s="533" t="s">
        <v>591</v>
      </c>
    </row>
    <row r="21" ht="13.5">
      <c r="A21" s="533"/>
    </row>
    <row r="22" ht="13.5">
      <c r="A22" s="533" t="s">
        <v>592</v>
      </c>
    </row>
    <row r="23" ht="15">
      <c r="A23" s="532"/>
    </row>
    <row r="24" ht="15">
      <c r="A24" s="532"/>
    </row>
    <row r="25" ht="15">
      <c r="A25" s="203" t="s">
        <v>601</v>
      </c>
    </row>
    <row r="26" ht="15">
      <c r="A26" s="203"/>
    </row>
    <row r="27" ht="15">
      <c r="A27" s="203" t="s">
        <v>573</v>
      </c>
    </row>
    <row r="28" ht="15">
      <c r="A28" s="203"/>
    </row>
    <row r="29" ht="15">
      <c r="A29" s="532"/>
    </row>
    <row r="30" ht="15">
      <c r="A30" s="502" t="s">
        <v>593</v>
      </c>
    </row>
    <row r="31" ht="15">
      <c r="A31" s="502"/>
    </row>
    <row r="32" ht="15">
      <c r="A32" s="530"/>
    </row>
    <row r="33" ht="15">
      <c r="A33" s="530"/>
    </row>
    <row r="34" ht="12.75">
      <c r="A34" s="36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L26" sqref="L26"/>
    </sheetView>
  </sheetViews>
  <sheetFormatPr defaultColWidth="9.140625" defaultRowHeight="12.75"/>
  <cols>
    <col min="1" max="1" width="3.7109375" style="215" customWidth="1"/>
    <col min="2" max="2" width="2.7109375" style="215" customWidth="1"/>
    <col min="3" max="3" width="4.00390625" style="215" customWidth="1"/>
    <col min="4" max="4" width="40.57421875" style="216" customWidth="1"/>
    <col min="5" max="5" width="8.28125" style="216" customWidth="1"/>
    <col min="6" max="7" width="15.7109375" style="217" customWidth="1"/>
    <col min="8" max="8" width="4.421875" style="216" customWidth="1"/>
    <col min="9" max="9" width="14.7109375" style="83" customWidth="1"/>
    <col min="10" max="16384" width="9.140625" style="90" customWidth="1"/>
  </cols>
  <sheetData>
    <row r="1" spans="1:9" s="123" customFormat="1" ht="9" customHeight="1">
      <c r="A1" s="210"/>
      <c r="B1" s="211"/>
      <c r="C1" s="211"/>
      <c r="D1" s="212"/>
      <c r="E1" s="213"/>
      <c r="F1" s="214"/>
      <c r="G1" s="214"/>
      <c r="H1" s="213"/>
      <c r="I1" s="124"/>
    </row>
    <row r="2" spans="1:9" s="123" customFormat="1" ht="18" customHeight="1">
      <c r="A2" s="543" t="s">
        <v>424</v>
      </c>
      <c r="B2" s="543"/>
      <c r="C2" s="543"/>
      <c r="D2" s="543"/>
      <c r="E2" s="543"/>
      <c r="F2" s="543"/>
      <c r="G2" s="543"/>
      <c r="H2" s="213"/>
      <c r="I2" s="124"/>
    </row>
    <row r="3" ht="6.75" customHeight="1" thickBot="1"/>
    <row r="4" spans="1:7" ht="17.25" customHeight="1" thickTop="1">
      <c r="A4" s="544" t="s">
        <v>2</v>
      </c>
      <c r="B4" s="546" t="s">
        <v>8</v>
      </c>
      <c r="C4" s="546"/>
      <c r="D4" s="546"/>
      <c r="E4" s="546" t="s">
        <v>9</v>
      </c>
      <c r="F4" s="218" t="s">
        <v>111</v>
      </c>
      <c r="G4" s="219" t="s">
        <v>111</v>
      </c>
    </row>
    <row r="5" spans="1:7" ht="19.5" customHeight="1">
      <c r="A5" s="545"/>
      <c r="B5" s="547"/>
      <c r="C5" s="547"/>
      <c r="D5" s="547"/>
      <c r="E5" s="547"/>
      <c r="F5" s="222" t="s">
        <v>112</v>
      </c>
      <c r="G5" s="223" t="s">
        <v>133</v>
      </c>
    </row>
    <row r="6" spans="1:9" s="123" customFormat="1" ht="24.75" customHeight="1">
      <c r="A6" s="220" t="s">
        <v>3</v>
      </c>
      <c r="B6" s="547" t="s">
        <v>129</v>
      </c>
      <c r="C6" s="547"/>
      <c r="D6" s="547"/>
      <c r="E6" s="224"/>
      <c r="F6" s="225">
        <f>F7+F11+F18+F28</f>
        <v>156029551</v>
      </c>
      <c r="G6" s="225">
        <f>G7+G10+G11+G26+G27+G28</f>
        <v>9963077</v>
      </c>
      <c r="H6" s="213"/>
      <c r="I6" s="124"/>
    </row>
    <row r="7" spans="1:9" s="123" customFormat="1" ht="16.5" customHeight="1">
      <c r="A7" s="226"/>
      <c r="B7" s="221">
        <v>1</v>
      </c>
      <c r="C7" s="227" t="s">
        <v>10</v>
      </c>
      <c r="D7" s="224"/>
      <c r="E7" s="224"/>
      <c r="F7" s="225">
        <f>F8+F9</f>
        <v>92334</v>
      </c>
      <c r="G7" s="225">
        <f>G8+G9</f>
        <v>293174</v>
      </c>
      <c r="H7" s="213"/>
      <c r="I7" s="124"/>
    </row>
    <row r="8" spans="1:9" s="123" customFormat="1" ht="16.5" customHeight="1">
      <c r="A8" s="226"/>
      <c r="B8" s="221"/>
      <c r="C8" s="228" t="s">
        <v>79</v>
      </c>
      <c r="D8" s="229" t="s">
        <v>29</v>
      </c>
      <c r="E8" s="224"/>
      <c r="F8" s="230">
        <v>30634</v>
      </c>
      <c r="G8" s="230">
        <v>275198</v>
      </c>
      <c r="H8" s="213"/>
      <c r="I8" s="124"/>
    </row>
    <row r="9" spans="1:9" s="123" customFormat="1" ht="16.5" customHeight="1">
      <c r="A9" s="226"/>
      <c r="B9" s="221"/>
      <c r="C9" s="228" t="s">
        <v>79</v>
      </c>
      <c r="D9" s="229" t="s">
        <v>30</v>
      </c>
      <c r="E9" s="224"/>
      <c r="F9" s="230">
        <v>61700</v>
      </c>
      <c r="G9" s="230">
        <v>17976</v>
      </c>
      <c r="H9" s="213"/>
      <c r="I9" s="124"/>
    </row>
    <row r="10" spans="1:9" s="123" customFormat="1" ht="16.5" customHeight="1">
      <c r="A10" s="226"/>
      <c r="B10" s="221">
        <v>2</v>
      </c>
      <c r="C10" s="227" t="s">
        <v>115</v>
      </c>
      <c r="D10" s="224"/>
      <c r="E10" s="224"/>
      <c r="F10" s="230"/>
      <c r="G10" s="230"/>
      <c r="H10" s="213"/>
      <c r="I10" s="124"/>
    </row>
    <row r="11" spans="1:9" s="123" customFormat="1" ht="16.5" customHeight="1">
      <c r="A11" s="226"/>
      <c r="B11" s="221">
        <v>3</v>
      </c>
      <c r="C11" s="227" t="s">
        <v>116</v>
      </c>
      <c r="D11" s="224"/>
      <c r="E11" s="224"/>
      <c r="F11" s="225">
        <f>F12+F13+F14+F15+F16</f>
        <v>42868655</v>
      </c>
      <c r="G11" s="225">
        <f>G12+G13+G14+G15+G16</f>
        <v>4488903</v>
      </c>
      <c r="H11" s="213"/>
      <c r="I11" s="124"/>
    </row>
    <row r="12" spans="1:9" s="123" customFormat="1" ht="16.5" customHeight="1">
      <c r="A12" s="226"/>
      <c r="B12" s="228"/>
      <c r="C12" s="228" t="s">
        <v>79</v>
      </c>
      <c r="D12" s="229" t="s">
        <v>117</v>
      </c>
      <c r="E12" s="224"/>
      <c r="F12" s="230"/>
      <c r="G12" s="230"/>
      <c r="H12" s="213"/>
      <c r="I12" s="124"/>
    </row>
    <row r="13" spans="1:9" s="123" customFormat="1" ht="16.5" customHeight="1">
      <c r="A13" s="226"/>
      <c r="B13" s="228"/>
      <c r="C13" s="228" t="s">
        <v>79</v>
      </c>
      <c r="D13" s="229" t="s">
        <v>80</v>
      </c>
      <c r="E13" s="224"/>
      <c r="F13" s="230">
        <v>18607544</v>
      </c>
      <c r="G13" s="230">
        <v>3450000</v>
      </c>
      <c r="H13" s="213"/>
      <c r="I13" s="125"/>
    </row>
    <row r="14" spans="1:9" s="123" customFormat="1" ht="16.5" customHeight="1">
      <c r="A14" s="226"/>
      <c r="B14" s="228"/>
      <c r="C14" s="228" t="s">
        <v>79</v>
      </c>
      <c r="D14" s="229" t="s">
        <v>81</v>
      </c>
      <c r="E14" s="224"/>
      <c r="F14" s="230"/>
      <c r="G14" s="230"/>
      <c r="H14" s="213"/>
      <c r="I14" s="124"/>
    </row>
    <row r="15" spans="1:9" s="123" customFormat="1" ht="16.5" customHeight="1">
      <c r="A15" s="226"/>
      <c r="B15" s="228"/>
      <c r="C15" s="228" t="s">
        <v>79</v>
      </c>
      <c r="D15" s="229" t="s">
        <v>82</v>
      </c>
      <c r="E15" s="224"/>
      <c r="F15" s="230">
        <v>24261111</v>
      </c>
      <c r="G15" s="230">
        <v>1038903</v>
      </c>
      <c r="H15" s="213"/>
      <c r="I15" s="124"/>
    </row>
    <row r="16" spans="1:9" s="123" customFormat="1" ht="16.5" customHeight="1">
      <c r="A16" s="226"/>
      <c r="B16" s="228"/>
      <c r="C16" s="228" t="s">
        <v>79</v>
      </c>
      <c r="D16" s="229" t="s">
        <v>85</v>
      </c>
      <c r="E16" s="224"/>
      <c r="F16" s="230"/>
      <c r="G16" s="230"/>
      <c r="H16" s="213"/>
      <c r="I16" s="125"/>
    </row>
    <row r="17" spans="1:9" s="123" customFormat="1" ht="16.5" customHeight="1">
      <c r="A17" s="226"/>
      <c r="B17" s="228"/>
      <c r="C17" s="228" t="s">
        <v>79</v>
      </c>
      <c r="D17" s="229"/>
      <c r="E17" s="224"/>
      <c r="F17" s="230"/>
      <c r="G17" s="230"/>
      <c r="H17" s="213"/>
      <c r="I17" s="124"/>
    </row>
    <row r="18" spans="1:9" s="123" customFormat="1" ht="16.5" customHeight="1">
      <c r="A18" s="226"/>
      <c r="B18" s="221">
        <v>4</v>
      </c>
      <c r="C18" s="227" t="s">
        <v>11</v>
      </c>
      <c r="D18" s="224"/>
      <c r="E18" s="224"/>
      <c r="F18" s="225">
        <f>F20</f>
        <v>459574</v>
      </c>
      <c r="G18" s="225"/>
      <c r="H18" s="213"/>
      <c r="I18" s="124"/>
    </row>
    <row r="19" spans="1:9" s="123" customFormat="1" ht="16.5" customHeight="1">
      <c r="A19" s="226"/>
      <c r="B19" s="228"/>
      <c r="C19" s="228" t="s">
        <v>79</v>
      </c>
      <c r="D19" s="229" t="s">
        <v>12</v>
      </c>
      <c r="E19" s="224"/>
      <c r="F19" s="230"/>
      <c r="G19" s="230"/>
      <c r="H19" s="213"/>
      <c r="I19" s="216"/>
    </row>
    <row r="20" spans="1:9" s="123" customFormat="1" ht="16.5" customHeight="1">
      <c r="A20" s="226"/>
      <c r="B20" s="228"/>
      <c r="C20" s="228" t="s">
        <v>79</v>
      </c>
      <c r="D20" s="229" t="s">
        <v>84</v>
      </c>
      <c r="E20" s="224"/>
      <c r="F20" s="230">
        <v>459574</v>
      </c>
      <c r="G20" s="230"/>
      <c r="H20" s="213"/>
      <c r="I20" s="124"/>
    </row>
    <row r="21" spans="1:9" s="123" customFormat="1" ht="16.5" customHeight="1">
      <c r="A21" s="226"/>
      <c r="B21" s="228"/>
      <c r="C21" s="228" t="s">
        <v>79</v>
      </c>
      <c r="D21" s="229" t="s">
        <v>13</v>
      </c>
      <c r="E21" s="224"/>
      <c r="F21" s="230"/>
      <c r="G21" s="230"/>
      <c r="H21" s="213"/>
      <c r="I21" s="124"/>
    </row>
    <row r="22" spans="1:9" s="123" customFormat="1" ht="16.5" customHeight="1">
      <c r="A22" s="226"/>
      <c r="B22" s="228"/>
      <c r="C22" s="228" t="s">
        <v>79</v>
      </c>
      <c r="D22" s="229" t="s">
        <v>118</v>
      </c>
      <c r="E22" s="224"/>
      <c r="F22" s="230"/>
      <c r="G22" s="230"/>
      <c r="H22" s="213"/>
      <c r="I22" s="124"/>
    </row>
    <row r="23" spans="1:9" s="123" customFormat="1" ht="16.5" customHeight="1">
      <c r="A23" s="226"/>
      <c r="B23" s="228"/>
      <c r="C23" s="228" t="s">
        <v>79</v>
      </c>
      <c r="D23" s="229" t="s">
        <v>14</v>
      </c>
      <c r="E23" s="224"/>
      <c r="F23" s="230"/>
      <c r="G23" s="230"/>
      <c r="H23" s="213"/>
      <c r="I23" s="124"/>
    </row>
    <row r="24" spans="1:9" s="123" customFormat="1" ht="16.5" customHeight="1">
      <c r="A24" s="226"/>
      <c r="B24" s="228"/>
      <c r="C24" s="228" t="s">
        <v>79</v>
      </c>
      <c r="D24" s="229" t="s">
        <v>15</v>
      </c>
      <c r="E24" s="224"/>
      <c r="F24" s="230"/>
      <c r="G24" s="230"/>
      <c r="H24" s="213"/>
      <c r="I24" s="124"/>
    </row>
    <row r="25" spans="1:9" s="123" customFormat="1" ht="16.5" customHeight="1">
      <c r="A25" s="226"/>
      <c r="B25" s="228"/>
      <c r="C25" s="228" t="s">
        <v>79</v>
      </c>
      <c r="D25" s="229"/>
      <c r="E25" s="224"/>
      <c r="F25" s="230"/>
      <c r="G25" s="230"/>
      <c r="H25" s="213"/>
      <c r="I25" s="124"/>
    </row>
    <row r="26" spans="1:9" s="123" customFormat="1" ht="16.5" customHeight="1">
      <c r="A26" s="226"/>
      <c r="B26" s="221">
        <v>5</v>
      </c>
      <c r="C26" s="227" t="s">
        <v>119</v>
      </c>
      <c r="D26" s="224"/>
      <c r="E26" s="224"/>
      <c r="F26" s="230"/>
      <c r="G26" s="230"/>
      <c r="H26" s="213"/>
      <c r="I26" s="124"/>
    </row>
    <row r="27" spans="1:9" s="123" customFormat="1" ht="16.5" customHeight="1">
      <c r="A27" s="226"/>
      <c r="B27" s="221">
        <v>6</v>
      </c>
      <c r="C27" s="227" t="s">
        <v>120</v>
      </c>
      <c r="D27" s="224"/>
      <c r="E27" s="224"/>
      <c r="F27" s="230"/>
      <c r="G27" s="230"/>
      <c r="H27" s="213"/>
      <c r="I27" s="124"/>
    </row>
    <row r="28" spans="1:9" s="123" customFormat="1" ht="16.5" customHeight="1">
      <c r="A28" s="226"/>
      <c r="B28" s="221">
        <v>7</v>
      </c>
      <c r="C28" s="227" t="s">
        <v>16</v>
      </c>
      <c r="D28" s="224"/>
      <c r="E28" s="224"/>
      <c r="F28" s="225">
        <f>F29+F30</f>
        <v>112608988</v>
      </c>
      <c r="G28" s="225">
        <f>G29+G30</f>
        <v>5181000</v>
      </c>
      <c r="H28" s="213"/>
      <c r="I28" s="124"/>
    </row>
    <row r="29" spans="1:9" s="123" customFormat="1" ht="16.5" customHeight="1">
      <c r="A29" s="226"/>
      <c r="B29" s="221"/>
      <c r="C29" s="228" t="s">
        <v>79</v>
      </c>
      <c r="D29" s="224" t="s">
        <v>121</v>
      </c>
      <c r="E29" s="224"/>
      <c r="F29" s="230">
        <v>112608988</v>
      </c>
      <c r="G29" s="230">
        <v>5181000</v>
      </c>
      <c r="H29" s="213"/>
      <c r="I29" s="124"/>
    </row>
    <row r="30" spans="1:9" s="123" customFormat="1" ht="16.5" customHeight="1">
      <c r="A30" s="226"/>
      <c r="B30" s="221"/>
      <c r="C30" s="228" t="s">
        <v>79</v>
      </c>
      <c r="D30" s="224"/>
      <c r="E30" s="224"/>
      <c r="F30" s="230"/>
      <c r="G30" s="230"/>
      <c r="H30" s="213"/>
      <c r="I30" s="125"/>
    </row>
    <row r="31" spans="1:9" s="123" customFormat="1" ht="18.75" customHeight="1">
      <c r="A31" s="220" t="s">
        <v>4</v>
      </c>
      <c r="B31" s="547" t="s">
        <v>17</v>
      </c>
      <c r="C31" s="547"/>
      <c r="D31" s="547"/>
      <c r="E31" s="224"/>
      <c r="F31" s="225">
        <f>F32+F33+F38+F39+F40+F41</f>
        <v>8905173</v>
      </c>
      <c r="G31" s="225"/>
      <c r="H31" s="213"/>
      <c r="I31" s="124"/>
    </row>
    <row r="32" spans="1:9" s="123" customFormat="1" ht="16.5" customHeight="1">
      <c r="A32" s="226"/>
      <c r="B32" s="221">
        <v>1</v>
      </c>
      <c r="C32" s="227" t="s">
        <v>18</v>
      </c>
      <c r="D32" s="224"/>
      <c r="E32" s="224"/>
      <c r="F32" s="230"/>
      <c r="G32" s="230"/>
      <c r="H32" s="213"/>
      <c r="I32" s="124"/>
    </row>
    <row r="33" spans="1:9" s="123" customFormat="1" ht="16.5" customHeight="1">
      <c r="A33" s="226"/>
      <c r="B33" s="221">
        <v>2</v>
      </c>
      <c r="C33" s="227" t="s">
        <v>19</v>
      </c>
      <c r="D33" s="231"/>
      <c r="E33" s="224"/>
      <c r="F33" s="230">
        <f>F37+F36+F35+F34</f>
        <v>8905173</v>
      </c>
      <c r="G33" s="230"/>
      <c r="H33" s="213"/>
      <c r="I33" s="124"/>
    </row>
    <row r="34" spans="1:9" s="123" customFormat="1" ht="16.5" customHeight="1">
      <c r="A34" s="226"/>
      <c r="B34" s="228"/>
      <c r="C34" s="228" t="s">
        <v>79</v>
      </c>
      <c r="D34" s="229" t="s">
        <v>24</v>
      </c>
      <c r="E34" s="224"/>
      <c r="F34" s="230"/>
      <c r="G34" s="230"/>
      <c r="H34" s="213"/>
      <c r="I34" s="124"/>
    </row>
    <row r="35" spans="1:9" s="123" customFormat="1" ht="16.5" customHeight="1">
      <c r="A35" s="226"/>
      <c r="B35" s="228"/>
      <c r="C35" s="228" t="s">
        <v>79</v>
      </c>
      <c r="D35" s="229" t="s">
        <v>5</v>
      </c>
      <c r="E35" s="224"/>
      <c r="F35" s="230"/>
      <c r="G35" s="230"/>
      <c r="H35" s="213"/>
      <c r="I35" s="124"/>
    </row>
    <row r="36" spans="1:9" s="123" customFormat="1" ht="16.5" customHeight="1">
      <c r="A36" s="226"/>
      <c r="B36" s="228"/>
      <c r="C36" s="228" t="s">
        <v>79</v>
      </c>
      <c r="D36" s="229" t="s">
        <v>83</v>
      </c>
      <c r="E36" s="224"/>
      <c r="F36" s="230">
        <v>7448975</v>
      </c>
      <c r="G36" s="230"/>
      <c r="H36" s="213"/>
      <c r="I36" s="124"/>
    </row>
    <row r="37" spans="1:9" s="123" customFormat="1" ht="16.5" customHeight="1">
      <c r="A37" s="226"/>
      <c r="B37" s="228"/>
      <c r="C37" s="228" t="s">
        <v>79</v>
      </c>
      <c r="D37" s="229" t="s">
        <v>92</v>
      </c>
      <c r="E37" s="224"/>
      <c r="F37" s="230">
        <f>PAAM!G38+PAAM!G39</f>
        <v>1456198</v>
      </c>
      <c r="G37" s="230"/>
      <c r="H37" s="213"/>
      <c r="I37" s="124"/>
    </row>
    <row r="38" spans="1:9" s="123" customFormat="1" ht="16.5" customHeight="1">
      <c r="A38" s="226"/>
      <c r="B38" s="221">
        <v>3</v>
      </c>
      <c r="C38" s="227" t="s">
        <v>20</v>
      </c>
      <c r="D38" s="224"/>
      <c r="E38" s="224"/>
      <c r="F38" s="230"/>
      <c r="G38" s="230"/>
      <c r="H38" s="213"/>
      <c r="I38" s="124"/>
    </row>
    <row r="39" spans="1:9" s="123" customFormat="1" ht="16.5" customHeight="1">
      <c r="A39" s="226"/>
      <c r="B39" s="221">
        <v>4</v>
      </c>
      <c r="C39" s="227" t="s">
        <v>21</v>
      </c>
      <c r="D39" s="224"/>
      <c r="E39" s="224"/>
      <c r="F39" s="230"/>
      <c r="G39" s="230"/>
      <c r="H39" s="213"/>
      <c r="I39" s="124"/>
    </row>
    <row r="40" spans="1:9" s="123" customFormat="1" ht="16.5" customHeight="1">
      <c r="A40" s="226"/>
      <c r="B40" s="221">
        <v>5</v>
      </c>
      <c r="C40" s="227" t="s">
        <v>22</v>
      </c>
      <c r="D40" s="224"/>
      <c r="E40" s="224"/>
      <c r="F40" s="230"/>
      <c r="G40" s="230"/>
      <c r="H40" s="213"/>
      <c r="I40" s="124"/>
    </row>
    <row r="41" spans="1:9" s="123" customFormat="1" ht="16.5" customHeight="1">
      <c r="A41" s="226"/>
      <c r="B41" s="221">
        <v>6</v>
      </c>
      <c r="C41" s="227" t="s">
        <v>23</v>
      </c>
      <c r="D41" s="224"/>
      <c r="E41" s="224"/>
      <c r="F41" s="230"/>
      <c r="G41" s="230"/>
      <c r="H41" s="213"/>
      <c r="I41" s="124"/>
    </row>
    <row r="42" spans="1:9" s="123" customFormat="1" ht="21" customHeight="1" thickBot="1">
      <c r="A42" s="232"/>
      <c r="B42" s="549" t="s">
        <v>52</v>
      </c>
      <c r="C42" s="549"/>
      <c r="D42" s="549"/>
      <c r="E42" s="233"/>
      <c r="F42" s="234">
        <f>F31+F6</f>
        <v>164934724</v>
      </c>
      <c r="G42" s="234">
        <f>G31+G6</f>
        <v>9963077</v>
      </c>
      <c r="H42" s="213"/>
      <c r="I42" s="124"/>
    </row>
    <row r="43" ht="14.25" thickTop="1"/>
    <row r="44" spans="4:6" ht="17.25" customHeight="1">
      <c r="D44" s="235" t="s">
        <v>159</v>
      </c>
      <c r="E44" s="548" t="s">
        <v>160</v>
      </c>
      <c r="F44" s="548"/>
    </row>
    <row r="45" spans="4:7" ht="21" customHeight="1">
      <c r="D45" s="235" t="s">
        <v>442</v>
      </c>
      <c r="E45" s="548" t="s">
        <v>327</v>
      </c>
      <c r="F45" s="548"/>
      <c r="G45" s="217" t="s">
        <v>456</v>
      </c>
    </row>
  </sheetData>
  <sheetProtection/>
  <mergeCells count="9">
    <mergeCell ref="A2:G2"/>
    <mergeCell ref="A4:A5"/>
    <mergeCell ref="B4:D5"/>
    <mergeCell ref="E4:E5"/>
    <mergeCell ref="E44:F44"/>
    <mergeCell ref="E45:F45"/>
    <mergeCell ref="B6:D6"/>
    <mergeCell ref="B31:D31"/>
    <mergeCell ref="B42:D42"/>
  </mergeCells>
  <printOptions/>
  <pageMargins left="0.75" right="0.75" top="0.41" bottom="0.43" header="0.16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8">
      <selection activeCell="I5" sqref="I5"/>
    </sheetView>
  </sheetViews>
  <sheetFormatPr defaultColWidth="9.140625" defaultRowHeight="12.75"/>
  <cols>
    <col min="1" max="1" width="3.7109375" style="136" customWidth="1"/>
    <col min="2" max="2" width="2.7109375" style="136" customWidth="1"/>
    <col min="3" max="3" width="4.00390625" style="136" customWidth="1"/>
    <col min="4" max="4" width="40.57421875" style="137" customWidth="1"/>
    <col min="5" max="5" width="8.28125" style="137" customWidth="1"/>
    <col min="6" max="7" width="15.7109375" style="138" customWidth="1"/>
    <col min="8" max="8" width="1.421875" style="6" customWidth="1"/>
    <col min="9" max="9" width="16.00390625" style="13" customWidth="1"/>
    <col min="10" max="16384" width="9.140625" style="6" customWidth="1"/>
  </cols>
  <sheetData>
    <row r="1" spans="1:9" s="20" customFormat="1" ht="27" customHeight="1">
      <c r="A1" s="551" t="s">
        <v>424</v>
      </c>
      <c r="B1" s="551"/>
      <c r="C1" s="551"/>
      <c r="D1" s="551"/>
      <c r="E1" s="551"/>
      <c r="F1" s="551"/>
      <c r="G1" s="551"/>
      <c r="I1" s="80"/>
    </row>
    <row r="2" ht="21" customHeight="1" thickBot="1"/>
    <row r="3" spans="1:9" s="20" customFormat="1" ht="15.75" customHeight="1" thickTop="1">
      <c r="A3" s="552" t="s">
        <v>2</v>
      </c>
      <c r="B3" s="554" t="s">
        <v>48</v>
      </c>
      <c r="C3" s="554"/>
      <c r="D3" s="554"/>
      <c r="E3" s="554" t="s">
        <v>9</v>
      </c>
      <c r="F3" s="139" t="s">
        <v>111</v>
      </c>
      <c r="G3" s="140" t="s">
        <v>111</v>
      </c>
      <c r="I3" s="80"/>
    </row>
    <row r="4" spans="1:9" s="20" customFormat="1" ht="12" customHeight="1">
      <c r="A4" s="553"/>
      <c r="B4" s="555"/>
      <c r="C4" s="555"/>
      <c r="D4" s="555"/>
      <c r="E4" s="555"/>
      <c r="F4" s="143" t="s">
        <v>112</v>
      </c>
      <c r="G4" s="144" t="s">
        <v>128</v>
      </c>
      <c r="I4" s="80"/>
    </row>
    <row r="5" spans="1:9" s="20" customFormat="1" ht="21" customHeight="1">
      <c r="A5" s="141" t="s">
        <v>3</v>
      </c>
      <c r="B5" s="555" t="s">
        <v>113</v>
      </c>
      <c r="C5" s="555"/>
      <c r="D5" s="555"/>
      <c r="E5" s="145"/>
      <c r="F5" s="146">
        <f>SUM(F6,F7,F10,F21,F22)</f>
        <v>172075368</v>
      </c>
      <c r="G5" s="146">
        <f>SUM(G6,G7,G10,G21,G22)</f>
        <v>8314260</v>
      </c>
      <c r="I5" s="80"/>
    </row>
    <row r="6" spans="1:9" s="20" customFormat="1" ht="15.75" customHeight="1">
      <c r="A6" s="147"/>
      <c r="B6" s="142">
        <v>1</v>
      </c>
      <c r="C6" s="148" t="s">
        <v>25</v>
      </c>
      <c r="D6" s="145"/>
      <c r="E6" s="145"/>
      <c r="F6" s="149"/>
      <c r="G6" s="149"/>
      <c r="I6" s="80"/>
    </row>
    <row r="7" spans="1:9" s="20" customFormat="1" ht="15.75" customHeight="1">
      <c r="A7" s="147"/>
      <c r="B7" s="142">
        <v>2</v>
      </c>
      <c r="C7" s="148" t="s">
        <v>26</v>
      </c>
      <c r="D7" s="145"/>
      <c r="E7" s="145"/>
      <c r="F7" s="149">
        <f>F8+F9</f>
        <v>57268240</v>
      </c>
      <c r="G7" s="149"/>
      <c r="I7" s="80"/>
    </row>
    <row r="8" spans="1:9" s="20" customFormat="1" ht="15.75" customHeight="1">
      <c r="A8" s="147"/>
      <c r="B8" s="150"/>
      <c r="C8" s="150" t="s">
        <v>79</v>
      </c>
      <c r="D8" s="151" t="s">
        <v>86</v>
      </c>
      <c r="E8" s="145"/>
      <c r="F8" s="149"/>
      <c r="G8" s="149"/>
      <c r="I8" s="80"/>
    </row>
    <row r="9" spans="1:9" s="20" customFormat="1" ht="15.75" customHeight="1">
      <c r="A9" s="147"/>
      <c r="B9" s="150"/>
      <c r="C9" s="150" t="s">
        <v>79</v>
      </c>
      <c r="D9" s="151" t="s">
        <v>114</v>
      </c>
      <c r="E9" s="145"/>
      <c r="F9" s="149">
        <v>57268240</v>
      </c>
      <c r="G9" s="149"/>
      <c r="I9" s="80"/>
    </row>
    <row r="10" spans="1:9" s="20" customFormat="1" ht="15.75" customHeight="1">
      <c r="A10" s="147"/>
      <c r="B10" s="142">
        <v>3</v>
      </c>
      <c r="C10" s="148" t="s">
        <v>27</v>
      </c>
      <c r="D10" s="145"/>
      <c r="E10" s="145"/>
      <c r="F10" s="146">
        <f>SUM(F11:F20)</f>
        <v>114807128</v>
      </c>
      <c r="G10" s="146">
        <f>SUM(G11:G20)</f>
        <v>8314260</v>
      </c>
      <c r="I10" s="80"/>
    </row>
    <row r="11" spans="1:9" s="20" customFormat="1" ht="15.75" customHeight="1">
      <c r="A11" s="147"/>
      <c r="B11" s="150"/>
      <c r="C11" s="150" t="s">
        <v>79</v>
      </c>
      <c r="D11" s="151" t="s">
        <v>122</v>
      </c>
      <c r="E11" s="145"/>
      <c r="F11" s="149">
        <v>2973193</v>
      </c>
      <c r="G11" s="149">
        <v>6217200</v>
      </c>
      <c r="I11" s="80"/>
    </row>
    <row r="12" spans="1:9" s="20" customFormat="1" ht="15.75" customHeight="1">
      <c r="A12" s="147"/>
      <c r="B12" s="150"/>
      <c r="C12" s="150" t="s">
        <v>79</v>
      </c>
      <c r="D12" s="151" t="s">
        <v>123</v>
      </c>
      <c r="E12" s="145"/>
      <c r="F12" s="149">
        <v>528050</v>
      </c>
      <c r="G12" s="149">
        <v>63513</v>
      </c>
      <c r="I12" s="80"/>
    </row>
    <row r="13" spans="1:9" s="20" customFormat="1" ht="15.75" customHeight="1">
      <c r="A13" s="147"/>
      <c r="B13" s="150"/>
      <c r="C13" s="150" t="s">
        <v>79</v>
      </c>
      <c r="D13" s="151" t="s">
        <v>87</v>
      </c>
      <c r="E13" s="145"/>
      <c r="F13" s="149">
        <v>94417</v>
      </c>
      <c r="G13" s="149">
        <v>22487</v>
      </c>
      <c r="I13" s="80"/>
    </row>
    <row r="14" spans="1:9" s="20" customFormat="1" ht="15.75" customHeight="1">
      <c r="A14" s="147"/>
      <c r="B14" s="150"/>
      <c r="C14" s="150" t="s">
        <v>79</v>
      </c>
      <c r="D14" s="151" t="s">
        <v>88</v>
      </c>
      <c r="E14" s="145"/>
      <c r="F14" s="149">
        <v>61320</v>
      </c>
      <c r="G14" s="149">
        <v>8060</v>
      </c>
      <c r="I14" s="80"/>
    </row>
    <row r="15" spans="1:9" s="20" customFormat="1" ht="15.75" customHeight="1">
      <c r="A15" s="147"/>
      <c r="B15" s="150"/>
      <c r="C15" s="150" t="s">
        <v>79</v>
      </c>
      <c r="D15" s="151" t="s">
        <v>89</v>
      </c>
      <c r="E15" s="145"/>
      <c r="F15" s="149"/>
      <c r="G15" s="149"/>
      <c r="I15" s="80"/>
    </row>
    <row r="16" spans="1:9" s="20" customFormat="1" ht="15.75" customHeight="1">
      <c r="A16" s="147"/>
      <c r="B16" s="150"/>
      <c r="C16" s="150" t="s">
        <v>79</v>
      </c>
      <c r="D16" s="151" t="s">
        <v>90</v>
      </c>
      <c r="E16" s="145"/>
      <c r="F16" s="149"/>
      <c r="G16" s="149"/>
      <c r="I16" s="80"/>
    </row>
    <row r="17" spans="1:9" s="20" customFormat="1" ht="15.75" customHeight="1">
      <c r="A17" s="147"/>
      <c r="B17" s="150"/>
      <c r="C17" s="150" t="s">
        <v>79</v>
      </c>
      <c r="D17" s="151" t="s">
        <v>91</v>
      </c>
      <c r="E17" s="145"/>
      <c r="F17" s="149"/>
      <c r="G17" s="149"/>
      <c r="I17" s="80"/>
    </row>
    <row r="18" spans="1:9" s="20" customFormat="1" ht="15.75" customHeight="1">
      <c r="A18" s="147"/>
      <c r="B18" s="150"/>
      <c r="C18" s="150" t="s">
        <v>79</v>
      </c>
      <c r="D18" s="151" t="s">
        <v>85</v>
      </c>
      <c r="E18" s="145"/>
      <c r="F18" s="149"/>
      <c r="G18" s="149">
        <v>3000</v>
      </c>
      <c r="I18" s="80"/>
    </row>
    <row r="19" spans="1:9" s="20" customFormat="1" ht="15.75" customHeight="1">
      <c r="A19" s="147"/>
      <c r="B19" s="150"/>
      <c r="C19" s="150" t="s">
        <v>79</v>
      </c>
      <c r="D19" s="151" t="s">
        <v>94</v>
      </c>
      <c r="E19" s="145"/>
      <c r="F19" s="149"/>
      <c r="G19" s="149"/>
      <c r="I19" s="80"/>
    </row>
    <row r="20" spans="1:9" s="20" customFormat="1" ht="15.75" customHeight="1">
      <c r="A20" s="147"/>
      <c r="B20" s="150"/>
      <c r="C20" s="150" t="s">
        <v>79</v>
      </c>
      <c r="D20" s="151" t="s">
        <v>93</v>
      </c>
      <c r="E20" s="145"/>
      <c r="F20" s="149">
        <v>111150148</v>
      </c>
      <c r="G20" s="149">
        <v>2000000</v>
      </c>
      <c r="I20" s="80"/>
    </row>
    <row r="21" spans="1:9" s="20" customFormat="1" ht="15.75" customHeight="1">
      <c r="A21" s="147"/>
      <c r="B21" s="142">
        <v>4</v>
      </c>
      <c r="C21" s="148" t="s">
        <v>28</v>
      </c>
      <c r="D21" s="145"/>
      <c r="E21" s="145"/>
      <c r="F21" s="149"/>
      <c r="G21" s="149"/>
      <c r="I21" s="80"/>
    </row>
    <row r="22" spans="1:9" s="20" customFormat="1" ht="15.75" customHeight="1">
      <c r="A22" s="147"/>
      <c r="B22" s="142">
        <v>5</v>
      </c>
      <c r="C22" s="148" t="s">
        <v>124</v>
      </c>
      <c r="D22" s="145"/>
      <c r="E22" s="145"/>
      <c r="F22" s="149"/>
      <c r="G22" s="149"/>
      <c r="I22" s="80"/>
    </row>
    <row r="23" spans="1:9" s="20" customFormat="1" ht="19.5" customHeight="1">
      <c r="A23" s="141" t="s">
        <v>4</v>
      </c>
      <c r="B23" s="555" t="s">
        <v>49</v>
      </c>
      <c r="C23" s="555"/>
      <c r="D23" s="555"/>
      <c r="E23" s="145"/>
      <c r="F23" s="149">
        <f>SUM(F24,F27:F29)</f>
        <v>0</v>
      </c>
      <c r="G23" s="149">
        <f>SUM(G24,G27:G29)</f>
        <v>0</v>
      </c>
      <c r="I23" s="80"/>
    </row>
    <row r="24" spans="1:9" s="20" customFormat="1" ht="15.75" customHeight="1">
      <c r="A24" s="147"/>
      <c r="B24" s="142">
        <v>1</v>
      </c>
      <c r="C24" s="148" t="s">
        <v>33</v>
      </c>
      <c r="D24" s="152"/>
      <c r="E24" s="145"/>
      <c r="F24" s="149"/>
      <c r="G24" s="149"/>
      <c r="I24" s="80"/>
    </row>
    <row r="25" spans="1:9" s="20" customFormat="1" ht="15.75" customHeight="1">
      <c r="A25" s="147"/>
      <c r="B25" s="150"/>
      <c r="C25" s="150" t="s">
        <v>79</v>
      </c>
      <c r="D25" s="151" t="s">
        <v>34</v>
      </c>
      <c r="E25" s="145"/>
      <c r="F25" s="149"/>
      <c r="G25" s="149"/>
      <c r="I25" s="80"/>
    </row>
    <row r="26" spans="1:9" s="20" customFormat="1" ht="15.75" customHeight="1">
      <c r="A26" s="147"/>
      <c r="B26" s="150"/>
      <c r="C26" s="150" t="s">
        <v>79</v>
      </c>
      <c r="D26" s="151" t="s">
        <v>31</v>
      </c>
      <c r="E26" s="145"/>
      <c r="F26" s="149"/>
      <c r="G26" s="149"/>
      <c r="I26" s="80"/>
    </row>
    <row r="27" spans="1:9" s="20" customFormat="1" ht="15.75" customHeight="1">
      <c r="A27" s="147"/>
      <c r="B27" s="142">
        <v>2</v>
      </c>
      <c r="C27" s="148" t="s">
        <v>35</v>
      </c>
      <c r="D27" s="145"/>
      <c r="E27" s="145"/>
      <c r="F27" s="149"/>
      <c r="G27" s="149"/>
      <c r="I27" s="80"/>
    </row>
    <row r="28" spans="1:9" s="20" customFormat="1" ht="15.75" customHeight="1">
      <c r="A28" s="147"/>
      <c r="B28" s="142">
        <v>3</v>
      </c>
      <c r="C28" s="148" t="s">
        <v>28</v>
      </c>
      <c r="D28" s="145"/>
      <c r="E28" s="145"/>
      <c r="F28" s="149"/>
      <c r="G28" s="149"/>
      <c r="I28" s="80"/>
    </row>
    <row r="29" spans="1:9" s="20" customFormat="1" ht="15.75" customHeight="1">
      <c r="A29" s="147"/>
      <c r="B29" s="142">
        <v>4</v>
      </c>
      <c r="C29" s="148" t="s">
        <v>36</v>
      </c>
      <c r="D29" s="145"/>
      <c r="E29" s="145"/>
      <c r="F29" s="149"/>
      <c r="G29" s="149"/>
      <c r="I29" s="80"/>
    </row>
    <row r="30" spans="1:9" s="81" customFormat="1" ht="20.25" customHeight="1">
      <c r="A30" s="141"/>
      <c r="B30" s="555" t="s">
        <v>51</v>
      </c>
      <c r="C30" s="555"/>
      <c r="D30" s="555"/>
      <c r="E30" s="152"/>
      <c r="F30" s="153">
        <f>F23+F5</f>
        <v>172075368</v>
      </c>
      <c r="G30" s="153">
        <f>G23+G5</f>
        <v>8314260</v>
      </c>
      <c r="I30" s="85"/>
    </row>
    <row r="31" spans="1:9" s="20" customFormat="1" ht="20.25" customHeight="1">
      <c r="A31" s="141" t="s">
        <v>37</v>
      </c>
      <c r="B31" s="555" t="s">
        <v>38</v>
      </c>
      <c r="C31" s="555"/>
      <c r="D31" s="555"/>
      <c r="E31" s="145"/>
      <c r="F31" s="146">
        <f>F34+F40+F41</f>
        <v>-7140644</v>
      </c>
      <c r="G31" s="146">
        <f>G34+G41</f>
        <v>1648817</v>
      </c>
      <c r="I31" s="80"/>
    </row>
    <row r="32" spans="1:9" s="20" customFormat="1" ht="15.75" customHeight="1">
      <c r="A32" s="147"/>
      <c r="B32" s="142">
        <v>1</v>
      </c>
      <c r="C32" s="148" t="s">
        <v>39</v>
      </c>
      <c r="D32" s="145"/>
      <c r="E32" s="145"/>
      <c r="F32" s="149"/>
      <c r="G32" s="149"/>
      <c r="I32" s="80"/>
    </row>
    <row r="33" spans="1:9" s="20" customFormat="1" ht="15.75" customHeight="1">
      <c r="A33" s="147"/>
      <c r="B33" s="142">
        <v>2</v>
      </c>
      <c r="C33" s="148" t="s">
        <v>40</v>
      </c>
      <c r="D33" s="145"/>
      <c r="E33" s="145"/>
      <c r="F33" s="149"/>
      <c r="G33" s="149"/>
      <c r="I33" s="80"/>
    </row>
    <row r="34" spans="1:9" s="20" customFormat="1" ht="15.75" customHeight="1">
      <c r="A34" s="147"/>
      <c r="B34" s="142">
        <v>3</v>
      </c>
      <c r="C34" s="148" t="s">
        <v>41</v>
      </c>
      <c r="D34" s="145"/>
      <c r="E34" s="145"/>
      <c r="F34" s="149">
        <v>3500000</v>
      </c>
      <c r="G34" s="149">
        <v>2000000</v>
      </c>
      <c r="I34" s="80"/>
    </row>
    <row r="35" spans="1:9" s="20" customFormat="1" ht="15.75" customHeight="1">
      <c r="A35" s="147"/>
      <c r="B35" s="142">
        <v>4</v>
      </c>
      <c r="C35" s="148" t="s">
        <v>42</v>
      </c>
      <c r="D35" s="145"/>
      <c r="E35" s="145"/>
      <c r="F35" s="149"/>
      <c r="G35" s="149"/>
      <c r="I35" s="80"/>
    </row>
    <row r="36" spans="1:9" s="20" customFormat="1" ht="15.75" customHeight="1">
      <c r="A36" s="147"/>
      <c r="B36" s="142">
        <v>5</v>
      </c>
      <c r="C36" s="148" t="s">
        <v>95</v>
      </c>
      <c r="D36" s="145"/>
      <c r="E36" s="145"/>
      <c r="F36" s="149"/>
      <c r="G36" s="149"/>
      <c r="I36" s="80"/>
    </row>
    <row r="37" spans="1:9" s="20" customFormat="1" ht="15.75" customHeight="1">
      <c r="A37" s="147"/>
      <c r="B37" s="142">
        <v>6</v>
      </c>
      <c r="C37" s="148" t="s">
        <v>43</v>
      </c>
      <c r="D37" s="145"/>
      <c r="E37" s="145"/>
      <c r="F37" s="149"/>
      <c r="G37" s="149"/>
      <c r="I37" s="80"/>
    </row>
    <row r="38" spans="1:9" s="20" customFormat="1" ht="15.75" customHeight="1">
      <c r="A38" s="147"/>
      <c r="B38" s="142">
        <v>7</v>
      </c>
      <c r="C38" s="148" t="s">
        <v>44</v>
      </c>
      <c r="D38" s="145"/>
      <c r="E38" s="145"/>
      <c r="F38" s="149"/>
      <c r="G38" s="149"/>
      <c r="I38" s="80"/>
    </row>
    <row r="39" spans="1:9" s="20" customFormat="1" ht="15.75" customHeight="1">
      <c r="A39" s="147"/>
      <c r="B39" s="142">
        <v>8</v>
      </c>
      <c r="C39" s="148" t="s">
        <v>45</v>
      </c>
      <c r="D39" s="145"/>
      <c r="E39" s="145"/>
      <c r="F39" s="149"/>
      <c r="G39" s="149"/>
      <c r="I39" s="80"/>
    </row>
    <row r="40" spans="1:9" s="20" customFormat="1" ht="15.75" customHeight="1">
      <c r="A40" s="147"/>
      <c r="B40" s="142">
        <v>9</v>
      </c>
      <c r="C40" s="148" t="s">
        <v>46</v>
      </c>
      <c r="D40" s="145"/>
      <c r="E40" s="145"/>
      <c r="F40" s="149">
        <f>G41</f>
        <v>-351183</v>
      </c>
      <c r="G40" s="149"/>
      <c r="I40" s="80"/>
    </row>
    <row r="41" spans="1:9" s="20" customFormat="1" ht="15.75" customHeight="1">
      <c r="A41" s="147"/>
      <c r="B41" s="142">
        <v>10</v>
      </c>
      <c r="C41" s="148" t="s">
        <v>47</v>
      </c>
      <c r="D41" s="145"/>
      <c r="E41" s="145"/>
      <c r="F41" s="149">
        <f>PASH!E28</f>
        <v>-10289461</v>
      </c>
      <c r="G41" s="149">
        <f>PASH!F28</f>
        <v>-351183</v>
      </c>
      <c r="I41" s="80"/>
    </row>
    <row r="42" spans="1:9" s="20" customFormat="1" ht="21.75" customHeight="1" thickBot="1">
      <c r="A42" s="154"/>
      <c r="B42" s="556" t="s">
        <v>50</v>
      </c>
      <c r="C42" s="556"/>
      <c r="D42" s="556"/>
      <c r="E42" s="155"/>
      <c r="F42" s="156">
        <f>SUM(F30:F31)</f>
        <v>164934724</v>
      </c>
      <c r="G42" s="156">
        <f>SUM(G30:G31)</f>
        <v>9963077</v>
      </c>
      <c r="I42" s="80"/>
    </row>
    <row r="43" spans="1:9" s="20" customFormat="1" ht="9" customHeight="1" thickTop="1">
      <c r="A43" s="157"/>
      <c r="B43" s="157"/>
      <c r="C43" s="158"/>
      <c r="D43" s="159"/>
      <c r="E43" s="159"/>
      <c r="F43" s="160"/>
      <c r="G43" s="160"/>
      <c r="I43" s="80"/>
    </row>
    <row r="44" spans="1:9" s="20" customFormat="1" ht="15.75" customHeight="1">
      <c r="A44" s="157"/>
      <c r="B44" s="157"/>
      <c r="C44" s="158"/>
      <c r="D44" s="161" t="s">
        <v>159</v>
      </c>
      <c r="E44" s="550" t="s">
        <v>160</v>
      </c>
      <c r="F44" s="550"/>
      <c r="G44" s="163"/>
      <c r="H44" s="25"/>
      <c r="I44" s="80"/>
    </row>
    <row r="45" spans="1:9" s="20" customFormat="1" ht="19.5" customHeight="1">
      <c r="A45" s="157"/>
      <c r="B45" s="157"/>
      <c r="C45" s="158"/>
      <c r="D45" s="162" t="s">
        <v>442</v>
      </c>
      <c r="E45" s="162" t="s">
        <v>329</v>
      </c>
      <c r="F45" s="164"/>
      <c r="G45" s="163"/>
      <c r="H45" s="25"/>
      <c r="I45" s="80"/>
    </row>
    <row r="46" spans="1:9" s="20" customFormat="1" ht="15.75" customHeight="1">
      <c r="A46" s="157"/>
      <c r="B46" s="157"/>
      <c r="C46" s="158"/>
      <c r="D46" s="165"/>
      <c r="E46" s="166"/>
      <c r="F46" s="167"/>
      <c r="G46" s="168"/>
      <c r="H46" s="25"/>
      <c r="I46" s="80"/>
    </row>
    <row r="47" spans="1:9" s="20" customFormat="1" ht="15.75" customHeight="1">
      <c r="A47" s="157"/>
      <c r="B47" s="157"/>
      <c r="C47" s="158"/>
      <c r="D47" s="165"/>
      <c r="E47" s="166"/>
      <c r="F47" s="167"/>
      <c r="G47" s="167"/>
      <c r="H47" s="25"/>
      <c r="I47" s="80"/>
    </row>
    <row r="48" spans="1:9" s="20" customFormat="1" ht="15.75" customHeight="1">
      <c r="A48" s="157"/>
      <c r="B48" s="157"/>
      <c r="C48" s="158"/>
      <c r="D48" s="169"/>
      <c r="E48" s="166"/>
      <c r="F48" s="167"/>
      <c r="G48" s="167"/>
      <c r="H48" s="25"/>
      <c r="I48" s="80"/>
    </row>
    <row r="49" spans="4:8" ht="15">
      <c r="D49" s="169"/>
      <c r="E49" s="166"/>
      <c r="F49" s="167"/>
      <c r="G49" s="167"/>
      <c r="H49" s="24"/>
    </row>
    <row r="50" spans="4:8" ht="15">
      <c r="D50" s="169"/>
      <c r="E50" s="166"/>
      <c r="F50" s="167"/>
      <c r="G50" s="167"/>
      <c r="H50" s="24"/>
    </row>
    <row r="51" spans="4:8" ht="13.5">
      <c r="D51" s="170"/>
      <c r="E51" s="166"/>
      <c r="F51" s="167"/>
      <c r="G51" s="167"/>
      <c r="H51" s="24"/>
    </row>
    <row r="52" spans="4:8" ht="15">
      <c r="D52" s="169"/>
      <c r="E52" s="166"/>
      <c r="F52" s="167"/>
      <c r="G52" s="167"/>
      <c r="H52" s="24"/>
    </row>
    <row r="53" spans="4:8" ht="15">
      <c r="D53" s="169"/>
      <c r="E53" s="166"/>
      <c r="F53" s="167"/>
      <c r="G53" s="167"/>
      <c r="H53" s="24"/>
    </row>
    <row r="54" spans="4:8" ht="15">
      <c r="D54" s="169"/>
      <c r="E54" s="166"/>
      <c r="F54" s="167"/>
      <c r="G54" s="167"/>
      <c r="H54" s="24"/>
    </row>
    <row r="55" spans="4:8" ht="15">
      <c r="D55" s="169"/>
      <c r="E55" s="166"/>
      <c r="F55" s="167"/>
      <c r="G55" s="167"/>
      <c r="H55" s="24"/>
    </row>
    <row r="56" spans="4:8" ht="15">
      <c r="D56" s="171"/>
      <c r="E56" s="166"/>
      <c r="F56" s="167"/>
      <c r="G56" s="167"/>
      <c r="H56" s="24"/>
    </row>
    <row r="57" spans="4:8" ht="15">
      <c r="D57" s="171"/>
      <c r="E57" s="166"/>
      <c r="F57" s="167"/>
      <c r="G57" s="167"/>
      <c r="H57" s="24"/>
    </row>
    <row r="58" spans="4:8" ht="15">
      <c r="D58" s="172"/>
      <c r="E58" s="166"/>
      <c r="F58" s="167"/>
      <c r="G58" s="167"/>
      <c r="H58" s="24"/>
    </row>
    <row r="59" spans="4:8" ht="13.5">
      <c r="D59" s="166"/>
      <c r="E59" s="166"/>
      <c r="F59" s="173"/>
      <c r="G59" s="173"/>
      <c r="H59" s="24"/>
    </row>
    <row r="60" spans="4:8" ht="15">
      <c r="D60" s="171"/>
      <c r="E60" s="166"/>
      <c r="F60" s="167"/>
      <c r="G60" s="167"/>
      <c r="H60" s="24"/>
    </row>
    <row r="61" spans="4:8" ht="15">
      <c r="D61" s="172"/>
      <c r="E61" s="166"/>
      <c r="F61" s="173"/>
      <c r="G61" s="173"/>
      <c r="H61" s="24"/>
    </row>
    <row r="62" spans="4:8" ht="12.75">
      <c r="D62" s="166"/>
      <c r="E62" s="166"/>
      <c r="F62" s="174"/>
      <c r="G62" s="174"/>
      <c r="H62" s="24"/>
    </row>
  </sheetData>
  <sheetProtection/>
  <mergeCells count="10">
    <mergeCell ref="E44:F44"/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3" bottom="0.66" header="0.19" footer="0.4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K24" sqref="K24"/>
    </sheetView>
  </sheetViews>
  <sheetFormatPr defaultColWidth="9.140625" defaultRowHeight="12.75"/>
  <cols>
    <col min="1" max="1" width="4.8515625" style="263" customWidth="1"/>
    <col min="2" max="2" width="5.28125" style="263" customWidth="1"/>
    <col min="3" max="3" width="2.7109375" style="263" customWidth="1"/>
    <col min="4" max="4" width="44.28125" style="192" customWidth="1"/>
    <col min="5" max="5" width="14.7109375" style="264" customWidth="1"/>
    <col min="6" max="6" width="16.421875" style="265" customWidth="1"/>
    <col min="7" max="7" width="4.8515625" style="8" customWidth="1"/>
    <col min="8" max="8" width="11.57421875" style="8" customWidth="1"/>
    <col min="9" max="16384" width="9.140625" style="8" customWidth="1"/>
  </cols>
  <sheetData>
    <row r="1" spans="1:8" s="18" customFormat="1" ht="10.5" customHeight="1">
      <c r="A1" s="210"/>
      <c r="B1" s="210"/>
      <c r="C1" s="211"/>
      <c r="D1" s="212"/>
      <c r="E1" s="237"/>
      <c r="F1" s="238"/>
      <c r="G1" s="14"/>
      <c r="H1" s="14"/>
    </row>
    <row r="2" spans="1:8" s="18" customFormat="1" ht="18" customHeight="1">
      <c r="A2" s="557" t="s">
        <v>425</v>
      </c>
      <c r="B2" s="557"/>
      <c r="C2" s="557"/>
      <c r="D2" s="557"/>
      <c r="E2" s="557"/>
      <c r="F2" s="557"/>
      <c r="G2" s="22"/>
      <c r="H2" s="19"/>
    </row>
    <row r="3" spans="1:8" s="18" customFormat="1" ht="18.75" customHeight="1">
      <c r="A3" s="558" t="s">
        <v>109</v>
      </c>
      <c r="B3" s="558"/>
      <c r="C3" s="558"/>
      <c r="D3" s="558"/>
      <c r="E3" s="558"/>
      <c r="F3" s="558"/>
      <c r="G3" s="15"/>
      <c r="H3" s="15"/>
    </row>
    <row r="4" spans="1:6" ht="7.5" customHeight="1" thickBot="1">
      <c r="A4" s="215"/>
      <c r="B4" s="215"/>
      <c r="C4" s="215"/>
      <c r="D4" s="216"/>
      <c r="E4" s="239"/>
      <c r="F4" s="217"/>
    </row>
    <row r="5" spans="1:8" s="18" customFormat="1" ht="15.75" customHeight="1" thickTop="1">
      <c r="A5" s="544" t="s">
        <v>2</v>
      </c>
      <c r="B5" s="546" t="s">
        <v>110</v>
      </c>
      <c r="C5" s="546"/>
      <c r="D5" s="546"/>
      <c r="E5" s="240" t="s">
        <v>111</v>
      </c>
      <c r="F5" s="219" t="s">
        <v>111</v>
      </c>
      <c r="G5" s="16"/>
      <c r="H5" s="16"/>
    </row>
    <row r="6" spans="1:8" s="18" customFormat="1" ht="15.75" customHeight="1">
      <c r="A6" s="545"/>
      <c r="B6" s="547"/>
      <c r="C6" s="547"/>
      <c r="D6" s="547"/>
      <c r="E6" s="241" t="s">
        <v>112</v>
      </c>
      <c r="F6" s="223" t="s">
        <v>128</v>
      </c>
      <c r="G6" s="16"/>
      <c r="H6" s="16"/>
    </row>
    <row r="7" spans="1:6" s="18" customFormat="1" ht="24.75" customHeight="1">
      <c r="A7" s="226">
        <v>1</v>
      </c>
      <c r="B7" s="559" t="s">
        <v>53</v>
      </c>
      <c r="C7" s="559"/>
      <c r="D7" s="559"/>
      <c r="E7" s="243"/>
      <c r="F7" s="243"/>
    </row>
    <row r="8" spans="1:6" s="18" customFormat="1" ht="24.75" customHeight="1">
      <c r="A8" s="226">
        <v>2</v>
      </c>
      <c r="B8" s="559" t="s">
        <v>54</v>
      </c>
      <c r="C8" s="559"/>
      <c r="D8" s="559"/>
      <c r="E8" s="243"/>
      <c r="F8" s="243"/>
    </row>
    <row r="9" spans="1:6" s="18" customFormat="1" ht="24.75" customHeight="1">
      <c r="A9" s="226">
        <v>3</v>
      </c>
      <c r="B9" s="559" t="s">
        <v>125</v>
      </c>
      <c r="C9" s="559"/>
      <c r="D9" s="559"/>
      <c r="E9" s="244"/>
      <c r="F9" s="244"/>
    </row>
    <row r="10" spans="1:6" s="18" customFormat="1" ht="24.75" customHeight="1">
      <c r="A10" s="226">
        <v>4</v>
      </c>
      <c r="B10" s="559" t="s">
        <v>96</v>
      </c>
      <c r="C10" s="559"/>
      <c r="D10" s="559"/>
      <c r="E10" s="244"/>
      <c r="F10" s="244"/>
    </row>
    <row r="11" spans="1:6" s="18" customFormat="1" ht="24.75" customHeight="1">
      <c r="A11" s="226">
        <v>5</v>
      </c>
      <c r="B11" s="559" t="s">
        <v>97</v>
      </c>
      <c r="C11" s="559"/>
      <c r="D11" s="559"/>
      <c r="E11" s="245">
        <f>E12+E13</f>
        <v>-5935251</v>
      </c>
      <c r="F11" s="245">
        <f>F12+F13</f>
        <v>-321975</v>
      </c>
    </row>
    <row r="12" spans="1:8" s="18" customFormat="1" ht="24.75" customHeight="1">
      <c r="A12" s="226"/>
      <c r="B12" s="242"/>
      <c r="C12" s="560" t="s">
        <v>98</v>
      </c>
      <c r="D12" s="560"/>
      <c r="E12" s="246">
        <v>-5391400</v>
      </c>
      <c r="F12" s="246">
        <v>-275900</v>
      </c>
      <c r="G12" s="17"/>
      <c r="H12" s="17"/>
    </row>
    <row r="13" spans="1:8" s="18" customFormat="1" ht="24.75" customHeight="1">
      <c r="A13" s="226"/>
      <c r="B13" s="242"/>
      <c r="C13" s="560" t="s">
        <v>99</v>
      </c>
      <c r="D13" s="560"/>
      <c r="E13" s="246">
        <v>-543851</v>
      </c>
      <c r="F13" s="246">
        <v>-46075</v>
      </c>
      <c r="G13" s="17"/>
      <c r="H13"/>
    </row>
    <row r="14" spans="1:6" s="18" customFormat="1" ht="24.75" customHeight="1">
      <c r="A14" s="226">
        <v>6</v>
      </c>
      <c r="B14" s="559" t="s">
        <v>100</v>
      </c>
      <c r="C14" s="559"/>
      <c r="D14" s="559"/>
      <c r="E14" s="247">
        <v>0</v>
      </c>
      <c r="F14" s="247">
        <v>0</v>
      </c>
    </row>
    <row r="15" spans="1:6" s="18" customFormat="1" ht="24.75" customHeight="1">
      <c r="A15" s="226">
        <v>7</v>
      </c>
      <c r="B15" s="559" t="s">
        <v>101</v>
      </c>
      <c r="C15" s="559"/>
      <c r="D15" s="559"/>
      <c r="E15" s="247">
        <v>-4354210</v>
      </c>
      <c r="F15" s="247">
        <f>-5210208+'2010 aktivi'!G28</f>
        <v>-29208</v>
      </c>
    </row>
    <row r="16" spans="1:8" s="18" customFormat="1" ht="27.75" customHeight="1">
      <c r="A16" s="226">
        <v>8</v>
      </c>
      <c r="B16" s="547" t="s">
        <v>102</v>
      </c>
      <c r="C16" s="547"/>
      <c r="D16" s="547"/>
      <c r="E16" s="247">
        <f>E10+E11+E14+E15</f>
        <v>-10289461</v>
      </c>
      <c r="F16" s="247">
        <f>F10+F11+F14+F15</f>
        <v>-351183</v>
      </c>
      <c r="G16" s="16"/>
      <c r="H16" s="16"/>
    </row>
    <row r="17" spans="1:8" s="18" customFormat="1" ht="28.5" customHeight="1">
      <c r="A17" s="226">
        <v>9</v>
      </c>
      <c r="B17" s="561" t="s">
        <v>103</v>
      </c>
      <c r="C17" s="561"/>
      <c r="D17" s="561"/>
      <c r="E17" s="247">
        <f>E7+E8+E16</f>
        <v>-10289461</v>
      </c>
      <c r="F17" s="247">
        <f>F7+F8+F16</f>
        <v>-351183</v>
      </c>
      <c r="G17" s="16"/>
      <c r="H17" s="16"/>
    </row>
    <row r="18" spans="1:6" s="18" customFormat="1" ht="24.75" customHeight="1">
      <c r="A18" s="226">
        <v>10</v>
      </c>
      <c r="B18" s="559" t="s">
        <v>55</v>
      </c>
      <c r="C18" s="559"/>
      <c r="D18" s="559"/>
      <c r="E18" s="247"/>
      <c r="F18" s="247"/>
    </row>
    <row r="19" spans="1:6" s="18" customFormat="1" ht="24.75" customHeight="1">
      <c r="A19" s="226">
        <v>11</v>
      </c>
      <c r="B19" s="559" t="s">
        <v>104</v>
      </c>
      <c r="C19" s="559"/>
      <c r="D19" s="559"/>
      <c r="E19" s="247"/>
      <c r="F19" s="247"/>
    </row>
    <row r="20" spans="1:6" s="18" customFormat="1" ht="24.75" customHeight="1">
      <c r="A20" s="226">
        <v>12</v>
      </c>
      <c r="B20" s="559" t="s">
        <v>56</v>
      </c>
      <c r="C20" s="559"/>
      <c r="D20" s="559"/>
      <c r="E20" s="247"/>
      <c r="F20" s="247"/>
    </row>
    <row r="21" spans="1:8" s="18" customFormat="1" ht="24.75" customHeight="1">
      <c r="A21" s="226"/>
      <c r="B21" s="248">
        <v>121</v>
      </c>
      <c r="C21" s="560" t="s">
        <v>57</v>
      </c>
      <c r="D21" s="560"/>
      <c r="E21" s="247"/>
      <c r="F21" s="247"/>
      <c r="G21" s="17"/>
      <c r="H21" s="17"/>
    </row>
    <row r="22" spans="1:8" s="18" customFormat="1" ht="24.75" customHeight="1">
      <c r="A22" s="226"/>
      <c r="B22" s="242">
        <v>122</v>
      </c>
      <c r="C22" s="560" t="s">
        <v>105</v>
      </c>
      <c r="D22" s="560"/>
      <c r="E22" s="247"/>
      <c r="F22" s="247"/>
      <c r="G22" s="17"/>
      <c r="H22" s="17"/>
    </row>
    <row r="23" spans="1:8" s="18" customFormat="1" ht="24.75" customHeight="1">
      <c r="A23" s="226"/>
      <c r="B23" s="242">
        <v>123</v>
      </c>
      <c r="C23" s="560" t="s">
        <v>58</v>
      </c>
      <c r="D23" s="560"/>
      <c r="E23" s="247"/>
      <c r="F23" s="247"/>
      <c r="G23" s="17"/>
      <c r="H23" s="17"/>
    </row>
    <row r="24" spans="1:8" s="18" customFormat="1" ht="24.75" customHeight="1">
      <c r="A24" s="226"/>
      <c r="B24" s="242">
        <v>124</v>
      </c>
      <c r="C24" s="560" t="s">
        <v>59</v>
      </c>
      <c r="D24" s="560"/>
      <c r="E24" s="247"/>
      <c r="F24" s="247"/>
      <c r="G24" s="17"/>
      <c r="H24" s="17"/>
    </row>
    <row r="25" spans="1:8" s="18" customFormat="1" ht="39.75" customHeight="1">
      <c r="A25" s="226">
        <v>13</v>
      </c>
      <c r="B25" s="561" t="s">
        <v>60</v>
      </c>
      <c r="C25" s="561"/>
      <c r="D25" s="561"/>
      <c r="E25" s="247">
        <f>SUM(E18:E24)</f>
        <v>0</v>
      </c>
      <c r="F25" s="247">
        <f>SUM(F18:F24)</f>
        <v>0</v>
      </c>
      <c r="G25" s="16"/>
      <c r="H25" s="16"/>
    </row>
    <row r="26" spans="1:8" s="18" customFormat="1" ht="39.75" customHeight="1">
      <c r="A26" s="226">
        <v>14</v>
      </c>
      <c r="B26" s="561" t="s">
        <v>107</v>
      </c>
      <c r="C26" s="561"/>
      <c r="D26" s="561"/>
      <c r="E26" s="247">
        <f>E17+E25</f>
        <v>-10289461</v>
      </c>
      <c r="F26" s="247">
        <f>F17+F25</f>
        <v>-351183</v>
      </c>
      <c r="G26" s="16"/>
      <c r="H26" s="16"/>
    </row>
    <row r="27" spans="1:6" s="18" customFormat="1" ht="24.75" customHeight="1">
      <c r="A27" s="226">
        <v>15</v>
      </c>
      <c r="B27" s="559" t="s">
        <v>61</v>
      </c>
      <c r="C27" s="559"/>
      <c r="D27" s="559"/>
      <c r="E27" s="247"/>
      <c r="F27" s="247"/>
    </row>
    <row r="28" spans="1:8" s="18" customFormat="1" ht="28.5" customHeight="1">
      <c r="A28" s="226">
        <v>16</v>
      </c>
      <c r="B28" s="561" t="s">
        <v>108</v>
      </c>
      <c r="C28" s="561"/>
      <c r="D28" s="561"/>
      <c r="E28" s="249">
        <f>E26-E27</f>
        <v>-10289461</v>
      </c>
      <c r="F28" s="249">
        <f>F26-F27</f>
        <v>-351183</v>
      </c>
      <c r="G28" s="16"/>
      <c r="H28" s="16"/>
    </row>
    <row r="29" spans="1:6" s="18" customFormat="1" ht="24.75" customHeight="1" thickBot="1">
      <c r="A29" s="250">
        <v>17</v>
      </c>
      <c r="B29" s="562" t="s">
        <v>106</v>
      </c>
      <c r="C29" s="562"/>
      <c r="D29" s="562"/>
      <c r="E29" s="251"/>
      <c r="F29" s="251"/>
    </row>
    <row r="30" spans="1:6" s="18" customFormat="1" ht="24.75" customHeight="1" thickTop="1">
      <c r="A30" s="252"/>
      <c r="B30" s="253"/>
      <c r="C30" s="253"/>
      <c r="D30" s="253"/>
      <c r="E30" s="254"/>
      <c r="F30" s="254"/>
    </row>
    <row r="31" spans="1:6" s="18" customFormat="1" ht="15.75" customHeight="1">
      <c r="A31" s="252"/>
      <c r="B31" s="252"/>
      <c r="C31" s="252"/>
      <c r="D31" s="235" t="s">
        <v>159</v>
      </c>
      <c r="E31" s="548" t="s">
        <v>160</v>
      </c>
      <c r="F31" s="548"/>
    </row>
    <row r="32" spans="1:6" s="18" customFormat="1" ht="15.75" customHeight="1">
      <c r="A32" s="252"/>
      <c r="B32" s="252"/>
      <c r="C32" s="252"/>
      <c r="D32" s="235" t="s">
        <v>442</v>
      </c>
      <c r="E32" s="548" t="s">
        <v>327</v>
      </c>
      <c r="F32" s="548"/>
    </row>
    <row r="33" spans="1:6" s="18" customFormat="1" ht="15.75" customHeight="1">
      <c r="A33" s="255"/>
      <c r="B33" s="255"/>
      <c r="C33" s="255"/>
      <c r="D33" s="256"/>
      <c r="E33" s="257"/>
      <c r="F33" s="258"/>
    </row>
    <row r="34" spans="1:6" s="18" customFormat="1" ht="15.75" customHeight="1">
      <c r="A34" s="255"/>
      <c r="B34" s="255"/>
      <c r="C34" s="255"/>
      <c r="D34" s="256"/>
      <c r="E34" s="257"/>
      <c r="F34" s="258"/>
    </row>
    <row r="35" spans="1:6" s="18" customFormat="1" ht="15.75" customHeight="1">
      <c r="A35" s="255"/>
      <c r="B35" s="255"/>
      <c r="C35" s="255"/>
      <c r="D35" s="256"/>
      <c r="E35" s="257"/>
      <c r="F35" s="258"/>
    </row>
    <row r="36" spans="1:6" s="18" customFormat="1" ht="15.75" customHeight="1">
      <c r="A36" s="255"/>
      <c r="B36" s="255"/>
      <c r="C36" s="255"/>
      <c r="D36" s="256"/>
      <c r="E36" s="257"/>
      <c r="F36" s="258"/>
    </row>
    <row r="37" spans="1:6" s="18" customFormat="1" ht="15.75" customHeight="1">
      <c r="A37" s="255"/>
      <c r="B37" s="255"/>
      <c r="C37" s="255"/>
      <c r="D37" s="256"/>
      <c r="E37" s="257"/>
      <c r="F37" s="258"/>
    </row>
    <row r="38" spans="1:6" s="18" customFormat="1" ht="15.75" customHeight="1">
      <c r="A38" s="255"/>
      <c r="B38" s="255"/>
      <c r="C38" s="255"/>
      <c r="D38" s="256"/>
      <c r="E38" s="257"/>
      <c r="F38" s="258"/>
    </row>
    <row r="39" spans="1:6" s="18" customFormat="1" ht="15.75" customHeight="1">
      <c r="A39" s="255"/>
      <c r="B39" s="255"/>
      <c r="C39" s="255"/>
      <c r="D39" s="255"/>
      <c r="E39" s="257"/>
      <c r="F39" s="258"/>
    </row>
    <row r="40" spans="1:6" ht="12.75">
      <c r="A40" s="259"/>
      <c r="B40" s="259"/>
      <c r="C40" s="259"/>
      <c r="D40" s="260"/>
      <c r="E40" s="261"/>
      <c r="F40" s="262"/>
    </row>
  </sheetData>
  <sheetProtection/>
  <mergeCells count="29">
    <mergeCell ref="B19:D19"/>
    <mergeCell ref="B20:D20"/>
    <mergeCell ref="B27:D27"/>
    <mergeCell ref="B28:D28"/>
    <mergeCell ref="B29:D29"/>
    <mergeCell ref="C23:D23"/>
    <mergeCell ref="C24:D24"/>
    <mergeCell ref="B25:D25"/>
    <mergeCell ref="B26:D26"/>
    <mergeCell ref="B7:D7"/>
    <mergeCell ref="B8:D8"/>
    <mergeCell ref="B9:D9"/>
    <mergeCell ref="B10:D10"/>
    <mergeCell ref="C21:D21"/>
    <mergeCell ref="C22:D22"/>
    <mergeCell ref="B15:D15"/>
    <mergeCell ref="B16:D16"/>
    <mergeCell ref="B17:D17"/>
    <mergeCell ref="B18:D18"/>
    <mergeCell ref="E31:F31"/>
    <mergeCell ref="E32:F32"/>
    <mergeCell ref="A2:F2"/>
    <mergeCell ref="A3:F3"/>
    <mergeCell ref="A5:A6"/>
    <mergeCell ref="B5:D6"/>
    <mergeCell ref="B11:D11"/>
    <mergeCell ref="C12:D12"/>
    <mergeCell ref="C13:D13"/>
    <mergeCell ref="B14:D14"/>
  </mergeCells>
  <printOptions/>
  <pageMargins left="0.75" right="0.75" top="0.38" bottom="0.63" header="0.21" footer="0.2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4.28125" style="268" customWidth="1"/>
    <col min="2" max="2" width="46.140625" style="268" customWidth="1"/>
    <col min="3" max="4" width="18.7109375" style="269" customWidth="1"/>
    <col min="5" max="5" width="21.7109375" style="216" customWidth="1"/>
    <col min="6" max="6" width="8.8515625" style="90" customWidth="1"/>
    <col min="7" max="7" width="16.8515625" style="90" customWidth="1"/>
    <col min="8" max="16384" width="8.8515625" style="90" customWidth="1"/>
  </cols>
  <sheetData>
    <row r="1" spans="1:4" ht="18.75" customHeight="1">
      <c r="A1" s="216"/>
      <c r="B1" s="266" t="s">
        <v>439</v>
      </c>
      <c r="C1" s="216"/>
      <c r="D1" s="216"/>
    </row>
    <row r="2" spans="1:4" ht="18.75" customHeight="1">
      <c r="A2" s="216"/>
      <c r="B2" s="267" t="s">
        <v>331</v>
      </c>
      <c r="C2" s="216"/>
      <c r="D2" s="216"/>
    </row>
    <row r="4" spans="1:4" ht="15">
      <c r="A4" s="563" t="s">
        <v>426</v>
      </c>
      <c r="B4" s="563"/>
      <c r="C4" s="563"/>
      <c r="D4" s="270"/>
    </row>
    <row r="5" ht="8.25" customHeight="1" thickBot="1"/>
    <row r="6" spans="1:4" ht="19.5" customHeight="1">
      <c r="A6" s="271" t="s">
        <v>2</v>
      </c>
      <c r="B6" s="272" t="s">
        <v>154</v>
      </c>
      <c r="C6" s="273" t="s">
        <v>111</v>
      </c>
      <c r="D6" s="274" t="s">
        <v>389</v>
      </c>
    </row>
    <row r="7" spans="1:4" ht="15" customHeight="1" thickBot="1">
      <c r="A7" s="275"/>
      <c r="B7" s="276"/>
      <c r="C7" s="277" t="s">
        <v>390</v>
      </c>
      <c r="D7" s="278" t="s">
        <v>391</v>
      </c>
    </row>
    <row r="8" spans="1:4" ht="20.25" customHeight="1">
      <c r="A8" s="279" t="s">
        <v>126</v>
      </c>
      <c r="B8" s="280" t="s">
        <v>147</v>
      </c>
      <c r="C8" s="281">
        <f>C9+C11+C16+C18</f>
        <v>153471647</v>
      </c>
      <c r="D8" s="281">
        <f>D9+D11+D16+D18</f>
        <v>7963077</v>
      </c>
    </row>
    <row r="9" spans="1:5" ht="14.25">
      <c r="A9" s="282">
        <v>1</v>
      </c>
      <c r="B9" s="283" t="s">
        <v>392</v>
      </c>
      <c r="C9" s="284">
        <f>PASH!E28</f>
        <v>-10289461</v>
      </c>
      <c r="D9" s="284">
        <f>PASH!F26</f>
        <v>-351183</v>
      </c>
      <c r="E9" s="217"/>
    </row>
    <row r="10" spans="1:4" ht="14.25">
      <c r="A10" s="282">
        <v>2</v>
      </c>
      <c r="B10" s="283" t="s">
        <v>393</v>
      </c>
      <c r="C10" s="284"/>
      <c r="D10" s="284"/>
    </row>
    <row r="11" spans="1:4" ht="14.25">
      <c r="A11" s="282"/>
      <c r="B11" s="283" t="s">
        <v>394</v>
      </c>
      <c r="C11" s="284">
        <v>0</v>
      </c>
      <c r="D11" s="284">
        <v>0</v>
      </c>
    </row>
    <row r="12" spans="1:4" ht="14.25">
      <c r="A12" s="282"/>
      <c r="B12" s="283" t="s">
        <v>395</v>
      </c>
      <c r="C12" s="284"/>
      <c r="D12" s="284"/>
    </row>
    <row r="13" spans="1:4" ht="14.25">
      <c r="A13" s="282"/>
      <c r="B13" s="283" t="s">
        <v>396</v>
      </c>
      <c r="C13" s="284"/>
      <c r="D13" s="284"/>
    </row>
    <row r="14" spans="1:4" ht="14.25">
      <c r="A14" s="285"/>
      <c r="B14" s="286" t="s">
        <v>397</v>
      </c>
      <c r="C14" s="287"/>
      <c r="D14" s="287"/>
    </row>
    <row r="15" spans="1:7" ht="30" customHeight="1">
      <c r="A15" s="288">
        <v>3</v>
      </c>
      <c r="B15" s="289" t="s">
        <v>398</v>
      </c>
      <c r="C15" s="290">
        <v>-38379752</v>
      </c>
      <c r="D15" s="290">
        <v>-4488903</v>
      </c>
      <c r="E15" s="217"/>
      <c r="G15" s="83"/>
    </row>
    <row r="16" spans="1:4" ht="24" customHeight="1">
      <c r="A16" s="282">
        <v>4</v>
      </c>
      <c r="B16" s="291" t="s">
        <v>399</v>
      </c>
      <c r="C16" s="290"/>
      <c r="D16" s="290"/>
    </row>
    <row r="17" spans="1:4" ht="18" customHeight="1">
      <c r="A17" s="282">
        <v>5</v>
      </c>
      <c r="B17" s="283" t="s">
        <v>400</v>
      </c>
      <c r="C17" s="284">
        <v>-459574</v>
      </c>
      <c r="D17" s="284"/>
    </row>
    <row r="18" spans="1:7" ht="18" customHeight="1">
      <c r="A18" s="282">
        <v>6</v>
      </c>
      <c r="B18" s="283" t="s">
        <v>401</v>
      </c>
      <c r="C18" s="284">
        <v>163761108</v>
      </c>
      <c r="D18" s="284">
        <f>'2010 pasivi'!G10</f>
        <v>8314260</v>
      </c>
      <c r="E18" s="217"/>
      <c r="G18" s="83"/>
    </row>
    <row r="19" spans="1:4" ht="15.75" customHeight="1">
      <c r="A19" s="282">
        <v>7</v>
      </c>
      <c r="B19" s="283" t="s">
        <v>402</v>
      </c>
      <c r="C19" s="284"/>
      <c r="D19" s="284"/>
    </row>
    <row r="20" spans="1:4" ht="16.5" customHeight="1">
      <c r="A20" s="282">
        <v>8</v>
      </c>
      <c r="B20" s="283" t="s">
        <v>403</v>
      </c>
      <c r="C20" s="284"/>
      <c r="D20" s="284"/>
    </row>
    <row r="21" spans="1:4" ht="15.75" customHeight="1">
      <c r="A21" s="282">
        <v>9</v>
      </c>
      <c r="B21" s="283" t="s">
        <v>404</v>
      </c>
      <c r="C21" s="292"/>
      <c r="D21" s="292"/>
    </row>
    <row r="22" spans="1:4" ht="17.25" customHeight="1">
      <c r="A22" s="282">
        <v>10</v>
      </c>
      <c r="B22" s="293" t="s">
        <v>405</v>
      </c>
      <c r="C22" s="284"/>
      <c r="D22" s="284"/>
    </row>
    <row r="23" spans="1:4" ht="20.25" customHeight="1">
      <c r="A23" s="282" t="s">
        <v>127</v>
      </c>
      <c r="B23" s="294" t="s">
        <v>406</v>
      </c>
      <c r="C23" s="287">
        <f>C26+C25</f>
        <v>-116792735</v>
      </c>
      <c r="D23" s="287">
        <f>D26</f>
        <v>-5181000</v>
      </c>
    </row>
    <row r="24" spans="1:4" ht="14.25">
      <c r="A24" s="282">
        <v>1</v>
      </c>
      <c r="B24" s="283" t="s">
        <v>407</v>
      </c>
      <c r="C24" s="284"/>
      <c r="D24" s="284"/>
    </row>
    <row r="25" spans="1:5" ht="14.25">
      <c r="A25" s="282">
        <v>2</v>
      </c>
      <c r="B25" s="283" t="s">
        <v>68</v>
      </c>
      <c r="C25" s="284">
        <v>-8905173</v>
      </c>
      <c r="D25" s="284"/>
      <c r="E25" s="217"/>
    </row>
    <row r="26" spans="1:4" ht="14.25">
      <c r="A26" s="295">
        <v>3</v>
      </c>
      <c r="B26" s="283" t="s">
        <v>602</v>
      </c>
      <c r="C26" s="284">
        <v>-107887562</v>
      </c>
      <c r="D26" s="284">
        <f>-'2010 aktivi'!G28</f>
        <v>-5181000</v>
      </c>
    </row>
    <row r="27" spans="1:4" ht="14.25">
      <c r="A27" s="295">
        <v>4</v>
      </c>
      <c r="B27" s="283" t="s">
        <v>408</v>
      </c>
      <c r="C27" s="284"/>
      <c r="D27" s="284"/>
    </row>
    <row r="28" spans="1:4" ht="14.25">
      <c r="A28" s="296">
        <v>5</v>
      </c>
      <c r="B28" s="286" t="s">
        <v>409</v>
      </c>
      <c r="C28" s="292"/>
      <c r="D28" s="292"/>
    </row>
    <row r="29" spans="1:4" ht="14.25">
      <c r="A29" s="297">
        <v>6</v>
      </c>
      <c r="B29" s="298" t="s">
        <v>410</v>
      </c>
      <c r="C29" s="284"/>
      <c r="D29" s="284"/>
    </row>
    <row r="30" spans="1:4" ht="20.25" customHeight="1">
      <c r="A30" s="282" t="s">
        <v>141</v>
      </c>
      <c r="B30" s="294" t="s">
        <v>69</v>
      </c>
      <c r="C30" s="287">
        <v>1500000</v>
      </c>
      <c r="D30" s="287">
        <f>D31</f>
        <v>3500000</v>
      </c>
    </row>
    <row r="31" spans="1:4" ht="15.75" customHeight="1">
      <c r="A31" s="295">
        <v>1</v>
      </c>
      <c r="B31" s="283" t="s">
        <v>411</v>
      </c>
      <c r="C31" s="284">
        <v>1500000</v>
      </c>
      <c r="D31" s="284">
        <v>3500000</v>
      </c>
    </row>
    <row r="32" spans="1:4" ht="17.25" customHeight="1">
      <c r="A32" s="295">
        <v>2</v>
      </c>
      <c r="B32" s="283" t="s">
        <v>412</v>
      </c>
      <c r="C32" s="284"/>
      <c r="D32" s="284"/>
    </row>
    <row r="33" spans="1:4" ht="18" customHeight="1">
      <c r="A33" s="295">
        <v>3</v>
      </c>
      <c r="B33" s="283" t="s">
        <v>413</v>
      </c>
      <c r="C33" s="284"/>
      <c r="D33" s="284"/>
    </row>
    <row r="34" spans="1:4" ht="15" customHeight="1">
      <c r="A34" s="295">
        <v>4</v>
      </c>
      <c r="B34" s="283" t="s">
        <v>414</v>
      </c>
      <c r="C34" s="284"/>
      <c r="D34" s="284"/>
    </row>
    <row r="35" spans="1:4" ht="17.25" customHeight="1">
      <c r="A35" s="295">
        <v>5</v>
      </c>
      <c r="B35" s="293" t="s">
        <v>415</v>
      </c>
      <c r="C35" s="284"/>
      <c r="D35" s="284"/>
    </row>
    <row r="36" spans="1:4" ht="21" customHeight="1">
      <c r="A36" s="295" t="s">
        <v>142</v>
      </c>
      <c r="B36" s="299" t="s">
        <v>416</v>
      </c>
      <c r="C36" s="292"/>
      <c r="D36" s="292">
        <f>D30+D23+D8</f>
        <v>6282077</v>
      </c>
    </row>
    <row r="37" spans="1:4" ht="18.75" customHeight="1">
      <c r="A37" s="295" t="s">
        <v>417</v>
      </c>
      <c r="B37" s="299" t="s">
        <v>418</v>
      </c>
      <c r="C37" s="292">
        <v>-200840</v>
      </c>
      <c r="D37" s="292"/>
    </row>
    <row r="38" spans="1:4" ht="20.25" customHeight="1" thickBot="1">
      <c r="A38" s="300" t="s">
        <v>419</v>
      </c>
      <c r="B38" s="301" t="s">
        <v>420</v>
      </c>
      <c r="C38" s="292">
        <v>293174</v>
      </c>
      <c r="D38" s="292">
        <v>293174</v>
      </c>
    </row>
    <row r="39" spans="1:4" ht="24" customHeight="1">
      <c r="A39" s="216"/>
      <c r="B39" s="302" t="s">
        <v>159</v>
      </c>
      <c r="C39" s="236" t="s">
        <v>160</v>
      </c>
      <c r="D39" s="216"/>
    </row>
    <row r="40" spans="1:4" ht="18" customHeight="1">
      <c r="A40" s="216"/>
      <c r="B40" s="302" t="s">
        <v>442</v>
      </c>
      <c r="C40" s="236" t="s">
        <v>327</v>
      </c>
      <c r="D40" s="216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2">
      <selection activeCell="I23" sqref="I23"/>
    </sheetView>
  </sheetViews>
  <sheetFormatPr defaultColWidth="9.140625" defaultRowHeight="12.75"/>
  <cols>
    <col min="1" max="1" width="8.8515625" style="216" customWidth="1"/>
    <col min="2" max="2" width="20.28125" style="216" customWidth="1"/>
    <col min="3" max="3" width="9.7109375" style="216" customWidth="1"/>
    <col min="4" max="4" width="15.140625" style="216" customWidth="1"/>
    <col min="5" max="5" width="11.8515625" style="216" customWidth="1"/>
    <col min="6" max="7" width="11.7109375" style="216" customWidth="1"/>
    <col min="8" max="16384" width="8.8515625" style="90" customWidth="1"/>
  </cols>
  <sheetData>
    <row r="1" ht="24.75" customHeight="1">
      <c r="B1" s="266" t="s">
        <v>439</v>
      </c>
    </row>
    <row r="2" ht="21.75" customHeight="1">
      <c r="B2" s="267" t="s">
        <v>331</v>
      </c>
    </row>
    <row r="3" ht="13.5">
      <c r="B3" s="267"/>
    </row>
    <row r="4" spans="2:7" ht="15">
      <c r="B4" s="564" t="s">
        <v>433</v>
      </c>
      <c r="C4" s="564"/>
      <c r="D4" s="564"/>
      <c r="E4" s="564"/>
      <c r="F4" s="564"/>
      <c r="G4" s="564"/>
    </row>
    <row r="5" ht="14.25" thickBot="1"/>
    <row r="6" spans="1:7" ht="14.25" thickTop="1">
      <c r="A6" s="565" t="s">
        <v>2</v>
      </c>
      <c r="B6" s="567" t="s">
        <v>154</v>
      </c>
      <c r="C6" s="569" t="s">
        <v>308</v>
      </c>
      <c r="D6" s="303" t="s">
        <v>309</v>
      </c>
      <c r="E6" s="569" t="s">
        <v>310</v>
      </c>
      <c r="F6" s="569" t="s">
        <v>311</v>
      </c>
      <c r="G6" s="304" t="s">
        <v>309</v>
      </c>
    </row>
    <row r="7" spans="1:7" ht="24.75" customHeight="1">
      <c r="A7" s="566"/>
      <c r="B7" s="568"/>
      <c r="C7" s="570"/>
      <c r="D7" s="305">
        <v>40909</v>
      </c>
      <c r="E7" s="570"/>
      <c r="F7" s="570"/>
      <c r="G7" s="306">
        <v>41274</v>
      </c>
    </row>
    <row r="8" spans="1:7" ht="15">
      <c r="A8" s="307">
        <v>1</v>
      </c>
      <c r="B8" s="308" t="s">
        <v>24</v>
      </c>
      <c r="C8" s="309"/>
      <c r="D8" s="310">
        <v>0</v>
      </c>
      <c r="E8" s="310"/>
      <c r="F8" s="310">
        <v>0</v>
      </c>
      <c r="G8" s="311">
        <f aca="true" t="shared" si="0" ref="G8:G13">D8+E8-F8</f>
        <v>0</v>
      </c>
    </row>
    <row r="9" spans="1:7" ht="15">
      <c r="A9" s="307">
        <v>2</v>
      </c>
      <c r="B9" s="308" t="s">
        <v>312</v>
      </c>
      <c r="C9" s="309"/>
      <c r="D9" s="310">
        <v>0</v>
      </c>
      <c r="E9" s="310"/>
      <c r="F9" s="310">
        <v>0</v>
      </c>
      <c r="G9" s="311">
        <f t="shared" si="0"/>
        <v>0</v>
      </c>
    </row>
    <row r="10" spans="1:7" ht="15">
      <c r="A10" s="307">
        <v>3</v>
      </c>
      <c r="B10" s="308" t="s">
        <v>313</v>
      </c>
      <c r="C10" s="309"/>
      <c r="D10" s="310">
        <v>0</v>
      </c>
      <c r="E10" s="310">
        <v>6508807</v>
      </c>
      <c r="F10" s="310">
        <v>0</v>
      </c>
      <c r="G10" s="311">
        <f t="shared" si="0"/>
        <v>6508807</v>
      </c>
    </row>
    <row r="11" spans="1:7" ht="15">
      <c r="A11" s="307">
        <v>4</v>
      </c>
      <c r="B11" s="308" t="s">
        <v>314</v>
      </c>
      <c r="C11" s="309"/>
      <c r="D11" s="312">
        <v>0</v>
      </c>
      <c r="E11" s="312">
        <v>940168</v>
      </c>
      <c r="F11" s="312">
        <v>0</v>
      </c>
      <c r="G11" s="311">
        <f t="shared" si="0"/>
        <v>940168</v>
      </c>
    </row>
    <row r="12" spans="1:7" ht="15">
      <c r="A12" s="307">
        <v>5</v>
      </c>
      <c r="B12" s="308" t="s">
        <v>437</v>
      </c>
      <c r="C12" s="309">
        <v>0</v>
      </c>
      <c r="D12" s="313">
        <v>0</v>
      </c>
      <c r="E12" s="312">
        <v>209638</v>
      </c>
      <c r="F12" s="312">
        <v>0</v>
      </c>
      <c r="G12" s="311">
        <f t="shared" si="0"/>
        <v>209638</v>
      </c>
    </row>
    <row r="13" spans="1:7" ht="15">
      <c r="A13" s="307">
        <v>6</v>
      </c>
      <c r="B13" s="308" t="s">
        <v>438</v>
      </c>
      <c r="C13" s="309">
        <v>0</v>
      </c>
      <c r="D13" s="312">
        <v>0</v>
      </c>
      <c r="E13" s="312">
        <v>1246560</v>
      </c>
      <c r="F13" s="312">
        <v>0</v>
      </c>
      <c r="G13" s="311">
        <f t="shared" si="0"/>
        <v>1246560</v>
      </c>
    </row>
    <row r="14" spans="1:7" ht="24" customHeight="1" thickBot="1">
      <c r="A14" s="314"/>
      <c r="B14" s="315" t="s">
        <v>315</v>
      </c>
      <c r="C14" s="316">
        <v>0</v>
      </c>
      <c r="D14" s="317">
        <f>SUM(D8:D13)</f>
        <v>0</v>
      </c>
      <c r="E14" s="317">
        <f>SUM(E8:E13)</f>
        <v>8905173</v>
      </c>
      <c r="F14" s="317">
        <f>SUM(F8:F13)</f>
        <v>0</v>
      </c>
      <c r="G14" s="318">
        <f>SUM(G8:G13)</f>
        <v>8905173</v>
      </c>
    </row>
    <row r="15" ht="14.25" thickTop="1"/>
    <row r="16" ht="4.5" customHeight="1"/>
    <row r="17" spans="2:7" ht="15">
      <c r="B17" s="564" t="s">
        <v>434</v>
      </c>
      <c r="C17" s="564"/>
      <c r="D17" s="564"/>
      <c r="E17" s="564"/>
      <c r="F17" s="564"/>
      <c r="G17" s="564"/>
    </row>
    <row r="18" ht="14.25" thickBot="1">
      <c r="G18" s="217"/>
    </row>
    <row r="19" spans="1:7" ht="14.25" thickTop="1">
      <c r="A19" s="565" t="s">
        <v>2</v>
      </c>
      <c r="B19" s="567" t="s">
        <v>154</v>
      </c>
      <c r="C19" s="569" t="s">
        <v>308</v>
      </c>
      <c r="D19" s="303" t="s">
        <v>309</v>
      </c>
      <c r="E19" s="569" t="s">
        <v>310</v>
      </c>
      <c r="F19" s="569" t="s">
        <v>311</v>
      </c>
      <c r="G19" s="304" t="s">
        <v>309</v>
      </c>
    </row>
    <row r="20" spans="1:7" ht="13.5">
      <c r="A20" s="566"/>
      <c r="B20" s="568"/>
      <c r="C20" s="570"/>
      <c r="D20" s="305">
        <v>40909</v>
      </c>
      <c r="E20" s="570"/>
      <c r="F20" s="570"/>
      <c r="G20" s="306">
        <v>41274</v>
      </c>
    </row>
    <row r="21" spans="1:7" ht="15">
      <c r="A21" s="319">
        <v>1</v>
      </c>
      <c r="B21" s="308" t="s">
        <v>24</v>
      </c>
      <c r="C21" s="320"/>
      <c r="D21" s="312">
        <v>0</v>
      </c>
      <c r="E21" s="312">
        <v>0</v>
      </c>
      <c r="F21" s="312">
        <v>0</v>
      </c>
      <c r="G21" s="321">
        <f>D21+E21</f>
        <v>0</v>
      </c>
    </row>
    <row r="22" spans="1:7" ht="15">
      <c r="A22" s="319">
        <v>2</v>
      </c>
      <c r="B22" s="308" t="s">
        <v>312</v>
      </c>
      <c r="C22" s="320"/>
      <c r="D22" s="312">
        <v>0</v>
      </c>
      <c r="E22" s="312">
        <v>0</v>
      </c>
      <c r="F22" s="312">
        <v>0</v>
      </c>
      <c r="G22" s="321">
        <f>D22+E22</f>
        <v>0</v>
      </c>
    </row>
    <row r="23" spans="1:7" ht="15">
      <c r="A23" s="319">
        <v>3</v>
      </c>
      <c r="B23" s="308" t="s">
        <v>316</v>
      </c>
      <c r="C23" s="320"/>
      <c r="D23" s="312">
        <v>0</v>
      </c>
      <c r="E23" s="312">
        <v>0</v>
      </c>
      <c r="F23" s="312">
        <v>0</v>
      </c>
      <c r="G23" s="321">
        <f>D23+E23</f>
        <v>0</v>
      </c>
    </row>
    <row r="24" spans="1:7" ht="15">
      <c r="A24" s="319">
        <v>4</v>
      </c>
      <c r="B24" s="308" t="s">
        <v>314</v>
      </c>
      <c r="C24" s="320"/>
      <c r="D24" s="312">
        <v>0</v>
      </c>
      <c r="E24" s="312">
        <v>0</v>
      </c>
      <c r="F24" s="312">
        <v>0</v>
      </c>
      <c r="G24" s="321">
        <f>D24+E24-F24</f>
        <v>0</v>
      </c>
    </row>
    <row r="25" spans="1:7" ht="15">
      <c r="A25" s="319">
        <v>5</v>
      </c>
      <c r="B25" s="308" t="s">
        <v>437</v>
      </c>
      <c r="C25" s="320"/>
      <c r="D25" s="313">
        <v>0</v>
      </c>
      <c r="E25" s="312">
        <v>0</v>
      </c>
      <c r="F25" s="312">
        <v>0</v>
      </c>
      <c r="G25" s="321">
        <f>D25+E25-F25</f>
        <v>0</v>
      </c>
    </row>
    <row r="26" spans="1:7" ht="15">
      <c r="A26" s="319">
        <v>6</v>
      </c>
      <c r="B26" s="308" t="s">
        <v>438</v>
      </c>
      <c r="C26" s="320"/>
      <c r="D26" s="312">
        <v>0</v>
      </c>
      <c r="E26" s="312">
        <v>0</v>
      </c>
      <c r="F26" s="312">
        <v>0</v>
      </c>
      <c r="G26" s="321">
        <f>D26+E26-F26</f>
        <v>0</v>
      </c>
    </row>
    <row r="27" spans="1:8" ht="27" customHeight="1" thickBot="1">
      <c r="A27" s="322"/>
      <c r="B27" s="323" t="s">
        <v>315</v>
      </c>
      <c r="C27" s="324"/>
      <c r="D27" s="325">
        <f>SUM(D21:D26)</f>
        <v>0</v>
      </c>
      <c r="E27" s="325">
        <f>SUM(E21:E26)</f>
        <v>0</v>
      </c>
      <c r="F27" s="325">
        <f>SUM(F21:F26)</f>
        <v>0</v>
      </c>
      <c r="G27" s="326">
        <f>SUM(G21:G26)</f>
        <v>0</v>
      </c>
      <c r="H27" s="90" t="s">
        <v>456</v>
      </c>
    </row>
    <row r="28" spans="1:7" ht="14.25" thickTop="1">
      <c r="A28" s="190" t="s">
        <v>440</v>
      </c>
      <c r="B28" s="190"/>
      <c r="C28" s="190"/>
      <c r="D28" s="190"/>
      <c r="E28" s="190"/>
      <c r="F28" s="327"/>
      <c r="G28" s="328"/>
    </row>
    <row r="29" ht="9" customHeight="1"/>
    <row r="30" spans="2:7" ht="15">
      <c r="B30" s="564" t="s">
        <v>435</v>
      </c>
      <c r="C30" s="564"/>
      <c r="D30" s="564"/>
      <c r="E30" s="564"/>
      <c r="F30" s="564"/>
      <c r="G30" s="564"/>
    </row>
    <row r="31" ht="14.25" thickBot="1"/>
    <row r="32" spans="1:7" ht="14.25" thickTop="1">
      <c r="A32" s="565" t="s">
        <v>2</v>
      </c>
      <c r="B32" s="567" t="s">
        <v>154</v>
      </c>
      <c r="C32" s="569" t="s">
        <v>308</v>
      </c>
      <c r="D32" s="303" t="s">
        <v>309</v>
      </c>
      <c r="E32" s="569" t="s">
        <v>310</v>
      </c>
      <c r="F32" s="569" t="s">
        <v>311</v>
      </c>
      <c r="G32" s="304" t="s">
        <v>309</v>
      </c>
    </row>
    <row r="33" spans="1:7" ht="13.5">
      <c r="A33" s="566"/>
      <c r="B33" s="568"/>
      <c r="C33" s="570"/>
      <c r="D33" s="305">
        <v>40909</v>
      </c>
      <c r="E33" s="570"/>
      <c r="F33" s="570"/>
      <c r="G33" s="306">
        <v>41274</v>
      </c>
    </row>
    <row r="34" spans="1:7" ht="15">
      <c r="A34" s="319">
        <v>1</v>
      </c>
      <c r="B34" s="308" t="s">
        <v>24</v>
      </c>
      <c r="C34" s="320"/>
      <c r="D34" s="312">
        <v>0</v>
      </c>
      <c r="E34" s="312"/>
      <c r="F34" s="312">
        <v>0</v>
      </c>
      <c r="G34" s="321">
        <f aca="true" t="shared" si="1" ref="G34:G39">D34+E34-F34</f>
        <v>0</v>
      </c>
    </row>
    <row r="35" spans="1:7" ht="15">
      <c r="A35" s="319">
        <v>2</v>
      </c>
      <c r="B35" s="308" t="s">
        <v>312</v>
      </c>
      <c r="C35" s="320"/>
      <c r="D35" s="312">
        <v>0</v>
      </c>
      <c r="E35" s="312"/>
      <c r="F35" s="312">
        <v>0</v>
      </c>
      <c r="G35" s="321">
        <f t="shared" si="1"/>
        <v>0</v>
      </c>
    </row>
    <row r="36" spans="1:7" ht="15">
      <c r="A36" s="319">
        <v>3</v>
      </c>
      <c r="B36" s="308" t="s">
        <v>316</v>
      </c>
      <c r="C36" s="320"/>
      <c r="D36" s="312">
        <v>0</v>
      </c>
      <c r="E36" s="313">
        <v>6508807</v>
      </c>
      <c r="F36" s="312">
        <v>0</v>
      </c>
      <c r="G36" s="321">
        <f t="shared" si="1"/>
        <v>6508807</v>
      </c>
    </row>
    <row r="37" spans="1:7" ht="15">
      <c r="A37" s="319">
        <v>4</v>
      </c>
      <c r="B37" s="308" t="s">
        <v>314</v>
      </c>
      <c r="C37" s="320"/>
      <c r="D37" s="312">
        <v>0</v>
      </c>
      <c r="E37" s="312">
        <f>E11</f>
        <v>940168</v>
      </c>
      <c r="F37" s="312">
        <v>0</v>
      </c>
      <c r="G37" s="321">
        <f t="shared" si="1"/>
        <v>940168</v>
      </c>
    </row>
    <row r="38" spans="1:7" ht="15">
      <c r="A38" s="319">
        <v>5</v>
      </c>
      <c r="B38" s="308" t="s">
        <v>437</v>
      </c>
      <c r="C38" s="320"/>
      <c r="D38" s="313">
        <v>0</v>
      </c>
      <c r="E38" s="312">
        <v>209638</v>
      </c>
      <c r="F38" s="312">
        <v>0</v>
      </c>
      <c r="G38" s="321">
        <f t="shared" si="1"/>
        <v>209638</v>
      </c>
    </row>
    <row r="39" spans="1:7" ht="15">
      <c r="A39" s="319">
        <v>6</v>
      </c>
      <c r="B39" s="308" t="s">
        <v>438</v>
      </c>
      <c r="C39" s="320"/>
      <c r="D39" s="312">
        <v>0</v>
      </c>
      <c r="E39" s="312">
        <v>1246560</v>
      </c>
      <c r="F39" s="312">
        <v>0</v>
      </c>
      <c r="G39" s="321">
        <f t="shared" si="1"/>
        <v>1246560</v>
      </c>
    </row>
    <row r="40" spans="1:7" ht="24.75" customHeight="1" thickBot="1">
      <c r="A40" s="322"/>
      <c r="B40" s="323" t="s">
        <v>315</v>
      </c>
      <c r="C40" s="324"/>
      <c r="D40" s="325">
        <v>0</v>
      </c>
      <c r="E40" s="325">
        <f>SUM(E34:E39)</f>
        <v>8905173</v>
      </c>
      <c r="F40" s="325">
        <f>SUM(F34:F39)</f>
        <v>0</v>
      </c>
      <c r="G40" s="326">
        <f>SUM(G34:G39)</f>
        <v>8905173</v>
      </c>
    </row>
    <row r="41" ht="14.25" thickTop="1"/>
    <row r="42" spans="2:5" ht="24" customHeight="1">
      <c r="B42" s="302" t="s">
        <v>159</v>
      </c>
      <c r="C42" s="329"/>
      <c r="E42" s="236" t="s">
        <v>160</v>
      </c>
    </row>
    <row r="43" spans="2:7" ht="34.5" customHeight="1">
      <c r="B43" s="302" t="s">
        <v>442</v>
      </c>
      <c r="C43" s="302"/>
      <c r="E43" s="236" t="s">
        <v>327</v>
      </c>
      <c r="G43" s="217"/>
    </row>
    <row r="44" spans="5:7" ht="13.5">
      <c r="E44" s="302"/>
      <c r="F44" s="329"/>
      <c r="G44" s="236"/>
    </row>
    <row r="47" ht="13.5">
      <c r="G47" s="217"/>
    </row>
  </sheetData>
  <sheetProtection/>
  <mergeCells count="18"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5.57421875" style="0" customWidth="1"/>
    <col min="2" max="2" width="44.28125" style="0" customWidth="1"/>
    <col min="3" max="3" width="14.140625" style="0" customWidth="1"/>
    <col min="4" max="4" width="14.7109375" style="0" customWidth="1"/>
    <col min="5" max="5" width="12.8515625" style="0" customWidth="1"/>
    <col min="6" max="6" width="11.00390625" style="0" customWidth="1"/>
    <col min="7" max="7" width="12.8515625" style="5" customWidth="1"/>
    <col min="8" max="8" width="12.8515625" style="0" customWidth="1"/>
  </cols>
  <sheetData>
    <row r="1" spans="1:8" ht="15">
      <c r="A1" s="571" t="s">
        <v>427</v>
      </c>
      <c r="B1" s="571"/>
      <c r="C1" s="571"/>
      <c r="D1" s="571"/>
      <c r="E1" s="571"/>
      <c r="F1" s="90"/>
      <c r="G1" s="90"/>
      <c r="H1" s="90"/>
    </row>
    <row r="2" spans="1:8" ht="11.25" customHeight="1">
      <c r="A2" s="90"/>
      <c r="B2" s="90"/>
      <c r="C2" s="90"/>
      <c r="D2" s="90"/>
      <c r="E2" s="90"/>
      <c r="F2" s="90"/>
      <c r="G2" s="90"/>
      <c r="H2" s="90"/>
    </row>
    <row r="3" spans="1:8" ht="15">
      <c r="A3" s="572" t="s">
        <v>317</v>
      </c>
      <c r="B3" s="573"/>
      <c r="C3" s="573"/>
      <c r="D3" s="91"/>
      <c r="E3" s="91"/>
      <c r="F3" s="90"/>
      <c r="G3" s="90"/>
      <c r="H3" s="90"/>
    </row>
    <row r="4" spans="1:8" ht="15.75" thickBot="1">
      <c r="A4" s="92"/>
      <c r="B4" s="93"/>
      <c r="C4" s="93"/>
      <c r="D4" s="94"/>
      <c r="E4" s="94"/>
      <c r="F4" s="90"/>
      <c r="G4" s="90"/>
      <c r="H4" s="90"/>
    </row>
    <row r="5" spans="1:8" ht="27.75" thickTop="1">
      <c r="A5" s="95" t="s">
        <v>2</v>
      </c>
      <c r="B5" s="96" t="s">
        <v>146</v>
      </c>
      <c r="C5" s="97" t="s">
        <v>41</v>
      </c>
      <c r="D5" s="98" t="s">
        <v>42</v>
      </c>
      <c r="E5" s="98" t="s">
        <v>64</v>
      </c>
      <c r="F5" s="97" t="s">
        <v>318</v>
      </c>
      <c r="G5" s="97" t="s">
        <v>319</v>
      </c>
      <c r="H5" s="99" t="s">
        <v>136</v>
      </c>
    </row>
    <row r="6" spans="1:8" ht="24.75" customHeight="1">
      <c r="A6" s="100" t="s">
        <v>3</v>
      </c>
      <c r="B6" s="101" t="s">
        <v>575</v>
      </c>
      <c r="C6" s="102">
        <v>0</v>
      </c>
      <c r="D6" s="103">
        <v>0</v>
      </c>
      <c r="E6" s="103">
        <v>0</v>
      </c>
      <c r="F6" s="104">
        <v>0</v>
      </c>
      <c r="G6" s="105">
        <v>0</v>
      </c>
      <c r="H6" s="106">
        <v>0</v>
      </c>
    </row>
    <row r="7" spans="1:8" ht="28.5" customHeight="1">
      <c r="A7" s="107" t="s">
        <v>126</v>
      </c>
      <c r="B7" s="108" t="s">
        <v>320</v>
      </c>
      <c r="C7" s="109"/>
      <c r="D7" s="110"/>
      <c r="E7" s="110"/>
      <c r="F7" s="105"/>
      <c r="G7" s="105"/>
      <c r="H7" s="111"/>
    </row>
    <row r="8" spans="1:8" ht="25.5" customHeight="1">
      <c r="A8" s="100" t="s">
        <v>127</v>
      </c>
      <c r="B8" s="101" t="s">
        <v>62</v>
      </c>
      <c r="C8" s="102"/>
      <c r="D8" s="103"/>
      <c r="E8" s="103"/>
      <c r="F8" s="104"/>
      <c r="G8" s="105"/>
      <c r="H8" s="111"/>
    </row>
    <row r="9" spans="1:8" s="84" customFormat="1" ht="27" customHeight="1">
      <c r="A9" s="112">
        <v>1</v>
      </c>
      <c r="B9" s="113" t="s">
        <v>63</v>
      </c>
      <c r="C9" s="114"/>
      <c r="D9" s="115"/>
      <c r="E9" s="115"/>
      <c r="F9" s="114"/>
      <c r="G9" s="114">
        <v>-7869461</v>
      </c>
      <c r="H9" s="116">
        <f>G9</f>
        <v>-7869461</v>
      </c>
    </row>
    <row r="10" spans="1:8" ht="21.75" customHeight="1">
      <c r="A10" s="107">
        <v>2</v>
      </c>
      <c r="B10" s="108" t="s">
        <v>321</v>
      </c>
      <c r="C10" s="109"/>
      <c r="D10" s="110"/>
      <c r="E10" s="110"/>
      <c r="F10" s="105"/>
      <c r="G10" s="105"/>
      <c r="H10" s="111"/>
    </row>
    <row r="11" spans="1:8" ht="24.75" customHeight="1">
      <c r="A11" s="107">
        <v>3</v>
      </c>
      <c r="B11" s="108" t="s">
        <v>322</v>
      </c>
      <c r="C11" s="109"/>
      <c r="D11" s="110"/>
      <c r="E11" s="110"/>
      <c r="F11" s="105"/>
      <c r="G11" s="105"/>
      <c r="H11" s="111"/>
    </row>
    <row r="12" spans="1:8" ht="21" customHeight="1">
      <c r="A12" s="107">
        <v>4</v>
      </c>
      <c r="B12" s="108" t="s">
        <v>323</v>
      </c>
      <c r="C12" s="109"/>
      <c r="D12" s="110"/>
      <c r="E12" s="110"/>
      <c r="F12" s="105"/>
      <c r="G12" s="105">
        <v>2000000</v>
      </c>
      <c r="H12" s="111">
        <v>2000000</v>
      </c>
    </row>
    <row r="13" spans="1:8" ht="34.5" customHeight="1">
      <c r="A13" s="100" t="s">
        <v>4</v>
      </c>
      <c r="B13" s="101" t="s">
        <v>443</v>
      </c>
      <c r="C13" s="102">
        <v>2000000</v>
      </c>
      <c r="D13" s="103">
        <v>0</v>
      </c>
      <c r="E13" s="103">
        <v>0</v>
      </c>
      <c r="F13" s="104">
        <v>0</v>
      </c>
      <c r="G13" s="105">
        <f>SUM(G9:G12)</f>
        <v>-5869461</v>
      </c>
      <c r="H13" s="106">
        <f>SUM(H9:H12)</f>
        <v>-5869461</v>
      </c>
    </row>
    <row r="14" spans="1:8" ht="21" customHeight="1">
      <c r="A14" s="107">
        <v>1</v>
      </c>
      <c r="B14" s="108" t="s">
        <v>63</v>
      </c>
      <c r="C14" s="117"/>
      <c r="D14" s="103"/>
      <c r="E14" s="103"/>
      <c r="F14" s="105"/>
      <c r="G14" s="114">
        <f>'2010 pasivi'!F41</f>
        <v>-10289461</v>
      </c>
      <c r="H14" s="117">
        <f>G14</f>
        <v>-10289461</v>
      </c>
    </row>
    <row r="15" spans="1:8" ht="20.25" customHeight="1">
      <c r="A15" s="107">
        <v>2</v>
      </c>
      <c r="B15" s="108" t="s">
        <v>321</v>
      </c>
      <c r="C15" s="109"/>
      <c r="D15" s="110"/>
      <c r="E15" s="110"/>
      <c r="F15" s="105"/>
      <c r="G15" s="105"/>
      <c r="H15" s="111"/>
    </row>
    <row r="16" spans="1:8" ht="25.5" customHeight="1">
      <c r="A16" s="107">
        <v>3</v>
      </c>
      <c r="B16" s="108" t="s">
        <v>324</v>
      </c>
      <c r="C16" s="102">
        <v>1500000</v>
      </c>
      <c r="D16" s="110"/>
      <c r="E16" s="110"/>
      <c r="F16" s="105"/>
      <c r="G16" s="105">
        <v>3500000</v>
      </c>
      <c r="H16" s="111">
        <v>3500000</v>
      </c>
    </row>
    <row r="17" spans="1:8" ht="21.75" customHeight="1">
      <c r="A17" s="107">
        <v>4</v>
      </c>
      <c r="B17" s="108" t="s">
        <v>325</v>
      </c>
      <c r="C17" s="118"/>
      <c r="D17" s="110"/>
      <c r="E17" s="110"/>
      <c r="F17" s="105"/>
      <c r="G17" s="105"/>
      <c r="H17" s="111"/>
    </row>
    <row r="18" spans="1:8" ht="30" customHeight="1" thickBot="1">
      <c r="A18" s="119" t="s">
        <v>37</v>
      </c>
      <c r="B18" s="120" t="s">
        <v>428</v>
      </c>
      <c r="C18" s="121">
        <f aca="true" t="shared" si="0" ref="C18:H18">C13+C14+C15+C16+C17</f>
        <v>3500000</v>
      </c>
      <c r="D18" s="121">
        <f t="shared" si="0"/>
        <v>0</v>
      </c>
      <c r="E18" s="121">
        <f t="shared" si="0"/>
        <v>0</v>
      </c>
      <c r="F18" s="121">
        <f t="shared" si="0"/>
        <v>0</v>
      </c>
      <c r="G18" s="121">
        <f t="shared" si="0"/>
        <v>-12658922</v>
      </c>
      <c r="H18" s="121">
        <f t="shared" si="0"/>
        <v>-12658922</v>
      </c>
    </row>
    <row r="19" spans="1:8" ht="24.75" customHeight="1" thickTop="1">
      <c r="A19" s="90"/>
      <c r="B19" s="90"/>
      <c r="C19" s="90"/>
      <c r="D19" s="90"/>
      <c r="E19" s="90"/>
      <c r="F19" s="90"/>
      <c r="G19" s="90"/>
      <c r="H19" s="90"/>
    </row>
    <row r="20" spans="1:8" ht="22.5" customHeight="1">
      <c r="A20" s="90"/>
      <c r="B20" s="122" t="s">
        <v>159</v>
      </c>
      <c r="C20" s="90"/>
      <c r="D20" s="90"/>
      <c r="E20" s="90"/>
      <c r="F20" s="574" t="s">
        <v>160</v>
      </c>
      <c r="G20" s="574"/>
      <c r="H20" s="90"/>
    </row>
    <row r="21" spans="1:8" ht="27.75" customHeight="1">
      <c r="A21" s="90"/>
      <c r="B21" s="122" t="s">
        <v>442</v>
      </c>
      <c r="C21" s="90"/>
      <c r="D21" s="90"/>
      <c r="E21" s="90"/>
      <c r="F21" s="574" t="s">
        <v>327</v>
      </c>
      <c r="G21" s="574"/>
      <c r="H21" s="90"/>
    </row>
  </sheetData>
  <sheetProtection/>
  <mergeCells count="4">
    <mergeCell ref="A1:E1"/>
    <mergeCell ref="A3:C3"/>
    <mergeCell ref="F20:G20"/>
    <mergeCell ref="F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9">
      <selection activeCell="K16" sqref="K16:K17"/>
    </sheetView>
  </sheetViews>
  <sheetFormatPr defaultColWidth="9.140625" defaultRowHeight="12.75"/>
  <cols>
    <col min="1" max="1" width="11.7109375" style="216" customWidth="1"/>
    <col min="2" max="2" width="33.421875" style="216" customWidth="1"/>
    <col min="3" max="3" width="9.8515625" style="216" customWidth="1"/>
    <col min="4" max="4" width="12.00390625" style="216" customWidth="1"/>
    <col min="5" max="5" width="12.7109375" style="216" customWidth="1"/>
    <col min="6" max="6" width="16.140625" style="216" customWidth="1"/>
    <col min="7" max="7" width="20.28125" style="216" customWidth="1"/>
    <col min="8" max="8" width="16.57421875" style="216" customWidth="1"/>
    <col min="9" max="33" width="8.8515625" style="216" customWidth="1"/>
    <col min="34" max="16384" width="8.8515625" style="126" customWidth="1"/>
  </cols>
  <sheetData>
    <row r="1" spans="1:7" ht="15">
      <c r="A1" s="557" t="s">
        <v>429</v>
      </c>
      <c r="B1" s="557"/>
      <c r="C1" s="557"/>
      <c r="D1" s="557"/>
      <c r="E1" s="557"/>
      <c r="F1" s="557"/>
      <c r="G1" s="557"/>
    </row>
    <row r="3" spans="1:7" ht="18" customHeight="1">
      <c r="A3" s="575" t="s">
        <v>436</v>
      </c>
      <c r="B3" s="575"/>
      <c r="C3" s="575"/>
      <c r="D3" s="575"/>
      <c r="E3" s="575"/>
      <c r="F3" s="575"/>
      <c r="G3" s="575"/>
    </row>
    <row r="4" spans="1:7" ht="13.5">
      <c r="A4" s="330"/>
      <c r="B4" s="331"/>
      <c r="C4" s="331"/>
      <c r="D4" s="331"/>
      <c r="E4" s="331"/>
      <c r="F4" s="331"/>
      <c r="G4" s="331"/>
    </row>
    <row r="5" spans="1:7" ht="14.25" thickBot="1">
      <c r="A5" s="330"/>
      <c r="B5" s="331"/>
      <c r="C5" s="331"/>
      <c r="D5" s="331"/>
      <c r="E5" s="331"/>
      <c r="F5" s="331"/>
      <c r="G5" s="331"/>
    </row>
    <row r="6" spans="1:9" ht="27" thickBot="1" thickTop="1">
      <c r="A6" s="332"/>
      <c r="B6" s="333" t="s">
        <v>134</v>
      </c>
      <c r="C6" s="334" t="s">
        <v>24</v>
      </c>
      <c r="D6" s="334" t="s">
        <v>5</v>
      </c>
      <c r="E6" s="334" t="s">
        <v>83</v>
      </c>
      <c r="F6" s="334" t="s">
        <v>135</v>
      </c>
      <c r="G6" s="335" t="s">
        <v>136</v>
      </c>
      <c r="I6" s="359"/>
    </row>
    <row r="7" spans="1:7" ht="14.25" thickTop="1">
      <c r="A7" s="336"/>
      <c r="B7" s="337"/>
      <c r="C7" s="337"/>
      <c r="D7" s="337"/>
      <c r="E7" s="337"/>
      <c r="F7" s="337"/>
      <c r="G7" s="338"/>
    </row>
    <row r="8" spans="1:7" ht="13.5">
      <c r="A8" s="339" t="s">
        <v>126</v>
      </c>
      <c r="B8" s="340" t="s">
        <v>445</v>
      </c>
      <c r="C8" s="341"/>
      <c r="D8" s="342"/>
      <c r="E8" s="343"/>
      <c r="F8" s="343">
        <v>0</v>
      </c>
      <c r="G8" s="344">
        <f>SUM(C8:F8)</f>
        <v>0</v>
      </c>
    </row>
    <row r="9" spans="1:7" ht="13.5">
      <c r="A9" s="345"/>
      <c r="B9" s="346" t="s">
        <v>137</v>
      </c>
      <c r="C9" s="347">
        <v>0</v>
      </c>
      <c r="D9" s="347"/>
      <c r="E9" s="348">
        <f>'2010 aktivi'!F36</f>
        <v>7448975</v>
      </c>
      <c r="F9" s="348">
        <f>'2010 aktivi'!F37</f>
        <v>1456198</v>
      </c>
      <c r="G9" s="349">
        <f>SUM(C9:F9)</f>
        <v>8905173</v>
      </c>
    </row>
    <row r="10" spans="1:7" ht="13.5">
      <c r="A10" s="345"/>
      <c r="B10" s="346" t="s">
        <v>138</v>
      </c>
      <c r="C10" s="347">
        <v>0</v>
      </c>
      <c r="D10" s="347"/>
      <c r="E10" s="348"/>
      <c r="F10" s="348"/>
      <c r="G10" s="349">
        <f>SUM(C10:F10)</f>
        <v>0</v>
      </c>
    </row>
    <row r="11" spans="1:8" ht="13.5">
      <c r="A11" s="345"/>
      <c r="B11" s="350" t="s">
        <v>446</v>
      </c>
      <c r="C11" s="347">
        <f>C8+C9-C10</f>
        <v>0</v>
      </c>
      <c r="D11" s="347">
        <f>SUM(D8:D10)</f>
        <v>0</v>
      </c>
      <c r="E11" s="347">
        <f>SUM(E8:E10)</f>
        <v>7448975</v>
      </c>
      <c r="F11" s="347">
        <f>SUM(F8:F10)</f>
        <v>1456198</v>
      </c>
      <c r="G11" s="351">
        <f>SUM(G8:G10)</f>
        <v>8905173</v>
      </c>
      <c r="H11" s="217"/>
    </row>
    <row r="12" spans="1:7" ht="13.5">
      <c r="A12" s="352"/>
      <c r="B12" s="350"/>
      <c r="C12" s="350"/>
      <c r="D12" s="350"/>
      <c r="E12" s="350"/>
      <c r="F12" s="350"/>
      <c r="G12" s="353"/>
    </row>
    <row r="13" spans="1:7" ht="13.5">
      <c r="A13" s="345" t="s">
        <v>127</v>
      </c>
      <c r="B13" s="346" t="s">
        <v>447</v>
      </c>
      <c r="C13" s="347">
        <v>0</v>
      </c>
      <c r="D13" s="347"/>
      <c r="E13" s="347"/>
      <c r="F13" s="347">
        <v>0</v>
      </c>
      <c r="G13" s="349">
        <f>SUM(C13:F13)</f>
        <v>0</v>
      </c>
    </row>
    <row r="14" spans="1:7" ht="13.5">
      <c r="A14" s="352"/>
      <c r="B14" s="350" t="s">
        <v>139</v>
      </c>
      <c r="C14" s="354">
        <v>0</v>
      </c>
      <c r="D14" s="354">
        <v>0</v>
      </c>
      <c r="E14" s="354"/>
      <c r="F14" s="354">
        <v>0</v>
      </c>
      <c r="G14" s="349">
        <f>SUM(C14:F14)</f>
        <v>0</v>
      </c>
    </row>
    <row r="15" spans="1:7" ht="13.5">
      <c r="A15" s="345"/>
      <c r="B15" s="346" t="s">
        <v>140</v>
      </c>
      <c r="C15" s="347">
        <v>0</v>
      </c>
      <c r="D15" s="347"/>
      <c r="E15" s="347"/>
      <c r="F15" s="347"/>
      <c r="G15" s="349">
        <f>SUM(C15:F15)</f>
        <v>0</v>
      </c>
    </row>
    <row r="16" spans="1:7" ht="13.5">
      <c r="A16" s="345"/>
      <c r="B16" s="346" t="s">
        <v>448</v>
      </c>
      <c r="C16" s="347">
        <f>SUM(C13:C15)</f>
        <v>0</v>
      </c>
      <c r="D16" s="347"/>
      <c r="E16" s="347">
        <f>SUM(E13:E15)</f>
        <v>0</v>
      </c>
      <c r="F16" s="347">
        <f>SUM(F13:F15)</f>
        <v>0</v>
      </c>
      <c r="G16" s="351">
        <f>SUM(G13:G15)</f>
        <v>0</v>
      </c>
    </row>
    <row r="17" spans="1:7" ht="13.5">
      <c r="A17" s="345"/>
      <c r="B17" s="350"/>
      <c r="C17" s="347"/>
      <c r="D17" s="347"/>
      <c r="E17" s="348"/>
      <c r="F17" s="348"/>
      <c r="G17" s="349">
        <f>SUM(C17:F17)</f>
        <v>0</v>
      </c>
    </row>
    <row r="18" spans="1:7" ht="13.5">
      <c r="A18" s="345" t="s">
        <v>141</v>
      </c>
      <c r="B18" s="346" t="s">
        <v>449</v>
      </c>
      <c r="C18" s="347">
        <v>0</v>
      </c>
      <c r="D18" s="347">
        <v>0</v>
      </c>
      <c r="E18" s="348">
        <v>0</v>
      </c>
      <c r="F18" s="348">
        <v>0</v>
      </c>
      <c r="G18" s="349">
        <f>SUM(C18:F18)</f>
        <v>0</v>
      </c>
    </row>
    <row r="19" spans="1:7" ht="13.5">
      <c r="A19" s="345"/>
      <c r="B19" s="346" t="s">
        <v>137</v>
      </c>
      <c r="C19" s="347">
        <v>0</v>
      </c>
      <c r="D19" s="347">
        <v>0</v>
      </c>
      <c r="E19" s="348">
        <v>0</v>
      </c>
      <c r="F19" s="348">
        <v>0</v>
      </c>
      <c r="G19" s="349">
        <f>SUM(C19:F19)</f>
        <v>0</v>
      </c>
    </row>
    <row r="20" spans="1:7" ht="13.5">
      <c r="A20" s="345"/>
      <c r="B20" s="346" t="s">
        <v>138</v>
      </c>
      <c r="C20" s="347">
        <v>0</v>
      </c>
      <c r="D20" s="347">
        <v>0</v>
      </c>
      <c r="E20" s="348">
        <v>0</v>
      </c>
      <c r="F20" s="348">
        <v>0</v>
      </c>
      <c r="G20" s="349">
        <f>SUM(C20:F20)</f>
        <v>0</v>
      </c>
    </row>
    <row r="21" spans="1:7" ht="13.5">
      <c r="A21" s="345"/>
      <c r="B21" s="346" t="s">
        <v>450</v>
      </c>
      <c r="C21" s="347">
        <f>C18+C19-C20</f>
        <v>0</v>
      </c>
      <c r="D21" s="347">
        <f>D18+D19-D20</f>
        <v>0</v>
      </c>
      <c r="E21" s="347">
        <f>E18+E19-E20</f>
        <v>0</v>
      </c>
      <c r="F21" s="347">
        <f>F18+F19-F20</f>
        <v>0</v>
      </c>
      <c r="G21" s="351">
        <f>G18+G19-G20</f>
        <v>0</v>
      </c>
    </row>
    <row r="22" spans="1:7" ht="13.5">
      <c r="A22" s="352"/>
      <c r="B22" s="350"/>
      <c r="C22" s="350"/>
      <c r="D22" s="350"/>
      <c r="E22" s="350"/>
      <c r="F22" s="350"/>
      <c r="G22" s="353"/>
    </row>
    <row r="23" spans="1:7" ht="13.5">
      <c r="A23" s="345" t="s">
        <v>142</v>
      </c>
      <c r="B23" s="346" t="s">
        <v>451</v>
      </c>
      <c r="C23" s="348">
        <f>C8-C13-C18</f>
        <v>0</v>
      </c>
      <c r="D23" s="348">
        <f>D8-D13-D18</f>
        <v>0</v>
      </c>
      <c r="E23" s="348">
        <f>E8-E13-E18</f>
        <v>0</v>
      </c>
      <c r="F23" s="348">
        <f>F8-F13-F18</f>
        <v>0</v>
      </c>
      <c r="G23" s="349">
        <f>G8-G13-G18</f>
        <v>0</v>
      </c>
    </row>
    <row r="24" spans="1:7" ht="13.5">
      <c r="A24" s="345"/>
      <c r="B24" s="350"/>
      <c r="C24" s="347"/>
      <c r="D24" s="347"/>
      <c r="E24" s="348"/>
      <c r="F24" s="348"/>
      <c r="G24" s="349">
        <f>SUM(C24:F24)</f>
        <v>0</v>
      </c>
    </row>
    <row r="25" spans="1:7" ht="14.25" thickBot="1">
      <c r="A25" s="355"/>
      <c r="B25" s="356" t="s">
        <v>452</v>
      </c>
      <c r="C25" s="357">
        <f>C11-C16-C21</f>
        <v>0</v>
      </c>
      <c r="D25" s="357">
        <f>D11-D16-D21</f>
        <v>0</v>
      </c>
      <c r="E25" s="357">
        <f>E11-E16-E21</f>
        <v>7448975</v>
      </c>
      <c r="F25" s="357">
        <f>F11-F16-F21</f>
        <v>1456198</v>
      </c>
      <c r="G25" s="358">
        <f>G11-G16-G21</f>
        <v>8905173</v>
      </c>
    </row>
    <row r="26" ht="14.25" thickTop="1"/>
    <row r="27" spans="2:4" ht="19.5" customHeight="1">
      <c r="B27" s="235" t="s">
        <v>159</v>
      </c>
      <c r="C27" s="548" t="s">
        <v>160</v>
      </c>
      <c r="D27" s="548"/>
    </row>
    <row r="28" spans="2:4" ht="27" customHeight="1">
      <c r="B28" s="235" t="s">
        <v>442</v>
      </c>
      <c r="C28" s="548" t="s">
        <v>327</v>
      </c>
      <c r="D28" s="548"/>
    </row>
    <row r="29" ht="42.75" customHeight="1"/>
  </sheetData>
  <sheetProtection/>
  <mergeCells count="4">
    <mergeCell ref="A3:G3"/>
    <mergeCell ref="A1:G1"/>
    <mergeCell ref="C27:D27"/>
    <mergeCell ref="C28:D28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L36" sqref="L36"/>
    </sheetView>
  </sheetViews>
  <sheetFormatPr defaultColWidth="9.140625" defaultRowHeight="12.75"/>
  <cols>
    <col min="1" max="1" width="5.421875" style="362" customWidth="1"/>
    <col min="2" max="5" width="8.8515625" style="362" customWidth="1"/>
    <col min="6" max="6" width="8.140625" style="362" customWidth="1"/>
    <col min="7" max="10" width="8.8515625" style="362" customWidth="1"/>
  </cols>
  <sheetData>
    <row r="1" spans="1:10" ht="26.25" customHeight="1">
      <c r="A1" s="360"/>
      <c r="B1" s="361" t="s">
        <v>330</v>
      </c>
      <c r="G1" s="360"/>
      <c r="H1" s="360"/>
      <c r="I1" s="360"/>
      <c r="J1" s="360"/>
    </row>
    <row r="2" spans="1:10" ht="21" customHeight="1">
      <c r="A2" s="360"/>
      <c r="B2" s="363" t="s">
        <v>331</v>
      </c>
      <c r="G2" s="360"/>
      <c r="H2" s="360"/>
      <c r="I2" s="360"/>
      <c r="J2" s="360"/>
    </row>
    <row r="3" spans="1:10" ht="12.75">
      <c r="A3" s="360"/>
      <c r="B3" s="161"/>
      <c r="C3" s="360"/>
      <c r="D3" s="360"/>
      <c r="E3" s="360"/>
      <c r="F3" s="360"/>
      <c r="G3" s="360"/>
      <c r="H3" s="360"/>
      <c r="I3" s="161" t="s">
        <v>287</v>
      </c>
      <c r="J3" s="360"/>
    </row>
    <row r="4" spans="1:10" ht="12.75">
      <c r="A4" s="360"/>
      <c r="B4" s="161"/>
      <c r="C4" s="360"/>
      <c r="D4" s="360"/>
      <c r="E4" s="360"/>
      <c r="F4" s="360"/>
      <c r="G4" s="360"/>
      <c r="H4" s="360"/>
      <c r="I4" s="360"/>
      <c r="J4" s="360"/>
    </row>
    <row r="5" spans="1:10" ht="18" customHeight="1" thickBot="1">
      <c r="A5" s="364"/>
      <c r="B5" s="364"/>
      <c r="C5" s="364"/>
      <c r="D5" s="364"/>
      <c r="E5" s="364"/>
      <c r="F5" s="364"/>
      <c r="G5" s="364"/>
      <c r="H5" s="364"/>
      <c r="I5" s="365"/>
      <c r="J5" s="366" t="s">
        <v>217</v>
      </c>
    </row>
    <row r="6" spans="1:10" ht="26.25" customHeight="1" thickTop="1">
      <c r="A6" s="587" t="s">
        <v>218</v>
      </c>
      <c r="B6" s="588"/>
      <c r="C6" s="588"/>
      <c r="D6" s="588"/>
      <c r="E6" s="588"/>
      <c r="F6" s="588"/>
      <c r="G6" s="588"/>
      <c r="H6" s="588"/>
      <c r="I6" s="588"/>
      <c r="J6" s="589"/>
    </row>
    <row r="7" spans="1:10" ht="36" customHeight="1" thickBot="1">
      <c r="A7" s="367"/>
      <c r="B7" s="590" t="s">
        <v>288</v>
      </c>
      <c r="C7" s="590"/>
      <c r="D7" s="590"/>
      <c r="E7" s="590"/>
      <c r="F7" s="591"/>
      <c r="G7" s="368" t="s">
        <v>220</v>
      </c>
      <c r="H7" s="368" t="s">
        <v>221</v>
      </c>
      <c r="I7" s="369" t="s">
        <v>430</v>
      </c>
      <c r="J7" s="370" t="s">
        <v>431</v>
      </c>
    </row>
    <row r="8" spans="1:10" ht="25.5" customHeight="1" thickTop="1">
      <c r="A8" s="371">
        <v>1</v>
      </c>
      <c r="B8" s="592" t="s">
        <v>289</v>
      </c>
      <c r="C8" s="593"/>
      <c r="D8" s="593"/>
      <c r="E8" s="593"/>
      <c r="F8" s="593"/>
      <c r="G8" s="372">
        <v>70</v>
      </c>
      <c r="H8" s="372">
        <v>11100</v>
      </c>
      <c r="I8" s="373">
        <v>0</v>
      </c>
      <c r="J8" s="374">
        <v>0</v>
      </c>
    </row>
    <row r="9" spans="1:10" ht="26.25">
      <c r="A9" s="375" t="s">
        <v>244</v>
      </c>
      <c r="B9" s="585" t="s">
        <v>290</v>
      </c>
      <c r="C9" s="585"/>
      <c r="D9" s="585"/>
      <c r="E9" s="585"/>
      <c r="F9" s="586"/>
      <c r="G9" s="376" t="s">
        <v>291</v>
      </c>
      <c r="H9" s="376">
        <v>11101</v>
      </c>
      <c r="I9" s="377">
        <v>0</v>
      </c>
      <c r="J9" s="378">
        <v>0</v>
      </c>
    </row>
    <row r="10" spans="1:10" ht="18" customHeight="1">
      <c r="A10" s="379" t="s">
        <v>227</v>
      </c>
      <c r="B10" s="585" t="s">
        <v>292</v>
      </c>
      <c r="C10" s="585"/>
      <c r="D10" s="585"/>
      <c r="E10" s="585"/>
      <c r="F10" s="586"/>
      <c r="G10" s="376">
        <v>704</v>
      </c>
      <c r="H10" s="376">
        <v>11102</v>
      </c>
      <c r="I10" s="377">
        <v>0</v>
      </c>
      <c r="J10" s="378">
        <v>0</v>
      </c>
    </row>
    <row r="11" spans="1:10" ht="17.25" customHeight="1">
      <c r="A11" s="379" t="s">
        <v>229</v>
      </c>
      <c r="B11" s="585" t="s">
        <v>293</v>
      </c>
      <c r="C11" s="585"/>
      <c r="D11" s="585"/>
      <c r="E11" s="585"/>
      <c r="F11" s="586"/>
      <c r="G11" s="380">
        <v>705</v>
      </c>
      <c r="H11" s="376">
        <v>11103</v>
      </c>
      <c r="I11" s="377">
        <v>0</v>
      </c>
      <c r="J11" s="378">
        <v>0</v>
      </c>
    </row>
    <row r="12" spans="1:10" ht="25.5" customHeight="1">
      <c r="A12" s="381">
        <v>2</v>
      </c>
      <c r="B12" s="580" t="s">
        <v>294</v>
      </c>
      <c r="C12" s="580"/>
      <c r="D12" s="580"/>
      <c r="E12" s="580"/>
      <c r="F12" s="581"/>
      <c r="G12" s="382">
        <v>708</v>
      </c>
      <c r="H12" s="383">
        <v>11104</v>
      </c>
      <c r="I12" s="377">
        <v>0</v>
      </c>
      <c r="J12" s="378">
        <v>0</v>
      </c>
    </row>
    <row r="13" spans="1:10" ht="16.5" customHeight="1">
      <c r="A13" s="384" t="s">
        <v>244</v>
      </c>
      <c r="B13" s="585" t="s">
        <v>295</v>
      </c>
      <c r="C13" s="585"/>
      <c r="D13" s="585"/>
      <c r="E13" s="585"/>
      <c r="F13" s="586"/>
      <c r="G13" s="376">
        <v>7081</v>
      </c>
      <c r="H13" s="385">
        <v>111041</v>
      </c>
      <c r="I13" s="377">
        <v>0</v>
      </c>
      <c r="J13" s="378">
        <v>0</v>
      </c>
    </row>
    <row r="14" spans="1:10" ht="16.5" customHeight="1">
      <c r="A14" s="384" t="s">
        <v>246</v>
      </c>
      <c r="B14" s="585" t="s">
        <v>296</v>
      </c>
      <c r="C14" s="585"/>
      <c r="D14" s="585"/>
      <c r="E14" s="585"/>
      <c r="F14" s="586"/>
      <c r="G14" s="376">
        <v>7082</v>
      </c>
      <c r="H14" s="385">
        <v>111042</v>
      </c>
      <c r="I14" s="377">
        <v>0</v>
      </c>
      <c r="J14" s="378">
        <v>0</v>
      </c>
    </row>
    <row r="15" spans="1:10" ht="15" customHeight="1">
      <c r="A15" s="384" t="s">
        <v>248</v>
      </c>
      <c r="B15" s="585" t="s">
        <v>297</v>
      </c>
      <c r="C15" s="585"/>
      <c r="D15" s="585"/>
      <c r="E15" s="585"/>
      <c r="F15" s="586"/>
      <c r="G15" s="376">
        <v>7083</v>
      </c>
      <c r="H15" s="385">
        <v>111043</v>
      </c>
      <c r="I15" s="377">
        <v>0</v>
      </c>
      <c r="J15" s="378">
        <v>0</v>
      </c>
    </row>
    <row r="16" spans="1:10" ht="30.75" customHeight="1">
      <c r="A16" s="386">
        <v>3</v>
      </c>
      <c r="B16" s="580" t="s">
        <v>298</v>
      </c>
      <c r="C16" s="580"/>
      <c r="D16" s="580"/>
      <c r="E16" s="580"/>
      <c r="F16" s="581"/>
      <c r="G16" s="382">
        <v>71</v>
      </c>
      <c r="H16" s="383">
        <v>11201</v>
      </c>
      <c r="I16" s="377">
        <v>0</v>
      </c>
      <c r="J16" s="378">
        <v>0</v>
      </c>
    </row>
    <row r="17" spans="1:10" ht="15" customHeight="1">
      <c r="A17" s="387"/>
      <c r="B17" s="578" t="s">
        <v>299</v>
      </c>
      <c r="C17" s="578"/>
      <c r="D17" s="578"/>
      <c r="E17" s="578"/>
      <c r="F17" s="579"/>
      <c r="G17" s="388"/>
      <c r="H17" s="376">
        <v>112011</v>
      </c>
      <c r="I17" s="377">
        <v>0</v>
      </c>
      <c r="J17" s="378">
        <v>0</v>
      </c>
    </row>
    <row r="18" spans="1:10" ht="15" customHeight="1">
      <c r="A18" s="387"/>
      <c r="B18" s="578" t="s">
        <v>300</v>
      </c>
      <c r="C18" s="578"/>
      <c r="D18" s="578"/>
      <c r="E18" s="578"/>
      <c r="F18" s="579"/>
      <c r="G18" s="388"/>
      <c r="H18" s="376">
        <v>112012</v>
      </c>
      <c r="I18" s="377">
        <v>0</v>
      </c>
      <c r="J18" s="378">
        <v>0</v>
      </c>
    </row>
    <row r="19" spans="1:10" ht="32.25" customHeight="1">
      <c r="A19" s="389">
        <v>4</v>
      </c>
      <c r="B19" s="580" t="s">
        <v>301</v>
      </c>
      <c r="C19" s="580"/>
      <c r="D19" s="580"/>
      <c r="E19" s="580"/>
      <c r="F19" s="581"/>
      <c r="G19" s="390">
        <v>72</v>
      </c>
      <c r="H19" s="391">
        <v>11300</v>
      </c>
      <c r="I19" s="377">
        <v>0</v>
      </c>
      <c r="J19" s="378">
        <v>0</v>
      </c>
    </row>
    <row r="20" spans="1:10" ht="18" customHeight="1">
      <c r="A20" s="379"/>
      <c r="B20" s="582" t="s">
        <v>302</v>
      </c>
      <c r="C20" s="583"/>
      <c r="D20" s="583"/>
      <c r="E20" s="583"/>
      <c r="F20" s="583"/>
      <c r="G20" s="392"/>
      <c r="H20" s="393">
        <v>11301</v>
      </c>
      <c r="I20" s="377">
        <v>0</v>
      </c>
      <c r="J20" s="378">
        <v>0</v>
      </c>
    </row>
    <row r="21" spans="1:10" ht="27" customHeight="1">
      <c r="A21" s="371">
        <v>5</v>
      </c>
      <c r="B21" s="581" t="s">
        <v>303</v>
      </c>
      <c r="C21" s="584"/>
      <c r="D21" s="584"/>
      <c r="E21" s="584"/>
      <c r="F21" s="584"/>
      <c r="G21" s="394">
        <v>73</v>
      </c>
      <c r="H21" s="394">
        <v>11400</v>
      </c>
      <c r="I21" s="377">
        <v>0</v>
      </c>
      <c r="J21" s="378">
        <v>0</v>
      </c>
    </row>
    <row r="22" spans="1:10" ht="26.25" customHeight="1">
      <c r="A22" s="395">
        <v>6</v>
      </c>
      <c r="B22" s="581" t="s">
        <v>304</v>
      </c>
      <c r="C22" s="584"/>
      <c r="D22" s="584"/>
      <c r="E22" s="584"/>
      <c r="F22" s="584"/>
      <c r="G22" s="394">
        <v>75</v>
      </c>
      <c r="H22" s="372">
        <v>11500</v>
      </c>
      <c r="I22" s="377">
        <v>0</v>
      </c>
      <c r="J22" s="378">
        <v>0</v>
      </c>
    </row>
    <row r="23" spans="1:10" ht="24" customHeight="1">
      <c r="A23" s="371">
        <v>7</v>
      </c>
      <c r="B23" s="580" t="s">
        <v>305</v>
      </c>
      <c r="C23" s="580"/>
      <c r="D23" s="580"/>
      <c r="E23" s="580"/>
      <c r="F23" s="581"/>
      <c r="G23" s="382">
        <v>77</v>
      </c>
      <c r="H23" s="382">
        <v>11600</v>
      </c>
      <c r="I23" s="377">
        <v>0</v>
      </c>
      <c r="J23" s="378">
        <v>0</v>
      </c>
    </row>
    <row r="24" spans="1:10" ht="27" customHeight="1" thickBot="1">
      <c r="A24" s="367" t="s">
        <v>306</v>
      </c>
      <c r="B24" s="577" t="s">
        <v>307</v>
      </c>
      <c r="C24" s="577"/>
      <c r="D24" s="577"/>
      <c r="E24" s="577"/>
      <c r="F24" s="577"/>
      <c r="G24" s="396"/>
      <c r="H24" s="396">
        <v>11800</v>
      </c>
      <c r="I24" s="397">
        <v>0</v>
      </c>
      <c r="J24" s="398">
        <v>0</v>
      </c>
    </row>
    <row r="25" spans="1:10" ht="13.5" thickTop="1">
      <c r="A25" s="399"/>
      <c r="B25" s="400"/>
      <c r="C25" s="400"/>
      <c r="D25" s="400"/>
      <c r="E25" s="400"/>
      <c r="F25" s="400"/>
      <c r="G25" s="400"/>
      <c r="H25" s="400"/>
      <c r="I25" s="401"/>
      <c r="J25" s="401"/>
    </row>
    <row r="26" spans="1:10" ht="12.75">
      <c r="A26" s="402"/>
      <c r="B26" s="402"/>
      <c r="C26" s="402"/>
      <c r="D26" s="402"/>
      <c r="E26" s="402"/>
      <c r="F26" s="402"/>
      <c r="I26" s="401"/>
      <c r="J26" s="401"/>
    </row>
    <row r="27" spans="1:10" ht="12.75">
      <c r="A27" s="399"/>
      <c r="B27" s="400"/>
      <c r="C27" s="400"/>
      <c r="D27" s="400"/>
      <c r="E27" s="400"/>
      <c r="F27" s="400"/>
      <c r="G27" s="400"/>
      <c r="H27" s="400"/>
      <c r="I27" s="401"/>
      <c r="J27" s="401"/>
    </row>
    <row r="28" spans="1:8" ht="12.75">
      <c r="A28" s="399"/>
      <c r="B28" s="400"/>
      <c r="C28" s="401" t="s">
        <v>215</v>
      </c>
      <c r="D28" s="401"/>
      <c r="G28" s="576" t="s">
        <v>160</v>
      </c>
      <c r="H28" s="576"/>
    </row>
    <row r="29" spans="1:8" ht="27" customHeight="1">
      <c r="A29" s="399"/>
      <c r="B29" s="400"/>
      <c r="C29" s="401" t="s">
        <v>442</v>
      </c>
      <c r="D29" s="401"/>
      <c r="G29" s="576" t="s">
        <v>327</v>
      </c>
      <c r="H29" s="576"/>
    </row>
    <row r="32" ht="81" customHeight="1"/>
    <row r="33" ht="33.75" customHeight="1"/>
  </sheetData>
  <sheetProtection/>
  <mergeCells count="21">
    <mergeCell ref="A6:J6"/>
    <mergeCell ref="B7:F7"/>
    <mergeCell ref="B8:F8"/>
    <mergeCell ref="B9:F9"/>
    <mergeCell ref="B14:F14"/>
    <mergeCell ref="B15:F15"/>
    <mergeCell ref="B16:F16"/>
    <mergeCell ref="B17:F17"/>
    <mergeCell ref="B10:F10"/>
    <mergeCell ref="B11:F11"/>
    <mergeCell ref="B12:F12"/>
    <mergeCell ref="B13:F13"/>
    <mergeCell ref="G28:H28"/>
    <mergeCell ref="G29:H29"/>
    <mergeCell ref="B24:F24"/>
    <mergeCell ref="B18:F18"/>
    <mergeCell ref="B19:F19"/>
    <mergeCell ref="B20:F20"/>
    <mergeCell ref="B21:F21"/>
    <mergeCell ref="B22:F22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Financa</cp:lastModifiedBy>
  <cp:lastPrinted>2013-07-16T12:25:36Z</cp:lastPrinted>
  <dcterms:created xsi:type="dcterms:W3CDTF">2002-02-16T18:16:52Z</dcterms:created>
  <dcterms:modified xsi:type="dcterms:W3CDTF">2013-07-18T07:32:22Z</dcterms:modified>
  <cp:category/>
  <cp:version/>
  <cp:contentType/>
  <cp:contentStatus/>
</cp:coreProperties>
</file>