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000" firstSheet="2" activeTab="2"/>
  </bookViews>
  <sheets>
    <sheet name="Kapaku" sheetId="9" state="hidden" r:id="rId1"/>
    <sheet name="Bilanci" sheetId="1" state="hidden" r:id="rId2"/>
    <sheet name="PASH" sheetId="2" r:id="rId3"/>
    <sheet name="Cash-Flow" sheetId="3" state="hidden" r:id="rId4"/>
    <sheet name="Kapitalet e Veta" sheetId="10" state="hidden" r:id="rId5"/>
    <sheet name="Aktive A.M." sheetId="5" state="hidden" r:id="rId6"/>
    <sheet name="Makinat" sheetId="14" state="hidden" r:id="rId7"/>
    <sheet name="Ndertesat" sheetId="15" state="hidden" r:id="rId8"/>
    <sheet name="Permbledhese FDP" sheetId="12" state="hidden" r:id="rId9"/>
    <sheet name="Analiza e blerjeve" sheetId="13" state="hidden" r:id="rId10"/>
    <sheet name="Te tjera" sheetId="11" state="hidden" r:id="rId11"/>
  </sheets>
  <definedNames>
    <definedName name="_xlnm.Print_Area" localSheetId="5">'Aktive A.M.'!$A$1:$E$19</definedName>
    <definedName name="_xlnm.Print_Area" localSheetId="1">Bilanci!$A$1:$E$125</definedName>
    <definedName name="_xlnm.Print_Area" localSheetId="3">'Cash-Flow'!$A$1:$E$77</definedName>
    <definedName name="_xlnm.Print_Area" localSheetId="0">Kapaku!$A$1:$L$57</definedName>
    <definedName name="_xlnm.Print_Area" localSheetId="4">'Kapitalet e Veta'!$A$1:$L$39</definedName>
    <definedName name="_xlnm.Print_Area" localSheetId="2">PASH!$A$1:$D$85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2" l="1"/>
  <c r="C27" i="2"/>
  <c r="C56" i="2"/>
  <c r="C32" i="2"/>
  <c r="C26" i="2"/>
  <c r="C23" i="2"/>
  <c r="C12" i="2"/>
  <c r="F23" i="13" l="1"/>
  <c r="B45" i="13"/>
  <c r="F24" i="13"/>
  <c r="F25" i="13"/>
  <c r="I25" i="13"/>
  <c r="G35" i="13"/>
  <c r="F35" i="13"/>
  <c r="C78" i="11" l="1"/>
  <c r="E76" i="11"/>
  <c r="E78" i="11" s="1"/>
  <c r="C10" i="5"/>
  <c r="C27" i="13" l="1"/>
  <c r="H11" i="12"/>
  <c r="H12" i="12"/>
  <c r="H13" i="12"/>
  <c r="H14" i="12"/>
  <c r="H15" i="12"/>
  <c r="H16" i="12"/>
  <c r="H17" i="12"/>
  <c r="H18" i="12"/>
  <c r="H19" i="12"/>
  <c r="H20" i="12"/>
  <c r="H21" i="12"/>
  <c r="H22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E100" i="11"/>
  <c r="E101" i="11" s="1"/>
  <c r="C100" i="11"/>
  <c r="C101" i="11" s="1"/>
  <c r="E19" i="11"/>
  <c r="C19" i="11"/>
  <c r="E15" i="5"/>
  <c r="E14" i="5"/>
  <c r="E7" i="5"/>
  <c r="E13" i="5"/>
  <c r="E16" i="5" l="1"/>
  <c r="E145" i="11"/>
  <c r="E146" i="11" s="1"/>
  <c r="D146" i="11"/>
  <c r="D139" i="11"/>
  <c r="D140" i="11" s="1"/>
  <c r="E139" i="11"/>
  <c r="E140" i="11" s="1"/>
  <c r="E57" i="11"/>
  <c r="D113" i="11"/>
  <c r="C154" i="11"/>
  <c r="C139" i="11"/>
  <c r="C140" i="11" s="1"/>
  <c r="C57" i="11"/>
  <c r="N22" i="12" l="1"/>
  <c r="N21" i="12"/>
  <c r="N19" i="12"/>
  <c r="N15" i="12"/>
  <c r="N13" i="12"/>
  <c r="L12" i="12"/>
  <c r="L13" i="12"/>
  <c r="L14" i="12"/>
  <c r="L15" i="12"/>
  <c r="L16" i="12"/>
  <c r="L17" i="12"/>
  <c r="L18" i="12"/>
  <c r="L19" i="12"/>
  <c r="L20" i="12"/>
  <c r="L21" i="12"/>
  <c r="L22" i="12"/>
  <c r="L11" i="12"/>
  <c r="C12" i="12"/>
  <c r="C13" i="12"/>
  <c r="C14" i="12"/>
  <c r="C15" i="12"/>
  <c r="C16" i="12"/>
  <c r="C17" i="12"/>
  <c r="C18" i="12"/>
  <c r="C19" i="12"/>
  <c r="C20" i="12"/>
  <c r="C21" i="12"/>
  <c r="C22" i="12"/>
  <c r="C11" i="12"/>
  <c r="H25" i="10" l="1"/>
  <c r="H21" i="10"/>
  <c r="E21" i="10"/>
  <c r="H13" i="10"/>
  <c r="H11" i="10"/>
  <c r="E11" i="10"/>
  <c r="B11" i="10"/>
  <c r="B22" i="10" s="1"/>
  <c r="D53" i="1"/>
  <c r="E22" i="10" l="1"/>
  <c r="E23" i="10" s="1"/>
  <c r="E64" i="3"/>
  <c r="E48" i="3"/>
  <c r="B34" i="10"/>
  <c r="J34" i="10"/>
  <c r="I26" i="10"/>
  <c r="K26" i="10" s="1"/>
  <c r="I27" i="10"/>
  <c r="K27" i="10" s="1"/>
  <c r="I28" i="10"/>
  <c r="K28" i="10" s="1"/>
  <c r="I29" i="10"/>
  <c r="K29" i="10" s="1"/>
  <c r="I30" i="10"/>
  <c r="K30" i="10" s="1"/>
  <c r="I31" i="10"/>
  <c r="I32" i="10"/>
  <c r="K32" i="10" s="1"/>
  <c r="I25" i="10"/>
  <c r="K25" i="10" s="1"/>
  <c r="H22" i="10"/>
  <c r="H23" i="10" s="1"/>
  <c r="I12" i="10"/>
  <c r="K12" i="10" s="1"/>
  <c r="I13" i="10"/>
  <c r="K13" i="10" s="1"/>
  <c r="I14" i="10"/>
  <c r="K14" i="10" s="1"/>
  <c r="I15" i="10"/>
  <c r="K15" i="10" s="1"/>
  <c r="I16" i="10"/>
  <c r="K16" i="10" s="1"/>
  <c r="I17" i="10"/>
  <c r="K17" i="10" s="1"/>
  <c r="I18" i="10"/>
  <c r="K18" i="10" s="1"/>
  <c r="I19" i="10"/>
  <c r="K19" i="10" s="1"/>
  <c r="I20" i="10"/>
  <c r="K20" i="10" s="1"/>
  <c r="I21" i="10"/>
  <c r="K21" i="10" s="1"/>
  <c r="I11" i="10"/>
  <c r="K11" i="10" s="1"/>
  <c r="I9" i="10"/>
  <c r="K9" i="10" s="1"/>
  <c r="I23" i="10" l="1"/>
  <c r="K22" i="10"/>
  <c r="E33" i="10"/>
  <c r="H33" i="10"/>
  <c r="H34" i="10" s="1"/>
  <c r="K31" i="10"/>
  <c r="I22" i="10"/>
  <c r="D23" i="13"/>
  <c r="D24" i="13"/>
  <c r="D25" i="13"/>
  <c r="D26" i="13"/>
  <c r="D27" i="13"/>
  <c r="D28" i="13"/>
  <c r="D29" i="13"/>
  <c r="D22" i="13"/>
  <c r="C30" i="13"/>
  <c r="C34" i="13" s="1"/>
  <c r="B30" i="13"/>
  <c r="R23" i="12"/>
  <c r="Q11" i="12"/>
  <c r="Q12" i="12" s="1"/>
  <c r="Q13" i="12" s="1"/>
  <c r="Q14" i="12" s="1"/>
  <c r="Q15" i="12" s="1"/>
  <c r="B23" i="12"/>
  <c r="C23" i="12"/>
  <c r="D23" i="12"/>
  <c r="B15" i="13" s="1"/>
  <c r="E23" i="12"/>
  <c r="B9" i="13" s="1"/>
  <c r="F23" i="12"/>
  <c r="G23" i="12"/>
  <c r="B16" i="13" s="1"/>
  <c r="H23" i="12"/>
  <c r="I23" i="12"/>
  <c r="B11" i="13" s="1"/>
  <c r="J23" i="12"/>
  <c r="K23" i="12"/>
  <c r="B17" i="13" s="1"/>
  <c r="L23" i="12"/>
  <c r="M23" i="12"/>
  <c r="N23" i="12"/>
  <c r="O23" i="12"/>
  <c r="P23" i="12"/>
  <c r="E31" i="11"/>
  <c r="E32" i="11" s="1"/>
  <c r="E36" i="11"/>
  <c r="E41" i="11"/>
  <c r="E47" i="11"/>
  <c r="E65" i="11"/>
  <c r="E66" i="11" s="1"/>
  <c r="E71" i="11"/>
  <c r="E84" i="11"/>
  <c r="E85" i="11" s="1"/>
  <c r="E89" i="11"/>
  <c r="E90" i="11" s="1"/>
  <c r="E94" i="11"/>
  <c r="E105" i="11"/>
  <c r="E106" i="11" s="1"/>
  <c r="E112" i="11"/>
  <c r="E113" i="11" s="1"/>
  <c r="E130" i="11"/>
  <c r="E131" i="11" s="1"/>
  <c r="E154" i="11"/>
  <c r="E156" i="11" s="1"/>
  <c r="E158" i="11" s="1"/>
  <c r="C156" i="11"/>
  <c r="C158" i="11" s="1"/>
  <c r="C145" i="11"/>
  <c r="C146" i="11" s="1"/>
  <c r="C130" i="11"/>
  <c r="C131" i="11" s="1"/>
  <c r="C112" i="11"/>
  <c r="C113" i="11" s="1"/>
  <c r="C105" i="11"/>
  <c r="C106" i="11" s="1"/>
  <c r="C94" i="11"/>
  <c r="C89" i="11"/>
  <c r="C90" i="11" s="1"/>
  <c r="C84" i="11"/>
  <c r="C85" i="11" s="1"/>
  <c r="C71" i="11"/>
  <c r="C65" i="11"/>
  <c r="C66" i="11" s="1"/>
  <c r="C47" i="11"/>
  <c r="C41" i="11"/>
  <c r="C31" i="11"/>
  <c r="C32" i="11" s="1"/>
  <c r="C35" i="11" s="1"/>
  <c r="C36" i="11" s="1"/>
  <c r="E25" i="11"/>
  <c r="E11" i="11"/>
  <c r="E12" i="11" s="1"/>
  <c r="C25" i="11"/>
  <c r="C11" i="11"/>
  <c r="C12" i="11" s="1"/>
  <c r="K23" i="10" l="1"/>
  <c r="B14" i="13"/>
  <c r="C35" i="13" s="1"/>
  <c r="B12" i="13"/>
  <c r="B8" i="13" s="1"/>
  <c r="Q16" i="12"/>
  <c r="Q17" i="12" s="1"/>
  <c r="Q18" i="12" s="1"/>
  <c r="Q19" i="12" s="1"/>
  <c r="Q20" i="12" s="1"/>
  <c r="Q21" i="12" s="1"/>
  <c r="Q22" i="12" s="1"/>
  <c r="I33" i="10"/>
  <c r="I34" i="10" s="1"/>
  <c r="D30" i="13"/>
  <c r="D34" i="13" s="1"/>
  <c r="B34" i="13"/>
  <c r="C46" i="13"/>
  <c r="C44" i="13"/>
  <c r="C45" i="13" s="1"/>
  <c r="E118" i="1"/>
  <c r="D118" i="1"/>
  <c r="C79" i="11" s="1"/>
  <c r="D34" i="2"/>
  <c r="C34" i="2"/>
  <c r="D11" i="2"/>
  <c r="C11" i="2"/>
  <c r="B7" i="13" l="1"/>
  <c r="E79" i="11"/>
  <c r="L22" i="10"/>
  <c r="K33" i="10"/>
  <c r="K34" i="10" s="1"/>
  <c r="L34" i="10" s="1"/>
  <c r="D53" i="2"/>
  <c r="D60" i="2" s="1"/>
  <c r="E53" i="1"/>
  <c r="E61" i="1" s="1"/>
  <c r="E34" i="1"/>
  <c r="E15" i="1"/>
  <c r="E70" i="3" s="1"/>
  <c r="E74" i="3" s="1"/>
  <c r="E22" i="1"/>
  <c r="E31" i="1"/>
  <c r="E20" i="11" s="1"/>
  <c r="E159" i="11" l="1"/>
  <c r="D63" i="2"/>
  <c r="D68" i="2" s="1"/>
  <c r="D77" i="2" s="1"/>
  <c r="D80" i="2" s="1"/>
  <c r="E26" i="11"/>
  <c r="E36" i="1"/>
  <c r="E63" i="1" s="1"/>
  <c r="E78" i="1"/>
  <c r="E94" i="1"/>
  <c r="E103" i="1" s="1"/>
  <c r="E120" i="1"/>
  <c r="D18" i="5"/>
  <c r="B18" i="5"/>
  <c r="B10" i="5"/>
  <c r="C18" i="5"/>
  <c r="D120" i="1"/>
  <c r="D10" i="5"/>
  <c r="D40" i="3"/>
  <c r="D15" i="3"/>
  <c r="D16" i="5"/>
  <c r="C16" i="5"/>
  <c r="B16" i="5"/>
  <c r="F14" i="5"/>
  <c r="E9" i="5"/>
  <c r="E8" i="5"/>
  <c r="D94" i="1"/>
  <c r="D78" i="1"/>
  <c r="C58" i="11" s="1"/>
  <c r="D46" i="1"/>
  <c r="D32" i="3"/>
  <c r="C53" i="2"/>
  <c r="C60" i="2" s="1"/>
  <c r="C159" i="11" s="1"/>
  <c r="D34" i="1"/>
  <c r="D68" i="3"/>
  <c r="D15" i="1"/>
  <c r="D70" i="3" s="1"/>
  <c r="D74" i="3" s="1"/>
  <c r="D22" i="1"/>
  <c r="C26" i="11" s="1"/>
  <c r="D31" i="1"/>
  <c r="D57" i="3" l="1"/>
  <c r="E18" i="5"/>
  <c r="E11" i="3"/>
  <c r="E35" i="3" s="1"/>
  <c r="E66" i="3" s="1"/>
  <c r="D82" i="2"/>
  <c r="E10" i="5"/>
  <c r="D19" i="5"/>
  <c r="C19" i="5"/>
  <c r="D29" i="3"/>
  <c r="D30" i="3"/>
  <c r="C20" i="11"/>
  <c r="B44" i="13"/>
  <c r="D41" i="13"/>
  <c r="D44" i="13" s="1"/>
  <c r="E83" i="1"/>
  <c r="E105" i="1" s="1"/>
  <c r="E58" i="11"/>
  <c r="D103" i="1"/>
  <c r="B19" i="5"/>
  <c r="D61" i="1"/>
  <c r="D41" i="3" s="1"/>
  <c r="D48" i="3" s="1"/>
  <c r="D11" i="3"/>
  <c r="C63" i="2"/>
  <c r="C68" i="2" s="1"/>
  <c r="C77" i="2" s="1"/>
  <c r="C80" i="2" s="1"/>
  <c r="C82" i="2" s="1"/>
  <c r="D36" i="1"/>
  <c r="D31" i="3"/>
  <c r="D83" i="1"/>
  <c r="D121" i="1" s="1"/>
  <c r="D64" i="3"/>
  <c r="E19" i="5" l="1"/>
  <c r="F19" i="5" s="1"/>
  <c r="E121" i="1"/>
  <c r="E122" i="1" s="1"/>
  <c r="D63" i="1"/>
  <c r="D122" i="1" s="1"/>
  <c r="D35" i="3"/>
  <c r="D66" i="3" s="1"/>
  <c r="D105" i="1"/>
</calcChain>
</file>

<file path=xl/sharedStrings.xml><?xml version="1.0" encoding="utf-8"?>
<sst xmlns="http://schemas.openxmlformats.org/spreadsheetml/2006/main" count="719" uniqueCount="492">
  <si>
    <t>Totali</t>
  </si>
  <si>
    <t>Aksione te thesarit te riblera</t>
  </si>
  <si>
    <t>Aktive te Trupezuara</t>
  </si>
  <si>
    <t xml:space="preserve">Shtesa </t>
  </si>
  <si>
    <t>Pakesime</t>
  </si>
  <si>
    <t>Amortizimi</t>
  </si>
  <si>
    <t>Te tjera</t>
  </si>
  <si>
    <t>Shtesa llogaritur</t>
  </si>
  <si>
    <t xml:space="preserve">  A K T l V E T</t>
  </si>
  <si>
    <t>(i)</t>
  </si>
  <si>
    <t>(ii)</t>
  </si>
  <si>
    <t>Nr.</t>
  </si>
  <si>
    <t>Pershkrimi i elementeve</t>
  </si>
  <si>
    <t>Ref</t>
  </si>
  <si>
    <t>(iii)</t>
  </si>
  <si>
    <t>(iv)</t>
  </si>
  <si>
    <t>I   Aktivet afatshkurtra</t>
  </si>
  <si>
    <t>1   Mjete monetare</t>
  </si>
  <si>
    <t>(vi)</t>
  </si>
  <si>
    <t>(v)</t>
  </si>
  <si>
    <t>II   Aktivet afatgjata</t>
  </si>
  <si>
    <t>Totali 2</t>
  </si>
  <si>
    <t>Totali 3</t>
  </si>
  <si>
    <t>Totali 4</t>
  </si>
  <si>
    <t>Totali 1</t>
  </si>
  <si>
    <t xml:space="preserve">Totali 2 </t>
  </si>
  <si>
    <t>Totali i Aktiveve afatshkurtra (I)</t>
  </si>
  <si>
    <t>Totali i aktiveve afatgjata (II)</t>
  </si>
  <si>
    <t>Totali i detyrimeve afatshkurtera  (I)</t>
  </si>
  <si>
    <t>TOTALl I KAPITALIT  (III)</t>
  </si>
  <si>
    <t>TOTALl I DETYRIMEVE DHE KAPITALIT  (I+II+III)</t>
  </si>
  <si>
    <t xml:space="preserve">              Paraja neto nga veprimtarite e shfrytezimit</t>
  </si>
  <si>
    <t>Mak.pajisj+mj.tr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</si>
  <si>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</si>
  <si>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</si>
  <si>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</si>
  <si>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</si>
  <si>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</si>
  <si>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</si>
  <si>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</si>
  <si>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</si>
  <si>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</si>
  <si>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</si>
  <si>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</si>
  <si>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</si>
  <si>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</si>
  <si>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</si>
  <si>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</si>
  <si>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</si>
  <si>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</si>
  <si>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</si>
  <si>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Tel:</t>
  </si>
  <si>
    <t>Toka+Ndertime</t>
  </si>
  <si>
    <t>Ne tituj pronësie të njësive ekonomike brenda grupit</t>
  </si>
  <si>
    <t>Të tjera financiare</t>
  </si>
  <si>
    <t>Nga aktiviteti i shfrytëzimit</t>
  </si>
  <si>
    <t>Nga njësitë ekonomike brenda grupit</t>
  </si>
  <si>
    <t>Nga njesitë ekonomike ku ka interesa pjesëmarrëse</t>
  </si>
  <si>
    <t>Të tjera</t>
  </si>
  <si>
    <t>Kapitali i nënshkruar i papaguar</t>
  </si>
  <si>
    <t xml:space="preserve">Lëndë e parë dhe materiale të konsumueshme </t>
  </si>
  <si>
    <t xml:space="preserve">Prodhime në proces dhe gjysëmprodukte </t>
  </si>
  <si>
    <t>Produkte të Gatshme</t>
  </si>
  <si>
    <t xml:space="preserve">Mallra </t>
  </si>
  <si>
    <t>Parapagime për inventar</t>
  </si>
  <si>
    <t>(vii)</t>
  </si>
  <si>
    <t>AAGJM të mbajtura shitje</t>
  </si>
  <si>
    <t>5   Shpenzime të shtyra</t>
  </si>
  <si>
    <t>6   Te arkëtueshme nga të ardhurat e konstatuara</t>
  </si>
  <si>
    <t>1   Aktive financiare:</t>
  </si>
  <si>
    <t>2   Investime :</t>
  </si>
  <si>
    <t>3   Të drejta të arkëtueshme :</t>
  </si>
  <si>
    <t>4   Inventari :</t>
  </si>
  <si>
    <t>Tituj të huadhënies në njësitë ekonomike ku ka interesa pjesemarrëse</t>
  </si>
  <si>
    <t>Tituj pronësie në njësitë ekonomike ku ka interesa pjesemarrëse</t>
  </si>
  <si>
    <t>Tituj të tjerë të mbajtur si aktiv afatgjata</t>
  </si>
  <si>
    <t>Tituj të tjerë te huadhënies</t>
  </si>
  <si>
    <t>Toka dhe ndërtesa</t>
  </si>
  <si>
    <t>Impiante dhe makineri</t>
  </si>
  <si>
    <t>Te tjera instalime dhe pajisje</t>
  </si>
  <si>
    <t xml:space="preserve">3   Aktivet biologjike </t>
  </si>
  <si>
    <t>Konceione,patenta,licensa,marka tregtare,të drejta dhe aktive të ngjashme</t>
  </si>
  <si>
    <t>Emri i Mirë</t>
  </si>
  <si>
    <t>Parapagime për AAJM</t>
  </si>
  <si>
    <t>5   Aktive tatimore te shtyra</t>
  </si>
  <si>
    <t>AKTIVE TOTALE (I+II)</t>
  </si>
  <si>
    <t xml:space="preserve">                                              Pasqyra e Pozicionit Financiar (Bilanci)</t>
  </si>
  <si>
    <t>2   Aktivet  materiale :</t>
  </si>
  <si>
    <t>4  Aktive  jomateriale :</t>
  </si>
  <si>
    <t>Tituj të huamarrjes</t>
  </si>
  <si>
    <t>(viii)</t>
  </si>
  <si>
    <t>(ix)</t>
  </si>
  <si>
    <t>Detyrime ndaj institucioneve të kredisë</t>
  </si>
  <si>
    <t>Arkëtime në avancë për porosi</t>
  </si>
  <si>
    <t xml:space="preserve">Dëftesa të pagueshme </t>
  </si>
  <si>
    <t>Të pagueshme ndaj punonjësve dhe sigurimeve shoqërore/shëndetsore</t>
  </si>
  <si>
    <t>Të pagueshme ndaj njësive ekonomike brenda grupit</t>
  </si>
  <si>
    <t>Të pagueshme ndaj njësive ekonomike ku ka interesa pjesëmarrëse</t>
  </si>
  <si>
    <t>Të pagueshme për detyrimet tatimore</t>
  </si>
  <si>
    <t>2   Të pagueshme për shpemzime të konstatuara</t>
  </si>
  <si>
    <t>3   Të ardhura të shtyra</t>
  </si>
  <si>
    <t>4   Provizione</t>
  </si>
  <si>
    <t>Titujt e huamarrjes</t>
  </si>
  <si>
    <t>Të pagueshme për aktivitetin e shfrytëzimit</t>
  </si>
  <si>
    <t>Të  tjera të pagueshme</t>
  </si>
  <si>
    <t xml:space="preserve">                          Totali </t>
  </si>
  <si>
    <t>4   Provizione :</t>
  </si>
  <si>
    <t>Provizione për pensionet</t>
  </si>
  <si>
    <t>Provizione të tjera</t>
  </si>
  <si>
    <t>5    Detyrime tatimore të shtyra</t>
  </si>
  <si>
    <t>DETYRIMET TOTALE (I+II)</t>
  </si>
  <si>
    <t>III   KAPITALI DHE REZERVAT</t>
  </si>
  <si>
    <t>2   Primi i lidhur me kapitalin</t>
  </si>
  <si>
    <t>1   Kapitali i nënshkruar</t>
  </si>
  <si>
    <t>Rezerva ligjore</t>
  </si>
  <si>
    <t>Rezerva statutore</t>
  </si>
  <si>
    <t>Rezerva të tjera</t>
  </si>
  <si>
    <t>3   Rezerva rivlerësimi</t>
  </si>
  <si>
    <t>5   Fitimi i pa shperndarë</t>
  </si>
  <si>
    <t xml:space="preserve">6   Fitimi / Humbja e vitit </t>
  </si>
  <si>
    <t>II   Detyrimet  Afatgjata :</t>
  </si>
  <si>
    <t>4   Rezerva të tjera :</t>
  </si>
  <si>
    <t>Parapagime për aktive materiale dhe në proces</t>
  </si>
  <si>
    <t>Totali i detyrimeve afatgjata  (II)</t>
  </si>
  <si>
    <t xml:space="preserve">Të ardhura nga aktiviteti i shfrytëzimit </t>
  </si>
  <si>
    <t>Të ardhura të tjera të shfrytëzimit</t>
  </si>
  <si>
    <t>Lënda e parë dhe materiale të konsumueshme</t>
  </si>
  <si>
    <t>Shpenzime të personelit</t>
  </si>
  <si>
    <t>Zhvlerësimi i aktiveve afatgjata materiale</t>
  </si>
  <si>
    <t>Shpenzime konsumi dhe amortizimi</t>
  </si>
  <si>
    <t>Shpenzime të tjera shfrytëzimi</t>
  </si>
  <si>
    <t>Shpenzime financiare</t>
  </si>
  <si>
    <t>Pjesa e fitimit/humbjes nga pjesëmarrjet</t>
  </si>
  <si>
    <t>Fitimi /Humbja para tatimit</t>
  </si>
  <si>
    <t>Shpenzimi i tatimit mbi fitimin</t>
  </si>
  <si>
    <t>5.1.Lënda e parë dhe materiale të konsumueshme</t>
  </si>
  <si>
    <t>5.2.Të tjera shpenzime</t>
  </si>
  <si>
    <t>15.3. Pjesa e tatim fitimit të  pjesëmarrjeve</t>
  </si>
  <si>
    <t xml:space="preserve">Fitimi /Humbja e vitit </t>
  </si>
  <si>
    <t>Fitimi/Humbja për</t>
  </si>
  <si>
    <t>Pronarët e njësisë ekonomike</t>
  </si>
  <si>
    <t>Interesat jo kontrolluese</t>
  </si>
  <si>
    <t>Përshkrimi i elementëve</t>
  </si>
  <si>
    <t>Fitimi (humbja) nga veprimtarite e shfrytezimit</t>
  </si>
  <si>
    <t xml:space="preserve"> (Formati 1 - Shpenzimet e shfrytezimit te klasifikuara sipas natyrës)</t>
  </si>
  <si>
    <t>Pasqyra e të ardhurave Gjithëpërfshirëse</t>
  </si>
  <si>
    <t>Pershkrimi i elementëve</t>
  </si>
  <si>
    <t>Fitimi/Humbja e vitit</t>
  </si>
  <si>
    <t>Nr</t>
  </si>
  <si>
    <t>Të ardhura të tjera gjithëpërfshirëse për vitin:</t>
  </si>
  <si>
    <t>Totali i të ardhurave të tjera gjithëpërfshirëse për vitin</t>
  </si>
  <si>
    <t>Totali i të ardhurave gjithëpërfshirëse për vitin</t>
  </si>
  <si>
    <t>Totali I të ardhurave gjithëpërfshirëse për:</t>
  </si>
  <si>
    <t xml:space="preserve">     Pronaret e njësiekonomike mëmë</t>
  </si>
  <si>
    <t xml:space="preserve">     Interesa jo-kontrolluese</t>
  </si>
  <si>
    <t>6.1.Paga dhe shpërblime</t>
  </si>
  <si>
    <t>6.2.Shpenzime të sigurimeve shoqërore/shëndetsore (paraqitur vecmas nga s</t>
  </si>
  <si>
    <t>Zhvlerësimi iaktiveve financiare dhe  investimeve financiare të mbajtura si aktive afatshkurtra</t>
  </si>
  <si>
    <t>Te ardhura të tjera</t>
  </si>
  <si>
    <t>2.1. Diferencat (+/-) nga përkthimi i monedhës në veprimtari të huaja</t>
  </si>
  <si>
    <t>2.2. Diferencat (+/-) nga rivlerësimi i aktiveve afatgjata materiale</t>
  </si>
  <si>
    <t>2.3. Diferencat (+/-) nga rivlerësimi i aktivet financiare të mbajtura për shitje</t>
  </si>
  <si>
    <t>2.4. Pjesa e të ardhurave gjithëpërfshirëse nga pjesëmarrjet</t>
  </si>
  <si>
    <t>Totali 5+6</t>
  </si>
  <si>
    <t>Tituj pronësie në njësitë ekonomike brenda grupit</t>
  </si>
  <si>
    <t xml:space="preserve">(Metoda indirekte) </t>
  </si>
  <si>
    <t>Fitim / Humbja e vitit</t>
  </si>
  <si>
    <t>Rregullimet për shpenzimet jomonetare:</t>
  </si>
  <si>
    <t>Fluksi i mjeteve monetare i përfshirë në aktivitetet investuese:</t>
  </si>
  <si>
    <t>Ndryshimet në aktivet dhe detyrimet e shfrytëzimit:</t>
  </si>
  <si>
    <t>Mjetet monetare neto nga/(përdorur) aktivitetin e shfrytëzimit</t>
  </si>
  <si>
    <t xml:space="preserve"> II. 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</si>
  <si>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</si>
  <si>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</si>
  <si>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</si>
  <si>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</si>
  <si>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</si>
  <si>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</si>
  <si>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</si>
  <si>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Mjeteve monetare neto nga/(përdorur në) aktivitetin e investimit</t>
  </si>
  <si>
    <t xml:space="preserve"> III. 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</si>
  <si>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</si>
  <si>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</si>
  <si>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</si>
  <si>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</si>
  <si>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</si>
  <si>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</si>
  <si>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</si>
  <si>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</si>
  <si>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</si>
  <si>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</si>
  <si>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 xml:space="preserve"> Mjete Monetare neto nga/(përdorur në) aktivitetin e financimit</t>
  </si>
  <si>
    <t>Rritje/(rënie) neto në mjete monetare dhe ekuivalentë të mjeteve monetare</t>
  </si>
  <si>
    <t xml:space="preserve">     Efekti i luhatjeve të kursit të këmbimit të mjeteve monetare</t>
  </si>
  <si>
    <t xml:space="preserve">                   Pasqyra e Fluksit te Mjeteve Monetare </t>
  </si>
  <si>
    <t xml:space="preserve">  I.  Fluksi i Mjeteve Monetare nga/(përdorur në) aktivitetin e shfrytëzimit</t>
  </si>
  <si>
    <t>Kapitali i nënshkruar</t>
  </si>
  <si>
    <t>Primi i lidhur me kapitalin</t>
  </si>
  <si>
    <t>Rezerva Rivlerësimi</t>
  </si>
  <si>
    <t>Fitime të pa shpërndara</t>
  </si>
  <si>
    <t>Interesa Jo-Kontrolluese</t>
  </si>
  <si>
    <t>Të ardhura të tjera gjithëpërfshirëse:</t>
  </si>
  <si>
    <t>Totali i të ardhurave gjithëpërfshirëse per vitin:</t>
  </si>
  <si>
    <t>Transaksione me pronarët e njësië ekonomike të njohura direkt në kapital:</t>
  </si>
  <si>
    <t>Emetimi i kapitalit të nënshkruar</t>
  </si>
  <si>
    <t>Totali i transaksioneve me pronarët e njësisë ekonomike</t>
  </si>
  <si>
    <t>I   Detyrimet afatshkurtra :</t>
  </si>
  <si>
    <t>Viti   2019</t>
  </si>
  <si>
    <t>Pasqyra e të Ardhurave dhe Shpenzime për vitin e mbyllur më 31 Dhjetor 2019</t>
  </si>
  <si>
    <t>Ligjit Nr. 25/2018 Date 10.05.2018     Per Kontabilitetin dhe Pasqyrat Financiare  )</t>
  </si>
  <si>
    <t>Periudha kontabel     01 Janar-31 Dhjetor 2019</t>
  </si>
  <si>
    <t>Pozicioni financiar i rideklaruar me 1 janar 2019</t>
  </si>
  <si>
    <t>Gjendje 01.01.2019</t>
  </si>
  <si>
    <t>Gjendje 31.12.2019</t>
  </si>
  <si>
    <t>Gjendje ne 01.01.2019</t>
  </si>
  <si>
    <t>Gjendje ne 31.12.2019</t>
  </si>
  <si>
    <t>Vlera neto 01.01.2019</t>
  </si>
  <si>
    <t>Vlera neto 31.12.2019</t>
  </si>
  <si>
    <t>6.3.Shpenzimet per pensione</t>
  </si>
  <si>
    <t>11.1.Te ardhura nga njesite ekonomike brenda grupit*</t>
  </si>
  <si>
    <t>11.2.Te ardhura nga njesite ekonomike ku ka interesa pjesmarrese</t>
  </si>
  <si>
    <t>11.3.Te ardhura nga investimet dhe huate e tjera ne njesi ekonomike brenda grupit, pjese e aktiveve afatgjata *</t>
  </si>
  <si>
    <t>11.4.Te ardhura nga investimet dhe huate e tjera ne njesi ekonomike ku ka interesa pjesmarrese, pjese e aktiveve afatgjata</t>
  </si>
  <si>
    <t>11.5.Interesa te arketueshem dhe te ardhura te tjera te ngjashme nga njesi ekonomike brenda grupit *</t>
  </si>
  <si>
    <t>11.6.Interesa te arketueshem dhe te ardhura te tjera te ngjashme nga njesi ekonomike ku ka interesa pjesmarrese</t>
  </si>
  <si>
    <t xml:space="preserve">13.1. Shpenzime interesi dhe shpenzime  të ngjashme </t>
  </si>
  <si>
    <t>13.2.Shpenzime interesi dhe shpenzime te ngjashme per tu paguar tek njesite ekonomike brenda grupit *</t>
  </si>
  <si>
    <t>13.3. Shpenzime të tjera financiare</t>
  </si>
  <si>
    <t>Aktive Biolgjike (Gjë e gjallë në rritje e majmëri)</t>
  </si>
  <si>
    <t>Totali i kapitalit qe i takon pronareve njesise ekonomike</t>
  </si>
  <si>
    <t>Interesa jo-kontrollues</t>
  </si>
  <si>
    <t>1.1.Te ardhurat nga aktiviteti kryesor</t>
  </si>
  <si>
    <t>1.2.Te ardhurat nga aktiviteti dytesor 1</t>
  </si>
  <si>
    <t>1.3.Te ardhurat nga aktiviteti dytesor 2</t>
  </si>
  <si>
    <t>1.4.Te ardhurat nga aktiviteti dytesor 3</t>
  </si>
  <si>
    <t>1.5.Te tjera te ardhura nga aktiviteti i shfrytezimit</t>
  </si>
  <si>
    <t>2.1.Shpenzimet financiare jomonetare</t>
  </si>
  <si>
    <t>2.2.Shpenzimet për tatimin mbi fitimin jomonetar</t>
  </si>
  <si>
    <t>2.3.Shpenzime konsumi dhe amortizimi</t>
  </si>
  <si>
    <t>2.4.Zhvlerësimi i aktiveve afatgjata materiale</t>
  </si>
  <si>
    <t>2.5.Zhvleresimi i te drejtave te arketueshme</t>
  </si>
  <si>
    <t>2.6.Ulje ne vleren neto te realizueshme per inventaret</t>
  </si>
  <si>
    <t>2.7.Provizione per shpenzime</t>
  </si>
  <si>
    <t>2.8.Shpenzime te konstatuara</t>
  </si>
  <si>
    <t>2.9.Te ardhura te konstatuara</t>
  </si>
  <si>
    <t>2.10.Te tjera</t>
  </si>
  <si>
    <t>3.1.Fitim (humbje) nga shitja e aktiveve afatgjata materiale</t>
  </si>
  <si>
    <t>3.2(Fitim)/humbja nga investimet ne pjesmarrje</t>
  </si>
  <si>
    <t>3.3.Interesa te fituara</t>
  </si>
  <si>
    <t>3.4.Te tjera</t>
  </si>
  <si>
    <t>4.1.Rënie/(rritje) në të drejtat e arkëtueshme dhe të tjera</t>
  </si>
  <si>
    <t>4.2.Rënie/(rritje) në inventarë</t>
  </si>
  <si>
    <t>4.3.Rritje/(rënie) në detyrimet e pagueshme</t>
  </si>
  <si>
    <t>4.4.Rritje/(rënie) në detyrime për punonjësit</t>
  </si>
  <si>
    <t>4.5.Te tjera</t>
  </si>
  <si>
    <t>Pasqyrat financiare te vitit 2019</t>
  </si>
  <si>
    <t>Lek/Mije Lek/Miljon Lek</t>
  </si>
  <si>
    <t>Pasqyra e levizjeve ne kapitalin neto</t>
  </si>
  <si>
    <t>Diferenca nga perkthimi i monedhes ne veprimtari te huaja</t>
  </si>
  <si>
    <t>Pozicioni financiar  31 dhjetor 2017</t>
  </si>
  <si>
    <t>Efekti i ndryshimeve ne politikat kontabile</t>
  </si>
  <si>
    <t>Pozicioni financiar i rideklaruar me 1 janar 2018</t>
  </si>
  <si>
    <t>Tatime aktuale dhe te shtyra te njohura drejtperdrejt ne kapital</t>
  </si>
  <si>
    <t>Dividentë të shperndare</t>
  </si>
  <si>
    <t>Pozicioni financiar më 31 Dhjetor 2018</t>
  </si>
  <si>
    <t xml:space="preserve">                           -  </t>
  </si>
  <si>
    <t xml:space="preserve">                                                    Pasqyra e Performancës  (sipas natyres)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</si>
  <si>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</si>
  <si>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</si>
  <si>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</si>
  <si>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</si>
  <si>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  </t>
    </r>
    <r>
      <rPr>
        <b/>
        <u/>
        <sz val="11"/>
        <rFont val="Times New Roman"/>
        <family val="1"/>
      </rPr>
      <t>DETYRIME DHE KAPITAL</t>
    </r>
    <r>
      <rPr>
        <b/>
        <sz val="11"/>
        <rFont val="Times New Roman"/>
        <family val="1"/>
      </rPr>
      <t>I</t>
    </r>
  </si>
  <si>
    <t>TE TJERA SHENIMET</t>
  </si>
  <si>
    <t>Mjetet monetare</t>
  </si>
  <si>
    <t>31 Dhjetor 2019</t>
  </si>
  <si>
    <t>31 Dhjetor 2018</t>
  </si>
  <si>
    <t>Para ne dore</t>
  </si>
  <si>
    <t>Para ne Banka</t>
  </si>
  <si>
    <t>Inventari</t>
  </si>
  <si>
    <t>Të drejta të arkëtueshme</t>
  </si>
  <si>
    <t>Nga aktiviteti I shfrytezimit</t>
  </si>
  <si>
    <t>Te tjera te drejta te arketueshme</t>
  </si>
  <si>
    <t xml:space="preserve">Tatim fitimi </t>
  </si>
  <si>
    <t>Tvsh Blerje</t>
  </si>
  <si>
    <t>Shpenzime te shtyra</t>
  </si>
  <si>
    <t>Shpenzime te periudhave te ardhshme</t>
  </si>
  <si>
    <t>Aktive afatgjata financiare</t>
  </si>
  <si>
    <t>Blerje bonosh thesari tek Credins Bank</t>
  </si>
  <si>
    <t>Huamarrjet afatshkurtera</t>
  </si>
  <si>
    <t xml:space="preserve">Overdraft bankar </t>
  </si>
  <si>
    <t>Detyrimet afatshkurtra</t>
  </si>
  <si>
    <t>Te pagueshme për aktivitetin e shfrytëzimit</t>
  </si>
  <si>
    <t>Te pagueshme ndaj punonj.dhe sig.shoqerore</t>
  </si>
  <si>
    <t xml:space="preserve">Arketime ne avance per porosi </t>
  </si>
  <si>
    <t>Tatimi mbi te ardhurat personale</t>
  </si>
  <si>
    <t>Detyrimet afatgjata</t>
  </si>
  <si>
    <t>Te tjera te pagueshme</t>
  </si>
  <si>
    <t>Kapitali  dhe rezervat</t>
  </si>
  <si>
    <t>Kapitali  themeltar</t>
  </si>
  <si>
    <t>Rezerva te tjera</t>
  </si>
  <si>
    <t xml:space="preserve">Fitimi/Humbja e vitit </t>
  </si>
  <si>
    <t xml:space="preserve">Vlera kont e AQT-ve te shitura </t>
  </si>
  <si>
    <t>Puna e kryer per qellimet e veta e kapitalizuar</t>
  </si>
  <si>
    <t>Prodhim i aktiveve afatgjata materiale</t>
  </si>
  <si>
    <t>Shpenzimet per personelin</t>
  </si>
  <si>
    <t xml:space="preserve">Paga  </t>
  </si>
  <si>
    <t>Sigurime shoqerore</t>
  </si>
  <si>
    <t>Shpenzime te tjera te shfrytezimit</t>
  </si>
  <si>
    <t>Qira</t>
  </si>
  <si>
    <t xml:space="preserve">                        Te ardhura dhe shpenz. nga kembimet valutore</t>
  </si>
  <si>
    <t>Te ardhura dhe shpenz. nga kembimet valutore</t>
  </si>
  <si>
    <t>Fitim nga kembime valutore monetare</t>
  </si>
  <si>
    <t>Humbje nga kembimet valut. monetare</t>
  </si>
  <si>
    <t>Te ardhura dhe shpenzime nga interesat</t>
  </si>
  <si>
    <t>Te ardhura nga interesat</t>
  </si>
  <si>
    <t>Shpenzime nga interesat</t>
  </si>
  <si>
    <t>Fitimi (Humbja) e vitit financiar</t>
  </si>
  <si>
    <t>Fitim Bruto</t>
  </si>
  <si>
    <t>Shpenzime te pa njohura</t>
  </si>
  <si>
    <t>a.Gjoba, penalitete, demshperblime</t>
  </si>
  <si>
    <t>Baza llogaritjes Tatimit</t>
  </si>
  <si>
    <t>% e tatim Fitimit</t>
  </si>
  <si>
    <t>Tatim Fitimi</t>
  </si>
  <si>
    <t>Fitimi Neto</t>
  </si>
  <si>
    <t xml:space="preserve">                        B  L  E  R  J  E  T</t>
  </si>
  <si>
    <t>Muaji</t>
  </si>
  <si>
    <t>Shitje te tatueshme 20 %</t>
  </si>
  <si>
    <t xml:space="preserve">Blerje te </t>
  </si>
  <si>
    <t>Blerje inve.</t>
  </si>
  <si>
    <t>Importe te perjashtura investimi</t>
  </si>
  <si>
    <t>Importe</t>
  </si>
  <si>
    <t>Importe te Investimit</t>
  </si>
  <si>
    <t>Furnitore vendas 20 %</t>
  </si>
  <si>
    <t>Tvsh</t>
  </si>
  <si>
    <t>Furnitore te Investimit</t>
  </si>
  <si>
    <t>TVSH</t>
  </si>
  <si>
    <t>Teprica</t>
  </si>
  <si>
    <t xml:space="preserve">TVSH-ja </t>
  </si>
  <si>
    <t>pa tvsh</t>
  </si>
  <si>
    <t>e TVSH-se</t>
  </si>
  <si>
    <t>Mbart.2018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</si>
  <si>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</si>
  <si>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</si>
  <si>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</si>
  <si>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</si>
  <si>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</si>
  <si>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</si>
  <si>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</si>
  <si>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</si>
  <si>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</si>
  <si>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</si>
  <si>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</si>
  <si>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</si>
  <si>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</si>
  <si>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Analiza e blerjeve</t>
  </si>
  <si>
    <t>SHPENZIMET</t>
  </si>
  <si>
    <t>BLERJET SIPAS FDP DHE SIT</t>
  </si>
  <si>
    <t xml:space="preserve">1.Blerje per investime </t>
  </si>
  <si>
    <t xml:space="preserve">Blerje investime brenda vendit pa tvsh </t>
  </si>
  <si>
    <t xml:space="preserve">Importe te perjashtuara te investimit pa tvsh </t>
  </si>
  <si>
    <t xml:space="preserve">Importe te investimit me tvsh 20% </t>
  </si>
  <si>
    <t xml:space="preserve">Blerje te investimit brenda vendit me tvsh 20% </t>
  </si>
  <si>
    <t>2.Blerje mallra dhe sherbime etj</t>
  </si>
  <si>
    <t xml:space="preserve">Blerje te perjashtuara </t>
  </si>
  <si>
    <t xml:space="preserve">Importe mallra me shkalle tatimore 20% </t>
  </si>
  <si>
    <t xml:space="preserve">Blerje nga furnitor vendas me shkalle tatimore 20% </t>
  </si>
  <si>
    <t>SHPENZIME SIPAS BILANCIT</t>
  </si>
  <si>
    <t>ME FATURA</t>
  </si>
  <si>
    <t>PA FATURE</t>
  </si>
  <si>
    <t>DEKLARATA E TATIM FITIMIT</t>
  </si>
  <si>
    <t>Ndryshimi i gjendjes se Produktit te gatshem</t>
  </si>
  <si>
    <t>Mallra lend te pare dhe materiale te konsumueshme</t>
  </si>
  <si>
    <t>Te tjera shpenzime materiale</t>
  </si>
  <si>
    <t>Pagat + sig shoq</t>
  </si>
  <si>
    <t xml:space="preserve">Shpenzime te tjera te shfrytezimit </t>
  </si>
  <si>
    <t xml:space="preserve">Interesa </t>
  </si>
  <si>
    <t>Humbjet nga kembimet valutore</t>
  </si>
  <si>
    <t>TOTALI SHPENZIMEVE</t>
  </si>
  <si>
    <t>Ndryshimi gjendjes Inventarit</t>
  </si>
  <si>
    <t>Ndryshim I paradhenjeve te blerjeve me fature</t>
  </si>
  <si>
    <t xml:space="preserve">Diferenca blerje me FDP me blerje Bilancit eshte </t>
  </si>
  <si>
    <t>1.Blerje per investime ne bilanc</t>
  </si>
  <si>
    <t xml:space="preserve">Blerje AAM </t>
  </si>
  <si>
    <t>Blerje investime sipas fdp-ve</t>
  </si>
  <si>
    <t xml:space="preserve">Diferenca blerje investimi me FDP me blerje Bilancit eshte </t>
  </si>
  <si>
    <t>PËR  MAKINAT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</si>
  <si>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</si>
  <si>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</si>
  <si>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</si>
  <si>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</si>
  <si>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</si>
  <si>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</si>
  <si>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</si>
  <si>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</si>
  <si>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</si>
  <si>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</si>
  <si>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</si>
  <si>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</si>
  <si>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</si>
  <si>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</si>
  <si>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</si>
  <si>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</si>
  <si>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</si>
  <si>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</si>
  <si>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</si>
  <si>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</si>
  <si>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</si>
  <si>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</si>
  <si>
    <t>Vl.Tatueshme</t>
  </si>
  <si>
    <t>Perjashtuara</t>
  </si>
  <si>
    <t>Vlera e Investimit</t>
  </si>
  <si>
    <t>Rimbursuar</t>
  </si>
  <si>
    <t>Të ardhura nga aktiviteti shfrytëzimit</t>
  </si>
  <si>
    <t>Te tjera shpenzime nga  materiale të konsumueshme</t>
  </si>
  <si>
    <t>Sherbime bankare</t>
  </si>
  <si>
    <t>Taksa dhe tarifa vendore</t>
  </si>
  <si>
    <t>Tatime te tjera</t>
  </si>
  <si>
    <t>b.Amortizim I panjohur</t>
  </si>
  <si>
    <t>Vini-2 Sh.p.k.   Durres</t>
  </si>
  <si>
    <t>NIPT  K41602511U</t>
  </si>
  <si>
    <t>Lende e Pare</t>
  </si>
  <si>
    <t>Mallra</t>
  </si>
  <si>
    <t>Produkte te gatshme</t>
  </si>
  <si>
    <t>Deftesa te pagueshme</t>
  </si>
  <si>
    <t>Tatim mbi qerane</t>
  </si>
  <si>
    <t>Energji elektrike</t>
  </si>
  <si>
    <t>Lende e Pare dhe materiale të konsumueshme</t>
  </si>
  <si>
    <t>Sherbime ne treg</t>
  </si>
  <si>
    <t>Sherbim doganor</t>
  </si>
  <si>
    <t>Blloqe TVSH/Shoqerimi</t>
  </si>
  <si>
    <t>Ruajtje dyqani</t>
  </si>
  <si>
    <t>Shpenzime per kasen fiskale</t>
  </si>
  <si>
    <t>Kancelari</t>
  </si>
  <si>
    <t>Personel nga jashte ndermarrjes</t>
  </si>
  <si>
    <t>Gjoba,demshperblime</t>
  </si>
  <si>
    <t>Shpenzime te pazbritshme</t>
  </si>
  <si>
    <t>Te tjera financiare</t>
  </si>
  <si>
    <t>Periudha  Raportuese</t>
  </si>
  <si>
    <t>Periudha        Para ardhese</t>
  </si>
  <si>
    <t>Ne tituj pronesie te njesive ekonomike ku ka interesa pjesmarrese</t>
  </si>
  <si>
    <t>aksione te veta</t>
  </si>
  <si>
    <t>Tituj te huadhenies ne njesite ekonomike brenda grupit *</t>
  </si>
  <si>
    <t>AAGJM te mbajtura per investim</t>
  </si>
  <si>
    <t>(x)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</si>
  <si>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</si>
  <si>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</si>
  <si>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</si>
  <si>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15.1.Tatimi mbi fitimin e periudhes</t>
  </si>
  <si>
    <t>15.2.Tatim fitimi i shtyre</t>
  </si>
  <si>
    <t>Interesa te arketuara</t>
  </si>
  <si>
    <t>Dividende te paguar pronareve te njesive ekonomike meme</t>
  </si>
  <si>
    <t>Dividende te paguar interesave jokontrollues</t>
  </si>
  <si>
    <t>Mjete monetare dhe ekuivalentë të mjeteve monetare ne fillim</t>
  </si>
  <si>
    <t>Mjete monetare dhe ekuivalentë të mjeteve monetare ne fund</t>
  </si>
  <si>
    <t>Fitim/(humbja) e periudhes</t>
  </si>
  <si>
    <t>Totali i te ardhurave gjithëpërfshirëse per periudhen</t>
  </si>
  <si>
    <t>Fitim/Humbja e periudhes</t>
  </si>
  <si>
    <t>2.5 Te tjera</t>
  </si>
  <si>
    <t>Periudha   Raportuese</t>
  </si>
  <si>
    <t>Periudha           Para ardhese</t>
  </si>
  <si>
    <t>Totali i të ardhurave gjithëpërfshirëse te periudhes:</t>
  </si>
  <si>
    <t>Fitimi/Humbja e periudhes</t>
  </si>
  <si>
    <t>Totali i të ardhurave gjithëpërfshirëse per periudhen:</t>
  </si>
  <si>
    <t>Pozicioni financiar më 31 Dhjetor 2019</t>
  </si>
  <si>
    <t>Garanci ne dogane</t>
  </si>
  <si>
    <t>c.Shpenzime te pazbritshme te tjera</t>
  </si>
  <si>
    <t>Efekti i References</t>
  </si>
  <si>
    <t>Transporti nga dogana</t>
  </si>
  <si>
    <t>1.10</t>
  </si>
  <si>
    <t>Transport investime nga dogana</t>
  </si>
  <si>
    <t>Efekt reference investime</t>
  </si>
  <si>
    <t>Transport nga investime kontabilitet</t>
  </si>
  <si>
    <t>Transporti i importit kontabilitet</t>
  </si>
  <si>
    <t xml:space="preserve">transport nga dogana 157,247 leke(transporti faktik eshte 58,805 leke),efekt reference 176,333: </t>
  </si>
  <si>
    <t>274,775=157,247-58,805+176,333</t>
  </si>
  <si>
    <r>
      <t xml:space="preserve">Diferenca prej  </t>
    </r>
    <r>
      <rPr>
        <b/>
        <sz val="10"/>
        <color rgb="FFFF0000"/>
        <rFont val="Arial"/>
        <family val="2"/>
      </rPr>
      <t>35,053,994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leke eshte diferenca ndermjet shumes se efektit te references 32,118,099 me transportin e doganes 5,778,178 </t>
    </r>
  </si>
  <si>
    <t>dhe transportit faktik 2,842,283 te deklaruar ne FDP.35,053,994=32,118,099+5,778,178-2,842,283.</t>
  </si>
  <si>
    <t>vendore 351,590+gjoba 7,103 shpenzime te pazbritshme.</t>
  </si>
  <si>
    <r>
      <t xml:space="preserve">Te tjera shpenzime te shfrytezimit diferenca prej </t>
    </r>
    <r>
      <rPr>
        <b/>
        <sz val="10"/>
        <color rgb="FFFF0000"/>
        <rFont val="Arial"/>
        <family val="2"/>
      </rPr>
      <t>795,959</t>
    </r>
    <r>
      <rPr>
        <sz val="10"/>
        <rFont val="Arial"/>
        <family val="2"/>
      </rPr>
      <t xml:space="preserve"> leke pa fatura perbehet nga:18,000 kancelari tatimore+kom banke 419,266+taksa</t>
    </r>
  </si>
  <si>
    <r>
      <t xml:space="preserve">Diferenca prej  leke </t>
    </r>
    <r>
      <rPr>
        <b/>
        <sz val="10"/>
        <color rgb="FFFF0000"/>
        <rFont val="Arial"/>
        <family val="2"/>
      </rPr>
      <t>274,775</t>
    </r>
    <r>
      <rPr>
        <sz val="10"/>
        <rFont val="Arial"/>
        <family val="2"/>
      </rPr>
      <t xml:space="preserve">  vjen si rezultat i diferences ndermjet kostos faktike te aktiveve me vleren statistikore doganore ku perfshihet </t>
    </r>
  </si>
  <si>
    <t>ELECTRICAL&amp;IT SOLUTION Sh.p.k.</t>
  </si>
  <si>
    <t>L72122505V</t>
  </si>
  <si>
    <t>Lagjia14,Shkozet,DURRES</t>
  </si>
  <si>
    <t xml:space="preserve">Sherbime,projektime,kolaudime,mbikqyrje,instalime elektrike </t>
  </si>
  <si>
    <t>dhe elektro-energjitike,montim makinerish,programim inverteri</t>
  </si>
  <si>
    <t>import-eksport dhe tregtim materialesh elektrike</t>
  </si>
  <si>
    <t xml:space="preserve">(  Ne zbatim te Standartit Kombetar te Kontabilitetit Nr.2 dhe </t>
  </si>
  <si>
    <t>NIPT  L72122505V</t>
  </si>
  <si>
    <t>Ilda KADRIMI</t>
  </si>
  <si>
    <t>Auditues Ligjor</t>
  </si>
  <si>
    <t>Administrator</t>
  </si>
  <si>
    <t>Denis ZOI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</si>
</sst>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€_-;\-* #,##0.00\ _€_-;_-* &quot;-&quot;??\ _€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_-;_-@_-"/>
    <numFmt numFmtId="168" formatCode="_-* #,##0.00_-;\-* #,##0.00_-;_-* &quot;-&quot;??_-;_-@_-"/>
    <numFmt numFmtId="169" formatCode="_-* #,##0.00_L_e_k_-;\-* #,##0.00_L_e_k_-;_-* &quot;-&quot;??_L_e_k_-;_-@_-"/>
    <numFmt numFmtId="170" formatCode="_ * #,##0.00_)_€_ ;_ * \(#,##0.00\)_€_ ;_ * &quot;-&quot;??_)_€_ ;_ @_ 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_?_._-;\-* #,##0_?_._-;_-* &quot;-&quot;_?_.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(* #,##0_);_(* \(#,##0\);_(* \-??_);_(@_)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name val="CG Times"/>
      <family val="1"/>
    </font>
    <font>
      <i/>
      <sz val="11"/>
      <name val="Garamond"/>
      <family val="1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b/>
      <sz val="9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b/>
      <i/>
      <sz val="10"/>
      <name val="Arial"/>
      <family val="2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sz val="10"/>
      <color theme="1"/>
      <name val="Arial"/>
      <family val="2"/>
    </font>
    <font>
      <sz val="13"/>
      <name val="Arial Narrow"/>
      <family val="2"/>
    </font>
    <font>
      <i/>
      <sz val="13"/>
      <name val="Arial Narrow"/>
      <family val="2"/>
    </font>
    <font>
      <b/>
      <sz val="1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b/>
      <i/>
      <sz val="13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rgb="FFFF000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rgb="FFFF0000"/>
      <name val="Arial Narrow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i/>
      <sz val="14"/>
      <name val="Times New Roman"/>
      <family val="1"/>
    </font>
    <font>
      <sz val="11"/>
      <color indexed="1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342">
    <xf numFmtId="0" fontId="0" fillId="0" borderId="0"/>
    <xf numFmtId="165" fontId="5" fillId="0" borderId="0" applyFont="0" applyFill="0" applyBorder="0" applyAlignment="0" applyProtection="0"/>
    <xf numFmtId="0" fontId="15" fillId="0" borderId="0"/>
    <xf numFmtId="0" fontId="41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1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2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1" fillId="4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2" borderId="0" applyNumberFormat="0" applyBorder="0" applyAlignment="0" applyProtection="0"/>
    <xf numFmtId="0" fontId="41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6" borderId="0" applyNumberFormat="0" applyBorder="0" applyAlignment="0" applyProtection="0"/>
    <xf numFmtId="0" fontId="35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1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9" borderId="0" applyNumberFormat="0" applyBorder="0" applyAlignment="0" applyProtection="0"/>
    <xf numFmtId="0" fontId="35" fillId="3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1" fillId="1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5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11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6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36" borderId="0" applyNumberFormat="0" applyBorder="0" applyAlignment="0" applyProtection="0"/>
    <xf numFmtId="0" fontId="34" fillId="12" borderId="0" applyNumberFormat="0" applyBorder="0" applyAlignment="0" applyProtection="0"/>
    <xf numFmtId="0" fontId="46" fillId="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37" borderId="0" applyNumberFormat="0" applyBorder="0" applyAlignment="0" applyProtection="0"/>
    <xf numFmtId="0" fontId="34" fillId="9" borderId="0" applyNumberFormat="0" applyBorder="0" applyAlignment="0" applyProtection="0"/>
    <xf numFmtId="0" fontId="4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38" borderId="0" applyNumberFormat="0" applyBorder="0" applyAlignment="0" applyProtection="0"/>
    <xf numFmtId="0" fontId="34" fillId="10" borderId="0" applyNumberFormat="0" applyBorder="0" applyAlignment="0" applyProtection="0"/>
    <xf numFmtId="0" fontId="4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9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40" borderId="0" applyNumberFormat="0" applyBorder="0" applyAlignment="0" applyProtection="0"/>
    <xf numFmtId="0" fontId="34" fillId="14" borderId="0" applyNumberFormat="0" applyBorder="0" applyAlignment="0" applyProtection="0"/>
    <xf numFmtId="0" fontId="46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41" borderId="0" applyNumberFormat="0" applyBorder="0" applyAlignment="0" applyProtection="0"/>
    <xf numFmtId="0" fontId="34" fillId="15" borderId="0" applyNumberFormat="0" applyBorder="0" applyAlignment="0" applyProtection="0"/>
    <xf numFmtId="0" fontId="46" fillId="1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42" borderId="0" applyNumberFormat="0" applyBorder="0" applyAlignment="0" applyProtection="0"/>
    <xf numFmtId="0" fontId="34" fillId="16" borderId="0" applyNumberFormat="0" applyBorder="0" applyAlignment="0" applyProtection="0"/>
    <xf numFmtId="0" fontId="46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43" borderId="0" applyNumberFormat="0" applyBorder="0" applyAlignment="0" applyProtection="0"/>
    <xf numFmtId="0" fontId="34" fillId="17" borderId="0" applyNumberFormat="0" applyBorder="0" applyAlignment="0" applyProtection="0"/>
    <xf numFmtId="0" fontId="46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4" borderId="0" applyNumberFormat="0" applyBorder="0" applyAlignment="0" applyProtection="0"/>
    <xf numFmtId="0" fontId="34" fillId="18" borderId="0" applyNumberFormat="0" applyBorder="0" applyAlignment="0" applyProtection="0"/>
    <xf numFmtId="0" fontId="46" fillId="1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45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46" borderId="0" applyNumberFormat="0" applyBorder="0" applyAlignment="0" applyProtection="0"/>
    <xf numFmtId="0" fontId="34" fillId="14" borderId="0" applyNumberFormat="0" applyBorder="0" applyAlignment="0" applyProtection="0"/>
    <xf numFmtId="0" fontId="4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47" borderId="0" applyNumberFormat="0" applyBorder="0" applyAlignment="0" applyProtection="0"/>
    <xf numFmtId="0" fontId="34" fillId="19" borderId="0" applyNumberFormat="0" applyBorder="0" applyAlignment="0" applyProtection="0"/>
    <xf numFmtId="0" fontId="47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48" borderId="0" applyNumberFormat="0" applyBorder="0" applyAlignment="0" applyProtection="0"/>
    <xf numFmtId="0" fontId="30" fillId="3" borderId="0" applyNumberFormat="0" applyBorder="0" applyAlignment="0" applyProtection="0"/>
    <xf numFmtId="0" fontId="49" fillId="20" borderId="1" applyNumberFormat="0" applyAlignment="0" applyProtection="0"/>
    <xf numFmtId="0" fontId="60" fillId="55" borderId="21" applyNumberFormat="0" applyAlignment="0" applyProtection="0"/>
    <xf numFmtId="0" fontId="60" fillId="55" borderId="21" applyNumberFormat="0" applyAlignment="0" applyProtection="0"/>
    <xf numFmtId="0" fontId="60" fillId="55" borderId="21" applyNumberFormat="0" applyAlignment="0" applyProtection="0"/>
    <xf numFmtId="0" fontId="60" fillId="55" borderId="21" applyNumberFormat="0" applyAlignment="0" applyProtection="0"/>
    <xf numFmtId="0" fontId="60" fillId="55" borderId="21" applyNumberFormat="0" applyAlignment="0" applyProtection="0"/>
    <xf numFmtId="0" fontId="60" fillId="55" borderId="21" applyNumberFormat="0" applyAlignment="0" applyProtection="0"/>
    <xf numFmtId="0" fontId="38" fillId="49" borderId="21" applyNumberFormat="0" applyAlignment="0" applyProtection="0"/>
    <xf numFmtId="0" fontId="31" fillId="20" borderId="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55" fillId="55" borderId="21" applyNumberFormat="0" applyAlignment="0" applyProtection="0"/>
    <xf numFmtId="0" fontId="48" fillId="21" borderId="2" applyNumberFormat="0" applyAlignment="0" applyProtection="0"/>
    <xf numFmtId="0" fontId="39" fillId="50" borderId="22" applyNumberFormat="0" applyAlignment="0" applyProtection="0"/>
    <xf numFmtId="0" fontId="32" fillId="21" borderId="2" applyNumberFormat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7" fontId="44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50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5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45" fillId="0" borderId="0" applyFont="0" applyFill="0" applyBorder="0" applyAlignment="0" applyProtection="0"/>
    <xf numFmtId="169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29" fillId="0" borderId="0" applyFont="0" applyFill="0" applyBorder="0" applyAlignment="0" applyProtection="0"/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5" fillId="0" borderId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9" fillId="0" borderId="0" applyFont="0" applyFill="0" applyBorder="0" applyAlignment="0" applyProtection="0"/>
    <xf numFmtId="0" fontId="74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392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 wrapText="1"/>
    </xf>
    <xf numFmtId="4" fontId="6" fillId="0" borderId="0" xfId="0" applyNumberFormat="1" applyFont="1"/>
    <xf numFmtId="0" fontId="9" fillId="0" borderId="0" xfId="0" applyFont="1"/>
    <xf numFmtId="0" fontId="9" fillId="0" borderId="0" xfId="0" applyFont="1" applyBorder="1"/>
    <xf numFmtId="3" fontId="6" fillId="0" borderId="0" xfId="0" applyNumberFormat="1" applyFont="1"/>
    <xf numFmtId="0" fontId="10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12" xfId="0" applyFont="1" applyBorder="1"/>
    <xf numFmtId="0" fontId="10" fillId="0" borderId="9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Border="1"/>
    <xf numFmtId="0" fontId="5" fillId="0" borderId="12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3" fillId="0" borderId="11" xfId="0" applyFont="1" applyBorder="1"/>
    <xf numFmtId="0" fontId="13" fillId="0" borderId="0" xfId="0" applyFont="1" applyBorder="1"/>
    <xf numFmtId="0" fontId="13" fillId="0" borderId="12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15" xfId="0" applyFont="1" applyBorder="1"/>
    <xf numFmtId="0" fontId="14" fillId="0" borderId="6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0" fillId="0" borderId="0" xfId="0" applyFont="1" applyFill="1" applyBorder="1"/>
    <xf numFmtId="0" fontId="0" fillId="0" borderId="0" xfId="0" applyAlignment="1">
      <alignment horizontal="right"/>
    </xf>
    <xf numFmtId="0" fontId="19" fillId="0" borderId="0" xfId="0" applyFont="1" applyBorder="1"/>
    <xf numFmtId="0" fontId="20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21" fillId="0" borderId="0" xfId="0" applyFont="1"/>
    <xf numFmtId="0" fontId="16" fillId="0" borderId="0" xfId="0" applyFont="1"/>
    <xf numFmtId="0" fontId="18" fillId="0" borderId="0" xfId="0" applyFont="1"/>
    <xf numFmtId="0" fontId="6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166" fontId="16" fillId="0" borderId="0" xfId="1" applyNumberFormat="1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 vertical="justify"/>
    </xf>
    <xf numFmtId="0" fontId="16" fillId="0" borderId="0" xfId="0" applyFon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166" fontId="18" fillId="0" borderId="0" xfId="1" applyNumberFormat="1" applyFont="1" applyBorder="1"/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wrapText="1"/>
    </xf>
    <xf numFmtId="165" fontId="16" fillId="0" borderId="0" xfId="1" applyFont="1" applyBorder="1"/>
    <xf numFmtId="0" fontId="17" fillId="0" borderId="0" xfId="0" applyFont="1" applyBorder="1" applyAlignment="1">
      <alignment horizontal="left"/>
    </xf>
    <xf numFmtId="0" fontId="24" fillId="0" borderId="0" xfId="0" applyFont="1" applyBorder="1"/>
    <xf numFmtId="0" fontId="25" fillId="0" borderId="6" xfId="0" applyFont="1" applyBorder="1"/>
    <xf numFmtId="0" fontId="27" fillId="0" borderId="13" xfId="0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 wrapText="1"/>
    </xf>
    <xf numFmtId="3" fontId="8" fillId="0" borderId="0" xfId="1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/>
    </xf>
    <xf numFmtId="3" fontId="6" fillId="0" borderId="6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6" fontId="16" fillId="0" borderId="0" xfId="1" applyNumberFormat="1" applyFont="1"/>
    <xf numFmtId="166" fontId="16" fillId="0" borderId="0" xfId="1" applyNumberFormat="1" applyFont="1" applyFill="1"/>
    <xf numFmtId="166" fontId="16" fillId="0" borderId="0" xfId="0" applyNumberFormat="1" applyFont="1" applyAlignment="1">
      <alignment horizontal="center"/>
    </xf>
    <xf numFmtId="3" fontId="0" fillId="0" borderId="0" xfId="0" applyNumberFormat="1"/>
    <xf numFmtId="0" fontId="24" fillId="0" borderId="0" xfId="0" applyFont="1"/>
    <xf numFmtId="0" fontId="40" fillId="0" borderId="0" xfId="0" applyFont="1"/>
    <xf numFmtId="0" fontId="9" fillId="0" borderId="13" xfId="0" applyFont="1" applyBorder="1"/>
    <xf numFmtId="0" fontId="28" fillId="0" borderId="6" xfId="0" applyFont="1" applyBorder="1"/>
    <xf numFmtId="0" fontId="16" fillId="0" borderId="0" xfId="1" applyNumberFormat="1" applyFont="1" applyBorder="1"/>
    <xf numFmtId="0" fontId="18" fillId="0" borderId="0" xfId="1" applyNumberFormat="1" applyFont="1" applyBorder="1"/>
    <xf numFmtId="14" fontId="10" fillId="0" borderId="6" xfId="0" applyNumberFormat="1" applyFont="1" applyBorder="1"/>
    <xf numFmtId="165" fontId="0" fillId="0" borderId="0" xfId="1" applyFont="1"/>
    <xf numFmtId="0" fontId="17" fillId="0" borderId="0" xfId="0" applyFont="1" applyBorder="1" applyAlignment="1">
      <alignment horizontal="left" vertical="justify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8891" applyFont="1" applyBorder="1" applyAlignment="1">
      <alignment vertical="center"/>
    </xf>
    <xf numFmtId="0" fontId="0" fillId="0" borderId="0" xfId="0" applyAlignment="1">
      <alignment vertical="center"/>
    </xf>
    <xf numFmtId="166" fontId="8" fillId="0" borderId="6" xfId="1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0" fontId="26" fillId="0" borderId="0" xfId="0" applyFont="1"/>
    <xf numFmtId="0" fontId="6" fillId="0" borderId="0" xfId="8891" applyFont="1" applyBorder="1" applyAlignment="1">
      <alignment vertical="center"/>
    </xf>
    <xf numFmtId="166" fontId="6" fillId="0" borderId="16" xfId="1" applyNumberFormat="1" applyFont="1" applyBorder="1"/>
    <xf numFmtId="166" fontId="8" fillId="0" borderId="16" xfId="1" applyNumberFormat="1" applyFont="1" applyBorder="1"/>
    <xf numFmtId="38" fontId="6" fillId="0" borderId="0" xfId="0" applyNumberFormat="1" applyFont="1" applyBorder="1" applyAlignment="1">
      <alignment horizontal="center" vertical="center"/>
    </xf>
    <xf numFmtId="40" fontId="8" fillId="0" borderId="17" xfId="0" applyNumberFormat="1" applyFont="1" applyBorder="1" applyAlignment="1">
      <alignment horizontal="center" vertical="center"/>
    </xf>
    <xf numFmtId="38" fontId="20" fillId="0" borderId="17" xfId="0" applyNumberFormat="1" applyFont="1" applyBorder="1"/>
    <xf numFmtId="38" fontId="6" fillId="0" borderId="17" xfId="0" applyNumberFormat="1" applyFont="1" applyBorder="1"/>
    <xf numFmtId="38" fontId="6" fillId="0" borderId="0" xfId="0" applyNumberFormat="1" applyFont="1" applyBorder="1"/>
    <xf numFmtId="3" fontId="5" fillId="0" borderId="0" xfId="0" applyNumberFormat="1" applyFont="1"/>
    <xf numFmtId="38" fontId="5" fillId="0" borderId="0" xfId="0" applyNumberFormat="1" applyFont="1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8891" applyFont="1"/>
    <xf numFmtId="0" fontId="6" fillId="0" borderId="0" xfId="8891" applyFont="1" applyBorder="1"/>
    <xf numFmtId="166" fontId="6" fillId="0" borderId="0" xfId="1" applyNumberFormat="1" applyFont="1" applyBorder="1"/>
    <xf numFmtId="166" fontId="6" fillId="0" borderId="12" xfId="1" applyNumberFormat="1" applyFont="1" applyBorder="1"/>
    <xf numFmtId="166" fontId="6" fillId="0" borderId="6" xfId="1" applyNumberFormat="1" applyFont="1" applyBorder="1"/>
    <xf numFmtId="166" fontId="6" fillId="0" borderId="15" xfId="1" applyNumberFormat="1" applyFont="1" applyBorder="1"/>
    <xf numFmtId="0" fontId="8" fillId="0" borderId="0" xfId="8891" applyFont="1" applyBorder="1"/>
    <xf numFmtId="0" fontId="6" fillId="0" borderId="18" xfId="8891" applyFont="1" applyBorder="1"/>
    <xf numFmtId="0" fontId="6" fillId="0" borderId="0" xfId="8891" applyFont="1" applyBorder="1"/>
    <xf numFmtId="0" fontId="8" fillId="0" borderId="0" xfId="8891" applyFont="1" applyBorder="1"/>
    <xf numFmtId="0" fontId="8" fillId="0" borderId="18" xfId="8891" applyFont="1" applyBorder="1" applyAlignment="1">
      <alignment horizontal="center" vertical="center" textRotation="90" wrapText="1"/>
    </xf>
    <xf numFmtId="0" fontId="8" fillId="0" borderId="23" xfId="8891" applyFont="1" applyBorder="1" applyAlignment="1">
      <alignment horizontal="center" vertical="center" textRotation="90" wrapText="1"/>
    </xf>
    <xf numFmtId="0" fontId="8" fillId="0" borderId="17" xfId="8891" applyFont="1" applyBorder="1" applyAlignment="1">
      <alignment horizontal="center" vertical="center" textRotation="90" wrapText="1"/>
    </xf>
    <xf numFmtId="0" fontId="61" fillId="0" borderId="0" xfId="8891" applyFont="1"/>
    <xf numFmtId="0" fontId="5" fillId="56" borderId="0" xfId="8891" applyFill="1"/>
    <xf numFmtId="0" fontId="26" fillId="0" borderId="0" xfId="8891" applyFont="1"/>
    <xf numFmtId="0" fontId="18" fillId="0" borderId="4" xfId="0" applyFont="1" applyBorder="1"/>
    <xf numFmtId="0" fontId="16" fillId="0" borderId="4" xfId="0" applyFont="1" applyBorder="1" applyAlignment="1">
      <alignment horizontal="center"/>
    </xf>
    <xf numFmtId="0" fontId="62" fillId="0" borderId="0" xfId="0" applyFont="1" applyBorder="1"/>
    <xf numFmtId="166" fontId="18" fillId="0" borderId="4" xfId="1" applyNumberFormat="1" applyFont="1" applyBorder="1" applyAlignment="1">
      <alignment horizontal="center"/>
    </xf>
    <xf numFmtId="166" fontId="63" fillId="0" borderId="0" xfId="1" applyNumberFormat="1" applyFont="1" applyFill="1" applyAlignment="1">
      <alignment horizontal="right" vertical="center"/>
    </xf>
    <xf numFmtId="166" fontId="16" fillId="0" borderId="0" xfId="1" applyNumberFormat="1" applyFont="1" applyAlignment="1">
      <alignment horizontal="right" vertical="center"/>
    </xf>
    <xf numFmtId="166" fontId="16" fillId="0" borderId="5" xfId="1" applyNumberFormat="1" applyFont="1" applyFill="1" applyBorder="1"/>
    <xf numFmtId="166" fontId="18" fillId="0" borderId="0" xfId="1" applyNumberFormat="1" applyFont="1" applyFill="1" applyBorder="1"/>
    <xf numFmtId="166" fontId="16" fillId="0" borderId="0" xfId="1" applyNumberFormat="1" applyFont="1" applyFill="1" applyBorder="1"/>
    <xf numFmtId="166" fontId="16" fillId="0" borderId="5" xfId="1" applyNumberFormat="1" applyFont="1" applyBorder="1"/>
    <xf numFmtId="166" fontId="16" fillId="0" borderId="6" xfId="1" applyNumberFormat="1" applyFont="1" applyFill="1" applyBorder="1"/>
    <xf numFmtId="166" fontId="16" fillId="0" borderId="0" xfId="1" applyNumberFormat="1" applyFont="1" applyBorder="1" applyAlignment="1">
      <alignment horizontal="right" vertical="center"/>
    </xf>
    <xf numFmtId="166" fontId="63" fillId="0" borderId="7" xfId="1" applyNumberFormat="1" applyFont="1" applyFill="1" applyBorder="1" applyAlignment="1">
      <alignment horizontal="right" vertical="center"/>
    </xf>
    <xf numFmtId="166" fontId="16" fillId="0" borderId="7" xfId="1" applyNumberFormat="1" applyFont="1" applyFill="1" applyBorder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65" fillId="0" borderId="0" xfId="0" applyFont="1"/>
    <xf numFmtId="166" fontId="64" fillId="0" borderId="0" xfId="1" applyNumberFormat="1" applyFont="1" applyFill="1" applyAlignment="1">
      <alignment horizontal="right" vertical="center"/>
    </xf>
    <xf numFmtId="0" fontId="65" fillId="0" borderId="0" xfId="0" applyFont="1" applyBorder="1"/>
    <xf numFmtId="166" fontId="16" fillId="0" borderId="6" xfId="1" applyNumberFormat="1" applyFont="1" applyBorder="1"/>
    <xf numFmtId="0" fontId="0" fillId="0" borderId="0" xfId="0"/>
    <xf numFmtId="39" fontId="70" fillId="0" borderId="0" xfId="0" applyNumberFormat="1" applyFont="1"/>
    <xf numFmtId="39" fontId="71" fillId="0" borderId="0" xfId="0" applyNumberFormat="1" applyFont="1"/>
    <xf numFmtId="39" fontId="72" fillId="0" borderId="0" xfId="0" applyNumberFormat="1" applyFont="1"/>
    <xf numFmtId="39" fontId="70" fillId="0" borderId="0" xfId="0" applyNumberFormat="1" applyFont="1" applyAlignment="1">
      <alignment horizontal="right"/>
    </xf>
    <xf numFmtId="0" fontId="67" fillId="0" borderId="0" xfId="0" applyFont="1"/>
    <xf numFmtId="39" fontId="68" fillId="0" borderId="6" xfId="0" applyNumberFormat="1" applyFont="1" applyBorder="1" applyAlignment="1">
      <alignment horizontal="right"/>
    </xf>
    <xf numFmtId="37" fontId="67" fillId="0" borderId="0" xfId="0" applyNumberFormat="1" applyFont="1" applyAlignment="1">
      <alignment horizontal="right"/>
    </xf>
    <xf numFmtId="37" fontId="67" fillId="0" borderId="0" xfId="9295" applyNumberFormat="1" applyFont="1" applyAlignment="1">
      <alignment horizontal="right"/>
    </xf>
    <xf numFmtId="0" fontId="71" fillId="0" borderId="0" xfId="0" applyFont="1" applyAlignment="1">
      <alignment horizontal="center"/>
    </xf>
    <xf numFmtId="39" fontId="18" fillId="0" borderId="0" xfId="0" applyNumberFormat="1" applyFont="1"/>
    <xf numFmtId="0" fontId="70" fillId="0" borderId="0" xfId="0" applyFont="1"/>
    <xf numFmtId="37" fontId="70" fillId="0" borderId="0" xfId="0" applyNumberFormat="1" applyFont="1" applyAlignment="1">
      <alignment horizontal="right"/>
    </xf>
    <xf numFmtId="0" fontId="72" fillId="0" borderId="0" xfId="0" applyFont="1"/>
    <xf numFmtId="39" fontId="67" fillId="0" borderId="0" xfId="0" applyNumberFormat="1" applyFont="1"/>
    <xf numFmtId="39" fontId="69" fillId="0" borderId="0" xfId="0" applyNumberFormat="1" applyFont="1" applyAlignment="1">
      <alignment horizontal="center"/>
    </xf>
    <xf numFmtId="37" fontId="67" fillId="0" borderId="0" xfId="0" applyNumberFormat="1" applyFont="1" applyBorder="1" applyAlignment="1">
      <alignment horizontal="right"/>
    </xf>
    <xf numFmtId="37" fontId="70" fillId="0" borderId="0" xfId="9295" applyNumberFormat="1" applyFont="1" applyBorder="1" applyAlignment="1">
      <alignment horizontal="right"/>
    </xf>
    <xf numFmtId="0" fontId="73" fillId="0" borderId="0" xfId="0" applyFont="1" applyAlignment="1">
      <alignment horizontal="center"/>
    </xf>
    <xf numFmtId="37" fontId="67" fillId="0" borderId="0" xfId="9295" applyNumberFormat="1" applyFont="1" applyBorder="1" applyAlignment="1">
      <alignment horizontal="right"/>
    </xf>
    <xf numFmtId="0" fontId="67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37" fontId="69" fillId="0" borderId="0" xfId="9295" applyNumberFormat="1" applyFont="1" applyBorder="1" applyAlignment="1">
      <alignment horizontal="right"/>
    </xf>
    <xf numFmtId="39" fontId="67" fillId="0" borderId="0" xfId="0" applyNumberFormat="1" applyFont="1" applyAlignment="1">
      <alignment horizontal="center"/>
    </xf>
    <xf numFmtId="39" fontId="67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37" fontId="68" fillId="0" borderId="0" xfId="0" applyNumberFormat="1" applyFont="1" applyBorder="1" applyAlignment="1">
      <alignment horizontal="right"/>
    </xf>
    <xf numFmtId="39" fontId="73" fillId="0" borderId="0" xfId="0" applyNumberFormat="1" applyFont="1" applyAlignment="1">
      <alignment horizontal="center"/>
    </xf>
    <xf numFmtId="0" fontId="73" fillId="0" borderId="0" xfId="0" applyFont="1"/>
    <xf numFmtId="39" fontId="68" fillId="0" borderId="0" xfId="0" applyNumberFormat="1" applyFont="1" applyAlignment="1">
      <alignment horizontal="left"/>
    </xf>
    <xf numFmtId="39" fontId="73" fillId="0" borderId="0" xfId="0" applyNumberFormat="1" applyFont="1"/>
    <xf numFmtId="0" fontId="21" fillId="0" borderId="0" xfId="0" applyFont="1"/>
    <xf numFmtId="0" fontId="72" fillId="0" borderId="0" xfId="0" applyFont="1" applyBorder="1" applyAlignment="1">
      <alignment horizontal="left" vertical="justify"/>
    </xf>
    <xf numFmtId="0" fontId="72" fillId="0" borderId="0" xfId="0" applyFont="1" applyBorder="1"/>
    <xf numFmtId="0" fontId="67" fillId="0" borderId="0" xfId="0" applyFont="1" applyBorder="1"/>
    <xf numFmtId="3" fontId="67" fillId="0" borderId="0" xfId="0" applyNumberFormat="1" applyFont="1" applyBorder="1" applyAlignment="1">
      <alignment horizontal="right"/>
    </xf>
    <xf numFmtId="37" fontId="68" fillId="0" borderId="0" xfId="0" applyNumberFormat="1" applyFont="1" applyAlignment="1">
      <alignment horizontal="right"/>
    </xf>
    <xf numFmtId="39" fontId="73" fillId="0" borderId="0" xfId="0" applyNumberFormat="1" applyFont="1" applyAlignment="1">
      <alignment horizontal="left"/>
    </xf>
    <xf numFmtId="0" fontId="76" fillId="0" borderId="0" xfId="0" applyFont="1"/>
    <xf numFmtId="179" fontId="76" fillId="0" borderId="0" xfId="9294" applyNumberFormat="1" applyFont="1"/>
    <xf numFmtId="179" fontId="0" fillId="0" borderId="0" xfId="9294" applyNumberFormat="1" applyFont="1"/>
    <xf numFmtId="0" fontId="77" fillId="0" borderId="25" xfId="0" applyFont="1" applyBorder="1"/>
    <xf numFmtId="0" fontId="76" fillId="0" borderId="27" xfId="0" applyFont="1" applyBorder="1"/>
    <xf numFmtId="179" fontId="76" fillId="0" borderId="28" xfId="9294" applyNumberFormat="1" applyFont="1" applyBorder="1"/>
    <xf numFmtId="179" fontId="76" fillId="0" borderId="14" xfId="9294" applyNumberFormat="1" applyFont="1" applyBorder="1"/>
    <xf numFmtId="179" fontId="76" fillId="0" borderId="29" xfId="9294" applyNumberFormat="1" applyFont="1" applyBorder="1"/>
    <xf numFmtId="179" fontId="76" fillId="0" borderId="15" xfId="9294" applyNumberFormat="1" applyFont="1" applyBorder="1"/>
    <xf numFmtId="179" fontId="76" fillId="0" borderId="17" xfId="9294" applyNumberFormat="1" applyFont="1" applyBorder="1"/>
    <xf numFmtId="179" fontId="76" fillId="0" borderId="28" xfId="9294" applyNumberFormat="1" applyFont="1" applyBorder="1" applyAlignment="1">
      <alignment horizontal="left"/>
    </xf>
    <xf numFmtId="179" fontId="76" fillId="0" borderId="14" xfId="9294" applyNumberFormat="1" applyFont="1" applyBorder="1" applyAlignment="1">
      <alignment horizontal="left"/>
    </xf>
    <xf numFmtId="179" fontId="0" fillId="0" borderId="30" xfId="9294" applyNumberFormat="1" applyFont="1" applyBorder="1"/>
    <xf numFmtId="179" fontId="76" fillId="57" borderId="23" xfId="9294" applyNumberFormat="1" applyFont="1" applyFill="1" applyBorder="1"/>
    <xf numFmtId="179" fontId="76" fillId="57" borderId="17" xfId="9294" applyNumberFormat="1" applyFont="1" applyFill="1" applyBorder="1"/>
    <xf numFmtId="179" fontId="76" fillId="57" borderId="18" xfId="9294" applyNumberFormat="1" applyFont="1" applyFill="1" applyBorder="1"/>
    <xf numFmtId="179" fontId="29" fillId="57" borderId="31" xfId="9294" applyNumberFormat="1" applyFont="1" applyFill="1" applyBorder="1"/>
    <xf numFmtId="0" fontId="76" fillId="0" borderId="27" xfId="0" applyFont="1" applyFill="1" applyBorder="1"/>
    <xf numFmtId="0" fontId="76" fillId="0" borderId="32" xfId="0" applyFont="1" applyBorder="1"/>
    <xf numFmtId="0" fontId="77" fillId="0" borderId="24" xfId="0" applyFont="1" applyBorder="1"/>
    <xf numFmtId="0" fontId="77" fillId="0" borderId="0" xfId="0" applyFont="1" applyBorder="1"/>
    <xf numFmtId="164" fontId="76" fillId="0" borderId="37" xfId="0" applyNumberFormat="1" applyFont="1" applyBorder="1"/>
    <xf numFmtId="164" fontId="76" fillId="0" borderId="31" xfId="0" applyNumberFormat="1" applyFont="1" applyBorder="1"/>
    <xf numFmtId="179" fontId="77" fillId="0" borderId="28" xfId="9294" applyNumberFormat="1" applyFont="1" applyBorder="1" applyAlignment="1">
      <alignment horizontal="center" vertical="center" wrapText="1"/>
    </xf>
    <xf numFmtId="0" fontId="0" fillId="0" borderId="0" xfId="0"/>
    <xf numFmtId="166" fontId="5" fillId="58" borderId="17" xfId="9296" applyNumberFormat="1" applyFont="1" applyFill="1" applyBorder="1"/>
    <xf numFmtId="0" fontId="5" fillId="58" borderId="0" xfId="0" applyFont="1" applyFill="1"/>
    <xf numFmtId="0" fontId="5" fillId="58" borderId="17" xfId="0" applyFont="1" applyFill="1" applyBorder="1"/>
    <xf numFmtId="0" fontId="26" fillId="58" borderId="17" xfId="0" applyFont="1" applyFill="1" applyBorder="1"/>
    <xf numFmtId="166" fontId="26" fillId="58" borderId="17" xfId="9296" applyNumberFormat="1" applyFont="1" applyFill="1" applyBorder="1"/>
    <xf numFmtId="166" fontId="5" fillId="58" borderId="17" xfId="0" applyNumberFormat="1" applyFont="1" applyFill="1" applyBorder="1"/>
    <xf numFmtId="166" fontId="5" fillId="58" borderId="0" xfId="9296" applyNumberFormat="1" applyFont="1" applyFill="1"/>
    <xf numFmtId="0" fontId="26" fillId="58" borderId="17" xfId="0" applyFont="1" applyFill="1" applyBorder="1" applyAlignment="1">
      <alignment horizontal="center"/>
    </xf>
    <xf numFmtId="166" fontId="5" fillId="58" borderId="17" xfId="9296" applyNumberFormat="1" applyFont="1" applyFill="1" applyBorder="1" applyAlignment="1"/>
    <xf numFmtId="0" fontId="66" fillId="58" borderId="17" xfId="0" applyFont="1" applyFill="1" applyBorder="1"/>
    <xf numFmtId="0" fontId="5" fillId="58" borderId="0" xfId="0" applyFont="1" applyFill="1" applyBorder="1"/>
    <xf numFmtId="166" fontId="66" fillId="58" borderId="0" xfId="9296" applyNumberFormat="1" applyFont="1" applyFill="1"/>
    <xf numFmtId="0" fontId="66" fillId="58" borderId="0" xfId="0" applyFont="1" applyFill="1"/>
    <xf numFmtId="0" fontId="5" fillId="58" borderId="0" xfId="0" applyFont="1" applyFill="1" applyBorder="1" applyAlignment="1"/>
    <xf numFmtId="0" fontId="0" fillId="0" borderId="0" xfId="0" applyBorder="1"/>
    <xf numFmtId="0" fontId="77" fillId="0" borderId="24" xfId="0" applyFont="1" applyBorder="1"/>
    <xf numFmtId="0" fontId="26" fillId="0" borderId="0" xfId="0" applyFont="1"/>
    <xf numFmtId="0" fontId="0" fillId="0" borderId="0" xfId="0" applyAlignment="1">
      <alignment horizontal="center"/>
    </xf>
    <xf numFmtId="0" fontId="77" fillId="0" borderId="28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/>
    </xf>
    <xf numFmtId="0" fontId="79" fillId="0" borderId="17" xfId="0" applyFont="1" applyFill="1" applyBorder="1" applyAlignment="1">
      <alignment horizontal="center"/>
    </xf>
    <xf numFmtId="0" fontId="79" fillId="0" borderId="17" xfId="8891" applyFont="1" applyFill="1" applyBorder="1" applyAlignment="1">
      <alignment horizont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77" fillId="0" borderId="26" xfId="0" applyFont="1" applyBorder="1" applyAlignment="1">
      <alignment horizontal="center" vertical="center"/>
    </xf>
    <xf numFmtId="0" fontId="77" fillId="0" borderId="6" xfId="0" applyFont="1" applyBorder="1" applyAlignment="1">
      <alignment horizontal="center" vertical="center"/>
    </xf>
    <xf numFmtId="0" fontId="77" fillId="0" borderId="37" xfId="0" applyFont="1" applyBorder="1" applyAlignment="1">
      <alignment horizontal="center" vertical="center"/>
    </xf>
    <xf numFmtId="179" fontId="77" fillId="0" borderId="14" xfId="9294" applyNumberFormat="1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43" xfId="0" applyFont="1" applyBorder="1" applyAlignment="1">
      <alignment horizontal="left"/>
    </xf>
    <xf numFmtId="0" fontId="77" fillId="0" borderId="44" xfId="0" applyFont="1" applyBorder="1" applyAlignment="1">
      <alignment horizontal="left"/>
    </xf>
    <xf numFmtId="0" fontId="77" fillId="0" borderId="27" xfId="0" applyFont="1" applyBorder="1"/>
    <xf numFmtId="3" fontId="6" fillId="0" borderId="17" xfId="0" applyNumberFormat="1" applyFont="1" applyBorder="1" applyAlignment="1"/>
    <xf numFmtId="3" fontId="6" fillId="51" borderId="17" xfId="0" applyNumberFormat="1" applyFont="1" applyFill="1" applyBorder="1" applyAlignment="1"/>
    <xf numFmtId="3" fontId="6" fillId="51" borderId="17" xfId="1" applyNumberFormat="1" applyFont="1" applyFill="1" applyBorder="1" applyAlignment="1" applyProtection="1"/>
    <xf numFmtId="3" fontId="6" fillId="0" borderId="17" xfId="0" applyNumberFormat="1" applyFont="1" applyFill="1" applyBorder="1" applyAlignment="1"/>
    <xf numFmtId="3" fontId="6" fillId="0" borderId="0" xfId="0" applyNumberFormat="1" applyFont="1" applyBorder="1" applyAlignment="1"/>
    <xf numFmtId="166" fontId="8" fillId="60" borderId="16" xfId="1" applyNumberFormat="1" applyFont="1" applyFill="1" applyBorder="1"/>
    <xf numFmtId="166" fontId="6" fillId="60" borderId="0" xfId="1" applyNumberFormat="1" applyFont="1" applyFill="1" applyBorder="1"/>
    <xf numFmtId="166" fontId="8" fillId="60" borderId="6" xfId="1" applyNumberFormat="1" applyFont="1" applyFill="1" applyBorder="1"/>
    <xf numFmtId="166" fontId="6" fillId="60" borderId="16" xfId="1" applyNumberFormat="1" applyFont="1" applyFill="1" applyBorder="1"/>
    <xf numFmtId="166" fontId="6" fillId="60" borderId="20" xfId="1" applyNumberFormat="1" applyFont="1" applyFill="1" applyBorder="1"/>
    <xf numFmtId="166" fontId="6" fillId="60" borderId="12" xfId="1" applyNumberFormat="1" applyFont="1" applyFill="1" applyBorder="1"/>
    <xf numFmtId="166" fontId="8" fillId="60" borderId="15" xfId="1" applyNumberFormat="1" applyFont="1" applyFill="1" applyBorder="1"/>
    <xf numFmtId="166" fontId="6" fillId="60" borderId="6" xfId="1" applyNumberFormat="1" applyFont="1" applyFill="1" applyBorder="1"/>
    <xf numFmtId="166" fontId="6" fillId="60" borderId="15" xfId="1" applyNumberFormat="1" applyFont="1" applyFill="1" applyBorder="1"/>
    <xf numFmtId="166" fontId="26" fillId="60" borderId="0" xfId="0" applyNumberFormat="1" applyFont="1" applyFill="1"/>
    <xf numFmtId="166" fontId="8" fillId="60" borderId="19" xfId="1" applyNumberFormat="1" applyFont="1" applyFill="1" applyBorder="1" applyAlignment="1">
      <alignment vertical="center"/>
    </xf>
    <xf numFmtId="166" fontId="8" fillId="60" borderId="3" xfId="1" applyNumberFormat="1" applyFont="1" applyFill="1" applyBorder="1" applyAlignment="1">
      <alignment vertical="center"/>
    </xf>
    <xf numFmtId="166" fontId="0" fillId="60" borderId="0" xfId="0" applyNumberFormat="1" applyFill="1" applyAlignment="1">
      <alignment vertical="center"/>
    </xf>
    <xf numFmtId="3" fontId="8" fillId="60" borderId="17" xfId="0" applyNumberFormat="1" applyFont="1" applyFill="1" applyBorder="1" applyAlignment="1"/>
    <xf numFmtId="3" fontId="6" fillId="60" borderId="17" xfId="0" applyNumberFormat="1" applyFont="1" applyFill="1" applyBorder="1" applyAlignment="1"/>
    <xf numFmtId="3" fontId="6" fillId="60" borderId="0" xfId="0" applyNumberFormat="1" applyFont="1" applyFill="1"/>
    <xf numFmtId="3" fontId="8" fillId="60" borderId="0" xfId="1" applyNumberFormat="1" applyFont="1" applyFill="1" applyBorder="1" applyAlignment="1">
      <alignment horizontal="right"/>
    </xf>
    <xf numFmtId="3" fontId="8" fillId="60" borderId="0" xfId="1" applyNumberFormat="1" applyFont="1" applyFill="1" applyBorder="1" applyAlignment="1">
      <alignment horizontal="right" wrapText="1"/>
    </xf>
    <xf numFmtId="3" fontId="6" fillId="60" borderId="13" xfId="1" applyNumberFormat="1" applyFont="1" applyFill="1" applyBorder="1" applyAlignment="1">
      <alignment horizontal="right" wrapText="1"/>
    </xf>
    <xf numFmtId="3" fontId="6" fillId="60" borderId="0" xfId="1" applyNumberFormat="1" applyFont="1" applyFill="1" applyBorder="1" applyAlignment="1">
      <alignment horizontal="right" wrapText="1"/>
    </xf>
    <xf numFmtId="3" fontId="8" fillId="60" borderId="6" xfId="1" applyNumberFormat="1" applyFont="1" applyFill="1" applyBorder="1" applyAlignment="1">
      <alignment horizontal="right"/>
    </xf>
    <xf numFmtId="3" fontId="6" fillId="60" borderId="0" xfId="1" applyNumberFormat="1" applyFont="1" applyFill="1" applyBorder="1" applyAlignment="1">
      <alignment horizontal="right"/>
    </xf>
    <xf numFmtId="166" fontId="16" fillId="60" borderId="0" xfId="1" applyNumberFormat="1" applyFont="1" applyFill="1" applyBorder="1"/>
    <xf numFmtId="166" fontId="18" fillId="60" borderId="0" xfId="1" applyNumberFormat="1" applyFont="1" applyFill="1" applyBorder="1"/>
    <xf numFmtId="166" fontId="16" fillId="60" borderId="0" xfId="0" applyNumberFormat="1" applyFont="1" applyFill="1" applyBorder="1" applyAlignment="1">
      <alignment horizontal="center"/>
    </xf>
    <xf numFmtId="166" fontId="64" fillId="60" borderId="0" xfId="1" applyNumberFormat="1" applyFont="1" applyFill="1" applyBorder="1" applyAlignment="1">
      <alignment horizontal="right" vertical="center"/>
    </xf>
    <xf numFmtId="166" fontId="18" fillId="60" borderId="16" xfId="1" applyNumberFormat="1" applyFont="1" applyFill="1" applyBorder="1"/>
    <xf numFmtId="166" fontId="18" fillId="60" borderId="0" xfId="1" applyNumberFormat="1" applyFont="1" applyFill="1"/>
    <xf numFmtId="166" fontId="18" fillId="60" borderId="0" xfId="1" applyNumberFormat="1" applyFont="1" applyFill="1" applyAlignment="1">
      <alignment horizontal="right" vertical="center"/>
    </xf>
    <xf numFmtId="0" fontId="86" fillId="0" borderId="0" xfId="0" applyFont="1" applyBorder="1" applyAlignment="1">
      <alignment horizontal="center"/>
    </xf>
    <xf numFmtId="0" fontId="84" fillId="0" borderId="0" xfId="0" applyFont="1"/>
    <xf numFmtId="166" fontId="26" fillId="60" borderId="17" xfId="9296" applyNumberFormat="1" applyFont="1" applyFill="1" applyBorder="1"/>
    <xf numFmtId="166" fontId="5" fillId="60" borderId="17" xfId="9296" applyNumberFormat="1" applyFont="1" applyFill="1" applyBorder="1"/>
    <xf numFmtId="166" fontId="5" fillId="60" borderId="17" xfId="9296" applyNumberFormat="1" applyFont="1" applyFill="1" applyBorder="1" applyAlignment="1"/>
    <xf numFmtId="166" fontId="26" fillId="60" borderId="17" xfId="0" applyNumberFormat="1" applyFont="1" applyFill="1" applyBorder="1"/>
    <xf numFmtId="165" fontId="26" fillId="60" borderId="17" xfId="0" applyNumberFormat="1" applyFont="1" applyFill="1" applyBorder="1"/>
    <xf numFmtId="179" fontId="76" fillId="60" borderId="27" xfId="9294" applyNumberFormat="1" applyFont="1" applyFill="1" applyBorder="1"/>
    <xf numFmtId="3" fontId="77" fillId="60" borderId="33" xfId="0" applyNumberFormat="1" applyFont="1" applyFill="1" applyBorder="1"/>
    <xf numFmtId="3" fontId="77" fillId="60" borderId="34" xfId="0" applyNumberFormat="1" applyFont="1" applyFill="1" applyBorder="1"/>
    <xf numFmtId="3" fontId="77" fillId="60" borderId="38" xfId="0" applyNumberFormat="1" applyFont="1" applyFill="1" applyBorder="1"/>
    <xf numFmtId="3" fontId="77" fillId="60" borderId="39" xfId="0" applyNumberFormat="1" applyFont="1" applyFill="1" applyBorder="1"/>
    <xf numFmtId="179" fontId="76" fillId="61" borderId="18" xfId="9294" applyNumberFormat="1" applyFont="1" applyFill="1" applyBorder="1"/>
    <xf numFmtId="179" fontId="76" fillId="0" borderId="28" xfId="9294" applyNumberFormat="1" applyFont="1" applyFill="1" applyBorder="1"/>
    <xf numFmtId="179" fontId="76" fillId="0" borderId="14" xfId="9294" applyNumberFormat="1" applyFont="1" applyFill="1" applyBorder="1"/>
    <xf numFmtId="0" fontId="76" fillId="0" borderId="0" xfId="0" applyFont="1" applyBorder="1"/>
    <xf numFmtId="37" fontId="69" fillId="60" borderId="16" xfId="9295" applyNumberFormat="1" applyFont="1" applyFill="1" applyBorder="1" applyAlignment="1">
      <alignment horizontal="right"/>
    </xf>
    <xf numFmtId="37" fontId="75" fillId="60" borderId="0" xfId="0" applyNumberFormat="1" applyFont="1" applyFill="1" applyAlignment="1">
      <alignment horizontal="right"/>
    </xf>
    <xf numFmtId="37" fontId="69" fillId="60" borderId="16" xfId="0" applyNumberFormat="1" applyFont="1" applyFill="1" applyBorder="1" applyAlignment="1">
      <alignment horizontal="right"/>
    </xf>
    <xf numFmtId="37" fontId="81" fillId="60" borderId="0" xfId="0" applyNumberFormat="1" applyFont="1" applyFill="1" applyBorder="1" applyAlignment="1">
      <alignment horizontal="right"/>
    </xf>
    <xf numFmtId="37" fontId="75" fillId="60" borderId="0" xfId="9295" applyNumberFormat="1" applyFont="1" applyFill="1" applyBorder="1" applyAlignment="1">
      <alignment horizontal="right"/>
    </xf>
    <xf numFmtId="37" fontId="81" fillId="60" borderId="0" xfId="9295" applyNumberFormat="1" applyFont="1" applyFill="1" applyBorder="1" applyAlignment="1">
      <alignment horizontal="right"/>
    </xf>
    <xf numFmtId="1" fontId="81" fillId="60" borderId="0" xfId="9295" applyNumberFormat="1" applyFont="1" applyFill="1" applyBorder="1" applyAlignment="1">
      <alignment horizontal="right"/>
    </xf>
    <xf numFmtId="37" fontId="81" fillId="60" borderId="0" xfId="0" applyNumberFormat="1" applyFont="1" applyFill="1" applyAlignment="1">
      <alignment horizontal="right"/>
    </xf>
    <xf numFmtId="1" fontId="67" fillId="0" borderId="0" xfId="9295" applyNumberFormat="1" applyFont="1" applyBorder="1" applyAlignment="1"/>
    <xf numFmtId="1" fontId="67" fillId="0" borderId="0" xfId="9295" applyNumberFormat="1" applyFont="1" applyAlignment="1"/>
    <xf numFmtId="1" fontId="67" fillId="0" borderId="0" xfId="0" applyNumberFormat="1" applyFont="1" applyBorder="1" applyAlignment="1">
      <alignment horizontal="right"/>
    </xf>
    <xf numFmtId="1" fontId="67" fillId="0" borderId="0" xfId="0" applyNumberFormat="1" applyFont="1" applyAlignment="1">
      <alignment horizontal="right"/>
    </xf>
    <xf numFmtId="1" fontId="69" fillId="60" borderId="16" xfId="0" applyNumberFormat="1" applyFont="1" applyFill="1" applyBorder="1" applyAlignment="1">
      <alignment horizontal="right"/>
    </xf>
    <xf numFmtId="1" fontId="81" fillId="60" borderId="0" xfId="0" applyNumberFormat="1" applyFont="1" applyFill="1" applyBorder="1" applyAlignment="1">
      <alignment horizontal="right"/>
    </xf>
    <xf numFmtId="3" fontId="69" fillId="60" borderId="16" xfId="0" applyNumberFormat="1" applyFont="1" applyFill="1" applyBorder="1" applyAlignment="1">
      <alignment horizontal="right"/>
    </xf>
    <xf numFmtId="37" fontId="67" fillId="60" borderId="0" xfId="0" applyNumberFormat="1" applyFont="1" applyFill="1" applyAlignment="1">
      <alignment horizontal="right"/>
    </xf>
    <xf numFmtId="37" fontId="67" fillId="60" borderId="13" xfId="0" applyNumberFormat="1" applyFont="1" applyFill="1" applyBorder="1" applyAlignment="1">
      <alignment horizontal="right"/>
    </xf>
    <xf numFmtId="37" fontId="67" fillId="60" borderId="0" xfId="0" applyNumberFormat="1" applyFont="1" applyFill="1" applyBorder="1" applyAlignment="1">
      <alignment horizontal="right"/>
    </xf>
    <xf numFmtId="37" fontId="69" fillId="60" borderId="0" xfId="0" applyNumberFormat="1" applyFont="1" applyFill="1" applyAlignment="1">
      <alignment horizontal="right"/>
    </xf>
    <xf numFmtId="14" fontId="26" fillId="0" borderId="6" xfId="0" applyNumberFormat="1" applyFont="1" applyBorder="1" applyAlignment="1">
      <alignment horizontal="left" vertical="center"/>
    </xf>
    <xf numFmtId="0" fontId="5" fillId="58" borderId="17" xfId="0" applyFont="1" applyFill="1" applyBorder="1" applyAlignment="1">
      <alignment horizontal="left"/>
    </xf>
    <xf numFmtId="166" fontId="0" fillId="0" borderId="0" xfId="0" applyNumberFormat="1"/>
    <xf numFmtId="165" fontId="0" fillId="0" borderId="0" xfId="0" applyNumberFormat="1"/>
    <xf numFmtId="0" fontId="67" fillId="0" borderId="0" xfId="9326" applyNumberFormat="1" applyFont="1" applyFill="1" applyBorder="1" applyAlignment="1"/>
    <xf numFmtId="3" fontId="67" fillId="0" borderId="0" xfId="9329" applyNumberFormat="1" applyFont="1" applyFill="1" applyBorder="1" applyAlignment="1">
      <alignment horizontal="right"/>
    </xf>
    <xf numFmtId="37" fontId="81" fillId="0" borderId="0" xfId="0" applyNumberFormat="1" applyFont="1" applyAlignment="1">
      <alignment horizontal="right"/>
    </xf>
    <xf numFmtId="3" fontId="67" fillId="0" borderId="0" xfId="9331" applyNumberFormat="1" applyFont="1" applyFill="1" applyBorder="1" applyAlignment="1">
      <alignment vertical="top"/>
    </xf>
    <xf numFmtId="3" fontId="76" fillId="61" borderId="17" xfId="9333" applyNumberFormat="1" applyFont="1" applyFill="1" applyBorder="1"/>
    <xf numFmtId="3" fontId="76" fillId="57" borderId="17" xfId="9335" applyNumberFormat="1" applyFont="1" applyFill="1" applyBorder="1"/>
    <xf numFmtId="3" fontId="76" fillId="57" borderId="17" xfId="9337" applyNumberFormat="1" applyFont="1" applyFill="1" applyBorder="1"/>
    <xf numFmtId="3" fontId="76" fillId="57" borderId="17" xfId="9339" applyNumberFormat="1" applyFont="1" applyFill="1" applyBorder="1"/>
    <xf numFmtId="3" fontId="76" fillId="57" borderId="17" xfId="9341" applyNumberFormat="1" applyFont="1" applyFill="1" applyBorder="1"/>
    <xf numFmtId="166" fontId="18" fillId="0" borderId="3" xfId="1" applyNumberFormat="1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5" fillId="58" borderId="0" xfId="0" applyFont="1" applyFill="1" applyBorder="1" applyAlignment="1"/>
    <xf numFmtId="165" fontId="5" fillId="58" borderId="0" xfId="0" applyNumberFormat="1" applyFont="1" applyFill="1" applyBorder="1"/>
    <xf numFmtId="0" fontId="88" fillId="0" borderId="0" xfId="0" applyFont="1"/>
    <xf numFmtId="166" fontId="88" fillId="0" borderId="0" xfId="1" applyNumberFormat="1" applyFont="1"/>
    <xf numFmtId="166" fontId="88" fillId="0" borderId="0" xfId="0" applyNumberFormat="1" applyFont="1"/>
    <xf numFmtId="0" fontId="88" fillId="0" borderId="0" xfId="0" applyFont="1" applyAlignment="1">
      <alignment wrapText="1"/>
    </xf>
    <xf numFmtId="166" fontId="88" fillId="58" borderId="0" xfId="9296" applyNumberFormat="1" applyFont="1" applyFill="1" applyBorder="1" applyAlignment="1"/>
    <xf numFmtId="49" fontId="88" fillId="0" borderId="0" xfId="0" applyNumberFormat="1" applyFont="1" applyAlignment="1">
      <alignment horizontal="right"/>
    </xf>
    <xf numFmtId="166" fontId="89" fillId="0" borderId="0" xfId="1" applyNumberFormat="1" applyFont="1"/>
    <xf numFmtId="0" fontId="26" fillId="0" borderId="6" xfId="0" applyFont="1" applyBorder="1"/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18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84" fillId="0" borderId="3" xfId="0" applyFont="1" applyBorder="1" applyAlignment="1"/>
    <xf numFmtId="0" fontId="84" fillId="0" borderId="0" xfId="8891" applyFont="1" applyAlignment="1">
      <alignment horizontal="center" vertical="center"/>
    </xf>
    <xf numFmtId="0" fontId="80" fillId="59" borderId="17" xfId="0" applyFont="1" applyFill="1" applyBorder="1" applyAlignment="1">
      <alignment horizontal="center"/>
    </xf>
    <xf numFmtId="0" fontId="80" fillId="59" borderId="17" xfId="8891" applyFont="1" applyFill="1" applyBorder="1" applyAlignment="1">
      <alignment horizontal="center"/>
    </xf>
    <xf numFmtId="0" fontId="77" fillId="0" borderId="0" xfId="0" applyFont="1" applyBorder="1" applyAlignment="1">
      <alignment horizontal="center" vertical="center"/>
    </xf>
    <xf numFmtId="0" fontId="77" fillId="0" borderId="40" xfId="0" applyFont="1" applyBorder="1" applyAlignment="1">
      <alignment horizontal="center" vertical="center"/>
    </xf>
    <xf numFmtId="0" fontId="82" fillId="0" borderId="43" xfId="0" applyFont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2" xfId="0" applyFont="1" applyBorder="1" applyAlignment="1">
      <alignment horizontal="center"/>
    </xf>
    <xf numFmtId="0" fontId="83" fillId="0" borderId="0" xfId="0" applyFont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77" fillId="0" borderId="45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40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 wrapText="1"/>
    </xf>
    <xf numFmtId="0" fontId="26" fillId="58" borderId="17" xfId="0" applyFont="1" applyFill="1" applyBorder="1" applyAlignment="1">
      <alignment horizontal="center"/>
    </xf>
    <xf numFmtId="0" fontId="5" fillId="58" borderId="0" xfId="0" applyFont="1" applyFill="1" applyBorder="1" applyAlignment="1"/>
    <xf numFmtId="0" fontId="0" fillId="0" borderId="0" xfId="0" applyBorder="1" applyAlignment="1"/>
    <xf numFmtId="0" fontId="85" fillId="58" borderId="6" xfId="0" applyFont="1" applyFill="1" applyBorder="1" applyAlignment="1">
      <alignment horizontal="center" vertical="center"/>
    </xf>
  </cellXfs>
  <cellStyles count="9342">
    <cellStyle name="20% - Accent1 2" xfId="3"/>
    <cellStyle name="20% - Accent1 3" xfId="4"/>
    <cellStyle name="20% - Accent1 3 2" xfId="5"/>
    <cellStyle name="20% - Accent1 3 2 2" xfId="6631"/>
    <cellStyle name="20% - Accent1 3 3" xfId="6"/>
    <cellStyle name="20% - Accent1 3 3 2" xfId="6632"/>
    <cellStyle name="20% - Accent1 3 4" xfId="7"/>
    <cellStyle name="20% - Accent1 3 4 2" xfId="6633"/>
    <cellStyle name="20% - Accent1 3 5" xfId="8"/>
    <cellStyle name="20% - Accent1 3 5 2" xfId="6634"/>
    <cellStyle name="20% - Accent1 3 6" xfId="9"/>
    <cellStyle name="20% - Accent1 3 6 2" xfId="6635"/>
    <cellStyle name="20% - Accent1 3 7" xfId="10"/>
    <cellStyle name="20% - Accent1 3 7 2" xfId="6636"/>
    <cellStyle name="20% - Accent1 3 8" xfId="663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2 2" xfId="6641"/>
    <cellStyle name="20% - Accent2 3 3" xfId="16"/>
    <cellStyle name="20% - Accent2 3 3 2" xfId="6642"/>
    <cellStyle name="20% - Accent2 3 4" xfId="17"/>
    <cellStyle name="20% - Accent2 3 4 2" xfId="6643"/>
    <cellStyle name="20% - Accent2 3 5" xfId="18"/>
    <cellStyle name="20% - Accent2 3 5 2" xfId="6644"/>
    <cellStyle name="20% - Accent2 3 6" xfId="19"/>
    <cellStyle name="20% - Accent2 3 6 2" xfId="6645"/>
    <cellStyle name="20% - Accent2 3 7" xfId="20"/>
    <cellStyle name="20% - Accent2 3 7 2" xfId="6646"/>
    <cellStyle name="20% - Accent2 3 8" xfId="664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2 2" xfId="6651"/>
    <cellStyle name="20% - Accent3 3 3" xfId="26"/>
    <cellStyle name="20% - Accent3 3 3 2" xfId="6652"/>
    <cellStyle name="20% - Accent3 3 4" xfId="27"/>
    <cellStyle name="20% - Accent3 3 4 2" xfId="6653"/>
    <cellStyle name="20% - Accent3 3 5" xfId="28"/>
    <cellStyle name="20% - Accent3 3 5 2" xfId="6654"/>
    <cellStyle name="20% - Accent3 3 6" xfId="29"/>
    <cellStyle name="20% - Accent3 3 6 2" xfId="6655"/>
    <cellStyle name="20% - Accent3 3 7" xfId="30"/>
    <cellStyle name="20% - Accent3 3 7 2" xfId="6656"/>
    <cellStyle name="20% - Accent3 3 8" xfId="665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2 2" xfId="6664"/>
    <cellStyle name="20% - Accent4 3 3" xfId="39"/>
    <cellStyle name="20% - Accent4 3 3 2" xfId="6665"/>
    <cellStyle name="20% - Accent4 3 4" xfId="40"/>
    <cellStyle name="20% - Accent4 3 4 2" xfId="6666"/>
    <cellStyle name="20% - Accent4 3 5" xfId="41"/>
    <cellStyle name="20% - Accent4 3 5 2" xfId="6667"/>
    <cellStyle name="20% - Accent4 3 6" xfId="42"/>
    <cellStyle name="20% - Accent4 3 6 2" xfId="6668"/>
    <cellStyle name="20% - Accent4 3 7" xfId="43"/>
    <cellStyle name="20% - Accent4 3 7 2" xfId="6669"/>
    <cellStyle name="20% - Accent4 3 8" xfId="6663"/>
    <cellStyle name="20% - Accent4 4" xfId="44"/>
    <cellStyle name="20% - Accent4 4 2" xfId="45"/>
    <cellStyle name="20% - Accent5 2" xfId="46"/>
    <cellStyle name="20% - Accent5 3" xfId="47"/>
    <cellStyle name="20% - Accent5 3 2" xfId="6673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2 2" xfId="6678"/>
    <cellStyle name="20% - Accent6 3 3" xfId="53"/>
    <cellStyle name="20% - Accent6 3 3 2" xfId="6679"/>
    <cellStyle name="20% - Accent6 3 4" xfId="54"/>
    <cellStyle name="20% - Accent6 3 4 2" xfId="6680"/>
    <cellStyle name="20% - Accent6 3 5" xfId="55"/>
    <cellStyle name="20% - Accent6 3 5 2" xfId="6681"/>
    <cellStyle name="20% - Accent6 3 6" xfId="56"/>
    <cellStyle name="20% - Accent6 3 6 2" xfId="6682"/>
    <cellStyle name="20% - Accent6 3 7" xfId="57"/>
    <cellStyle name="20% - Accent6 3 7 2" xfId="6683"/>
    <cellStyle name="20% - Accent6 3 8" xfId="667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2 2" xfId="6688"/>
    <cellStyle name="40% - Accent1 3 3" xfId="63"/>
    <cellStyle name="40% - Accent1 3 3 2" xfId="6689"/>
    <cellStyle name="40% - Accent1 3 4" xfId="64"/>
    <cellStyle name="40% - Accent1 3 4 2" xfId="6690"/>
    <cellStyle name="40% - Accent1 3 5" xfId="65"/>
    <cellStyle name="40% - Accent1 3 5 2" xfId="6691"/>
    <cellStyle name="40% - Accent1 3 6" xfId="66"/>
    <cellStyle name="40% - Accent1 3 6 2" xfId="6692"/>
    <cellStyle name="40% - Accent1 3 7" xfId="67"/>
    <cellStyle name="40% - Accent1 3 7 2" xfId="6693"/>
    <cellStyle name="40% - Accent1 3 8" xfId="6687"/>
    <cellStyle name="40% - Accent1 4" xfId="68"/>
    <cellStyle name="40% - Accent1 4 2" xfId="69"/>
    <cellStyle name="40% - Accent2 2" xfId="70"/>
    <cellStyle name="40% - Accent2 3" xfId="71"/>
    <cellStyle name="40% - Accent2 3 2" xfId="6697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2 2" xfId="6702"/>
    <cellStyle name="40% - Accent3 3 3" xfId="77"/>
    <cellStyle name="40% - Accent3 3 3 2" xfId="6703"/>
    <cellStyle name="40% - Accent3 3 4" xfId="78"/>
    <cellStyle name="40% - Accent3 3 4 2" xfId="6704"/>
    <cellStyle name="40% - Accent3 3 5" xfId="79"/>
    <cellStyle name="40% - Accent3 3 5 2" xfId="6705"/>
    <cellStyle name="40% - Accent3 3 6" xfId="80"/>
    <cellStyle name="40% - Accent3 3 6 2" xfId="6706"/>
    <cellStyle name="40% - Accent3 3 7" xfId="81"/>
    <cellStyle name="40% - Accent3 3 7 2" xfId="6707"/>
    <cellStyle name="40% - Accent3 3 8" xfId="670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2 2" xfId="6712"/>
    <cellStyle name="40% - Accent4 3 3" xfId="87"/>
    <cellStyle name="40% - Accent4 3 3 2" xfId="6713"/>
    <cellStyle name="40% - Accent4 3 4" xfId="88"/>
    <cellStyle name="40% - Accent4 3 4 2" xfId="6714"/>
    <cellStyle name="40% - Accent4 3 5" xfId="89"/>
    <cellStyle name="40% - Accent4 3 5 2" xfId="6715"/>
    <cellStyle name="40% - Accent4 3 6" xfId="90"/>
    <cellStyle name="40% - Accent4 3 6 2" xfId="6716"/>
    <cellStyle name="40% - Accent4 3 7" xfId="91"/>
    <cellStyle name="40% - Accent4 3 7 2" xfId="6717"/>
    <cellStyle name="40% - Accent4 3 8" xfId="671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2 2" xfId="6722"/>
    <cellStyle name="40% - Accent5 3 3" xfId="97"/>
    <cellStyle name="40% - Accent5 3 3 2" xfId="6723"/>
    <cellStyle name="40% - Accent5 3 4" xfId="98"/>
    <cellStyle name="40% - Accent5 3 4 2" xfId="6724"/>
    <cellStyle name="40% - Accent5 3 5" xfId="99"/>
    <cellStyle name="40% - Accent5 3 5 2" xfId="6725"/>
    <cellStyle name="40% - Accent5 3 6" xfId="100"/>
    <cellStyle name="40% - Accent5 3 6 2" xfId="6726"/>
    <cellStyle name="40% - Accent5 3 7" xfId="101"/>
    <cellStyle name="40% - Accent5 3 7 2" xfId="6727"/>
    <cellStyle name="40% - Accent5 3 8" xfId="672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2 2" xfId="6732"/>
    <cellStyle name="40% - Accent6 3 3" xfId="107"/>
    <cellStyle name="40% - Accent6 3 3 2" xfId="6733"/>
    <cellStyle name="40% - Accent6 3 4" xfId="108"/>
    <cellStyle name="40% - Accent6 3 4 2" xfId="6734"/>
    <cellStyle name="40% - Accent6 3 5" xfId="109"/>
    <cellStyle name="40% - Accent6 3 5 2" xfId="6735"/>
    <cellStyle name="40% - Accent6 3 6" xfId="110"/>
    <cellStyle name="40% - Accent6 3 6 2" xfId="6736"/>
    <cellStyle name="40% - Accent6 3 7" xfId="111"/>
    <cellStyle name="40% - Accent6 3 7 2" xfId="6737"/>
    <cellStyle name="40% - Accent6 3 8" xfId="673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3" xfId="3054"/>
    <cellStyle name="Comma 484" xfId="3055"/>
    <cellStyle name="Comma 485" xfId="3056"/>
    <cellStyle name="Comma 486" xfId="3057"/>
    <cellStyle name="Comma 487" xfId="3058"/>
    <cellStyle name="Comma 488" xfId="3059"/>
    <cellStyle name="Comma 489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490" xfId="3079"/>
    <cellStyle name="Comma 491" xfId="6606"/>
    <cellStyle name="Comma 492" xfId="6608"/>
    <cellStyle name="Comma 493" xfId="6610"/>
    <cellStyle name="Comma 494" xfId="6612"/>
    <cellStyle name="Comma 495" xfId="6614"/>
    <cellStyle name="Comma 496" xfId="6616"/>
    <cellStyle name="Comma 497" xfId="6604"/>
    <cellStyle name="Comma 498" xfId="6627"/>
    <cellStyle name="Comma 499" xfId="6617"/>
    <cellStyle name="Comma 5" xfId="3080"/>
    <cellStyle name="Comma 5 2" xfId="3081"/>
    <cellStyle name="Comma 5 2 2" xfId="3082"/>
    <cellStyle name="Comma 5 2 2 2" xfId="3083"/>
    <cellStyle name="Comma 5 2 3" xfId="3084"/>
    <cellStyle name="Comma 5 2 3 2" xfId="3085"/>
    <cellStyle name="Comma 5 2 4" xfId="3086"/>
    <cellStyle name="Comma 5 3" xfId="3087"/>
    <cellStyle name="Comma 5 3 2" xfId="3088"/>
    <cellStyle name="Comma 5 3 3" xfId="3089"/>
    <cellStyle name="Comma 5 3 4" xfId="3090"/>
    <cellStyle name="Comma 5 3 4 2" xfId="3091"/>
    <cellStyle name="Comma 5 3 5" xfId="3092"/>
    <cellStyle name="Comma 5 4" xfId="3093"/>
    <cellStyle name="Comma 5 5" xfId="3094"/>
    <cellStyle name="Comma 5 6" xfId="3095"/>
    <cellStyle name="Comma 5 6 2" xfId="3096"/>
    <cellStyle name="Comma 5 6 2 2" xfId="3097"/>
    <cellStyle name="Comma 5 6 2 3" xfId="3098"/>
    <cellStyle name="Comma 5 6 3" xfId="3099"/>
    <cellStyle name="Comma 5 6 4" xfId="3100"/>
    <cellStyle name="Comma 5 7" xfId="3101"/>
    <cellStyle name="Comma 50" xfId="3102"/>
    <cellStyle name="Comma 50 2" xfId="3103"/>
    <cellStyle name="Comma 50 2 2" xfId="3104"/>
    <cellStyle name="Comma 50 2 2 2" xfId="3105"/>
    <cellStyle name="Comma 50 2 3" xfId="3106"/>
    <cellStyle name="Comma 50 3" xfId="3107"/>
    <cellStyle name="Comma 50 3 2" xfId="3108"/>
    <cellStyle name="Comma 50 4" xfId="3109"/>
    <cellStyle name="Comma 50 4 2" xfId="3110"/>
    <cellStyle name="Comma 50 4 2 2" xfId="3111"/>
    <cellStyle name="Comma 50 4 3" xfId="3112"/>
    <cellStyle name="Comma 50 4 3 2" xfId="3113"/>
    <cellStyle name="Comma 50 4 4" xfId="3114"/>
    <cellStyle name="Comma 50 4 4 2" xfId="3115"/>
    <cellStyle name="Comma 50 5" xfId="3116"/>
    <cellStyle name="Comma 50 5 2" xfId="3117"/>
    <cellStyle name="Comma 50 6" xfId="3118"/>
    <cellStyle name="Comma 50 6 2" xfId="3119"/>
    <cellStyle name="Comma 50 6 2 2" xfId="3120"/>
    <cellStyle name="Comma 50 6 3" xfId="3121"/>
    <cellStyle name="Comma 500" xfId="6626"/>
    <cellStyle name="Comma 501" xfId="6618"/>
    <cellStyle name="Comma 502" xfId="6628"/>
    <cellStyle name="Comma 503" xfId="6619"/>
    <cellStyle name="Comma 504" xfId="6625"/>
    <cellStyle name="Comma 505" xfId="6620"/>
    <cellStyle name="Comma 506" xfId="6624"/>
    <cellStyle name="Comma 507" xfId="6621"/>
    <cellStyle name="Comma 508" xfId="6623"/>
    <cellStyle name="Comma 509" xfId="6622"/>
    <cellStyle name="Comma 51" xfId="3122"/>
    <cellStyle name="Comma 51 2" xfId="3123"/>
    <cellStyle name="Comma 51 2 2" xfId="3124"/>
    <cellStyle name="Comma 51 2 2 2" xfId="3125"/>
    <cellStyle name="Comma 51 2 3" xfId="3126"/>
    <cellStyle name="Comma 51 3" xfId="3127"/>
    <cellStyle name="Comma 51 3 2" xfId="3128"/>
    <cellStyle name="Comma 51 4" xfId="3129"/>
    <cellStyle name="Comma 51 4 2" xfId="3130"/>
    <cellStyle name="Comma 51 4 2 2" xfId="3131"/>
    <cellStyle name="Comma 51 4 3" xfId="3132"/>
    <cellStyle name="Comma 51 4 3 2" xfId="3133"/>
    <cellStyle name="Comma 51 4 4" xfId="3134"/>
    <cellStyle name="Comma 51 4 4 2" xfId="3135"/>
    <cellStyle name="Comma 51 5" xfId="3136"/>
    <cellStyle name="Comma 51 5 2" xfId="3137"/>
    <cellStyle name="Comma 51 6" xfId="3138"/>
    <cellStyle name="Comma 51 6 2" xfId="3139"/>
    <cellStyle name="Comma 51 6 2 2" xfId="3140"/>
    <cellStyle name="Comma 51 6 3" xfId="3141"/>
    <cellStyle name="Comma 510" xfId="9236"/>
    <cellStyle name="Comma 511" xfId="9292"/>
    <cellStyle name="Comma 512" xfId="9295"/>
    <cellStyle name="Comma 513" xfId="9294"/>
    <cellStyle name="Comma 514" xfId="9296"/>
    <cellStyle name="Comma 515" xfId="9297"/>
    <cellStyle name="Comma 516" xfId="9333"/>
    <cellStyle name="Comma 517" xfId="9335"/>
    <cellStyle name="Comma 518" xfId="9337"/>
    <cellStyle name="Comma 519" xfId="9339"/>
    <cellStyle name="Comma 52" xfId="3142"/>
    <cellStyle name="Comma 52 2" xfId="3143"/>
    <cellStyle name="Comma 52 2 2" xfId="3144"/>
    <cellStyle name="Comma 52 2 2 2" xfId="3145"/>
    <cellStyle name="Comma 52 2 3" xfId="3146"/>
    <cellStyle name="Comma 52 3" xfId="3147"/>
    <cellStyle name="Comma 52 3 2" xfId="3148"/>
    <cellStyle name="Comma 52 4" xfId="3149"/>
    <cellStyle name="Comma 52 4 2" xfId="3150"/>
    <cellStyle name="Comma 52 4 2 2" xfId="3151"/>
    <cellStyle name="Comma 52 4 3" xfId="3152"/>
    <cellStyle name="Comma 52 4 3 2" xfId="3153"/>
    <cellStyle name="Comma 52 4 4" xfId="3154"/>
    <cellStyle name="Comma 52 4 4 2" xfId="3155"/>
    <cellStyle name="Comma 52 5" xfId="3156"/>
    <cellStyle name="Comma 52 5 2" xfId="3157"/>
    <cellStyle name="Comma 52 6" xfId="3158"/>
    <cellStyle name="Comma 52 6 2" xfId="3159"/>
    <cellStyle name="Comma 52 6 2 2" xfId="3160"/>
    <cellStyle name="Comma 52 6 3" xfId="3161"/>
    <cellStyle name="Comma 520" xfId="9341"/>
    <cellStyle name="Comma 53" xfId="3162"/>
    <cellStyle name="Comma 53 2" xfId="3163"/>
    <cellStyle name="Comma 53 2 2" xfId="3164"/>
    <cellStyle name="Comma 53 2 2 2" xfId="3165"/>
    <cellStyle name="Comma 53 2 3" xfId="3166"/>
    <cellStyle name="Comma 53 3" xfId="3167"/>
    <cellStyle name="Comma 53 3 2" xfId="3168"/>
    <cellStyle name="Comma 53 4" xfId="3169"/>
    <cellStyle name="Comma 53 4 2" xfId="3170"/>
    <cellStyle name="Comma 53 4 2 2" xfId="3171"/>
    <cellStyle name="Comma 53 4 3" xfId="3172"/>
    <cellStyle name="Comma 53 4 3 2" xfId="3173"/>
    <cellStyle name="Comma 53 4 4" xfId="3174"/>
    <cellStyle name="Comma 53 4 4 2" xfId="3175"/>
    <cellStyle name="Comma 53 5" xfId="3176"/>
    <cellStyle name="Comma 53 5 2" xfId="3177"/>
    <cellStyle name="Comma 53 6" xfId="3178"/>
    <cellStyle name="Comma 53 6 2" xfId="3179"/>
    <cellStyle name="Comma 53 7" xfId="3180"/>
    <cellStyle name="Comma 53 7 2" xfId="3181"/>
    <cellStyle name="Comma 53 7 2 2" xfId="3182"/>
    <cellStyle name="Comma 53 7 3" xfId="3183"/>
    <cellStyle name="Comma 54" xfId="3184"/>
    <cellStyle name="Comma 54 2" xfId="3185"/>
    <cellStyle name="Comma 54 2 2" xfId="3186"/>
    <cellStyle name="Comma 54 2 2 2" xfId="3187"/>
    <cellStyle name="Comma 54 2 3" xfId="3188"/>
    <cellStyle name="Comma 54 3" xfId="3189"/>
    <cellStyle name="Comma 54 3 2" xfId="3190"/>
    <cellStyle name="Comma 54 4" xfId="3191"/>
    <cellStyle name="Comma 54 4 2" xfId="3192"/>
    <cellStyle name="Comma 54 4 2 2" xfId="3193"/>
    <cellStyle name="Comma 54 4 3" xfId="3194"/>
    <cellStyle name="Comma 54 4 3 2" xfId="3195"/>
    <cellStyle name="Comma 54 4 4" xfId="3196"/>
    <cellStyle name="Comma 54 4 4 2" xfId="3197"/>
    <cellStyle name="Comma 54 5" xfId="3198"/>
    <cellStyle name="Comma 54 5 2" xfId="3199"/>
    <cellStyle name="Comma 54 6" xfId="3200"/>
    <cellStyle name="Comma 54 6 2" xfId="3201"/>
    <cellStyle name="Comma 54 7" xfId="3202"/>
    <cellStyle name="Comma 54 7 2" xfId="3203"/>
    <cellStyle name="Comma 54 7 2 2" xfId="3204"/>
    <cellStyle name="Comma 54 7 3" xfId="3205"/>
    <cellStyle name="Comma 55" xfId="3206"/>
    <cellStyle name="Comma 55 2" xfId="3207"/>
    <cellStyle name="Comma 55 2 2" xfId="3208"/>
    <cellStyle name="Comma 55 2 3" xfId="3209"/>
    <cellStyle name="Comma 55 2 3 2" xfId="3210"/>
    <cellStyle name="Comma 55 2 4" xfId="3211"/>
    <cellStyle name="Comma 55 3" xfId="3212"/>
    <cellStyle name="Comma 55 3 2" xfId="3213"/>
    <cellStyle name="Comma 55 3 2 2" xfId="3214"/>
    <cellStyle name="Comma 55 3 3" xfId="3215"/>
    <cellStyle name="Comma 55 3 3 2" xfId="3216"/>
    <cellStyle name="Comma 55 4" xfId="3217"/>
    <cellStyle name="Comma 55 4 2" xfId="3218"/>
    <cellStyle name="Comma 55 4 2 2" xfId="3219"/>
    <cellStyle name="Comma 55 4 3" xfId="3220"/>
    <cellStyle name="Comma 55 4 3 2" xfId="3221"/>
    <cellStyle name="Comma 55 4 4" xfId="3222"/>
    <cellStyle name="Comma 55 4 4 2" xfId="3223"/>
    <cellStyle name="Comma 55 5" xfId="3224"/>
    <cellStyle name="Comma 55 5 2" xfId="3225"/>
    <cellStyle name="Comma 55 6" xfId="3226"/>
    <cellStyle name="Comma 55 6 2" xfId="3227"/>
    <cellStyle name="Comma 55 7" xfId="3228"/>
    <cellStyle name="Comma 55 7 2" xfId="3229"/>
    <cellStyle name="Comma 55 7 2 2" xfId="3230"/>
    <cellStyle name="Comma 55 7 3" xfId="3231"/>
    <cellStyle name="Comma 55 8" xfId="3232"/>
    <cellStyle name="Comma 55 8 2" xfId="3233"/>
    <cellStyle name="Comma 56" xfId="3234"/>
    <cellStyle name="Comma 56 2" xfId="3235"/>
    <cellStyle name="Comma 56 2 2" xfId="3236"/>
    <cellStyle name="Comma 56 2 3" xfId="3237"/>
    <cellStyle name="Comma 56 2 3 2" xfId="3238"/>
    <cellStyle name="Comma 56 2 4" xfId="3239"/>
    <cellStyle name="Comma 56 3" xfId="3240"/>
    <cellStyle name="Comma 56 3 2" xfId="3241"/>
    <cellStyle name="Comma 56 3 3" xfId="3242"/>
    <cellStyle name="Comma 56 3 3 2" xfId="3243"/>
    <cellStyle name="Comma 56 3 4" xfId="3244"/>
    <cellStyle name="Comma 56 3 4 2" xfId="3245"/>
    <cellStyle name="Comma 56 3 4 3" xfId="3246"/>
    <cellStyle name="Comma 56 3 5" xfId="3247"/>
    <cellStyle name="Comma 56 4" xfId="3248"/>
    <cellStyle name="Comma 56 4 2" xfId="3249"/>
    <cellStyle name="Comma 56 4 2 2" xfId="3250"/>
    <cellStyle name="Comma 56 4 3" xfId="3251"/>
    <cellStyle name="Comma 56 4 3 2" xfId="3252"/>
    <cellStyle name="Comma 56 4 4" xfId="3253"/>
    <cellStyle name="Comma 56 4 4 2" xfId="3254"/>
    <cellStyle name="Comma 56 5" xfId="3255"/>
    <cellStyle name="Comma 56 5 2" xfId="3256"/>
    <cellStyle name="Comma 56 5 3" xfId="3257"/>
    <cellStyle name="Comma 56 5 3 2" xfId="3258"/>
    <cellStyle name="Comma 56 6" xfId="3259"/>
    <cellStyle name="Comma 56 7" xfId="3260"/>
    <cellStyle name="Comma 56 7 2" xfId="3261"/>
    <cellStyle name="Comma 56 8" xfId="3262"/>
    <cellStyle name="Comma 56 8 2" xfId="3263"/>
    <cellStyle name="Comma 56 8 2 2" xfId="3264"/>
    <cellStyle name="Comma 56 8 3" xfId="3265"/>
    <cellStyle name="Comma 56 8 3 2" xfId="3266"/>
    <cellStyle name="Comma 56 8 4" xfId="3267"/>
    <cellStyle name="Comma 56 8 5" xfId="3268"/>
    <cellStyle name="Comma 56 8 5 2" xfId="3269"/>
    <cellStyle name="Comma 56 8 6" xfId="3270"/>
    <cellStyle name="Comma 56 9" xfId="3271"/>
    <cellStyle name="Comma 56 9 2" xfId="3272"/>
    <cellStyle name="Comma 56 9 3" xfId="3273"/>
    <cellStyle name="Comma 57" xfId="3274"/>
    <cellStyle name="Comma 57 2" xfId="3275"/>
    <cellStyle name="Comma 57 2 2" xfId="3276"/>
    <cellStyle name="Comma 57 2 3" xfId="3277"/>
    <cellStyle name="Comma 57 2 3 2" xfId="3278"/>
    <cellStyle name="Comma 57 2 4" xfId="3279"/>
    <cellStyle name="Comma 57 3" xfId="3280"/>
    <cellStyle name="Comma 57 3 2" xfId="3281"/>
    <cellStyle name="Comma 57 3 2 2" xfId="3282"/>
    <cellStyle name="Comma 57 3 3" xfId="3283"/>
    <cellStyle name="Comma 57 3 3 2" xfId="3284"/>
    <cellStyle name="Comma 57 4" xfId="3285"/>
    <cellStyle name="Comma 57 4 2" xfId="3286"/>
    <cellStyle name="Comma 57 4 2 2" xfId="3287"/>
    <cellStyle name="Comma 57 4 3" xfId="3288"/>
    <cellStyle name="Comma 57 4 3 2" xfId="3289"/>
    <cellStyle name="Comma 57 4 4" xfId="3290"/>
    <cellStyle name="Comma 57 4 4 2" xfId="3291"/>
    <cellStyle name="Comma 57 5" xfId="3292"/>
    <cellStyle name="Comma 57 5 2" xfId="3293"/>
    <cellStyle name="Comma 57 6" xfId="3294"/>
    <cellStyle name="Comma 57 6 2" xfId="3295"/>
    <cellStyle name="Comma 57 7" xfId="3296"/>
    <cellStyle name="Comma 57 7 2" xfId="3297"/>
    <cellStyle name="Comma 57 7 2 2" xfId="3298"/>
    <cellStyle name="Comma 57 7 3" xfId="3299"/>
    <cellStyle name="Comma 57 7 3 2" xfId="3300"/>
    <cellStyle name="Comma 57 8" xfId="3301"/>
    <cellStyle name="Comma 58" xfId="3302"/>
    <cellStyle name="Comma 58 2" xfId="3303"/>
    <cellStyle name="Comma 58 2 2" xfId="3304"/>
    <cellStyle name="Comma 58 2 3" xfId="3305"/>
    <cellStyle name="Comma 58 2 3 2" xfId="3306"/>
    <cellStyle name="Comma 58 2 4" xfId="3307"/>
    <cellStyle name="Comma 58 3" xfId="3308"/>
    <cellStyle name="Comma 58 3 2" xfId="3309"/>
    <cellStyle name="Comma 58 3 2 2" xfId="3310"/>
    <cellStyle name="Comma 58 3 3" xfId="3311"/>
    <cellStyle name="Comma 58 3 3 2" xfId="3312"/>
    <cellStyle name="Comma 58 4" xfId="3313"/>
    <cellStyle name="Comma 58 4 2" xfId="3314"/>
    <cellStyle name="Comma 58 5" xfId="3315"/>
    <cellStyle name="Comma 59" xfId="3316"/>
    <cellStyle name="Comma 59 2" xfId="3317"/>
    <cellStyle name="Comma 59 2 2" xfId="3318"/>
    <cellStyle name="Comma 59 2 3" xfId="3319"/>
    <cellStyle name="Comma 59 2 3 2" xfId="3320"/>
    <cellStyle name="Comma 59 2 4" xfId="3321"/>
    <cellStyle name="Comma 59 3" xfId="3322"/>
    <cellStyle name="Comma 59 3 2" xfId="3323"/>
    <cellStyle name="Comma 59 3 2 2" xfId="3324"/>
    <cellStyle name="Comma 59 3 3" xfId="3325"/>
    <cellStyle name="Comma 59 3 3 2" xfId="3326"/>
    <cellStyle name="Comma 59 4" xfId="3327"/>
    <cellStyle name="Comma 59 4 2" xfId="3328"/>
    <cellStyle name="Comma 59 5" xfId="3329"/>
    <cellStyle name="Comma 6" xfId="3330"/>
    <cellStyle name="Comma 6 2" xfId="3331"/>
    <cellStyle name="Comma 6 2 2" xfId="3332"/>
    <cellStyle name="Comma 6 2 2 2" xfId="3333"/>
    <cellStyle name="Comma 6 2 3" xfId="3334"/>
    <cellStyle name="Comma 6 2 3 2" xfId="3335"/>
    <cellStyle name="Comma 6 2 4" xfId="3336"/>
    <cellStyle name="Comma 6 3" xfId="3337"/>
    <cellStyle name="Comma 6 3 2" xfId="3338"/>
    <cellStyle name="Comma 6 3 2 2" xfId="3339"/>
    <cellStyle name="Comma 6 3 3" xfId="3340"/>
    <cellStyle name="Comma 6 3 3 2" xfId="3341"/>
    <cellStyle name="Comma 6 3 3 2 2" xfId="3342"/>
    <cellStyle name="Comma 6 3 3 3" xfId="3343"/>
    <cellStyle name="Comma 6 3 3 3 2" xfId="3344"/>
    <cellStyle name="Comma 6 3 4" xfId="3345"/>
    <cellStyle name="Comma 6 3 5" xfId="3346"/>
    <cellStyle name="Comma 6 3 5 2" xfId="3347"/>
    <cellStyle name="Comma 6 3 5 2 2" xfId="3348"/>
    <cellStyle name="Comma 6 3 5 3" xfId="3349"/>
    <cellStyle name="Comma 6 3 5 3 2" xfId="3350"/>
    <cellStyle name="Comma 6 3 5 4" xfId="3351"/>
    <cellStyle name="Comma 6 3 5 5" xfId="3352"/>
    <cellStyle name="Comma 6 3 5 5 2" xfId="3353"/>
    <cellStyle name="Comma 6 3 5 6" xfId="3354"/>
    <cellStyle name="Comma 6 3 6" xfId="3355"/>
    <cellStyle name="Comma 6 4" xfId="3356"/>
    <cellStyle name="Comma 6 4 2" xfId="3357"/>
    <cellStyle name="Comma 6 4 3" xfId="3358"/>
    <cellStyle name="Comma 6 5" xfId="3359"/>
    <cellStyle name="Comma 6 6" xfId="3360"/>
    <cellStyle name="Comma 6 6 2" xfId="3361"/>
    <cellStyle name="Comma 6 6 2 2" xfId="3362"/>
    <cellStyle name="Comma 6 6 2 3" xfId="3363"/>
    <cellStyle name="Comma 6 6 3" xfId="3364"/>
    <cellStyle name="Comma 6 6 4" xfId="3365"/>
    <cellStyle name="Comma 6 7" xfId="3366"/>
    <cellStyle name="Comma 60" xfId="3367"/>
    <cellStyle name="Comma 60 2" xfId="3368"/>
    <cellStyle name="Comma 60 2 2" xfId="3369"/>
    <cellStyle name="Comma 60 2 3" xfId="3370"/>
    <cellStyle name="Comma 60 2 3 2" xfId="3371"/>
    <cellStyle name="Comma 60 2 4" xfId="3372"/>
    <cellStyle name="Comma 60 3" xfId="3373"/>
    <cellStyle name="Comma 60 3 2" xfId="3374"/>
    <cellStyle name="Comma 60 3 2 2" xfId="3375"/>
    <cellStyle name="Comma 60 3 3" xfId="3376"/>
    <cellStyle name="Comma 60 3 3 2" xfId="3377"/>
    <cellStyle name="Comma 60 4" xfId="3378"/>
    <cellStyle name="Comma 60 4 2" xfId="3379"/>
    <cellStyle name="Comma 60 5" xfId="3380"/>
    <cellStyle name="Comma 61" xfId="3381"/>
    <cellStyle name="Comma 61 2" xfId="3382"/>
    <cellStyle name="Comma 61 2 2" xfId="3383"/>
    <cellStyle name="Comma 61 2 3" xfId="3384"/>
    <cellStyle name="Comma 61 2 3 2" xfId="3385"/>
    <cellStyle name="Comma 61 2 4" xfId="3386"/>
    <cellStyle name="Comma 61 3" xfId="3387"/>
    <cellStyle name="Comma 61 3 2" xfId="3388"/>
    <cellStyle name="Comma 61 4" xfId="3389"/>
    <cellStyle name="Comma 61 4 2" xfId="3390"/>
    <cellStyle name="Comma 61 5" xfId="3391"/>
    <cellStyle name="Comma 61 5 2" xfId="3392"/>
    <cellStyle name="Comma 62" xfId="3393"/>
    <cellStyle name="Comma 62 2" xfId="3394"/>
    <cellStyle name="Comma 62 2 2" xfId="3395"/>
    <cellStyle name="Comma 62 2 3" xfId="3396"/>
    <cellStyle name="Comma 62 2 3 2" xfId="3397"/>
    <cellStyle name="Comma 62 2 4" xfId="3398"/>
    <cellStyle name="Comma 62 3" xfId="3399"/>
    <cellStyle name="Comma 62 3 2" xfId="3400"/>
    <cellStyle name="Comma 62 4" xfId="3401"/>
    <cellStyle name="Comma 62 4 2" xfId="3402"/>
    <cellStyle name="Comma 62 5" xfId="3403"/>
    <cellStyle name="Comma 62 5 2" xfId="3404"/>
    <cellStyle name="Comma 62 6" xfId="3405"/>
    <cellStyle name="Comma 62 7" xfId="3406"/>
    <cellStyle name="Comma 62 7 2" xfId="3407"/>
    <cellStyle name="Comma 63" xfId="3408"/>
    <cellStyle name="Comma 63 2" xfId="3409"/>
    <cellStyle name="Comma 63 2 2" xfId="3410"/>
    <cellStyle name="Comma 63 2 3" xfId="3411"/>
    <cellStyle name="Comma 63 2 3 2" xfId="3412"/>
    <cellStyle name="Comma 63 2 4" xfId="3413"/>
    <cellStyle name="Comma 63 3" xfId="3414"/>
    <cellStyle name="Comma 63 3 2" xfId="3415"/>
    <cellStyle name="Comma 63 4" xfId="3416"/>
    <cellStyle name="Comma 63 4 2" xfId="3417"/>
    <cellStyle name="Comma 63 5" xfId="3418"/>
    <cellStyle name="Comma 63 5 2" xfId="3419"/>
    <cellStyle name="Comma 64" xfId="3420"/>
    <cellStyle name="Comma 64 2" xfId="3421"/>
    <cellStyle name="Comma 64 2 2" xfId="3422"/>
    <cellStyle name="Comma 64 2 3" xfId="3423"/>
    <cellStyle name="Comma 64 2 3 2" xfId="3424"/>
    <cellStyle name="Comma 64 2 4" xfId="3425"/>
    <cellStyle name="Comma 64 3" xfId="3426"/>
    <cellStyle name="Comma 64 3 2" xfId="3427"/>
    <cellStyle name="Comma 64 4" xfId="3428"/>
    <cellStyle name="Comma 64 4 2" xfId="3429"/>
    <cellStyle name="Comma 64 5" xfId="3430"/>
    <cellStyle name="Comma 64 5 2" xfId="3431"/>
    <cellStyle name="Comma 64 6" xfId="3432"/>
    <cellStyle name="Comma 64 7" xfId="3433"/>
    <cellStyle name="Comma 64 7 2" xfId="3434"/>
    <cellStyle name="Comma 65" xfId="3435"/>
    <cellStyle name="Comma 65 2" xfId="3436"/>
    <cellStyle name="Comma 65 2 2" xfId="3437"/>
    <cellStyle name="Comma 65 2 3" xfId="3438"/>
    <cellStyle name="Comma 65 2 3 2" xfId="3439"/>
    <cellStyle name="Comma 65 2 4" xfId="3440"/>
    <cellStyle name="Comma 65 3" xfId="3441"/>
    <cellStyle name="Comma 65 3 2" xfId="3442"/>
    <cellStyle name="Comma 65 4" xfId="3443"/>
    <cellStyle name="Comma 65 4 2" xfId="3444"/>
    <cellStyle name="Comma 65 5" xfId="3445"/>
    <cellStyle name="Comma 65 5 2" xfId="3446"/>
    <cellStyle name="Comma 66" xfId="3447"/>
    <cellStyle name="Comma 66 2" xfId="3448"/>
    <cellStyle name="Comma 66 2 2" xfId="3449"/>
    <cellStyle name="Comma 66 2 3" xfId="3450"/>
    <cellStyle name="Comma 66 2 3 2" xfId="3451"/>
    <cellStyle name="Comma 66 2 4" xfId="3452"/>
    <cellStyle name="Comma 66 3" xfId="3453"/>
    <cellStyle name="Comma 66 3 2" xfId="3454"/>
    <cellStyle name="Comma 66 4" xfId="3455"/>
    <cellStyle name="Comma 66 4 2" xfId="3456"/>
    <cellStyle name="Comma 66 5" xfId="3457"/>
    <cellStyle name="Comma 66 5 2" xfId="3458"/>
    <cellStyle name="Comma 67" xfId="3459"/>
    <cellStyle name="Comma 67 2" xfId="3460"/>
    <cellStyle name="Comma 67 2 2" xfId="3461"/>
    <cellStyle name="Comma 67 2 2 2" xfId="3462"/>
    <cellStyle name="Comma 67 2 3" xfId="3463"/>
    <cellStyle name="Comma 67 3" xfId="3464"/>
    <cellStyle name="Comma 67 3 2" xfId="3465"/>
    <cellStyle name="Comma 67 4" xfId="3466"/>
    <cellStyle name="Comma 67 4 2" xfId="3467"/>
    <cellStyle name="Comma 67 5" xfId="3468"/>
    <cellStyle name="Comma 67 5 2" xfId="3469"/>
    <cellStyle name="Comma 68" xfId="3470"/>
    <cellStyle name="Comma 68 2" xfId="3471"/>
    <cellStyle name="Comma 68 2 2" xfId="3472"/>
    <cellStyle name="Comma 68 2 2 2" xfId="3473"/>
    <cellStyle name="Comma 68 2 3" xfId="3474"/>
    <cellStyle name="Comma 68 3" xfId="3475"/>
    <cellStyle name="Comma 68 3 2" xfId="3476"/>
    <cellStyle name="Comma 68 4" xfId="3477"/>
    <cellStyle name="Comma 68 4 2" xfId="3478"/>
    <cellStyle name="Comma 68 5" xfId="3479"/>
    <cellStyle name="Comma 68 5 2" xfId="3480"/>
    <cellStyle name="Comma 69" xfId="3481"/>
    <cellStyle name="Comma 69 2" xfId="3482"/>
    <cellStyle name="Comma 69 2 2" xfId="3483"/>
    <cellStyle name="Comma 69 2 2 2" xfId="3484"/>
    <cellStyle name="Comma 69 2 3" xfId="3485"/>
    <cellStyle name="Comma 69 3" xfId="3486"/>
    <cellStyle name="Comma 69 3 2" xfId="3487"/>
    <cellStyle name="Comma 69 4" xfId="3488"/>
    <cellStyle name="Comma 69 4 2" xfId="3489"/>
    <cellStyle name="Comma 69 5" xfId="3490"/>
    <cellStyle name="Comma 69 5 2" xfId="3491"/>
    <cellStyle name="Comma 7" xfId="3492"/>
    <cellStyle name="Comma 7 2" xfId="3493"/>
    <cellStyle name="Comma 7 2 2" xfId="3494"/>
    <cellStyle name="Comma 7 2 3" xfId="3495"/>
    <cellStyle name="Comma 7 2 3 2" xfId="3496"/>
    <cellStyle name="Comma 7 2 4" xfId="3497"/>
    <cellStyle name="Comma 7 2 4 2" xfId="3498"/>
    <cellStyle name="Comma 7 2 5" xfId="3499"/>
    <cellStyle name="Comma 7 3" xfId="3500"/>
    <cellStyle name="Comma 7 3 2" xfId="3501"/>
    <cellStyle name="Comma 7 3 2 2" xfId="3502"/>
    <cellStyle name="Comma 7 3 3" xfId="3503"/>
    <cellStyle name="Comma 7 3 4" xfId="3504"/>
    <cellStyle name="Comma 7 4" xfId="3505"/>
    <cellStyle name="Comma 7 4 2" xfId="3506"/>
    <cellStyle name="Comma 7 4 3" xfId="3507"/>
    <cellStyle name="Comma 7 4 3 2" xfId="3508"/>
    <cellStyle name="Comma 7 4 4" xfId="3509"/>
    <cellStyle name="Comma 7 4 5" xfId="3510"/>
    <cellStyle name="Comma 7 4 5 2" xfId="3511"/>
    <cellStyle name="Comma 70" xfId="3512"/>
    <cellStyle name="Comma 70 2" xfId="3513"/>
    <cellStyle name="Comma 70 2 2" xfId="3514"/>
    <cellStyle name="Comma 70 2 2 2" xfId="3515"/>
    <cellStyle name="Comma 70 2 3" xfId="3516"/>
    <cellStyle name="Comma 70 3" xfId="3517"/>
    <cellStyle name="Comma 70 3 2" xfId="3518"/>
    <cellStyle name="Comma 71" xfId="3519"/>
    <cellStyle name="Comma 71 2" xfId="3520"/>
    <cellStyle name="Comma 71 2 2" xfId="3521"/>
    <cellStyle name="Comma 71 2 2 2" xfId="3522"/>
    <cellStyle name="Comma 71 2 3" xfId="3523"/>
    <cellStyle name="Comma 71 3" xfId="3524"/>
    <cellStyle name="Comma 71 3 2" xfId="3525"/>
    <cellStyle name="Comma 71 4" xfId="3526"/>
    <cellStyle name="Comma 71 4 2" xfId="3527"/>
    <cellStyle name="Comma 71 5" xfId="3528"/>
    <cellStyle name="Comma 71 6" xfId="3529"/>
    <cellStyle name="Comma 71 6 2" xfId="3530"/>
    <cellStyle name="Comma 72" xfId="3531"/>
    <cellStyle name="Comma 72 2" xfId="3532"/>
    <cellStyle name="Comma 72 2 2" xfId="3533"/>
    <cellStyle name="Comma 72 2 2 2" xfId="3534"/>
    <cellStyle name="Comma 72 2 3" xfId="3535"/>
    <cellStyle name="Comma 72 3" xfId="3536"/>
    <cellStyle name="Comma 72 3 2" xfId="3537"/>
    <cellStyle name="Comma 72 4" xfId="3538"/>
    <cellStyle name="Comma 72 4 2" xfId="3539"/>
    <cellStyle name="Comma 72 5" xfId="3540"/>
    <cellStyle name="Comma 72 6" xfId="3541"/>
    <cellStyle name="Comma 72 6 2" xfId="3542"/>
    <cellStyle name="Comma 73" xfId="3543"/>
    <cellStyle name="Comma 73 2" xfId="3544"/>
    <cellStyle name="Comma 73 2 2" xfId="3545"/>
    <cellStyle name="Comma 73 2 2 2" xfId="3546"/>
    <cellStyle name="Comma 73 2 3" xfId="3547"/>
    <cellStyle name="Comma 73 3" xfId="3548"/>
    <cellStyle name="Comma 73 3 2" xfId="3549"/>
    <cellStyle name="Comma 74" xfId="3550"/>
    <cellStyle name="Comma 74 2" xfId="3551"/>
    <cellStyle name="Comma 74 2 2" xfId="3552"/>
    <cellStyle name="Comma 74 2 2 2" xfId="3553"/>
    <cellStyle name="Comma 74 2 3" xfId="3554"/>
    <cellStyle name="Comma 74 3" xfId="3555"/>
    <cellStyle name="Comma 74 3 2" xfId="3556"/>
    <cellStyle name="Comma 75" xfId="3557"/>
    <cellStyle name="Comma 75 2" xfId="3558"/>
    <cellStyle name="Comma 75 2 2" xfId="3559"/>
    <cellStyle name="Comma 75 2 2 2" xfId="3560"/>
    <cellStyle name="Comma 75 2 3" xfId="3561"/>
    <cellStyle name="Comma 75 3" xfId="3562"/>
    <cellStyle name="Comma 75 3 2" xfId="3563"/>
    <cellStyle name="Comma 76" xfId="3564"/>
    <cellStyle name="Comma 76 2" xfId="3565"/>
    <cellStyle name="Comma 76 2 2" xfId="3566"/>
    <cellStyle name="Comma 76 2 2 2" xfId="3567"/>
    <cellStyle name="Comma 76 2 3" xfId="3568"/>
    <cellStyle name="Comma 76 3" xfId="3569"/>
    <cellStyle name="Comma 76 3 2" xfId="3570"/>
    <cellStyle name="Comma 77" xfId="3571"/>
    <cellStyle name="Comma 77 2" xfId="3572"/>
    <cellStyle name="Comma 77 2 2" xfId="3573"/>
    <cellStyle name="Comma 77 2 2 2" xfId="3574"/>
    <cellStyle name="Comma 77 2 3" xfId="3575"/>
    <cellStyle name="Comma 77 3" xfId="3576"/>
    <cellStyle name="Comma 77 3 2" xfId="3577"/>
    <cellStyle name="Comma 78" xfId="3578"/>
    <cellStyle name="Comma 78 2" xfId="3579"/>
    <cellStyle name="Comma 78 2 2" xfId="3580"/>
    <cellStyle name="Comma 78 2 2 2" xfId="3581"/>
    <cellStyle name="Comma 78 2 3" xfId="3582"/>
    <cellStyle name="Comma 78 3" xfId="3583"/>
    <cellStyle name="Comma 78 4" xfId="3584"/>
    <cellStyle name="Comma 78 4 2" xfId="3585"/>
    <cellStyle name="Comma 78 5" xfId="3586"/>
    <cellStyle name="Comma 78 5 2" xfId="3587"/>
    <cellStyle name="Comma 79" xfId="3588"/>
    <cellStyle name="Comma 79 2" xfId="3589"/>
    <cellStyle name="Comma 79 2 2" xfId="3590"/>
    <cellStyle name="Comma 79 2 2 2" xfId="3591"/>
    <cellStyle name="Comma 79 2 3" xfId="3592"/>
    <cellStyle name="Comma 79 3" xfId="3593"/>
    <cellStyle name="Comma 79 4" xfId="3594"/>
    <cellStyle name="Comma 79 4 2" xfId="3595"/>
    <cellStyle name="Comma 79 5" xfId="3596"/>
    <cellStyle name="Comma 79 5 2" xfId="3597"/>
    <cellStyle name="Comma 8" xfId="3598"/>
    <cellStyle name="Comma 8 2" xfId="3599"/>
    <cellStyle name="Comma 8 3" xfId="3600"/>
    <cellStyle name="Comma 8 3 2" xfId="3601"/>
    <cellStyle name="Comma 8 3 2 2" xfId="3602"/>
    <cellStyle name="Comma 8 3 2 3" xfId="3603"/>
    <cellStyle name="Comma 8 3 2 3 2" xfId="3604"/>
    <cellStyle name="Comma 8 3 2 4" xfId="3605"/>
    <cellStyle name="Comma 8 3 3" xfId="3606"/>
    <cellStyle name="Comma 8 3 3 2" xfId="3607"/>
    <cellStyle name="Comma 8 3 4" xfId="3608"/>
    <cellStyle name="Comma 8 4" xfId="3609"/>
    <cellStyle name="Comma 8 4 2" xfId="3610"/>
    <cellStyle name="Comma 8 4 2 2" xfId="3611"/>
    <cellStyle name="Comma 8 4 3" xfId="3612"/>
    <cellStyle name="Comma 8 4 3 2" xfId="3613"/>
    <cellStyle name="Comma 8 4 4" xfId="3614"/>
    <cellStyle name="Comma 8 4 4 2" xfId="3615"/>
    <cellStyle name="Comma 8 4 5" xfId="3616"/>
    <cellStyle name="Comma 8 5" xfId="3617"/>
    <cellStyle name="Comma 8 6" xfId="3618"/>
    <cellStyle name="Comma 8 6 2" xfId="3619"/>
    <cellStyle name="Comma 80" xfId="3620"/>
    <cellStyle name="Comma 80 2" xfId="3621"/>
    <cellStyle name="Comma 80 2 2" xfId="3622"/>
    <cellStyle name="Comma 80 2 2 2" xfId="3623"/>
    <cellStyle name="Comma 80 2 3" xfId="3624"/>
    <cellStyle name="Comma 80 3" xfId="3625"/>
    <cellStyle name="Comma 80 4" xfId="3626"/>
    <cellStyle name="Comma 80 4 2" xfId="3627"/>
    <cellStyle name="Comma 80 5" xfId="3628"/>
    <cellStyle name="Comma 80 5 2" xfId="3629"/>
    <cellStyle name="Comma 81" xfId="3630"/>
    <cellStyle name="Comma 81 2" xfId="3631"/>
    <cellStyle name="Comma 81 2 2" xfId="3632"/>
    <cellStyle name="Comma 81 2 2 2" xfId="3633"/>
    <cellStyle name="Comma 81 2 3" xfId="3634"/>
    <cellStyle name="Comma 81 3" xfId="3635"/>
    <cellStyle name="Comma 81 4" xfId="3636"/>
    <cellStyle name="Comma 81 4 2" xfId="3637"/>
    <cellStyle name="Comma 81 5" xfId="3638"/>
    <cellStyle name="Comma 81 5 2" xfId="3639"/>
    <cellStyle name="Comma 82" xfId="3640"/>
    <cellStyle name="Comma 82 2" xfId="3641"/>
    <cellStyle name="Comma 82 2 2" xfId="3642"/>
    <cellStyle name="Comma 82 2 3" xfId="3643"/>
    <cellStyle name="Comma 82 2 4" xfId="3644"/>
    <cellStyle name="Comma 82 2 4 2" xfId="3645"/>
    <cellStyle name="Comma 82 2 4 3" xfId="3646"/>
    <cellStyle name="Comma 82 3" xfId="3647"/>
    <cellStyle name="Comma 82 4" xfId="3648"/>
    <cellStyle name="Comma 82 5" xfId="3649"/>
    <cellStyle name="Comma 82 6" xfId="3650"/>
    <cellStyle name="Comma 82 6 2" xfId="3651"/>
    <cellStyle name="Comma 82 7" xfId="3652"/>
    <cellStyle name="Comma 82 7 2" xfId="3653"/>
    <cellStyle name="Comma 82 7 3" xfId="3654"/>
    <cellStyle name="Comma 82 7 4" xfId="3655"/>
    <cellStyle name="Comma 82 7 5" xfId="3656"/>
    <cellStyle name="Comma 82 8" xfId="3657"/>
    <cellStyle name="Comma 82 9" xfId="3658"/>
    <cellStyle name="Comma 82 9 2" xfId="3659"/>
    <cellStyle name="Comma 83" xfId="3660"/>
    <cellStyle name="Comma 83 2" xfId="3661"/>
    <cellStyle name="Comma 83 2 2" xfId="3662"/>
    <cellStyle name="Comma 83 2 3" xfId="3663"/>
    <cellStyle name="Comma 83 2 4" xfId="3664"/>
    <cellStyle name="Comma 83 2 4 2" xfId="3665"/>
    <cellStyle name="Comma 83 2 4 3" xfId="3666"/>
    <cellStyle name="Comma 83 3" xfId="3667"/>
    <cellStyle name="Comma 83 4" xfId="3668"/>
    <cellStyle name="Comma 83 5" xfId="3669"/>
    <cellStyle name="Comma 83 6" xfId="3670"/>
    <cellStyle name="Comma 83 6 2" xfId="3671"/>
    <cellStyle name="Comma 83 7" xfId="3672"/>
    <cellStyle name="Comma 83 7 2" xfId="3673"/>
    <cellStyle name="Comma 83 7 3" xfId="3674"/>
    <cellStyle name="Comma 83 7 4" xfId="3675"/>
    <cellStyle name="Comma 83 7 5" xfId="3676"/>
    <cellStyle name="Comma 83 8" xfId="3677"/>
    <cellStyle name="Comma 83 9" xfId="3678"/>
    <cellStyle name="Comma 83 9 2" xfId="3679"/>
    <cellStyle name="Comma 84" xfId="3680"/>
    <cellStyle name="Comma 84 10" xfId="3681"/>
    <cellStyle name="Comma 84 10 2" xfId="3682"/>
    <cellStyle name="Comma 84 11" xfId="3683"/>
    <cellStyle name="Comma 84 11 2" xfId="3684"/>
    <cellStyle name="Comma 84 12" xfId="3685"/>
    <cellStyle name="Comma 84 12 2" xfId="3686"/>
    <cellStyle name="Comma 84 13" xfId="3687"/>
    <cellStyle name="Comma 84 13 2" xfId="3688"/>
    <cellStyle name="Comma 84 14" xfId="3689"/>
    <cellStyle name="Comma 84 14 2" xfId="3690"/>
    <cellStyle name="Comma 84 14 2 2" xfId="3691"/>
    <cellStyle name="Comma 84 14 3" xfId="3692"/>
    <cellStyle name="Comma 84 14 3 2" xfId="3693"/>
    <cellStyle name="Comma 84 14 4" xfId="3694"/>
    <cellStyle name="Comma 84 2" xfId="3695"/>
    <cellStyle name="Comma 84 2 10" xfId="3696"/>
    <cellStyle name="Comma 84 2 10 2" xfId="3697"/>
    <cellStyle name="Comma 84 2 11" xfId="3698"/>
    <cellStyle name="Comma 84 2 11 2" xfId="3699"/>
    <cellStyle name="Comma 84 2 11 2 2" xfId="3700"/>
    <cellStyle name="Comma 84 2 11 3" xfId="3701"/>
    <cellStyle name="Comma 84 2 11 3 2" xfId="3702"/>
    <cellStyle name="Comma 84 2 11 4" xfId="3703"/>
    <cellStyle name="Comma 84 2 2" xfId="3704"/>
    <cellStyle name="Comma 84 2 2 2" xfId="3705"/>
    <cellStyle name="Comma 84 2 2 2 2" xfId="3706"/>
    <cellStyle name="Comma 84 2 2 3" xfId="3707"/>
    <cellStyle name="Comma 84 2 3" xfId="3708"/>
    <cellStyle name="Comma 84 2 3 2" xfId="3709"/>
    <cellStyle name="Comma 84 2 3 2 2" xfId="3710"/>
    <cellStyle name="Comma 84 2 3 2 2 2" xfId="3711"/>
    <cellStyle name="Comma 84 2 3 2 3" xfId="3712"/>
    <cellStyle name="Comma 84 2 3 2 3 2" xfId="3713"/>
    <cellStyle name="Comma 84 2 3 2 4" xfId="3714"/>
    <cellStyle name="Comma 84 2 3 3" xfId="3715"/>
    <cellStyle name="Comma 84 2 3 3 2" xfId="3716"/>
    <cellStyle name="Comma 84 2 3 3 2 2" xfId="3717"/>
    <cellStyle name="Comma 84 2 3 3 3" xfId="3718"/>
    <cellStyle name="Comma 84 2 3 3 3 2" xfId="3719"/>
    <cellStyle name="Comma 84 2 3 3 4" xfId="3720"/>
    <cellStyle name="Comma 84 2 3 4" xfId="3721"/>
    <cellStyle name="Comma 84 2 3 4 2" xfId="3722"/>
    <cellStyle name="Comma 84 2 3 5" xfId="3723"/>
    <cellStyle name="Comma 84 2 3 5 2" xfId="3724"/>
    <cellStyle name="Comma 84 2 3 6" xfId="3725"/>
    <cellStyle name="Comma 84 2 3 6 2" xfId="3726"/>
    <cellStyle name="Comma 84 2 4" xfId="3727"/>
    <cellStyle name="Comma 84 2 4 2" xfId="3728"/>
    <cellStyle name="Comma 84 2 5" xfId="3729"/>
    <cellStyle name="Comma 84 2 5 2" xfId="3730"/>
    <cellStyle name="Comma 84 2 5 3" xfId="3731"/>
    <cellStyle name="Comma 84 2 5 3 2" xfId="3732"/>
    <cellStyle name="Comma 84 2 5 4" xfId="3733"/>
    <cellStyle name="Comma 84 2 5 4 2" xfId="3734"/>
    <cellStyle name="Comma 84 2 5 5" xfId="3735"/>
    <cellStyle name="Comma 84 2 5 5 2" xfId="3736"/>
    <cellStyle name="Comma 84 2 6" xfId="3737"/>
    <cellStyle name="Comma 84 2 7" xfId="3738"/>
    <cellStyle name="Comma 84 2 7 2" xfId="3739"/>
    <cellStyle name="Comma 84 2 8" xfId="3740"/>
    <cellStyle name="Comma 84 2 8 2" xfId="3741"/>
    <cellStyle name="Comma 84 2 9" xfId="3742"/>
    <cellStyle name="Comma 84 2 9 2" xfId="3743"/>
    <cellStyle name="Comma 84 3" xfId="3744"/>
    <cellStyle name="Comma 84 4" xfId="3745"/>
    <cellStyle name="Comma 84 4 2" xfId="3746"/>
    <cellStyle name="Comma 84 4 2 2" xfId="3747"/>
    <cellStyle name="Comma 84 4 2 3" xfId="3748"/>
    <cellStyle name="Comma 84 4 3" xfId="3749"/>
    <cellStyle name="Comma 84 4 4" xfId="3750"/>
    <cellStyle name="Comma 84 5" xfId="3751"/>
    <cellStyle name="Comma 84 5 2" xfId="3752"/>
    <cellStyle name="Comma 84 5 2 2" xfId="3753"/>
    <cellStyle name="Comma 84 5 2 2 2" xfId="3754"/>
    <cellStyle name="Comma 84 5 2 3" xfId="3755"/>
    <cellStyle name="Comma 84 5 2 3 2" xfId="3756"/>
    <cellStyle name="Comma 84 5 2 4" xfId="3757"/>
    <cellStyle name="Comma 84 5 3" xfId="3758"/>
    <cellStyle name="Comma 84 5 3 2" xfId="3759"/>
    <cellStyle name="Comma 84 5 3 2 2" xfId="3760"/>
    <cellStyle name="Comma 84 5 3 3" xfId="3761"/>
    <cellStyle name="Comma 84 5 3 3 2" xfId="3762"/>
    <cellStyle name="Comma 84 5 3 4" xfId="3763"/>
    <cellStyle name="Comma 84 5 4" xfId="3764"/>
    <cellStyle name="Comma 84 5 4 2" xfId="3765"/>
    <cellStyle name="Comma 84 5 5" xfId="3766"/>
    <cellStyle name="Comma 84 5 5 2" xfId="3767"/>
    <cellStyle name="Comma 84 5 6" xfId="3768"/>
    <cellStyle name="Comma 84 5 6 2" xfId="3769"/>
    <cellStyle name="Comma 84 6" xfId="3770"/>
    <cellStyle name="Comma 84 6 2" xfId="3771"/>
    <cellStyle name="Comma 84 6 2 2" xfId="3772"/>
    <cellStyle name="Comma 84 6 3" xfId="3773"/>
    <cellStyle name="Comma 84 6 3 2" xfId="3774"/>
    <cellStyle name="Comma 84 7" xfId="3775"/>
    <cellStyle name="Comma 84 7 2" xfId="3776"/>
    <cellStyle name="Comma 84 7 2 2" xfId="3777"/>
    <cellStyle name="Comma 84 7 3" xfId="3778"/>
    <cellStyle name="Comma 84 7 3 2" xfId="3779"/>
    <cellStyle name="Comma 84 7 4" xfId="3780"/>
    <cellStyle name="Comma 84 7 4 2" xfId="3781"/>
    <cellStyle name="Comma 84 8" xfId="3782"/>
    <cellStyle name="Comma 84 8 2" xfId="3783"/>
    <cellStyle name="Comma 84 8 3" xfId="3784"/>
    <cellStyle name="Comma 84 8 3 2" xfId="3785"/>
    <cellStyle name="Comma 84 9" xfId="3786"/>
    <cellStyle name="Comma 84 9 2" xfId="3787"/>
    <cellStyle name="Comma 84 9 2 2" xfId="3788"/>
    <cellStyle name="Comma 84 9 3" xfId="3789"/>
    <cellStyle name="Comma 84 9 3 2" xfId="3790"/>
    <cellStyle name="Comma 84 9 4" xfId="3791"/>
    <cellStyle name="Comma 84 9 4 2" xfId="3792"/>
    <cellStyle name="Comma 85" xfId="3793"/>
    <cellStyle name="Comma 85 10" xfId="3794"/>
    <cellStyle name="Comma 85 10 2" xfId="3795"/>
    <cellStyle name="Comma 85 10 2 2" xfId="3796"/>
    <cellStyle name="Comma 85 10 3" xfId="3797"/>
    <cellStyle name="Comma 85 10 3 2" xfId="3798"/>
    <cellStyle name="Comma 85 10 4" xfId="3799"/>
    <cellStyle name="Comma 85 10 4 2" xfId="3800"/>
    <cellStyle name="Comma 85 11" xfId="3801"/>
    <cellStyle name="Comma 85 11 2" xfId="3802"/>
    <cellStyle name="Comma 85 12" xfId="3803"/>
    <cellStyle name="Comma 85 12 2" xfId="3804"/>
    <cellStyle name="Comma 85 13" xfId="3805"/>
    <cellStyle name="Comma 85 13 2" xfId="3806"/>
    <cellStyle name="Comma 85 14" xfId="3807"/>
    <cellStyle name="Comma 85 14 2" xfId="3808"/>
    <cellStyle name="Comma 85 15" xfId="3809"/>
    <cellStyle name="Comma 85 15 2" xfId="3810"/>
    <cellStyle name="Comma 85 15 2 2" xfId="3811"/>
    <cellStyle name="Comma 85 15 3" xfId="3812"/>
    <cellStyle name="Comma 85 15 3 2" xfId="3813"/>
    <cellStyle name="Comma 85 15 4" xfId="3814"/>
    <cellStyle name="Comma 85 2" xfId="3815"/>
    <cellStyle name="Comma 85 2 10" xfId="3816"/>
    <cellStyle name="Comma 85 2 10 2" xfId="3817"/>
    <cellStyle name="Comma 85 2 11" xfId="3818"/>
    <cellStyle name="Comma 85 2 11 2" xfId="3819"/>
    <cellStyle name="Comma 85 2 11 2 2" xfId="3820"/>
    <cellStyle name="Comma 85 2 11 3" xfId="3821"/>
    <cellStyle name="Comma 85 2 11 3 2" xfId="3822"/>
    <cellStyle name="Comma 85 2 11 4" xfId="3823"/>
    <cellStyle name="Comma 85 2 2" xfId="3824"/>
    <cellStyle name="Comma 85 2 2 2" xfId="3825"/>
    <cellStyle name="Comma 85 2 2 2 2" xfId="3826"/>
    <cellStyle name="Comma 85 2 2 3" xfId="3827"/>
    <cellStyle name="Comma 85 2 3" xfId="3828"/>
    <cellStyle name="Comma 85 2 3 2" xfId="3829"/>
    <cellStyle name="Comma 85 2 3 2 2" xfId="3830"/>
    <cellStyle name="Comma 85 2 3 2 2 2" xfId="3831"/>
    <cellStyle name="Comma 85 2 3 2 3" xfId="3832"/>
    <cellStyle name="Comma 85 2 3 2 3 2" xfId="3833"/>
    <cellStyle name="Comma 85 2 3 2 4" xfId="3834"/>
    <cellStyle name="Comma 85 2 3 3" xfId="3835"/>
    <cellStyle name="Comma 85 2 3 3 2" xfId="3836"/>
    <cellStyle name="Comma 85 2 3 3 2 2" xfId="3837"/>
    <cellStyle name="Comma 85 2 3 3 3" xfId="3838"/>
    <cellStyle name="Comma 85 2 3 3 3 2" xfId="3839"/>
    <cellStyle name="Comma 85 2 3 3 4" xfId="3840"/>
    <cellStyle name="Comma 85 2 3 4" xfId="3841"/>
    <cellStyle name="Comma 85 2 3 4 2" xfId="3842"/>
    <cellStyle name="Comma 85 2 3 5" xfId="3843"/>
    <cellStyle name="Comma 85 2 3 5 2" xfId="3844"/>
    <cellStyle name="Comma 85 2 3 6" xfId="3845"/>
    <cellStyle name="Comma 85 2 3 6 2" xfId="3846"/>
    <cellStyle name="Comma 85 2 4" xfId="3847"/>
    <cellStyle name="Comma 85 2 4 2" xfId="3848"/>
    <cellStyle name="Comma 85 2 5" xfId="3849"/>
    <cellStyle name="Comma 85 2 5 2" xfId="3850"/>
    <cellStyle name="Comma 85 2 5 3" xfId="3851"/>
    <cellStyle name="Comma 85 2 5 3 2" xfId="3852"/>
    <cellStyle name="Comma 85 2 5 4" xfId="3853"/>
    <cellStyle name="Comma 85 2 5 4 2" xfId="3854"/>
    <cellStyle name="Comma 85 2 5 5" xfId="3855"/>
    <cellStyle name="Comma 85 2 5 5 2" xfId="3856"/>
    <cellStyle name="Comma 85 2 6" xfId="3857"/>
    <cellStyle name="Comma 85 2 7" xfId="3858"/>
    <cellStyle name="Comma 85 2 7 2" xfId="3859"/>
    <cellStyle name="Comma 85 2 8" xfId="3860"/>
    <cellStyle name="Comma 85 2 8 2" xfId="3861"/>
    <cellStyle name="Comma 85 2 9" xfId="3862"/>
    <cellStyle name="Comma 85 2 9 2" xfId="3863"/>
    <cellStyle name="Comma 85 3" xfId="3864"/>
    <cellStyle name="Comma 85 3 2" xfId="3865"/>
    <cellStyle name="Comma 85 3 3" xfId="3866"/>
    <cellStyle name="Comma 85 3 4" xfId="3867"/>
    <cellStyle name="Comma 85 3 4 2" xfId="3868"/>
    <cellStyle name="Comma 85 3 4 3" xfId="3869"/>
    <cellStyle name="Comma 85 4" xfId="3870"/>
    <cellStyle name="Comma 85 5" xfId="3871"/>
    <cellStyle name="Comma 85 5 2" xfId="3872"/>
    <cellStyle name="Comma 85 5 2 2" xfId="3873"/>
    <cellStyle name="Comma 85 5 2 3" xfId="3874"/>
    <cellStyle name="Comma 85 5 3" xfId="3875"/>
    <cellStyle name="Comma 85 5 4" xfId="3876"/>
    <cellStyle name="Comma 85 6" xfId="3877"/>
    <cellStyle name="Comma 85 6 2" xfId="3878"/>
    <cellStyle name="Comma 85 6 2 2" xfId="3879"/>
    <cellStyle name="Comma 85 6 2 2 2" xfId="3880"/>
    <cellStyle name="Comma 85 6 2 3" xfId="3881"/>
    <cellStyle name="Comma 85 6 2 3 2" xfId="3882"/>
    <cellStyle name="Comma 85 6 2 4" xfId="3883"/>
    <cellStyle name="Comma 85 6 3" xfId="3884"/>
    <cellStyle name="Comma 85 6 3 2" xfId="3885"/>
    <cellStyle name="Comma 85 6 3 2 2" xfId="3886"/>
    <cellStyle name="Comma 85 6 3 3" xfId="3887"/>
    <cellStyle name="Comma 85 6 3 3 2" xfId="3888"/>
    <cellStyle name="Comma 85 6 3 4" xfId="3889"/>
    <cellStyle name="Comma 85 6 4" xfId="3890"/>
    <cellStyle name="Comma 85 6 4 2" xfId="3891"/>
    <cellStyle name="Comma 85 6 5" xfId="3892"/>
    <cellStyle name="Comma 85 6 5 2" xfId="3893"/>
    <cellStyle name="Comma 85 6 6" xfId="3894"/>
    <cellStyle name="Comma 85 6 6 2" xfId="3895"/>
    <cellStyle name="Comma 85 7" xfId="3896"/>
    <cellStyle name="Comma 85 7 2" xfId="3897"/>
    <cellStyle name="Comma 85 7 2 2" xfId="3898"/>
    <cellStyle name="Comma 85 7 3" xfId="3899"/>
    <cellStyle name="Comma 85 7 3 2" xfId="3900"/>
    <cellStyle name="Comma 85 8" xfId="3901"/>
    <cellStyle name="Comma 85 8 2" xfId="3902"/>
    <cellStyle name="Comma 85 8 2 2" xfId="3903"/>
    <cellStyle name="Comma 85 8 3" xfId="3904"/>
    <cellStyle name="Comma 85 8 3 2" xfId="3905"/>
    <cellStyle name="Comma 85 8 4" xfId="3906"/>
    <cellStyle name="Comma 85 8 4 2" xfId="3907"/>
    <cellStyle name="Comma 85 9" xfId="3908"/>
    <cellStyle name="Comma 85 9 2" xfId="3909"/>
    <cellStyle name="Comma 85 9 3" xfId="3910"/>
    <cellStyle name="Comma 85 9 3 2" xfId="3911"/>
    <cellStyle name="Comma 86" xfId="3912"/>
    <cellStyle name="Comma 86 2" xfId="3913"/>
    <cellStyle name="Comma 86 3" xfId="3914"/>
    <cellStyle name="Comma 86 3 2" xfId="3915"/>
    <cellStyle name="Comma 86 3 3" xfId="3916"/>
    <cellStyle name="Comma 86 3 4" xfId="3917"/>
    <cellStyle name="Comma 86 3 4 2" xfId="3918"/>
    <cellStyle name="Comma 86 3 4 3" xfId="3919"/>
    <cellStyle name="Comma 86 4" xfId="3920"/>
    <cellStyle name="Comma 86 5" xfId="3921"/>
    <cellStyle name="Comma 86 5 2" xfId="3922"/>
    <cellStyle name="Comma 86 6" xfId="3923"/>
    <cellStyle name="Comma 86 6 2" xfId="3924"/>
    <cellStyle name="Comma 86 7" xfId="3925"/>
    <cellStyle name="Comma 86 7 2" xfId="3926"/>
    <cellStyle name="Comma 87" xfId="3927"/>
    <cellStyle name="Comma 87 2" xfId="3928"/>
    <cellStyle name="Comma 87 3" xfId="3929"/>
    <cellStyle name="Comma 87 3 2" xfId="3930"/>
    <cellStyle name="Comma 87 3 3" xfId="3931"/>
    <cellStyle name="Comma 87 3 4" xfId="3932"/>
    <cellStyle name="Comma 87 3 4 2" xfId="3933"/>
    <cellStyle name="Comma 87 3 4 3" xfId="3934"/>
    <cellStyle name="Comma 87 4" xfId="3935"/>
    <cellStyle name="Comma 87 5" xfId="3936"/>
    <cellStyle name="Comma 87 5 2" xfId="3937"/>
    <cellStyle name="Comma 87 6" xfId="3938"/>
    <cellStyle name="Comma 87 6 2" xfId="3939"/>
    <cellStyle name="Comma 87 7" xfId="3940"/>
    <cellStyle name="Comma 87 7 2" xfId="3941"/>
    <cellStyle name="Comma 88" xfId="3942"/>
    <cellStyle name="Comma 88 2" xfId="3943"/>
    <cellStyle name="Comma 88 3" xfId="3944"/>
    <cellStyle name="Comma 88 3 2" xfId="3945"/>
    <cellStyle name="Comma 88 3 3" xfId="3946"/>
    <cellStyle name="Comma 88 3 4" xfId="3947"/>
    <cellStyle name="Comma 88 3 4 2" xfId="3948"/>
    <cellStyle name="Comma 88 3 4 3" xfId="3949"/>
    <cellStyle name="Comma 88 4" xfId="3950"/>
    <cellStyle name="Comma 88 5" xfId="3951"/>
    <cellStyle name="Comma 88 5 2" xfId="3952"/>
    <cellStyle name="Comma 88 6" xfId="3953"/>
    <cellStyle name="Comma 88 6 2" xfId="3954"/>
    <cellStyle name="Comma 88 7" xfId="3955"/>
    <cellStyle name="Comma 88 7 2" xfId="3956"/>
    <cellStyle name="Comma 89" xfId="3957"/>
    <cellStyle name="Comma 89 2" xfId="3958"/>
    <cellStyle name="Comma 89 3" xfId="3959"/>
    <cellStyle name="Comma 89 3 2" xfId="3960"/>
    <cellStyle name="Comma 89 3 3" xfId="3961"/>
    <cellStyle name="Comma 89 3 4" xfId="3962"/>
    <cellStyle name="Comma 89 3 4 2" xfId="3963"/>
    <cellStyle name="Comma 89 3 4 3" xfId="3964"/>
    <cellStyle name="Comma 89 4" xfId="3965"/>
    <cellStyle name="Comma 89 5" xfId="3966"/>
    <cellStyle name="Comma 89 5 2" xfId="3967"/>
    <cellStyle name="Comma 89 6" xfId="3968"/>
    <cellStyle name="Comma 89 6 2" xfId="3969"/>
    <cellStyle name="Comma 89 7" xfId="3970"/>
    <cellStyle name="Comma 89 7 2" xfId="3971"/>
    <cellStyle name="Comma 9" xfId="3972"/>
    <cellStyle name="Comma 9 2" xfId="3973"/>
    <cellStyle name="Comma 9 2 10" xfId="3974"/>
    <cellStyle name="Comma 9 2 2" xfId="3975"/>
    <cellStyle name="Comma 9 2 3" xfId="3976"/>
    <cellStyle name="Comma 9 2 3 2" xfId="3977"/>
    <cellStyle name="Comma 9 2 3 3" xfId="3978"/>
    <cellStyle name="Comma 9 2 3 3 2" xfId="3979"/>
    <cellStyle name="Comma 9 2 3 3 3" xfId="3980"/>
    <cellStyle name="Comma 9 2 4" xfId="3981"/>
    <cellStyle name="Comma 9 2 4 2" xfId="3982"/>
    <cellStyle name="Comma 9 2 4 2 2" xfId="3983"/>
    <cellStyle name="Comma 9 2 4 2 3" xfId="3984"/>
    <cellStyle name="Comma 9 2 4 2 3 2" xfId="3985"/>
    <cellStyle name="Comma 9 2 4 2 4" xfId="3986"/>
    <cellStyle name="Comma 9 2 4 3" xfId="3987"/>
    <cellStyle name="Comma 9 2 4 3 2" xfId="3988"/>
    <cellStyle name="Comma 9 2 4 3 3" xfId="3989"/>
    <cellStyle name="Comma 9 2 4 4" xfId="3990"/>
    <cellStyle name="Comma 9 2 5" xfId="3991"/>
    <cellStyle name="Comma 9 2 5 2" xfId="3992"/>
    <cellStyle name="Comma 9 2 6" xfId="3993"/>
    <cellStyle name="Comma 9 2 6 2" xfId="3994"/>
    <cellStyle name="Comma 9 2 6 3" xfId="3995"/>
    <cellStyle name="Comma 9 2 6 4" xfId="3996"/>
    <cellStyle name="Comma 9 2 6 5" xfId="3997"/>
    <cellStyle name="Comma 9 2 6 6" xfId="3998"/>
    <cellStyle name="Comma 9 2 7" xfId="3999"/>
    <cellStyle name="Comma 9 2 7 2" xfId="4000"/>
    <cellStyle name="Comma 9 2 8" xfId="4001"/>
    <cellStyle name="Comma 9 2 9" xfId="4002"/>
    <cellStyle name="Comma 9 2 9 2" xfId="4003"/>
    <cellStyle name="Comma 9 3" xfId="4004"/>
    <cellStyle name="Comma 9 3 2" xfId="4005"/>
    <cellStyle name="Comma 9 3 2 2" xfId="4006"/>
    <cellStyle name="Comma 9 3 2 2 2" xfId="4007"/>
    <cellStyle name="Comma 9 3 2 3" xfId="4008"/>
    <cellStyle name="Comma 9 3 2 3 2" xfId="4009"/>
    <cellStyle name="Comma 9 3 2 3 2 2" xfId="9233"/>
    <cellStyle name="Comma 9 3 2 3 3" xfId="9234"/>
    <cellStyle name="Comma 9 3 2 4" xfId="4010"/>
    <cellStyle name="Comma 9 3 2 4 2" xfId="4011"/>
    <cellStyle name="Comma 9 3 2 4 2 2" xfId="9231"/>
    <cellStyle name="Comma 9 3 2 4 3" xfId="9232"/>
    <cellStyle name="Comma 9 3 2 5" xfId="4012"/>
    <cellStyle name="Comma 9 3 2 5 2" xfId="4013"/>
    <cellStyle name="Comma 9 3 2 5 2 2" xfId="9229"/>
    <cellStyle name="Comma 9 3 2 5 3" xfId="4014"/>
    <cellStyle name="Comma 9 3 2 5 3 2" xfId="9228"/>
    <cellStyle name="Comma 9 3 2 5 4" xfId="9230"/>
    <cellStyle name="Comma 9 3 2 6" xfId="4015"/>
    <cellStyle name="Comma 9 3 2 6 2" xfId="9227"/>
    <cellStyle name="Comma 9 3 3" xfId="4016"/>
    <cellStyle name="Comma 9 3 3 2" xfId="4017"/>
    <cellStyle name="Comma 9 3 3 2 2" xfId="4018"/>
    <cellStyle name="Comma 9 3 3 2 2 2" xfId="9224"/>
    <cellStyle name="Comma 9 3 3 2 3" xfId="9225"/>
    <cellStyle name="Comma 9 3 3 3" xfId="4019"/>
    <cellStyle name="Comma 9 3 3 3 2" xfId="4020"/>
    <cellStyle name="Comma 9 3 3 3 2 2" xfId="9222"/>
    <cellStyle name="Comma 9 3 3 3 3" xfId="9223"/>
    <cellStyle name="Comma 9 3 3 4" xfId="4021"/>
    <cellStyle name="Comma 9 3 3 4 2" xfId="4022"/>
    <cellStyle name="Comma 9 3 3 4 2 2" xfId="9220"/>
    <cellStyle name="Comma 9 3 3 4 3" xfId="9221"/>
    <cellStyle name="Comma 9 3 3 5" xfId="9226"/>
    <cellStyle name="Comma 9 3 4" xfId="4023"/>
    <cellStyle name="Comma 9 3 4 2" xfId="4024"/>
    <cellStyle name="Comma 9 3 4 2 2" xfId="9218"/>
    <cellStyle name="Comma 9 3 4 3" xfId="4025"/>
    <cellStyle name="Comma 9 3 4 3 2" xfId="4026"/>
    <cellStyle name="Comma 9 3 4 3 2 2" xfId="9216"/>
    <cellStyle name="Comma 9 3 4 3 3" xfId="9217"/>
    <cellStyle name="Comma 9 3 4 4" xfId="9219"/>
    <cellStyle name="Comma 9 3 5" xfId="4027"/>
    <cellStyle name="Comma 9 3 5 2" xfId="4028"/>
    <cellStyle name="Comma 9 3 5 2 2" xfId="4029"/>
    <cellStyle name="Comma 9 3 5 2 2 2" xfId="9213"/>
    <cellStyle name="Comma 9 3 5 2 3" xfId="9214"/>
    <cellStyle name="Comma 9 3 5 3" xfId="9215"/>
    <cellStyle name="Comma 9 3 6" xfId="4030"/>
    <cellStyle name="Comma 9 3 6 2" xfId="9212"/>
    <cellStyle name="Comma 9 3 7" xfId="4031"/>
    <cellStyle name="Comma 9 3 7 2" xfId="4032"/>
    <cellStyle name="Comma 9 3 7 2 2" xfId="4033"/>
    <cellStyle name="Comma 9 3 7 2 2 2" xfId="9209"/>
    <cellStyle name="Comma 9 3 7 2 3" xfId="9210"/>
    <cellStyle name="Comma 9 3 7 3" xfId="4034"/>
    <cellStyle name="Comma 9 3 7 3 2" xfId="4035"/>
    <cellStyle name="Comma 9 3 7 3 2 2" xfId="9207"/>
    <cellStyle name="Comma 9 3 7 3 3" xfId="9208"/>
    <cellStyle name="Comma 9 3 7 4" xfId="4036"/>
    <cellStyle name="Comma 9 3 7 4 2" xfId="4037"/>
    <cellStyle name="Comma 9 3 7 4 2 2" xfId="9205"/>
    <cellStyle name="Comma 9 3 7 4 3" xfId="9206"/>
    <cellStyle name="Comma 9 3 7 5" xfId="4038"/>
    <cellStyle name="Comma 9 3 7 5 2" xfId="9204"/>
    <cellStyle name="Comma 9 3 7 6" xfId="4039"/>
    <cellStyle name="Comma 9 3 7 6 2" xfId="4040"/>
    <cellStyle name="Comma 9 3 7 6 2 2" xfId="9202"/>
    <cellStyle name="Comma 9 3 7 6 3" xfId="9203"/>
    <cellStyle name="Comma 9 3 7 7" xfId="4041"/>
    <cellStyle name="Comma 9 3 7 7 2" xfId="9201"/>
    <cellStyle name="Comma 9 3 7 8" xfId="4042"/>
    <cellStyle name="Comma 9 3 7 8 2" xfId="9200"/>
    <cellStyle name="Comma 9 3 7 9" xfId="9211"/>
    <cellStyle name="Comma 9 3 8" xfId="4043"/>
    <cellStyle name="Comma 9 3 8 2" xfId="4044"/>
    <cellStyle name="Comma 9 3 8 2 2" xfId="4045"/>
    <cellStyle name="Comma 9 3 8 2 2 2" xfId="9197"/>
    <cellStyle name="Comma 9 3 8 2 3" xfId="4046"/>
    <cellStyle name="Comma 9 3 8 2 3 2" xfId="9196"/>
    <cellStyle name="Comma 9 3 8 2 4" xfId="9198"/>
    <cellStyle name="Comma 9 3 8 3" xfId="4047"/>
    <cellStyle name="Comma 9 3 8 3 2" xfId="9195"/>
    <cellStyle name="Comma 9 3 8 4" xfId="4048"/>
    <cellStyle name="Comma 9 3 8 4 2" xfId="4049"/>
    <cellStyle name="Comma 9 3 8 4 2 2" xfId="9193"/>
    <cellStyle name="Comma 9 3 8 4 3" xfId="4050"/>
    <cellStyle name="Comma 9 3 8 4 3 2" xfId="9192"/>
    <cellStyle name="Comma 9 3 8 4 4" xfId="9194"/>
    <cellStyle name="Comma 9 3 8 5" xfId="4051"/>
    <cellStyle name="Comma 9 3 8 5 2" xfId="9191"/>
    <cellStyle name="Comma 9 3 8 6" xfId="9199"/>
    <cellStyle name="Comma 9 4" xfId="4052"/>
    <cellStyle name="Comma 9 4 2" xfId="4053"/>
    <cellStyle name="Comma 9 4 2 2" xfId="4054"/>
    <cellStyle name="Comma 9 4 2 2 2" xfId="9188"/>
    <cellStyle name="Comma 9 4 2 3" xfId="4055"/>
    <cellStyle name="Comma 9 4 2 3 2" xfId="4056"/>
    <cellStyle name="Comma 9 4 2 3 2 2" xfId="9186"/>
    <cellStyle name="Comma 9 4 2 3 3" xfId="9187"/>
    <cellStyle name="Comma 9 4 2 4" xfId="4057"/>
    <cellStyle name="Comma 9 4 2 4 2" xfId="9185"/>
    <cellStyle name="Comma 9 4 2 5" xfId="9189"/>
    <cellStyle name="Comma 9 4 3" xfId="4058"/>
    <cellStyle name="Comma 9 4 3 2" xfId="4059"/>
    <cellStyle name="Comma 9 4 3 2 2" xfId="9183"/>
    <cellStyle name="Comma 9 4 3 3" xfId="9184"/>
    <cellStyle name="Comma 9 4 4" xfId="4060"/>
    <cellStyle name="Comma 9 4 4 2" xfId="9182"/>
    <cellStyle name="Comma 9 4 5" xfId="4061"/>
    <cellStyle name="Comma 9 4 5 2" xfId="9181"/>
    <cellStyle name="Comma 9 4 6" xfId="9190"/>
    <cellStyle name="Comma 9 5" xfId="4062"/>
    <cellStyle name="Comma 9 5 2" xfId="4063"/>
    <cellStyle name="Comma 9 5 2 2" xfId="9179"/>
    <cellStyle name="Comma 9 5 3" xfId="9180"/>
    <cellStyle name="Comma 9 6" xfId="4064"/>
    <cellStyle name="Comma 9 6 2" xfId="4065"/>
    <cellStyle name="Comma 9 6 2 2" xfId="4066"/>
    <cellStyle name="Comma 9 6 2 2 2" xfId="9176"/>
    <cellStyle name="Comma 9 6 2 3" xfId="9177"/>
    <cellStyle name="Comma 9 6 3" xfId="4067"/>
    <cellStyle name="Comma 9 6 3 2" xfId="9175"/>
    <cellStyle name="Comma 9 6 4" xfId="4068"/>
    <cellStyle name="Comma 9 6 4 2" xfId="4069"/>
    <cellStyle name="Comma 9 6 4 2 2" xfId="4070"/>
    <cellStyle name="Comma 9 6 4 2 2 2" xfId="9172"/>
    <cellStyle name="Comma 9 6 4 2 3" xfId="9173"/>
    <cellStyle name="Comma 9 6 4 3" xfId="4071"/>
    <cellStyle name="Comma 9 6 4 3 2" xfId="4072"/>
    <cellStyle name="Comma 9 6 4 3 2 2" xfId="9170"/>
    <cellStyle name="Comma 9 6 4 3 3" xfId="9171"/>
    <cellStyle name="Comma 9 6 4 4" xfId="4073"/>
    <cellStyle name="Comma 9 6 4 4 2" xfId="9169"/>
    <cellStyle name="Comma 9 6 4 5" xfId="9174"/>
    <cellStyle name="Comma 9 6 5" xfId="4074"/>
    <cellStyle name="Comma 9 6 5 2" xfId="9168"/>
    <cellStyle name="Comma 9 6 6" xfId="9178"/>
    <cellStyle name="Comma 9 7" xfId="4075"/>
    <cellStyle name="Comma 9 7 2" xfId="4076"/>
    <cellStyle name="Comma 9 7 2 2" xfId="9166"/>
    <cellStyle name="Comma 9 7 3" xfId="4077"/>
    <cellStyle name="Comma 9 7 3 2" xfId="9165"/>
    <cellStyle name="Comma 9 7 4" xfId="9167"/>
    <cellStyle name="Comma 9 8" xfId="4078"/>
    <cellStyle name="Comma 9 8 2" xfId="4079"/>
    <cellStyle name="Comma 9 8 2 2" xfId="4080"/>
    <cellStyle name="Comma 9 8 2 2 2" xfId="9162"/>
    <cellStyle name="Comma 9 8 2 3" xfId="9163"/>
    <cellStyle name="Comma 9 8 3" xfId="4081"/>
    <cellStyle name="Comma 9 8 3 2" xfId="9161"/>
    <cellStyle name="Comma 9 8 4" xfId="4082"/>
    <cellStyle name="Comma 9 8 4 2" xfId="4083"/>
    <cellStyle name="Comma 9 8 4 2 2" xfId="9159"/>
    <cellStyle name="Comma 9 8 4 3" xfId="9160"/>
    <cellStyle name="Comma 9 8 5" xfId="4084"/>
    <cellStyle name="Comma 9 8 5 2" xfId="9158"/>
    <cellStyle name="Comma 9 8 6" xfId="4085"/>
    <cellStyle name="Comma 9 8 6 2" xfId="9157"/>
    <cellStyle name="Comma 9 8 7" xfId="9164"/>
    <cellStyle name="Comma 9 9" xfId="4086"/>
    <cellStyle name="Comma 9 9 2" xfId="4087"/>
    <cellStyle name="Comma 9 9 2 2" xfId="9155"/>
    <cellStyle name="Comma 9 9 3" xfId="9156"/>
    <cellStyle name="Comma 90" xfId="4088"/>
    <cellStyle name="Comma 90 2" xfId="4089"/>
    <cellStyle name="Comma 90 2 2" xfId="9153"/>
    <cellStyle name="Comma 90 3" xfId="4090"/>
    <cellStyle name="Comma 90 3 2" xfId="4091"/>
    <cellStyle name="Comma 90 3 2 2" xfId="9151"/>
    <cellStyle name="Comma 90 3 3" xfId="4092"/>
    <cellStyle name="Comma 90 3 3 2" xfId="9150"/>
    <cellStyle name="Comma 90 3 4" xfId="4093"/>
    <cellStyle name="Comma 90 3 4 2" xfId="4094"/>
    <cellStyle name="Comma 90 3 4 2 2" xfId="9148"/>
    <cellStyle name="Comma 90 3 4 3" xfId="4095"/>
    <cellStyle name="Comma 90 3 4 3 2" xfId="9147"/>
    <cellStyle name="Comma 90 3 4 4" xfId="9149"/>
    <cellStyle name="Comma 90 3 5" xfId="9152"/>
    <cellStyle name="Comma 90 4" xfId="4096"/>
    <cellStyle name="Comma 90 4 2" xfId="4097"/>
    <cellStyle name="Comma 90 4 2 2" xfId="9145"/>
    <cellStyle name="Comma 90 4 3" xfId="9146"/>
    <cellStyle name="Comma 90 5" xfId="4098"/>
    <cellStyle name="Comma 90 5 2" xfId="9144"/>
    <cellStyle name="Comma 90 6" xfId="4099"/>
    <cellStyle name="Comma 90 6 2" xfId="4100"/>
    <cellStyle name="Comma 90 6 2 2" xfId="9142"/>
    <cellStyle name="Comma 90 6 3" xfId="9143"/>
    <cellStyle name="Comma 90 7" xfId="9154"/>
    <cellStyle name="Comma 91" xfId="4101"/>
    <cellStyle name="Comma 91 2" xfId="4102"/>
    <cellStyle name="Comma 91 2 2" xfId="9140"/>
    <cellStyle name="Comma 91 3" xfId="4103"/>
    <cellStyle name="Comma 91 3 2" xfId="4104"/>
    <cellStyle name="Comma 91 3 2 2" xfId="9138"/>
    <cellStyle name="Comma 91 3 3" xfId="4105"/>
    <cellStyle name="Comma 91 3 3 2" xfId="9137"/>
    <cellStyle name="Comma 91 3 4" xfId="4106"/>
    <cellStyle name="Comma 91 3 4 2" xfId="4107"/>
    <cellStyle name="Comma 91 3 4 2 2" xfId="9135"/>
    <cellStyle name="Comma 91 3 4 3" xfId="4108"/>
    <cellStyle name="Comma 91 3 4 3 2" xfId="9134"/>
    <cellStyle name="Comma 91 3 4 4" xfId="9136"/>
    <cellStyle name="Comma 91 3 5" xfId="9139"/>
    <cellStyle name="Comma 91 4" xfId="4109"/>
    <cellStyle name="Comma 91 4 2" xfId="4110"/>
    <cellStyle name="Comma 91 4 2 2" xfId="9132"/>
    <cellStyle name="Comma 91 4 3" xfId="9133"/>
    <cellStyle name="Comma 91 5" xfId="4111"/>
    <cellStyle name="Comma 91 5 2" xfId="9131"/>
    <cellStyle name="Comma 91 6" xfId="4112"/>
    <cellStyle name="Comma 91 6 2" xfId="4113"/>
    <cellStyle name="Comma 91 6 2 2" xfId="9129"/>
    <cellStyle name="Comma 91 6 3" xfId="9130"/>
    <cellStyle name="Comma 91 7" xfId="9141"/>
    <cellStyle name="Comma 92" xfId="4114"/>
    <cellStyle name="Comma 92 2" xfId="4115"/>
    <cellStyle name="Comma 92 2 2" xfId="9127"/>
    <cellStyle name="Comma 92 3" xfId="4116"/>
    <cellStyle name="Comma 92 3 2" xfId="4117"/>
    <cellStyle name="Comma 92 3 2 2" xfId="9125"/>
    <cellStyle name="Comma 92 3 3" xfId="4118"/>
    <cellStyle name="Comma 92 3 3 2" xfId="9124"/>
    <cellStyle name="Comma 92 3 4" xfId="4119"/>
    <cellStyle name="Comma 92 3 4 2" xfId="4120"/>
    <cellStyle name="Comma 92 3 4 2 2" xfId="9122"/>
    <cellStyle name="Comma 92 3 4 3" xfId="4121"/>
    <cellStyle name="Comma 92 3 4 3 2" xfId="9121"/>
    <cellStyle name="Comma 92 3 4 4" xfId="9123"/>
    <cellStyle name="Comma 92 3 5" xfId="9126"/>
    <cellStyle name="Comma 92 4" xfId="4122"/>
    <cellStyle name="Comma 92 4 2" xfId="4123"/>
    <cellStyle name="Comma 92 4 2 2" xfId="9119"/>
    <cellStyle name="Comma 92 4 3" xfId="9120"/>
    <cellStyle name="Comma 92 5" xfId="4124"/>
    <cellStyle name="Comma 92 5 2" xfId="9118"/>
    <cellStyle name="Comma 92 6" xfId="4125"/>
    <cellStyle name="Comma 92 6 2" xfId="4126"/>
    <cellStyle name="Comma 92 6 2 2" xfId="9116"/>
    <cellStyle name="Comma 92 6 3" xfId="9117"/>
    <cellStyle name="Comma 92 7" xfId="9128"/>
    <cellStyle name="Comma 93" xfId="4127"/>
    <cellStyle name="Comma 93 2" xfId="4128"/>
    <cellStyle name="Comma 93 2 2" xfId="9114"/>
    <cellStyle name="Comma 93 3" xfId="4129"/>
    <cellStyle name="Comma 93 3 2" xfId="4130"/>
    <cellStyle name="Comma 93 3 2 2" xfId="9112"/>
    <cellStyle name="Comma 93 3 3" xfId="4131"/>
    <cellStyle name="Comma 93 3 3 2" xfId="9111"/>
    <cellStyle name="Comma 93 3 4" xfId="4132"/>
    <cellStyle name="Comma 93 3 4 2" xfId="4133"/>
    <cellStyle name="Comma 93 3 4 2 2" xfId="9109"/>
    <cellStyle name="Comma 93 3 4 3" xfId="4134"/>
    <cellStyle name="Comma 93 3 4 3 2" xfId="9108"/>
    <cellStyle name="Comma 93 3 4 4" xfId="9110"/>
    <cellStyle name="Comma 93 3 5" xfId="9113"/>
    <cellStyle name="Comma 93 4" xfId="4135"/>
    <cellStyle name="Comma 93 4 2" xfId="4136"/>
    <cellStyle name="Comma 93 4 2 2" xfId="9106"/>
    <cellStyle name="Comma 93 4 3" xfId="9107"/>
    <cellStyle name="Comma 93 5" xfId="4137"/>
    <cellStyle name="Comma 93 5 2" xfId="9105"/>
    <cellStyle name="Comma 93 6" xfId="4138"/>
    <cellStyle name="Comma 93 6 2" xfId="4139"/>
    <cellStyle name="Comma 93 6 2 2" xfId="9103"/>
    <cellStyle name="Comma 93 6 3" xfId="9104"/>
    <cellStyle name="Comma 93 7" xfId="9115"/>
    <cellStyle name="Comma 94" xfId="4140"/>
    <cellStyle name="Comma 94 2" xfId="4141"/>
    <cellStyle name="Comma 94 2 2" xfId="9101"/>
    <cellStyle name="Comma 94 3" xfId="4142"/>
    <cellStyle name="Comma 94 3 2" xfId="4143"/>
    <cellStyle name="Comma 94 3 2 2" xfId="9099"/>
    <cellStyle name="Comma 94 3 3" xfId="4144"/>
    <cellStyle name="Comma 94 3 3 2" xfId="9098"/>
    <cellStyle name="Comma 94 3 4" xfId="4145"/>
    <cellStyle name="Comma 94 3 4 2" xfId="4146"/>
    <cellStyle name="Comma 94 3 4 2 2" xfId="9096"/>
    <cellStyle name="Comma 94 3 4 3" xfId="4147"/>
    <cellStyle name="Comma 94 3 4 3 2" xfId="9095"/>
    <cellStyle name="Comma 94 3 4 4" xfId="9097"/>
    <cellStyle name="Comma 94 3 5" xfId="9100"/>
    <cellStyle name="Comma 94 4" xfId="4148"/>
    <cellStyle name="Comma 94 4 2" xfId="4149"/>
    <cellStyle name="Comma 94 4 2 2" xfId="9093"/>
    <cellStyle name="Comma 94 4 3" xfId="9094"/>
    <cellStyle name="Comma 94 5" xfId="4150"/>
    <cellStyle name="Comma 94 5 2" xfId="9092"/>
    <cellStyle name="Comma 94 6" xfId="4151"/>
    <cellStyle name="Comma 94 6 2" xfId="4152"/>
    <cellStyle name="Comma 94 6 2 2" xfId="9090"/>
    <cellStyle name="Comma 94 6 3" xfId="9091"/>
    <cellStyle name="Comma 94 7" xfId="9102"/>
    <cellStyle name="Comma 95" xfId="4153"/>
    <cellStyle name="Comma 95 2" xfId="4154"/>
    <cellStyle name="Comma 95 2 2" xfId="4155"/>
    <cellStyle name="Comma 95 2 2 2" xfId="4156"/>
    <cellStyle name="Comma 95 2 2 2 2" xfId="9086"/>
    <cellStyle name="Comma 95 2 2 3" xfId="9087"/>
    <cellStyle name="Comma 95 2 3" xfId="4157"/>
    <cellStyle name="Comma 95 2 3 2" xfId="9085"/>
    <cellStyle name="Comma 95 2 4" xfId="4158"/>
    <cellStyle name="Comma 95 2 4 2" xfId="4159"/>
    <cellStyle name="Comma 95 2 4 2 2" xfId="9083"/>
    <cellStyle name="Comma 95 2 4 3" xfId="9084"/>
    <cellStyle name="Comma 95 2 5" xfId="9088"/>
    <cellStyle name="Comma 95 3" xfId="4160"/>
    <cellStyle name="Comma 95 3 2" xfId="4161"/>
    <cellStyle name="Comma 95 3 2 2" xfId="9081"/>
    <cellStyle name="Comma 95 3 3" xfId="4162"/>
    <cellStyle name="Comma 95 3 3 2" xfId="9080"/>
    <cellStyle name="Comma 95 3 4" xfId="4163"/>
    <cellStyle name="Comma 95 3 4 2" xfId="4164"/>
    <cellStyle name="Comma 95 3 4 2 2" xfId="9078"/>
    <cellStyle name="Comma 95 3 4 3" xfId="4165"/>
    <cellStyle name="Comma 95 3 4 3 2" xfId="9077"/>
    <cellStyle name="Comma 95 3 4 4" xfId="9079"/>
    <cellStyle name="Comma 95 3 5" xfId="9082"/>
    <cellStyle name="Comma 95 4" xfId="4166"/>
    <cellStyle name="Comma 95 4 2" xfId="4167"/>
    <cellStyle name="Comma 95 4 2 2" xfId="9075"/>
    <cellStyle name="Comma 95 4 3" xfId="9076"/>
    <cellStyle name="Comma 95 5" xfId="4168"/>
    <cellStyle name="Comma 95 5 2" xfId="9074"/>
    <cellStyle name="Comma 95 6" xfId="9089"/>
    <cellStyle name="Comma 96" xfId="4169"/>
    <cellStyle name="Comma 96 2" xfId="4170"/>
    <cellStyle name="Comma 96 2 2" xfId="4171"/>
    <cellStyle name="Comma 96 2 2 2" xfId="4172"/>
    <cellStyle name="Comma 96 2 2 2 2" xfId="9070"/>
    <cellStyle name="Comma 96 2 2 3" xfId="9071"/>
    <cellStyle name="Comma 96 2 3" xfId="4173"/>
    <cellStyle name="Comma 96 2 3 2" xfId="9069"/>
    <cellStyle name="Comma 96 2 4" xfId="4174"/>
    <cellStyle name="Comma 96 2 4 2" xfId="4175"/>
    <cellStyle name="Comma 96 2 4 2 2" xfId="9067"/>
    <cellStyle name="Comma 96 2 4 3" xfId="9068"/>
    <cellStyle name="Comma 96 2 5" xfId="9072"/>
    <cellStyle name="Comma 96 3" xfId="4176"/>
    <cellStyle name="Comma 96 3 2" xfId="4177"/>
    <cellStyle name="Comma 96 3 2 2" xfId="9065"/>
    <cellStyle name="Comma 96 3 3" xfId="4178"/>
    <cellStyle name="Comma 96 3 3 2" xfId="9064"/>
    <cellStyle name="Comma 96 3 4" xfId="4179"/>
    <cellStyle name="Comma 96 3 4 2" xfId="4180"/>
    <cellStyle name="Comma 96 3 4 2 2" xfId="9062"/>
    <cellStyle name="Comma 96 3 4 3" xfId="4181"/>
    <cellStyle name="Comma 96 3 4 3 2" xfId="9061"/>
    <cellStyle name="Comma 96 3 4 4" xfId="9063"/>
    <cellStyle name="Comma 96 3 5" xfId="9066"/>
    <cellStyle name="Comma 96 4" xfId="4182"/>
    <cellStyle name="Comma 96 4 2" xfId="4183"/>
    <cellStyle name="Comma 96 4 2 2" xfId="9059"/>
    <cellStyle name="Comma 96 4 3" xfId="9060"/>
    <cellStyle name="Comma 96 5" xfId="4184"/>
    <cellStyle name="Comma 96 5 2" xfId="9058"/>
    <cellStyle name="Comma 96 6" xfId="9073"/>
    <cellStyle name="Comma 97" xfId="4185"/>
    <cellStyle name="Comma 97 2" xfId="4186"/>
    <cellStyle name="Comma 97 2 2" xfId="4187"/>
    <cellStyle name="Comma 97 2 2 2" xfId="9055"/>
    <cellStyle name="Comma 97 2 3" xfId="9056"/>
    <cellStyle name="Comma 97 3" xfId="4188"/>
    <cellStyle name="Comma 97 3 2" xfId="4189"/>
    <cellStyle name="Comma 97 3 2 2" xfId="9053"/>
    <cellStyle name="Comma 97 3 3" xfId="9054"/>
    <cellStyle name="Comma 97 4" xfId="4190"/>
    <cellStyle name="Comma 97 4 2" xfId="9052"/>
    <cellStyle name="Comma 97 5" xfId="4191"/>
    <cellStyle name="Comma 97 5 2" xfId="4192"/>
    <cellStyle name="Comma 97 5 2 2" xfId="9050"/>
    <cellStyle name="Comma 97 5 3" xfId="9051"/>
    <cellStyle name="Comma 97 6" xfId="9057"/>
    <cellStyle name="Comma 98" xfId="4193"/>
    <cellStyle name="Comma 98 2" xfId="4194"/>
    <cellStyle name="Comma 98 2 2" xfId="9048"/>
    <cellStyle name="Comma 98 3" xfId="4195"/>
    <cellStyle name="Comma 98 3 2" xfId="4196"/>
    <cellStyle name="Comma 98 3 2 2" xfId="9046"/>
    <cellStyle name="Comma 98 3 3" xfId="4197"/>
    <cellStyle name="Comma 98 3 3 2" xfId="9045"/>
    <cellStyle name="Comma 98 3 4" xfId="4198"/>
    <cellStyle name="Comma 98 3 4 2" xfId="4199"/>
    <cellStyle name="Comma 98 3 4 2 2" xfId="9043"/>
    <cellStyle name="Comma 98 3 4 3" xfId="4200"/>
    <cellStyle name="Comma 98 3 4 3 2" xfId="9042"/>
    <cellStyle name="Comma 98 3 4 4" xfId="9044"/>
    <cellStyle name="Comma 98 3 5" xfId="9047"/>
    <cellStyle name="Comma 98 4" xfId="4201"/>
    <cellStyle name="Comma 98 4 2" xfId="4202"/>
    <cellStyle name="Comma 98 4 2 2" xfId="9040"/>
    <cellStyle name="Comma 98 4 3" xfId="9041"/>
    <cellStyle name="Comma 98 5" xfId="4203"/>
    <cellStyle name="Comma 98 5 2" xfId="9039"/>
    <cellStyle name="Comma 98 6" xfId="4204"/>
    <cellStyle name="Comma 98 6 2" xfId="4205"/>
    <cellStyle name="Comma 98 6 2 2" xfId="9037"/>
    <cellStyle name="Comma 98 6 3" xfId="9038"/>
    <cellStyle name="Comma 98 7" xfId="9049"/>
    <cellStyle name="Comma 99" xfId="4206"/>
    <cellStyle name="Comma 99 2" xfId="4207"/>
    <cellStyle name="Comma 99 2 2" xfId="9035"/>
    <cellStyle name="Comma 99 3" xfId="4208"/>
    <cellStyle name="Comma 99 3 2" xfId="4209"/>
    <cellStyle name="Comma 99 3 2 2" xfId="9033"/>
    <cellStyle name="Comma 99 3 3" xfId="4210"/>
    <cellStyle name="Comma 99 3 3 2" xfId="9032"/>
    <cellStyle name="Comma 99 3 4" xfId="4211"/>
    <cellStyle name="Comma 99 3 4 2" xfId="4212"/>
    <cellStyle name="Comma 99 3 4 2 2" xfId="9030"/>
    <cellStyle name="Comma 99 3 4 3" xfId="4213"/>
    <cellStyle name="Comma 99 3 4 3 2" xfId="9029"/>
    <cellStyle name="Comma 99 3 4 4" xfId="9031"/>
    <cellStyle name="Comma 99 3 5" xfId="9034"/>
    <cellStyle name="Comma 99 4" xfId="4214"/>
    <cellStyle name="Comma 99 4 2" xfId="4215"/>
    <cellStyle name="Comma 99 4 2 2" xfId="9027"/>
    <cellStyle name="Comma 99 4 3" xfId="9028"/>
    <cellStyle name="Comma 99 5" xfId="4216"/>
    <cellStyle name="Comma 99 5 2" xfId="9026"/>
    <cellStyle name="Comma 99 6" xfId="4217"/>
    <cellStyle name="Comma 99 6 2" xfId="4218"/>
    <cellStyle name="Comma 99 6 2 2" xfId="9024"/>
    <cellStyle name="Comma 99 6 3" xfId="9025"/>
    <cellStyle name="Comma 99 7" xfId="9036"/>
    <cellStyle name="Currency 2" xfId="4219"/>
    <cellStyle name="Currency 2 2" xfId="4220"/>
    <cellStyle name="Currency 2 2 2" xfId="4221"/>
    <cellStyle name="Currency 2 2 2 2" xfId="9021"/>
    <cellStyle name="Currency 2 2 3" xfId="4222"/>
    <cellStyle name="Currency 2 2 3 2" xfId="9020"/>
    <cellStyle name="Currency 2 2 4" xfId="9022"/>
    <cellStyle name="Currency 2 3" xfId="4223"/>
    <cellStyle name="Currency 2 3 2" xfId="9019"/>
    <cellStyle name="Currency 2 4" xfId="9023"/>
    <cellStyle name="Currency 3" xfId="4224"/>
    <cellStyle name="Currency 3 2" xfId="4225"/>
    <cellStyle name="Currency 3 2 2" xfId="4226"/>
    <cellStyle name="Currency 3 2 2 2" xfId="9016"/>
    <cellStyle name="Currency 3 2 3" xfId="9017"/>
    <cellStyle name="Currency 3 3" xfId="4227"/>
    <cellStyle name="Currency 3 3 2" xfId="4228"/>
    <cellStyle name="Currency 3 3 2 2" xfId="9014"/>
    <cellStyle name="Currency 3 3 3" xfId="4229"/>
    <cellStyle name="Currency 3 3 3 2" xfId="9013"/>
    <cellStyle name="Currency 3 3 4" xfId="4230"/>
    <cellStyle name="Currency 3 3 4 2" xfId="9012"/>
    <cellStyle name="Currency 3 3 5" xfId="4231"/>
    <cellStyle name="Currency 3 3 5 2" xfId="9011"/>
    <cellStyle name="Currency 3 3 6" xfId="4232"/>
    <cellStyle name="Currency 3 3 6 2" xfId="9010"/>
    <cellStyle name="Currency 3 3 7" xfId="9015"/>
    <cellStyle name="Currency 3 4" xfId="4233"/>
    <cellStyle name="Currency 3 4 2" xfId="9009"/>
    <cellStyle name="Currency 3 5" xfId="9018"/>
    <cellStyle name="Currency 4" xfId="4234"/>
    <cellStyle name="Currency 4 2" xfId="9008"/>
    <cellStyle name="E&amp;Y House" xfId="4235"/>
    <cellStyle name="E&amp;Y House 2" xfId="4236"/>
    <cellStyle name="E&amp;Y House 2 2" xfId="4237"/>
    <cellStyle name="E&amp;Y House 2 2 2" xfId="9005"/>
    <cellStyle name="E&amp;Y House 2 3" xfId="9006"/>
    <cellStyle name="E&amp;Y House 3" xfId="9007"/>
    <cellStyle name="Explanatory Text 2" xfId="4238"/>
    <cellStyle name="Explanatory Text 2 2" xfId="9004"/>
    <cellStyle name="Explanatory Text 3" xfId="4239"/>
    <cellStyle name="Explanatory Text 3 2" xfId="9003"/>
    <cellStyle name="Explanatory Text 4" xfId="4240"/>
    <cellStyle name="Explanatory Text 4 2" xfId="9002"/>
    <cellStyle name="Good 2" xfId="4241"/>
    <cellStyle name="Good 2 2" xfId="9001"/>
    <cellStyle name="Good 3" xfId="4242"/>
    <cellStyle name="Good 3 2" xfId="4243"/>
    <cellStyle name="Good 3 2 2" xfId="8999"/>
    <cellStyle name="Good 3 3" xfId="4244"/>
    <cellStyle name="Good 3 3 2" xfId="8998"/>
    <cellStyle name="Good 3 4" xfId="4245"/>
    <cellStyle name="Good 3 4 2" xfId="8997"/>
    <cellStyle name="Good 3 5" xfId="4246"/>
    <cellStyle name="Good 3 5 2" xfId="8996"/>
    <cellStyle name="Good 3 6" xfId="4247"/>
    <cellStyle name="Good 3 6 2" xfId="8995"/>
    <cellStyle name="Good 3 7" xfId="4248"/>
    <cellStyle name="Good 3 7 2" xfId="8994"/>
    <cellStyle name="Good 3 8" xfId="9000"/>
    <cellStyle name="Good 4" xfId="4249"/>
    <cellStyle name="Good 4 2" xfId="8993"/>
    <cellStyle name="Heading 1 2" xfId="4250"/>
    <cellStyle name="Heading 1 2 2" xfId="8992"/>
    <cellStyle name="Heading 1 3" xfId="4251"/>
    <cellStyle name="Heading 1 3 2" xfId="4252"/>
    <cellStyle name="Heading 1 3 2 2" xfId="4253"/>
    <cellStyle name="Heading 1 3 2 2 2" xfId="8989"/>
    <cellStyle name="Heading 1 3 2 3" xfId="8990"/>
    <cellStyle name="Heading 1 3 3" xfId="4254"/>
    <cellStyle name="Heading 1 3 3 2" xfId="4255"/>
    <cellStyle name="Heading 1 3 3 2 2" xfId="8987"/>
    <cellStyle name="Heading 1 3 3 3" xfId="4256"/>
    <cellStyle name="Heading 1 3 3 3 2" xfId="8986"/>
    <cellStyle name="Heading 1 3 3 4" xfId="8988"/>
    <cellStyle name="Heading 1 3 4" xfId="4257"/>
    <cellStyle name="Heading 1 3 4 2" xfId="4258"/>
    <cellStyle name="Heading 1 3 4 2 2" xfId="8984"/>
    <cellStyle name="Heading 1 3 4 3" xfId="8985"/>
    <cellStyle name="Heading 1 3 5" xfId="4259"/>
    <cellStyle name="Heading 1 3 5 2" xfId="4260"/>
    <cellStyle name="Heading 1 3 5 2 2" xfId="8982"/>
    <cellStyle name="Heading 1 3 5 3" xfId="8983"/>
    <cellStyle name="Heading 1 3 6" xfId="4261"/>
    <cellStyle name="Heading 1 3 6 2" xfId="4262"/>
    <cellStyle name="Heading 1 3 6 2 2" xfId="8980"/>
    <cellStyle name="Heading 1 3 6 3" xfId="8981"/>
    <cellStyle name="Heading 1 3 7" xfId="4263"/>
    <cellStyle name="Heading 1 3 7 2" xfId="8979"/>
    <cellStyle name="Heading 1 3 8" xfId="8991"/>
    <cellStyle name="Heading 1 4" xfId="4264"/>
    <cellStyle name="Heading 1 4 2" xfId="8978"/>
    <cellStyle name="Heading 2 2" xfId="4265"/>
    <cellStyle name="Heading 2 2 2" xfId="8977"/>
    <cellStyle name="Heading 2 3" xfId="4266"/>
    <cellStyle name="Heading 2 3 2" xfId="4267"/>
    <cellStyle name="Heading 2 3 2 2" xfId="4268"/>
    <cellStyle name="Heading 2 3 2 2 2" xfId="8974"/>
    <cellStyle name="Heading 2 3 2 3" xfId="8975"/>
    <cellStyle name="Heading 2 3 3" xfId="4269"/>
    <cellStyle name="Heading 2 3 3 2" xfId="4270"/>
    <cellStyle name="Heading 2 3 3 2 2" xfId="8972"/>
    <cellStyle name="Heading 2 3 3 3" xfId="4271"/>
    <cellStyle name="Heading 2 3 3 3 2" xfId="8971"/>
    <cellStyle name="Heading 2 3 3 4" xfId="8973"/>
    <cellStyle name="Heading 2 3 4" xfId="4272"/>
    <cellStyle name="Heading 2 3 4 2" xfId="4273"/>
    <cellStyle name="Heading 2 3 4 2 2" xfId="8969"/>
    <cellStyle name="Heading 2 3 4 3" xfId="8970"/>
    <cellStyle name="Heading 2 3 5" xfId="4274"/>
    <cellStyle name="Heading 2 3 5 2" xfId="4275"/>
    <cellStyle name="Heading 2 3 5 2 2" xfId="8967"/>
    <cellStyle name="Heading 2 3 5 3" xfId="8968"/>
    <cellStyle name="Heading 2 3 6" xfId="4276"/>
    <cellStyle name="Heading 2 3 6 2" xfId="4277"/>
    <cellStyle name="Heading 2 3 6 2 2" xfId="8965"/>
    <cellStyle name="Heading 2 3 6 3" xfId="8966"/>
    <cellStyle name="Heading 2 3 7" xfId="4278"/>
    <cellStyle name="Heading 2 3 7 2" xfId="8964"/>
    <cellStyle name="Heading 2 3 8" xfId="8976"/>
    <cellStyle name="Heading 2 4" xfId="4279"/>
    <cellStyle name="Heading 2 4 2" xfId="8963"/>
    <cellStyle name="Heading 3 2" xfId="4280"/>
    <cellStyle name="Heading 3 2 2" xfId="8962"/>
    <cellStyle name="Heading 3 3" xfId="4281"/>
    <cellStyle name="Heading 3 3 2" xfId="4282"/>
    <cellStyle name="Heading 3 3 2 2" xfId="4283"/>
    <cellStyle name="Heading 3 3 2 2 2" xfId="8959"/>
    <cellStyle name="Heading 3 3 2 3" xfId="8960"/>
    <cellStyle name="Heading 3 3 3" xfId="4284"/>
    <cellStyle name="Heading 3 3 3 2" xfId="4285"/>
    <cellStyle name="Heading 3 3 3 2 2" xfId="8957"/>
    <cellStyle name="Heading 3 3 3 3" xfId="4286"/>
    <cellStyle name="Heading 3 3 3 3 2" xfId="8956"/>
    <cellStyle name="Heading 3 3 3 4" xfId="8958"/>
    <cellStyle name="Heading 3 3 4" xfId="4287"/>
    <cellStyle name="Heading 3 3 4 2" xfId="4288"/>
    <cellStyle name="Heading 3 3 4 2 2" xfId="8954"/>
    <cellStyle name="Heading 3 3 4 3" xfId="8955"/>
    <cellStyle name="Heading 3 3 5" xfId="4289"/>
    <cellStyle name="Heading 3 3 5 2" xfId="4290"/>
    <cellStyle name="Heading 3 3 5 2 2" xfId="8952"/>
    <cellStyle name="Heading 3 3 5 3" xfId="8953"/>
    <cellStyle name="Heading 3 3 6" xfId="4291"/>
    <cellStyle name="Heading 3 3 6 2" xfId="4292"/>
    <cellStyle name="Heading 3 3 6 2 2" xfId="8950"/>
    <cellStyle name="Heading 3 3 6 3" xfId="8951"/>
    <cellStyle name="Heading 3 3 7" xfId="4293"/>
    <cellStyle name="Heading 3 3 7 2" xfId="8949"/>
    <cellStyle name="Heading 3 3 8" xfId="8961"/>
    <cellStyle name="Heading 3 4" xfId="4294"/>
    <cellStyle name="Heading 3 4 2" xfId="8948"/>
    <cellStyle name="Heading 4 2" xfId="4295"/>
    <cellStyle name="Heading 4 2 2" xfId="8947"/>
    <cellStyle name="Heading 4 3" xfId="4296"/>
    <cellStyle name="Heading 4 3 2" xfId="4297"/>
    <cellStyle name="Heading 4 3 2 2" xfId="4298"/>
    <cellStyle name="Heading 4 3 2 2 2" xfId="8944"/>
    <cellStyle name="Heading 4 3 2 3" xfId="8945"/>
    <cellStyle name="Heading 4 3 3" xfId="4299"/>
    <cellStyle name="Heading 4 3 3 2" xfId="4300"/>
    <cellStyle name="Heading 4 3 3 2 2" xfId="8942"/>
    <cellStyle name="Heading 4 3 3 3" xfId="4301"/>
    <cellStyle name="Heading 4 3 3 3 2" xfId="8941"/>
    <cellStyle name="Heading 4 3 3 4" xfId="8943"/>
    <cellStyle name="Heading 4 3 4" xfId="4302"/>
    <cellStyle name="Heading 4 3 4 2" xfId="4303"/>
    <cellStyle name="Heading 4 3 4 2 2" xfId="8939"/>
    <cellStyle name="Heading 4 3 4 3" xfId="8940"/>
    <cellStyle name="Heading 4 3 5" xfId="4304"/>
    <cellStyle name="Heading 4 3 5 2" xfId="4305"/>
    <cellStyle name="Heading 4 3 5 2 2" xfId="8937"/>
    <cellStyle name="Heading 4 3 5 3" xfId="8938"/>
    <cellStyle name="Heading 4 3 6" xfId="4306"/>
    <cellStyle name="Heading 4 3 6 2" xfId="4307"/>
    <cellStyle name="Heading 4 3 6 2 2" xfId="8935"/>
    <cellStyle name="Heading 4 3 6 3" xfId="8936"/>
    <cellStyle name="Heading 4 3 7" xfId="4308"/>
    <cellStyle name="Heading 4 3 7 2" xfId="8934"/>
    <cellStyle name="Heading 4 3 8" xfId="8946"/>
    <cellStyle name="Heading 4 4" xfId="4309"/>
    <cellStyle name="Heading 4 4 2" xfId="8933"/>
    <cellStyle name="Hyperlink 2" xfId="4310"/>
    <cellStyle name="Hyperlink 2 2" xfId="4311"/>
    <cellStyle name="Hyperlink 2 2 2" xfId="8931"/>
    <cellStyle name="Hyperlink 2 3" xfId="4312"/>
    <cellStyle name="Hyperlink 2 3 2" xfId="8930"/>
    <cellStyle name="Hyperlink 2 4" xfId="8932"/>
    <cellStyle name="Input 2" xfId="4313"/>
    <cellStyle name="Input 2 2" xfId="8929"/>
    <cellStyle name="Input 3" xfId="4314"/>
    <cellStyle name="Input 3 2" xfId="4315"/>
    <cellStyle name="Input 3 2 2" xfId="8927"/>
    <cellStyle name="Input 3 3" xfId="4316"/>
    <cellStyle name="Input 3 3 2" xfId="8926"/>
    <cellStyle name="Input 3 4" xfId="4317"/>
    <cellStyle name="Input 3 4 2" xfId="8925"/>
    <cellStyle name="Input 3 5" xfId="4318"/>
    <cellStyle name="Input 3 5 2" xfId="8924"/>
    <cellStyle name="Input 3 6" xfId="4319"/>
    <cellStyle name="Input 3 6 2" xfId="8923"/>
    <cellStyle name="Input 3 7" xfId="4320"/>
    <cellStyle name="Input 3 7 2" xfId="8922"/>
    <cellStyle name="Input 3 8" xfId="8928"/>
    <cellStyle name="Input 4" xfId="4321"/>
    <cellStyle name="Input 4 2" xfId="4322"/>
    <cellStyle name="Input 4 2 2" xfId="8920"/>
    <cellStyle name="Input 4 3" xfId="4323"/>
    <cellStyle name="Input 4 3 2" xfId="8919"/>
    <cellStyle name="Input 4 4" xfId="4324"/>
    <cellStyle name="Input 4 4 2" xfId="8918"/>
    <cellStyle name="Input 4 5" xfId="8921"/>
    <cellStyle name="Linked Cell 2" xfId="4325"/>
    <cellStyle name="Linked Cell 2 2" xfId="8917"/>
    <cellStyle name="Linked Cell 3" xfId="4326"/>
    <cellStyle name="Linked Cell 3 2" xfId="4327"/>
    <cellStyle name="Linked Cell 3 2 2" xfId="4328"/>
    <cellStyle name="Linked Cell 3 2 2 2" xfId="8914"/>
    <cellStyle name="Linked Cell 3 2 3" xfId="8915"/>
    <cellStyle name="Linked Cell 3 3" xfId="4329"/>
    <cellStyle name="Linked Cell 3 3 2" xfId="4330"/>
    <cellStyle name="Linked Cell 3 3 2 2" xfId="8912"/>
    <cellStyle name="Linked Cell 3 3 3" xfId="4331"/>
    <cellStyle name="Linked Cell 3 3 3 2" xfId="8911"/>
    <cellStyle name="Linked Cell 3 3 4" xfId="8913"/>
    <cellStyle name="Linked Cell 3 4" xfId="4332"/>
    <cellStyle name="Linked Cell 3 4 2" xfId="4333"/>
    <cellStyle name="Linked Cell 3 4 2 2" xfId="8909"/>
    <cellStyle name="Linked Cell 3 4 3" xfId="8910"/>
    <cellStyle name="Linked Cell 3 5" xfId="4334"/>
    <cellStyle name="Linked Cell 3 5 2" xfId="4335"/>
    <cellStyle name="Linked Cell 3 5 2 2" xfId="8907"/>
    <cellStyle name="Linked Cell 3 5 3" xfId="8908"/>
    <cellStyle name="Linked Cell 3 6" xfId="4336"/>
    <cellStyle name="Linked Cell 3 6 2" xfId="4337"/>
    <cellStyle name="Linked Cell 3 6 2 2" xfId="8905"/>
    <cellStyle name="Linked Cell 3 6 3" xfId="8906"/>
    <cellStyle name="Linked Cell 3 7" xfId="4338"/>
    <cellStyle name="Linked Cell 3 7 2" xfId="8904"/>
    <cellStyle name="Linked Cell 3 8" xfId="8916"/>
    <cellStyle name="Linked Cell 4" xfId="4339"/>
    <cellStyle name="Linked Cell 4 2" xfId="8903"/>
    <cellStyle name="Navadno_obrazciZGD" xfId="4340"/>
    <cellStyle name="Neutral 2" xfId="4341"/>
    <cellStyle name="Neutral 2 2" xfId="8902"/>
    <cellStyle name="Neutral 3" xfId="4342"/>
    <cellStyle name="Neutral 3 2" xfId="4343"/>
    <cellStyle name="Neutral 3 2 2" xfId="8900"/>
    <cellStyle name="Neutral 3 3" xfId="4344"/>
    <cellStyle name="Neutral 3 3 2" xfId="8899"/>
    <cellStyle name="Neutral 3 4" xfId="4345"/>
    <cellStyle name="Neutral 3 4 2" xfId="8898"/>
    <cellStyle name="Neutral 3 5" xfId="4346"/>
    <cellStyle name="Neutral 3 5 2" xfId="8897"/>
    <cellStyle name="Neutral 3 6" xfId="4347"/>
    <cellStyle name="Neutral 3 6 2" xfId="8896"/>
    <cellStyle name="Neutral 3 7" xfId="4348"/>
    <cellStyle name="Neutral 3 7 2" xfId="8895"/>
    <cellStyle name="Neutral 3 8" xfId="8901"/>
    <cellStyle name="Neutral 4" xfId="4349"/>
    <cellStyle name="Neutral 4 2" xfId="8894"/>
    <cellStyle name="Normal" xfId="0" builtinId="0"/>
    <cellStyle name="Normal 10" xfId="4350"/>
    <cellStyle name="Normal 10 2" xfId="4351"/>
    <cellStyle name="Normal 10 2 2" xfId="4352"/>
    <cellStyle name="Normal 10 2 2 2" xfId="8891"/>
    <cellStyle name="Normal 10 2 3" xfId="4353"/>
    <cellStyle name="Normal 10 2 3 2" xfId="8890"/>
    <cellStyle name="Normal 10 2 4" xfId="8892"/>
    <cellStyle name="Normal 10 3" xfId="4354"/>
    <cellStyle name="Normal 10 3 2" xfId="8889"/>
    <cellStyle name="Normal 10 4" xfId="4355"/>
    <cellStyle name="Normal 10 4 2" xfId="4356"/>
    <cellStyle name="Normal 10 4 2 2" xfId="8887"/>
    <cellStyle name="Normal 10 4 3" xfId="4357"/>
    <cellStyle name="Normal 10 4 3 2" xfId="8886"/>
    <cellStyle name="Normal 10 4 4" xfId="4358"/>
    <cellStyle name="Normal 10 4 4 2" xfId="4359"/>
    <cellStyle name="Normal 10 4 4 2 2" xfId="8884"/>
    <cellStyle name="Normal 10 4 4 3" xfId="4360"/>
    <cellStyle name="Normal 10 4 4 3 2" xfId="8883"/>
    <cellStyle name="Normal 10 4 4 4" xfId="8885"/>
    <cellStyle name="Normal 10 4 5" xfId="8888"/>
    <cellStyle name="Normal 10 5" xfId="4361"/>
    <cellStyle name="Normal 10 5 2" xfId="8882"/>
    <cellStyle name="Normal 10 6" xfId="4362"/>
    <cellStyle name="Normal 10 6 2" xfId="8881"/>
    <cellStyle name="Normal 10 7" xfId="4363"/>
    <cellStyle name="Normal 10 7 2" xfId="4364"/>
    <cellStyle name="Normal 10 7 2 2" xfId="8879"/>
    <cellStyle name="Normal 10 7 3" xfId="4365"/>
    <cellStyle name="Normal 10 7 3 2" xfId="8878"/>
    <cellStyle name="Normal 10 7 4" xfId="4366"/>
    <cellStyle name="Normal 10 7 4 2" xfId="8877"/>
    <cellStyle name="Normal 10 7 5" xfId="4367"/>
    <cellStyle name="Normal 10 7 5 2" xfId="8876"/>
    <cellStyle name="Normal 10 7 6" xfId="4368"/>
    <cellStyle name="Normal 10 7 6 2" xfId="8875"/>
    <cellStyle name="Normal 10 7 7" xfId="4369"/>
    <cellStyle name="Normal 10 7 7 2" xfId="8874"/>
    <cellStyle name="Normal 10 7 8" xfId="4370"/>
    <cellStyle name="Normal 10 7 8 2" xfId="8873"/>
    <cellStyle name="Normal 10 7 9" xfId="8880"/>
    <cellStyle name="Normal 10 8" xfId="4371"/>
    <cellStyle name="Normal 10 8 2" xfId="8872"/>
    <cellStyle name="Normal 10 9" xfId="8893"/>
    <cellStyle name="Normal 11" xfId="4372"/>
    <cellStyle name="Normal 11 10" xfId="4373"/>
    <cellStyle name="Normal 11 10 2" xfId="4374"/>
    <cellStyle name="Normal 11 10 2 2" xfId="8869"/>
    <cellStyle name="Normal 11 10 3" xfId="8870"/>
    <cellStyle name="Normal 11 11" xfId="4375"/>
    <cellStyle name="Normal 11 11 2" xfId="8868"/>
    <cellStyle name="Normal 11 12" xfId="8871"/>
    <cellStyle name="Normal 11 2" xfId="4376"/>
    <cellStyle name="Normal 11 2 10" xfId="8867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2 2 2" xfId="8861"/>
    <cellStyle name="Normal 11 2 2 2 2 2 2 3" xfId="8862"/>
    <cellStyle name="Normal 11 2 2 2 2 2 3" xfId="4383"/>
    <cellStyle name="Normal 11 2 2 2 2 2 3 2" xfId="4384"/>
    <cellStyle name="Normal 11 2 2 2 2 2 3 2 2" xfId="8859"/>
    <cellStyle name="Normal 11 2 2 2 2 2 3 3" xfId="8860"/>
    <cellStyle name="Normal 11 2 2 2 2 2 4" xfId="4385"/>
    <cellStyle name="Normal 11 2 2 2 2 2 4 2" xfId="8858"/>
    <cellStyle name="Normal 11 2 2 2 2 2 5" xfId="8863"/>
    <cellStyle name="Normal 11 2 2 2 2 3" xfId="4386"/>
    <cellStyle name="Normal 11 2 2 2 2 3 2" xfId="4387"/>
    <cellStyle name="Normal 11 2 2 2 2 3 2 2" xfId="8856"/>
    <cellStyle name="Normal 11 2 2 2 2 3 3" xfId="8857"/>
    <cellStyle name="Normal 11 2 2 2 2 4" xfId="4388"/>
    <cellStyle name="Normal 11 2 2 2 2 4 2" xfId="4389"/>
    <cellStyle name="Normal 11 2 2 2 2 4 2 2" xfId="8854"/>
    <cellStyle name="Normal 11 2 2 2 2 4 3" xfId="8855"/>
    <cellStyle name="Normal 11 2 2 2 2 5" xfId="4390"/>
    <cellStyle name="Normal 11 2 2 2 2 5 2" xfId="8853"/>
    <cellStyle name="Normal 11 2 2 2 2 6" xfId="8864"/>
    <cellStyle name="Normal 11 2 2 2 3" xfId="8865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2 2 2" xfId="8847"/>
    <cellStyle name="Normal 11 2 2 3 2 2 2 2 3" xfId="8848"/>
    <cellStyle name="Normal 11 2 2 3 2 2 2 3" xfId="4397"/>
    <cellStyle name="Normal 11 2 2 3 2 2 2 3 2" xfId="4398"/>
    <cellStyle name="Normal 11 2 2 3 2 2 2 3 2 2" xfId="8845"/>
    <cellStyle name="Normal 11 2 2 3 2 2 2 3 3" xfId="8846"/>
    <cellStyle name="Normal 11 2 2 3 2 2 2 4" xfId="4399"/>
    <cellStyle name="Normal 11 2 2 3 2 2 2 4 2" xfId="8844"/>
    <cellStyle name="Normal 11 2 2 3 2 2 2 5" xfId="8849"/>
    <cellStyle name="Normal 11 2 2 3 2 2 3" xfId="4400"/>
    <cellStyle name="Normal 11 2 2 3 2 2 3 2" xfId="4401"/>
    <cellStyle name="Normal 11 2 2 3 2 2 3 2 2" xfId="8842"/>
    <cellStyle name="Normal 11 2 2 3 2 2 3 3" xfId="8843"/>
    <cellStyle name="Normal 11 2 2 3 2 2 4" xfId="4402"/>
    <cellStyle name="Normal 11 2 2 3 2 2 4 2" xfId="4403"/>
    <cellStyle name="Normal 11 2 2 3 2 2 4 2 2" xfId="8840"/>
    <cellStyle name="Normal 11 2 2 3 2 2 4 3" xfId="8841"/>
    <cellStyle name="Normal 11 2 2 3 2 2 5" xfId="4404"/>
    <cellStyle name="Normal 11 2 2 3 2 2 5 2" xfId="8839"/>
    <cellStyle name="Normal 11 2 2 3 2 2 6" xfId="8850"/>
    <cellStyle name="Normal 11 2 2 3 2 3" xfId="4405"/>
    <cellStyle name="Normal 11 2 2 3 2 3 2" xfId="4406"/>
    <cellStyle name="Normal 11 2 2 3 2 3 2 2" xfId="4407"/>
    <cellStyle name="Normal 11 2 2 3 2 3 2 2 2" xfId="8836"/>
    <cellStyle name="Normal 11 2 2 3 2 3 2 3" xfId="8837"/>
    <cellStyle name="Normal 11 2 2 3 2 3 3" xfId="4408"/>
    <cellStyle name="Normal 11 2 2 3 2 3 3 2" xfId="4409"/>
    <cellStyle name="Normal 11 2 2 3 2 3 3 2 2" xfId="8834"/>
    <cellStyle name="Normal 11 2 2 3 2 3 3 3" xfId="8835"/>
    <cellStyle name="Normal 11 2 2 3 2 3 4" xfId="4410"/>
    <cellStyle name="Normal 11 2 2 3 2 3 4 2" xfId="8833"/>
    <cellStyle name="Normal 11 2 2 3 2 3 5" xfId="8838"/>
    <cellStyle name="Normal 11 2 2 3 2 4" xfId="4411"/>
    <cellStyle name="Normal 11 2 2 3 2 4 2" xfId="4412"/>
    <cellStyle name="Normal 11 2 2 3 2 4 2 2" xfId="8831"/>
    <cellStyle name="Normal 11 2 2 3 2 4 3" xfId="8832"/>
    <cellStyle name="Normal 11 2 2 3 2 5" xfId="4413"/>
    <cellStyle name="Normal 11 2 2 3 2 5 2" xfId="4414"/>
    <cellStyle name="Normal 11 2 2 3 2 5 2 2" xfId="8829"/>
    <cellStyle name="Normal 11 2 2 3 2 5 3" xfId="8830"/>
    <cellStyle name="Normal 11 2 2 3 2 6" xfId="4415"/>
    <cellStyle name="Normal 11 2 2 3 2 6 2" xfId="8828"/>
    <cellStyle name="Normal 11 2 2 3 2 7" xfId="8851"/>
    <cellStyle name="Normal 11 2 2 3 3" xfId="4416"/>
    <cellStyle name="Normal 11 2 2 3 3 2" xfId="4417"/>
    <cellStyle name="Normal 11 2 2 3 3 2 2" xfId="4418"/>
    <cellStyle name="Normal 11 2 2 3 3 2 2 2" xfId="4419"/>
    <cellStyle name="Normal 11 2 2 3 3 2 2 2 2" xfId="8824"/>
    <cellStyle name="Normal 11 2 2 3 3 2 2 3" xfId="8825"/>
    <cellStyle name="Normal 11 2 2 3 3 2 3" xfId="4420"/>
    <cellStyle name="Normal 11 2 2 3 3 2 3 2" xfId="4421"/>
    <cellStyle name="Normal 11 2 2 3 3 2 3 2 2" xfId="8822"/>
    <cellStyle name="Normal 11 2 2 3 3 2 3 3" xfId="8823"/>
    <cellStyle name="Normal 11 2 2 3 3 2 4" xfId="4422"/>
    <cellStyle name="Normal 11 2 2 3 3 2 4 2" xfId="8821"/>
    <cellStyle name="Normal 11 2 2 3 3 2 5" xfId="8826"/>
    <cellStyle name="Normal 11 2 2 3 3 3" xfId="4423"/>
    <cellStyle name="Normal 11 2 2 3 3 3 2" xfId="4424"/>
    <cellStyle name="Normal 11 2 2 3 3 3 2 2" xfId="8819"/>
    <cellStyle name="Normal 11 2 2 3 3 3 3" xfId="8820"/>
    <cellStyle name="Normal 11 2 2 3 3 4" xfId="4425"/>
    <cellStyle name="Normal 11 2 2 3 3 4 2" xfId="4426"/>
    <cellStyle name="Normal 11 2 2 3 3 4 2 2" xfId="8817"/>
    <cellStyle name="Normal 11 2 2 3 3 4 3" xfId="8818"/>
    <cellStyle name="Normal 11 2 2 3 3 5" xfId="4427"/>
    <cellStyle name="Normal 11 2 2 3 3 5 2" xfId="8816"/>
    <cellStyle name="Normal 11 2 2 3 3 6" xfId="8827"/>
    <cellStyle name="Normal 11 2 2 3 4" xfId="4428"/>
    <cellStyle name="Normal 11 2 2 3 4 2" xfId="4429"/>
    <cellStyle name="Normal 11 2 2 3 4 2 2" xfId="4430"/>
    <cellStyle name="Normal 11 2 2 3 4 2 2 2" xfId="8813"/>
    <cellStyle name="Normal 11 2 2 3 4 2 3" xfId="8814"/>
    <cellStyle name="Normal 11 2 2 3 4 3" xfId="4431"/>
    <cellStyle name="Normal 11 2 2 3 4 3 2" xfId="4432"/>
    <cellStyle name="Normal 11 2 2 3 4 3 2 2" xfId="8811"/>
    <cellStyle name="Normal 11 2 2 3 4 3 3" xfId="8812"/>
    <cellStyle name="Normal 11 2 2 3 4 4" xfId="4433"/>
    <cellStyle name="Normal 11 2 2 3 4 4 2" xfId="8810"/>
    <cellStyle name="Normal 11 2 2 3 4 5" xfId="8815"/>
    <cellStyle name="Normal 11 2 2 3 5" xfId="4434"/>
    <cellStyle name="Normal 11 2 2 3 5 2" xfId="4435"/>
    <cellStyle name="Normal 11 2 2 3 5 2 2" xfId="8808"/>
    <cellStyle name="Normal 11 2 2 3 5 3" xfId="8809"/>
    <cellStyle name="Normal 11 2 2 3 6" xfId="4436"/>
    <cellStyle name="Normal 11 2 2 3 6 2" xfId="4437"/>
    <cellStyle name="Normal 11 2 2 3 6 2 2" xfId="8806"/>
    <cellStyle name="Normal 11 2 2 3 6 3" xfId="8807"/>
    <cellStyle name="Normal 11 2 2 3 7" xfId="4438"/>
    <cellStyle name="Normal 11 2 2 3 7 2" xfId="8805"/>
    <cellStyle name="Normal 11 2 2 3 8" xfId="8852"/>
    <cellStyle name="Normal 11 2 2 4" xfId="8866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2 2 2" xfId="8800"/>
    <cellStyle name="Normal 11 2 3 2 2 2 3" xfId="8801"/>
    <cellStyle name="Normal 11 2 3 2 2 3" xfId="4444"/>
    <cellStyle name="Normal 11 2 3 2 2 3 2" xfId="4445"/>
    <cellStyle name="Normal 11 2 3 2 2 3 2 2" xfId="8798"/>
    <cellStyle name="Normal 11 2 3 2 2 3 3" xfId="8799"/>
    <cellStyle name="Normal 11 2 3 2 2 4" xfId="4446"/>
    <cellStyle name="Normal 11 2 3 2 2 4 2" xfId="8797"/>
    <cellStyle name="Normal 11 2 3 2 2 5" xfId="8802"/>
    <cellStyle name="Normal 11 2 3 2 3" xfId="4447"/>
    <cellStyle name="Normal 11 2 3 2 3 2" xfId="4448"/>
    <cellStyle name="Normal 11 2 3 2 3 2 2" xfId="8795"/>
    <cellStyle name="Normal 11 2 3 2 3 3" xfId="8796"/>
    <cellStyle name="Normal 11 2 3 2 4" xfId="4449"/>
    <cellStyle name="Normal 11 2 3 2 4 2" xfId="4450"/>
    <cellStyle name="Normal 11 2 3 2 4 2 2" xfId="8793"/>
    <cellStyle name="Normal 11 2 3 2 4 3" xfId="8794"/>
    <cellStyle name="Normal 11 2 3 2 5" xfId="4451"/>
    <cellStyle name="Normal 11 2 3 2 5 2" xfId="8792"/>
    <cellStyle name="Normal 11 2 3 2 6" xfId="8803"/>
    <cellStyle name="Normal 11 2 3 3" xfId="4452"/>
    <cellStyle name="Normal 11 2 3 3 2" xfId="8791"/>
    <cellStyle name="Normal 11 2 3 4" xfId="4453"/>
    <cellStyle name="Normal 11 2 3 4 2" xfId="4454"/>
    <cellStyle name="Normal 11 2 3 4 2 2" xfId="4455"/>
    <cellStyle name="Normal 11 2 3 4 2 2 2" xfId="8788"/>
    <cellStyle name="Normal 11 2 3 4 2 3" xfId="8789"/>
    <cellStyle name="Normal 11 2 3 4 3" xfId="4456"/>
    <cellStyle name="Normal 11 2 3 4 3 2" xfId="4457"/>
    <cellStyle name="Normal 11 2 3 4 3 2 2" xfId="8786"/>
    <cellStyle name="Normal 11 2 3 4 3 3" xfId="8787"/>
    <cellStyle name="Normal 11 2 3 4 4" xfId="4458"/>
    <cellStyle name="Normal 11 2 3 4 4 2" xfId="8785"/>
    <cellStyle name="Normal 11 2 3 4 5" xfId="8790"/>
    <cellStyle name="Normal 11 2 3 5" xfId="4459"/>
    <cellStyle name="Normal 11 2 3 5 2" xfId="4460"/>
    <cellStyle name="Normal 11 2 3 5 2 2" xfId="8783"/>
    <cellStyle name="Normal 11 2 3 5 3" xfId="8784"/>
    <cellStyle name="Normal 11 2 3 6" xfId="4461"/>
    <cellStyle name="Normal 11 2 3 6 2" xfId="4462"/>
    <cellStyle name="Normal 11 2 3 6 2 2" xfId="8781"/>
    <cellStyle name="Normal 11 2 3 6 3" xfId="8782"/>
    <cellStyle name="Normal 11 2 3 7" xfId="4463"/>
    <cellStyle name="Normal 11 2 3 7 2" xfId="8780"/>
    <cellStyle name="Normal 11 2 3 8" xfId="8804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2 2 2" xfId="8775"/>
    <cellStyle name="Normal 11 2 4 2 2 2 3" xfId="8776"/>
    <cellStyle name="Normal 11 2 4 2 2 3" xfId="4469"/>
    <cellStyle name="Normal 11 2 4 2 2 3 2" xfId="4470"/>
    <cellStyle name="Normal 11 2 4 2 2 3 2 2" xfId="8773"/>
    <cellStyle name="Normal 11 2 4 2 2 3 3" xfId="8774"/>
    <cellStyle name="Normal 11 2 4 2 2 4" xfId="4471"/>
    <cellStyle name="Normal 11 2 4 2 2 4 2" xfId="8772"/>
    <cellStyle name="Normal 11 2 4 2 2 5" xfId="8777"/>
    <cellStyle name="Normal 11 2 4 2 3" xfId="4472"/>
    <cellStyle name="Normal 11 2 4 2 3 2" xfId="4473"/>
    <cellStyle name="Normal 11 2 4 2 3 2 2" xfId="8770"/>
    <cellStyle name="Normal 11 2 4 2 3 3" xfId="8771"/>
    <cellStyle name="Normal 11 2 4 2 4" xfId="4474"/>
    <cellStyle name="Normal 11 2 4 2 4 2" xfId="4475"/>
    <cellStyle name="Normal 11 2 4 2 4 2 2" xfId="8768"/>
    <cellStyle name="Normal 11 2 4 2 4 3" xfId="8769"/>
    <cellStyle name="Normal 11 2 4 2 5" xfId="4476"/>
    <cellStyle name="Normal 11 2 4 2 5 2" xfId="8767"/>
    <cellStyle name="Normal 11 2 4 2 6" xfId="8778"/>
    <cellStyle name="Normal 11 2 4 3" xfId="4477"/>
    <cellStyle name="Normal 11 2 4 3 2" xfId="4478"/>
    <cellStyle name="Normal 11 2 4 3 2 2" xfId="4479"/>
    <cellStyle name="Normal 11 2 4 3 2 2 2" xfId="8764"/>
    <cellStyle name="Normal 11 2 4 3 2 3" xfId="8765"/>
    <cellStyle name="Normal 11 2 4 3 3" xfId="4480"/>
    <cellStyle name="Normal 11 2 4 3 3 2" xfId="4481"/>
    <cellStyle name="Normal 11 2 4 3 3 2 2" xfId="8762"/>
    <cellStyle name="Normal 11 2 4 3 3 3" xfId="8763"/>
    <cellStyle name="Normal 11 2 4 3 4" xfId="4482"/>
    <cellStyle name="Normal 11 2 4 3 4 2" xfId="8761"/>
    <cellStyle name="Normal 11 2 4 3 5" xfId="8766"/>
    <cellStyle name="Normal 11 2 4 4" xfId="4483"/>
    <cellStyle name="Normal 11 2 4 4 2" xfId="4484"/>
    <cellStyle name="Normal 11 2 4 4 2 2" xfId="8759"/>
    <cellStyle name="Normal 11 2 4 4 3" xfId="8760"/>
    <cellStyle name="Normal 11 2 4 5" xfId="4485"/>
    <cellStyle name="Normal 11 2 4 5 2" xfId="4486"/>
    <cellStyle name="Normal 11 2 4 5 2 2" xfId="8757"/>
    <cellStyle name="Normal 11 2 4 5 3" xfId="8758"/>
    <cellStyle name="Normal 11 2 4 6" xfId="4487"/>
    <cellStyle name="Normal 11 2 4 6 2" xfId="8756"/>
    <cellStyle name="Normal 11 2 4 7" xfId="8779"/>
    <cellStyle name="Normal 11 2 5" xfId="4488"/>
    <cellStyle name="Normal 11 2 5 2" xfId="4489"/>
    <cellStyle name="Normal 11 2 5 2 2" xfId="4490"/>
    <cellStyle name="Normal 11 2 5 2 2 2" xfId="4491"/>
    <cellStyle name="Normal 11 2 5 2 2 2 2" xfId="8752"/>
    <cellStyle name="Normal 11 2 5 2 2 3" xfId="8753"/>
    <cellStyle name="Normal 11 2 5 2 3" xfId="4492"/>
    <cellStyle name="Normal 11 2 5 2 3 2" xfId="4493"/>
    <cellStyle name="Normal 11 2 5 2 3 2 2" xfId="8750"/>
    <cellStyle name="Normal 11 2 5 2 3 3" xfId="8751"/>
    <cellStyle name="Normal 11 2 5 2 4" xfId="4494"/>
    <cellStyle name="Normal 11 2 5 2 4 2" xfId="8749"/>
    <cellStyle name="Normal 11 2 5 2 5" xfId="8754"/>
    <cellStyle name="Normal 11 2 5 3" xfId="4495"/>
    <cellStyle name="Normal 11 2 5 3 2" xfId="4496"/>
    <cellStyle name="Normal 11 2 5 3 2 2" xfId="8747"/>
    <cellStyle name="Normal 11 2 5 3 3" xfId="8748"/>
    <cellStyle name="Normal 11 2 5 4" xfId="4497"/>
    <cellStyle name="Normal 11 2 5 4 2" xfId="4498"/>
    <cellStyle name="Normal 11 2 5 4 2 2" xfId="8745"/>
    <cellStyle name="Normal 11 2 5 4 3" xfId="8746"/>
    <cellStyle name="Normal 11 2 5 5" xfId="4499"/>
    <cellStyle name="Normal 11 2 5 5 2" xfId="8744"/>
    <cellStyle name="Normal 11 2 5 6" xfId="8755"/>
    <cellStyle name="Normal 11 2 6" xfId="4500"/>
    <cellStyle name="Normal 11 2 6 2" xfId="4501"/>
    <cellStyle name="Normal 11 2 6 2 2" xfId="4502"/>
    <cellStyle name="Normal 11 2 6 2 2 2" xfId="8741"/>
    <cellStyle name="Normal 11 2 6 2 3" xfId="8742"/>
    <cellStyle name="Normal 11 2 6 3" xfId="4503"/>
    <cellStyle name="Normal 11 2 6 3 2" xfId="4504"/>
    <cellStyle name="Normal 11 2 6 3 2 2" xfId="8739"/>
    <cellStyle name="Normal 11 2 6 3 3" xfId="8740"/>
    <cellStyle name="Normal 11 2 6 4" xfId="4505"/>
    <cellStyle name="Normal 11 2 6 4 2" xfId="8738"/>
    <cellStyle name="Normal 11 2 6 5" xfId="8743"/>
    <cellStyle name="Normal 11 2 7" xfId="4506"/>
    <cellStyle name="Normal 11 2 7 2" xfId="4507"/>
    <cellStyle name="Normal 11 2 7 2 2" xfId="8736"/>
    <cellStyle name="Normal 11 2 7 3" xfId="8737"/>
    <cellStyle name="Normal 11 2 8" xfId="4508"/>
    <cellStyle name="Normal 11 2 8 2" xfId="4509"/>
    <cellStyle name="Normal 11 2 8 2 2" xfId="8734"/>
    <cellStyle name="Normal 11 2 8 3" xfId="8735"/>
    <cellStyle name="Normal 11 2 9" xfId="4510"/>
    <cellStyle name="Normal 11 2 9 2" xfId="8733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2 2 2" xfId="8727"/>
    <cellStyle name="Normal 11 3 2 2 2 2 3" xfId="8728"/>
    <cellStyle name="Normal 11 3 2 2 2 3" xfId="4517"/>
    <cellStyle name="Normal 11 3 2 2 2 3 2" xfId="4518"/>
    <cellStyle name="Normal 11 3 2 2 2 3 2 2" xfId="8725"/>
    <cellStyle name="Normal 11 3 2 2 2 3 3" xfId="8726"/>
    <cellStyle name="Normal 11 3 2 2 2 4" xfId="4519"/>
    <cellStyle name="Normal 11 3 2 2 2 4 2" xfId="8724"/>
    <cellStyle name="Normal 11 3 2 2 2 5" xfId="8729"/>
    <cellStyle name="Normal 11 3 2 2 3" xfId="4520"/>
    <cellStyle name="Normal 11 3 2 2 3 2" xfId="4521"/>
    <cellStyle name="Normal 11 3 2 2 3 2 2" xfId="8722"/>
    <cellStyle name="Normal 11 3 2 2 3 3" xfId="8723"/>
    <cellStyle name="Normal 11 3 2 2 4" xfId="4522"/>
    <cellStyle name="Normal 11 3 2 2 4 2" xfId="4523"/>
    <cellStyle name="Normal 11 3 2 2 4 2 2" xfId="8720"/>
    <cellStyle name="Normal 11 3 2 2 4 3" xfId="8721"/>
    <cellStyle name="Normal 11 3 2 2 5" xfId="4524"/>
    <cellStyle name="Normal 11 3 2 2 5 2" xfId="8719"/>
    <cellStyle name="Normal 11 3 2 2 6" xfId="8730"/>
    <cellStyle name="Normal 11 3 2 3" xfId="8731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2 2 2" xfId="8713"/>
    <cellStyle name="Normal 11 3 3 2 2 2 2 3" xfId="8714"/>
    <cellStyle name="Normal 11 3 3 2 2 2 3" xfId="4531"/>
    <cellStyle name="Normal 11 3 3 2 2 2 3 2" xfId="4532"/>
    <cellStyle name="Normal 11 3 3 2 2 2 3 2 2" xfId="8711"/>
    <cellStyle name="Normal 11 3 3 2 2 2 3 3" xfId="8712"/>
    <cellStyle name="Normal 11 3 3 2 2 2 4" xfId="4533"/>
    <cellStyle name="Normal 11 3 3 2 2 2 4 2" xfId="8710"/>
    <cellStyle name="Normal 11 3 3 2 2 2 5" xfId="8715"/>
    <cellStyle name="Normal 11 3 3 2 2 3" xfId="4534"/>
    <cellStyle name="Normal 11 3 3 2 2 3 2" xfId="4535"/>
    <cellStyle name="Normal 11 3 3 2 2 3 2 2" xfId="8708"/>
    <cellStyle name="Normal 11 3 3 2 2 3 3" xfId="8709"/>
    <cellStyle name="Normal 11 3 3 2 2 4" xfId="4536"/>
    <cellStyle name="Normal 11 3 3 2 2 4 2" xfId="4537"/>
    <cellStyle name="Normal 11 3 3 2 2 4 2 2" xfId="8706"/>
    <cellStyle name="Normal 11 3 3 2 2 4 3" xfId="8707"/>
    <cellStyle name="Normal 11 3 3 2 2 5" xfId="4538"/>
    <cellStyle name="Normal 11 3 3 2 2 5 2" xfId="8705"/>
    <cellStyle name="Normal 11 3 3 2 2 6" xfId="8716"/>
    <cellStyle name="Normal 11 3 3 2 3" xfId="4539"/>
    <cellStyle name="Normal 11 3 3 2 3 2" xfId="4540"/>
    <cellStyle name="Normal 11 3 3 2 3 2 2" xfId="4541"/>
    <cellStyle name="Normal 11 3 3 2 3 2 2 2" xfId="8702"/>
    <cellStyle name="Normal 11 3 3 2 3 2 3" xfId="8703"/>
    <cellStyle name="Normal 11 3 3 2 3 3" xfId="4542"/>
    <cellStyle name="Normal 11 3 3 2 3 3 2" xfId="4543"/>
    <cellStyle name="Normal 11 3 3 2 3 3 2 2" xfId="8700"/>
    <cellStyle name="Normal 11 3 3 2 3 3 3" xfId="8701"/>
    <cellStyle name="Normal 11 3 3 2 3 4" xfId="4544"/>
    <cellStyle name="Normal 11 3 3 2 3 4 2" xfId="8699"/>
    <cellStyle name="Normal 11 3 3 2 3 5" xfId="8704"/>
    <cellStyle name="Normal 11 3 3 2 4" xfId="4545"/>
    <cellStyle name="Normal 11 3 3 2 4 2" xfId="4546"/>
    <cellStyle name="Normal 11 3 3 2 4 2 2" xfId="8697"/>
    <cellStyle name="Normal 11 3 3 2 4 3" xfId="8698"/>
    <cellStyle name="Normal 11 3 3 2 5" xfId="4547"/>
    <cellStyle name="Normal 11 3 3 2 5 2" xfId="4548"/>
    <cellStyle name="Normal 11 3 3 2 5 2 2" xfId="8695"/>
    <cellStyle name="Normal 11 3 3 2 5 3" xfId="8696"/>
    <cellStyle name="Normal 11 3 3 2 6" xfId="4549"/>
    <cellStyle name="Normal 11 3 3 2 6 2" xfId="8694"/>
    <cellStyle name="Normal 11 3 3 2 7" xfId="8717"/>
    <cellStyle name="Normal 11 3 3 3" xfId="4550"/>
    <cellStyle name="Normal 11 3 3 3 2" xfId="4551"/>
    <cellStyle name="Normal 11 3 3 3 2 2" xfId="4552"/>
    <cellStyle name="Normal 11 3 3 3 2 2 2" xfId="4553"/>
    <cellStyle name="Normal 11 3 3 3 2 2 2 2" xfId="8690"/>
    <cellStyle name="Normal 11 3 3 3 2 2 3" xfId="8691"/>
    <cellStyle name="Normal 11 3 3 3 2 3" xfId="4554"/>
    <cellStyle name="Normal 11 3 3 3 2 3 2" xfId="4555"/>
    <cellStyle name="Normal 11 3 3 3 2 3 2 2" xfId="8688"/>
    <cellStyle name="Normal 11 3 3 3 2 3 3" xfId="8689"/>
    <cellStyle name="Normal 11 3 3 3 2 4" xfId="4556"/>
    <cellStyle name="Normal 11 3 3 3 2 4 2" xfId="8687"/>
    <cellStyle name="Normal 11 3 3 3 2 5" xfId="8692"/>
    <cellStyle name="Normal 11 3 3 3 3" xfId="4557"/>
    <cellStyle name="Normal 11 3 3 3 3 2" xfId="4558"/>
    <cellStyle name="Normal 11 3 3 3 3 2 2" xfId="8685"/>
    <cellStyle name="Normal 11 3 3 3 3 3" xfId="8686"/>
    <cellStyle name="Normal 11 3 3 3 4" xfId="4559"/>
    <cellStyle name="Normal 11 3 3 3 4 2" xfId="4560"/>
    <cellStyle name="Normal 11 3 3 3 4 2 2" xfId="8683"/>
    <cellStyle name="Normal 11 3 3 3 4 3" xfId="8684"/>
    <cellStyle name="Normal 11 3 3 3 5" xfId="4561"/>
    <cellStyle name="Normal 11 3 3 3 5 2" xfId="8682"/>
    <cellStyle name="Normal 11 3 3 3 6" xfId="8693"/>
    <cellStyle name="Normal 11 3 3 4" xfId="4562"/>
    <cellStyle name="Normal 11 3 3 4 2" xfId="4563"/>
    <cellStyle name="Normal 11 3 3 4 2 2" xfId="4564"/>
    <cellStyle name="Normal 11 3 3 4 2 2 2" xfId="8679"/>
    <cellStyle name="Normal 11 3 3 4 2 3" xfId="8680"/>
    <cellStyle name="Normal 11 3 3 4 3" xfId="4565"/>
    <cellStyle name="Normal 11 3 3 4 3 2" xfId="4566"/>
    <cellStyle name="Normal 11 3 3 4 3 2 2" xfId="8677"/>
    <cellStyle name="Normal 11 3 3 4 3 3" xfId="8678"/>
    <cellStyle name="Normal 11 3 3 4 4" xfId="4567"/>
    <cellStyle name="Normal 11 3 3 4 4 2" xfId="8676"/>
    <cellStyle name="Normal 11 3 3 4 5" xfId="8681"/>
    <cellStyle name="Normal 11 3 3 5" xfId="4568"/>
    <cellStyle name="Normal 11 3 3 5 2" xfId="4569"/>
    <cellStyle name="Normal 11 3 3 5 2 2" xfId="8674"/>
    <cellStyle name="Normal 11 3 3 5 3" xfId="8675"/>
    <cellStyle name="Normal 11 3 3 6" xfId="4570"/>
    <cellStyle name="Normal 11 3 3 6 2" xfId="4571"/>
    <cellStyle name="Normal 11 3 3 6 2 2" xfId="8672"/>
    <cellStyle name="Normal 11 3 3 6 3" xfId="8673"/>
    <cellStyle name="Normal 11 3 3 7" xfId="4572"/>
    <cellStyle name="Normal 11 3 3 7 2" xfId="8671"/>
    <cellStyle name="Normal 11 3 3 8" xfId="8718"/>
    <cellStyle name="Normal 11 3 4" xfId="4573"/>
    <cellStyle name="Normal 11 3 4 2" xfId="4574"/>
    <cellStyle name="Normal 11 3 4 2 2" xfId="4575"/>
    <cellStyle name="Normal 11 3 4 2 2 2" xfId="4576"/>
    <cellStyle name="Normal 11 3 4 2 2 2 2" xfId="8667"/>
    <cellStyle name="Normal 11 3 4 2 2 3" xfId="8668"/>
    <cellStyle name="Normal 11 3 4 2 3" xfId="4577"/>
    <cellStyle name="Normal 11 3 4 2 3 2" xfId="4578"/>
    <cellStyle name="Normal 11 3 4 2 3 2 2" xfId="8665"/>
    <cellStyle name="Normal 11 3 4 2 3 3" xfId="8666"/>
    <cellStyle name="Normal 11 3 4 2 4" xfId="4579"/>
    <cellStyle name="Normal 11 3 4 2 4 2" xfId="8664"/>
    <cellStyle name="Normal 11 3 4 2 5" xfId="8669"/>
    <cellStyle name="Normal 11 3 4 3" xfId="4580"/>
    <cellStyle name="Normal 11 3 4 3 2" xfId="4581"/>
    <cellStyle name="Normal 11 3 4 3 2 2" xfId="8662"/>
    <cellStyle name="Normal 11 3 4 3 3" xfId="8663"/>
    <cellStyle name="Normal 11 3 4 4" xfId="4582"/>
    <cellStyle name="Normal 11 3 4 4 2" xfId="4583"/>
    <cellStyle name="Normal 11 3 4 4 2 2" xfId="8660"/>
    <cellStyle name="Normal 11 3 4 4 3" xfId="8661"/>
    <cellStyle name="Normal 11 3 4 5" xfId="4584"/>
    <cellStyle name="Normal 11 3 4 5 2" xfId="8659"/>
    <cellStyle name="Normal 11 3 4 6" xfId="8670"/>
    <cellStyle name="Normal 11 3 5" xfId="8732"/>
    <cellStyle name="Normal 11 4" xfId="4585"/>
    <cellStyle name="Normal 11 4 2" xfId="4586"/>
    <cellStyle name="Normal 11 4 2 2" xfId="4587"/>
    <cellStyle name="Normal 11 4 2 2 2" xfId="8656"/>
    <cellStyle name="Normal 11 4 2 3" xfId="4588"/>
    <cellStyle name="Normal 11 4 2 3 2" xfId="4589"/>
    <cellStyle name="Normal 11 4 2 3 2 2" xfId="4590"/>
    <cellStyle name="Normal 11 4 2 3 2 2 2" xfId="8653"/>
    <cellStyle name="Normal 11 4 2 3 2 3" xfId="8654"/>
    <cellStyle name="Normal 11 4 2 3 3" xfId="4591"/>
    <cellStyle name="Normal 11 4 2 3 3 2" xfId="4592"/>
    <cellStyle name="Normal 11 4 2 3 3 2 2" xfId="8651"/>
    <cellStyle name="Normal 11 4 2 3 3 3" xfId="8652"/>
    <cellStyle name="Normal 11 4 2 3 4" xfId="4593"/>
    <cellStyle name="Normal 11 4 2 3 4 2" xfId="8650"/>
    <cellStyle name="Normal 11 4 2 3 5" xfId="8655"/>
    <cellStyle name="Normal 11 4 2 4" xfId="4594"/>
    <cellStyle name="Normal 11 4 2 4 2" xfId="4595"/>
    <cellStyle name="Normal 11 4 2 4 2 2" xfId="8648"/>
    <cellStyle name="Normal 11 4 2 4 3" xfId="8649"/>
    <cellStyle name="Normal 11 4 2 5" xfId="4596"/>
    <cellStyle name="Normal 11 4 2 5 2" xfId="4597"/>
    <cellStyle name="Normal 11 4 2 5 2 2" xfId="8646"/>
    <cellStyle name="Normal 11 4 2 5 3" xfId="8647"/>
    <cellStyle name="Normal 11 4 2 6" xfId="4598"/>
    <cellStyle name="Normal 11 4 2 6 2" xfId="8645"/>
    <cellStyle name="Normal 11 4 2 7" xfId="8657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2 2 2" xfId="8640"/>
    <cellStyle name="Normal 11 4 3 2 2 2 3" xfId="8641"/>
    <cellStyle name="Normal 11 4 3 2 2 3" xfId="4604"/>
    <cellStyle name="Normal 11 4 3 2 2 3 2" xfId="4605"/>
    <cellStyle name="Normal 11 4 3 2 2 3 2 2" xfId="8638"/>
    <cellStyle name="Normal 11 4 3 2 2 3 3" xfId="8639"/>
    <cellStyle name="Normal 11 4 3 2 2 4" xfId="4606"/>
    <cellStyle name="Normal 11 4 3 2 2 4 2" xfId="8637"/>
    <cellStyle name="Normal 11 4 3 2 2 5" xfId="8642"/>
    <cellStyle name="Normal 11 4 3 2 3" xfId="4607"/>
    <cellStyle name="Normal 11 4 3 2 3 2" xfId="4608"/>
    <cellStyle name="Normal 11 4 3 2 3 2 2" xfId="8635"/>
    <cellStyle name="Normal 11 4 3 2 3 3" xfId="8636"/>
    <cellStyle name="Normal 11 4 3 2 4" xfId="4609"/>
    <cellStyle name="Normal 11 4 3 2 4 2" xfId="4610"/>
    <cellStyle name="Normal 11 4 3 2 4 2 2" xfId="8633"/>
    <cellStyle name="Normal 11 4 3 2 4 3" xfId="8634"/>
    <cellStyle name="Normal 11 4 3 2 5" xfId="4611"/>
    <cellStyle name="Normal 11 4 3 2 5 2" xfId="8632"/>
    <cellStyle name="Normal 11 4 3 2 6" xfId="8643"/>
    <cellStyle name="Normal 11 4 3 3" xfId="8644"/>
    <cellStyle name="Normal 11 4 4" xfId="4612"/>
    <cellStyle name="Normal 11 4 4 2" xfId="8631"/>
    <cellStyle name="Normal 11 4 5" xfId="4613"/>
    <cellStyle name="Normal 11 4 5 2" xfId="4614"/>
    <cellStyle name="Normal 11 4 5 2 2" xfId="8629"/>
    <cellStyle name="Normal 11 4 5 3" xfId="4615"/>
    <cellStyle name="Normal 11 4 5 3 2" xfId="8628"/>
    <cellStyle name="Normal 11 4 5 4" xfId="8630"/>
    <cellStyle name="Normal 11 4 6" xfId="8658"/>
    <cellStyle name="Normal 11 5" xfId="4616"/>
    <cellStyle name="Normal 11 5 2" xfId="4617"/>
    <cellStyle name="Normal 11 5 2 2" xfId="8626"/>
    <cellStyle name="Normal 11 5 3" xfId="4618"/>
    <cellStyle name="Normal 11 5 3 2" xfId="4619"/>
    <cellStyle name="Normal 11 5 3 2 2" xfId="4620"/>
    <cellStyle name="Normal 11 5 3 2 2 2" xfId="4621"/>
    <cellStyle name="Normal 11 5 3 2 2 2 2" xfId="8622"/>
    <cellStyle name="Normal 11 5 3 2 2 3" xfId="8623"/>
    <cellStyle name="Normal 11 5 3 2 3" xfId="4622"/>
    <cellStyle name="Normal 11 5 3 2 3 2" xfId="4623"/>
    <cellStyle name="Normal 11 5 3 2 3 2 2" xfId="8620"/>
    <cellStyle name="Normal 11 5 3 2 3 3" xfId="8621"/>
    <cellStyle name="Normal 11 5 3 2 4" xfId="4624"/>
    <cellStyle name="Normal 11 5 3 2 4 2" xfId="8619"/>
    <cellStyle name="Normal 11 5 3 2 5" xfId="8624"/>
    <cellStyle name="Normal 11 5 3 3" xfId="4625"/>
    <cellStyle name="Normal 11 5 3 3 2" xfId="4626"/>
    <cellStyle name="Normal 11 5 3 3 2 2" xfId="8617"/>
    <cellStyle name="Normal 11 5 3 3 3" xfId="8618"/>
    <cellStyle name="Normal 11 5 3 4" xfId="4627"/>
    <cellStyle name="Normal 11 5 3 4 2" xfId="4628"/>
    <cellStyle name="Normal 11 5 3 4 2 2" xfId="8615"/>
    <cellStyle name="Normal 11 5 3 4 3" xfId="8616"/>
    <cellStyle name="Normal 11 5 3 5" xfId="4629"/>
    <cellStyle name="Normal 11 5 3 5 2" xfId="8614"/>
    <cellStyle name="Normal 11 5 3 6" xfId="8625"/>
    <cellStyle name="Normal 11 5 4" xfId="4630"/>
    <cellStyle name="Normal 11 5 4 2" xfId="8613"/>
    <cellStyle name="Normal 11 5 5" xfId="8627"/>
    <cellStyle name="Normal 11 6" xfId="4631"/>
    <cellStyle name="Normal 11 6 2" xfId="4632"/>
    <cellStyle name="Normal 11 6 2 2" xfId="4633"/>
    <cellStyle name="Normal 11 6 2 2 2" xfId="4634"/>
    <cellStyle name="Normal 11 6 2 2 2 2" xfId="8609"/>
    <cellStyle name="Normal 11 6 2 2 3" xfId="8610"/>
    <cellStyle name="Normal 11 6 2 3" xfId="4635"/>
    <cellStyle name="Normal 11 6 2 3 2" xfId="4636"/>
    <cellStyle name="Normal 11 6 2 3 2 2" xfId="8607"/>
    <cellStyle name="Normal 11 6 2 3 3" xfId="8608"/>
    <cellStyle name="Normal 11 6 2 4" xfId="4637"/>
    <cellStyle name="Normal 11 6 2 4 2" xfId="8606"/>
    <cellStyle name="Normal 11 6 2 5" xfId="8611"/>
    <cellStyle name="Normal 11 6 3" xfId="4638"/>
    <cellStyle name="Normal 11 6 3 2" xfId="4639"/>
    <cellStyle name="Normal 11 6 3 2 2" xfId="8604"/>
    <cellStyle name="Normal 11 6 3 3" xfId="8605"/>
    <cellStyle name="Normal 11 6 4" xfId="4640"/>
    <cellStyle name="Normal 11 6 4 2" xfId="4641"/>
    <cellStyle name="Normal 11 6 4 2 2" xfId="8602"/>
    <cellStyle name="Normal 11 6 4 3" xfId="8603"/>
    <cellStyle name="Normal 11 6 5" xfId="4642"/>
    <cellStyle name="Normal 11 6 5 2" xfId="8601"/>
    <cellStyle name="Normal 11 6 6" xfId="8612"/>
    <cellStyle name="Normal 11 7" xfId="4643"/>
    <cellStyle name="Normal 11 7 2" xfId="4644"/>
    <cellStyle name="Normal 11 7 2 2" xfId="4645"/>
    <cellStyle name="Normal 11 7 2 2 2" xfId="4646"/>
    <cellStyle name="Normal 11 7 2 2 2 2" xfId="8597"/>
    <cellStyle name="Normal 11 7 2 2 3" xfId="8598"/>
    <cellStyle name="Normal 11 7 2 3" xfId="4647"/>
    <cellStyle name="Normal 11 7 2 3 2" xfId="4648"/>
    <cellStyle name="Normal 11 7 2 3 2 2" xfId="8595"/>
    <cellStyle name="Normal 11 7 2 3 3" xfId="8596"/>
    <cellStyle name="Normal 11 7 2 4" xfId="4649"/>
    <cellStyle name="Normal 11 7 2 4 2" xfId="8594"/>
    <cellStyle name="Normal 11 7 2 5" xfId="8599"/>
    <cellStyle name="Normal 11 7 3" xfId="4650"/>
    <cellStyle name="Normal 11 7 3 2" xfId="4651"/>
    <cellStyle name="Normal 11 7 3 2 2" xfId="8592"/>
    <cellStyle name="Normal 11 7 3 3" xfId="8593"/>
    <cellStyle name="Normal 11 7 4" xfId="4652"/>
    <cellStyle name="Normal 11 7 4 2" xfId="4653"/>
    <cellStyle name="Normal 11 7 4 2 2" xfId="8590"/>
    <cellStyle name="Normal 11 7 4 3" xfId="8591"/>
    <cellStyle name="Normal 11 7 5" xfId="4654"/>
    <cellStyle name="Normal 11 7 5 2" xfId="8589"/>
    <cellStyle name="Normal 11 7 6" xfId="8600"/>
    <cellStyle name="Normal 11 8" xfId="4655"/>
    <cellStyle name="Normal 11 8 2" xfId="4656"/>
    <cellStyle name="Normal 11 8 2 2" xfId="4657"/>
    <cellStyle name="Normal 11 8 2 2 2" xfId="8586"/>
    <cellStyle name="Normal 11 8 2 3" xfId="8587"/>
    <cellStyle name="Normal 11 8 3" xfId="4658"/>
    <cellStyle name="Normal 11 8 3 2" xfId="4659"/>
    <cellStyle name="Normal 11 8 3 2 2" xfId="8584"/>
    <cellStyle name="Normal 11 8 3 3" xfId="8585"/>
    <cellStyle name="Normal 11 8 4" xfId="4660"/>
    <cellStyle name="Normal 11 8 4 2" xfId="8583"/>
    <cellStyle name="Normal 11 8 5" xfId="8588"/>
    <cellStyle name="Normal 11 9" xfId="4661"/>
    <cellStyle name="Normal 11 9 2" xfId="4662"/>
    <cellStyle name="Normal 11 9 2 2" xfId="8581"/>
    <cellStyle name="Normal 11 9 3" xfId="8582"/>
    <cellStyle name="Normal 12" xfId="4663"/>
    <cellStyle name="Normal 12 10" xfId="4664"/>
    <cellStyle name="Normal 12 10 2" xfId="4665"/>
    <cellStyle name="Normal 12 10 2 2" xfId="8578"/>
    <cellStyle name="Normal 12 10 3" xfId="8579"/>
    <cellStyle name="Normal 12 11" xfId="4666"/>
    <cellStyle name="Normal 12 11 2" xfId="8577"/>
    <cellStyle name="Normal 12 12" xfId="8580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2 2 2" xfId="8571"/>
    <cellStyle name="Normal 12 2 2 2 2 2 3" xfId="8572"/>
    <cellStyle name="Normal 12 2 2 2 2 3" xfId="4673"/>
    <cellStyle name="Normal 12 2 2 2 2 3 2" xfId="4674"/>
    <cellStyle name="Normal 12 2 2 2 2 3 2 2" xfId="8569"/>
    <cellStyle name="Normal 12 2 2 2 2 3 3" xfId="8570"/>
    <cellStyle name="Normal 12 2 2 2 2 4" xfId="4675"/>
    <cellStyle name="Normal 12 2 2 2 2 4 2" xfId="8568"/>
    <cellStyle name="Normal 12 2 2 2 2 5" xfId="8573"/>
    <cellStyle name="Normal 12 2 2 2 3" xfId="4676"/>
    <cellStyle name="Normal 12 2 2 2 3 2" xfId="4677"/>
    <cellStyle name="Normal 12 2 2 2 3 2 2" xfId="8566"/>
    <cellStyle name="Normal 12 2 2 2 3 3" xfId="8567"/>
    <cellStyle name="Normal 12 2 2 2 4" xfId="4678"/>
    <cellStyle name="Normal 12 2 2 2 4 2" xfId="4679"/>
    <cellStyle name="Normal 12 2 2 2 4 2 2" xfId="8564"/>
    <cellStyle name="Normal 12 2 2 2 4 3" xfId="8565"/>
    <cellStyle name="Normal 12 2 2 2 5" xfId="4680"/>
    <cellStyle name="Normal 12 2 2 2 5 2" xfId="8563"/>
    <cellStyle name="Normal 12 2 2 2 6" xfId="8574"/>
    <cellStyle name="Normal 12 2 2 3" xfId="4681"/>
    <cellStyle name="Normal 12 2 2 3 2" xfId="4682"/>
    <cellStyle name="Normal 12 2 2 3 2 2" xfId="4683"/>
    <cellStyle name="Normal 12 2 2 3 2 2 2" xfId="8560"/>
    <cellStyle name="Normal 12 2 2 3 2 3" xfId="8561"/>
    <cellStyle name="Normal 12 2 2 3 3" xfId="4684"/>
    <cellStyle name="Normal 12 2 2 3 3 2" xfId="4685"/>
    <cellStyle name="Normal 12 2 2 3 3 2 2" xfId="8558"/>
    <cellStyle name="Normal 12 2 2 3 3 3" xfId="8559"/>
    <cellStyle name="Normal 12 2 2 3 4" xfId="4686"/>
    <cellStyle name="Normal 12 2 2 3 4 2" xfId="8557"/>
    <cellStyle name="Normal 12 2 2 3 5" xfId="8562"/>
    <cellStyle name="Normal 12 2 2 4" xfId="4687"/>
    <cellStyle name="Normal 12 2 2 4 2" xfId="4688"/>
    <cellStyle name="Normal 12 2 2 4 2 2" xfId="8555"/>
    <cellStyle name="Normal 12 2 2 4 3" xfId="8556"/>
    <cellStyle name="Normal 12 2 2 5" xfId="4689"/>
    <cellStyle name="Normal 12 2 2 5 2" xfId="4690"/>
    <cellStyle name="Normal 12 2 2 5 2 2" xfId="8553"/>
    <cellStyle name="Normal 12 2 2 5 3" xfId="8554"/>
    <cellStyle name="Normal 12 2 2 6" xfId="4691"/>
    <cellStyle name="Normal 12 2 2 6 2" xfId="8552"/>
    <cellStyle name="Normal 12 2 2 7" xfId="8575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2 2 2" xfId="8547"/>
    <cellStyle name="Normal 12 2 3 2 2 2 3" xfId="8548"/>
    <cellStyle name="Normal 12 2 3 2 2 3" xfId="4697"/>
    <cellStyle name="Normal 12 2 3 2 2 3 2" xfId="4698"/>
    <cellStyle name="Normal 12 2 3 2 2 3 2 2" xfId="8545"/>
    <cellStyle name="Normal 12 2 3 2 2 3 3" xfId="8546"/>
    <cellStyle name="Normal 12 2 3 2 2 4" xfId="4699"/>
    <cellStyle name="Normal 12 2 3 2 2 4 2" xfId="8544"/>
    <cellStyle name="Normal 12 2 3 2 2 5" xfId="8549"/>
    <cellStyle name="Normal 12 2 3 2 3" xfId="4700"/>
    <cellStyle name="Normal 12 2 3 2 3 2" xfId="4701"/>
    <cellStyle name="Normal 12 2 3 2 3 2 2" xfId="8542"/>
    <cellStyle name="Normal 12 2 3 2 3 3" xfId="8543"/>
    <cellStyle name="Normal 12 2 3 2 4" xfId="4702"/>
    <cellStyle name="Normal 12 2 3 2 4 2" xfId="4703"/>
    <cellStyle name="Normal 12 2 3 2 4 2 2" xfId="8540"/>
    <cellStyle name="Normal 12 2 3 2 4 3" xfId="8541"/>
    <cellStyle name="Normal 12 2 3 2 5" xfId="4704"/>
    <cellStyle name="Normal 12 2 3 2 5 2" xfId="8539"/>
    <cellStyle name="Normal 12 2 3 2 6" xfId="8550"/>
    <cellStyle name="Normal 12 2 3 3" xfId="4705"/>
    <cellStyle name="Normal 12 2 3 3 2" xfId="4706"/>
    <cellStyle name="Normal 12 2 3 3 2 2" xfId="4707"/>
    <cellStyle name="Normal 12 2 3 3 2 2 2" xfId="8536"/>
    <cellStyle name="Normal 12 2 3 3 2 3" xfId="8537"/>
    <cellStyle name="Normal 12 2 3 3 3" xfId="4708"/>
    <cellStyle name="Normal 12 2 3 3 3 2" xfId="4709"/>
    <cellStyle name="Normal 12 2 3 3 3 2 2" xfId="8534"/>
    <cellStyle name="Normal 12 2 3 3 3 3" xfId="8535"/>
    <cellStyle name="Normal 12 2 3 3 4" xfId="4710"/>
    <cellStyle name="Normal 12 2 3 3 4 2" xfId="8533"/>
    <cellStyle name="Normal 12 2 3 3 5" xfId="8538"/>
    <cellStyle name="Normal 12 2 3 4" xfId="4711"/>
    <cellStyle name="Normal 12 2 3 4 2" xfId="4712"/>
    <cellStyle name="Normal 12 2 3 4 2 2" xfId="8531"/>
    <cellStyle name="Normal 12 2 3 4 3" xfId="8532"/>
    <cellStyle name="Normal 12 2 3 5" xfId="4713"/>
    <cellStyle name="Normal 12 2 3 5 2" xfId="4714"/>
    <cellStyle name="Normal 12 2 3 5 2 2" xfId="8529"/>
    <cellStyle name="Normal 12 2 3 5 3" xfId="8530"/>
    <cellStyle name="Normal 12 2 3 6" xfId="4715"/>
    <cellStyle name="Normal 12 2 3 6 2" xfId="8528"/>
    <cellStyle name="Normal 12 2 3 7" xfId="8551"/>
    <cellStyle name="Normal 12 2 4" xfId="4716"/>
    <cellStyle name="Normal 12 2 4 2" xfId="4717"/>
    <cellStyle name="Normal 12 2 4 2 2" xfId="4718"/>
    <cellStyle name="Normal 12 2 4 2 2 2" xfId="4719"/>
    <cellStyle name="Normal 12 2 4 2 2 2 2" xfId="8524"/>
    <cellStyle name="Normal 12 2 4 2 2 3" xfId="8525"/>
    <cellStyle name="Normal 12 2 4 2 3" xfId="4720"/>
    <cellStyle name="Normal 12 2 4 2 3 2" xfId="4721"/>
    <cellStyle name="Normal 12 2 4 2 3 2 2" xfId="8522"/>
    <cellStyle name="Normal 12 2 4 2 3 3" xfId="8523"/>
    <cellStyle name="Normal 12 2 4 2 4" xfId="4722"/>
    <cellStyle name="Normal 12 2 4 2 4 2" xfId="8521"/>
    <cellStyle name="Normal 12 2 4 2 5" xfId="8526"/>
    <cellStyle name="Normal 12 2 4 3" xfId="4723"/>
    <cellStyle name="Normal 12 2 4 3 2" xfId="4724"/>
    <cellStyle name="Normal 12 2 4 3 2 2" xfId="8519"/>
    <cellStyle name="Normal 12 2 4 3 3" xfId="8520"/>
    <cellStyle name="Normal 12 2 4 4" xfId="4725"/>
    <cellStyle name="Normal 12 2 4 4 2" xfId="4726"/>
    <cellStyle name="Normal 12 2 4 4 2 2" xfId="8517"/>
    <cellStyle name="Normal 12 2 4 4 3" xfId="8518"/>
    <cellStyle name="Normal 12 2 4 5" xfId="4727"/>
    <cellStyle name="Normal 12 2 4 5 2" xfId="8516"/>
    <cellStyle name="Normal 12 2 4 6" xfId="8527"/>
    <cellStyle name="Normal 12 2 5" xfId="4728"/>
    <cellStyle name="Normal 12 2 5 2" xfId="4729"/>
    <cellStyle name="Normal 12 2 5 2 2" xfId="4730"/>
    <cellStyle name="Normal 12 2 5 2 2 2" xfId="8513"/>
    <cellStyle name="Normal 12 2 5 2 3" xfId="8514"/>
    <cellStyle name="Normal 12 2 5 3" xfId="4731"/>
    <cellStyle name="Normal 12 2 5 3 2" xfId="4732"/>
    <cellStyle name="Normal 12 2 5 3 2 2" xfId="8511"/>
    <cellStyle name="Normal 12 2 5 3 3" xfId="8512"/>
    <cellStyle name="Normal 12 2 5 4" xfId="4733"/>
    <cellStyle name="Normal 12 2 5 4 2" xfId="8510"/>
    <cellStyle name="Normal 12 2 5 5" xfId="8515"/>
    <cellStyle name="Normal 12 2 6" xfId="4734"/>
    <cellStyle name="Normal 12 2 6 2" xfId="4735"/>
    <cellStyle name="Normal 12 2 6 2 2" xfId="8508"/>
    <cellStyle name="Normal 12 2 6 3" xfId="8509"/>
    <cellStyle name="Normal 12 2 7" xfId="4736"/>
    <cellStyle name="Normal 12 2 7 2" xfId="4737"/>
    <cellStyle name="Normal 12 2 7 2 2" xfId="8506"/>
    <cellStyle name="Normal 12 2 7 3" xfId="8507"/>
    <cellStyle name="Normal 12 2 8" xfId="4738"/>
    <cellStyle name="Normal 12 2 8 2" xfId="8505"/>
    <cellStyle name="Normal 12 2 9" xfId="8576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2 2 2" xfId="8499"/>
    <cellStyle name="Normal 12 3 2 2 2 2 3" xfId="8500"/>
    <cellStyle name="Normal 12 3 2 2 2 3" xfId="4745"/>
    <cellStyle name="Normal 12 3 2 2 2 3 2" xfId="4746"/>
    <cellStyle name="Normal 12 3 2 2 2 3 2 2" xfId="8497"/>
    <cellStyle name="Normal 12 3 2 2 2 3 3" xfId="8498"/>
    <cellStyle name="Normal 12 3 2 2 2 4" xfId="4747"/>
    <cellStyle name="Normal 12 3 2 2 2 4 2" xfId="8496"/>
    <cellStyle name="Normal 12 3 2 2 2 5" xfId="8501"/>
    <cellStyle name="Normal 12 3 2 2 3" xfId="4748"/>
    <cellStyle name="Normal 12 3 2 2 3 2" xfId="4749"/>
    <cellStyle name="Normal 12 3 2 2 3 2 2" xfId="8494"/>
    <cellStyle name="Normal 12 3 2 2 3 3" xfId="8495"/>
    <cellStyle name="Normal 12 3 2 2 4" xfId="4750"/>
    <cellStyle name="Normal 12 3 2 2 4 2" xfId="4751"/>
    <cellStyle name="Normal 12 3 2 2 4 2 2" xfId="8492"/>
    <cellStyle name="Normal 12 3 2 2 4 3" xfId="8493"/>
    <cellStyle name="Normal 12 3 2 2 5" xfId="4752"/>
    <cellStyle name="Normal 12 3 2 2 5 2" xfId="8491"/>
    <cellStyle name="Normal 12 3 2 2 6" xfId="8502"/>
    <cellStyle name="Normal 12 3 2 3" xfId="8503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2 2 2" xfId="8485"/>
    <cellStyle name="Normal 12 3 3 2 2 2 2 3" xfId="8486"/>
    <cellStyle name="Normal 12 3 3 2 2 2 3" xfId="4759"/>
    <cellStyle name="Normal 12 3 3 2 2 2 3 2" xfId="4760"/>
    <cellStyle name="Normal 12 3 3 2 2 2 3 2 2" xfId="8483"/>
    <cellStyle name="Normal 12 3 3 2 2 2 3 3" xfId="8484"/>
    <cellStyle name="Normal 12 3 3 2 2 2 4" xfId="4761"/>
    <cellStyle name="Normal 12 3 3 2 2 2 4 2" xfId="8482"/>
    <cellStyle name="Normal 12 3 3 2 2 2 5" xfId="8487"/>
    <cellStyle name="Normal 12 3 3 2 2 3" xfId="4762"/>
    <cellStyle name="Normal 12 3 3 2 2 3 2" xfId="4763"/>
    <cellStyle name="Normal 12 3 3 2 2 3 2 2" xfId="8480"/>
    <cellStyle name="Normal 12 3 3 2 2 3 3" xfId="8481"/>
    <cellStyle name="Normal 12 3 3 2 2 4" xfId="4764"/>
    <cellStyle name="Normal 12 3 3 2 2 4 2" xfId="4765"/>
    <cellStyle name="Normal 12 3 3 2 2 4 2 2" xfId="8478"/>
    <cellStyle name="Normal 12 3 3 2 2 4 3" xfId="8479"/>
    <cellStyle name="Normal 12 3 3 2 2 5" xfId="4766"/>
    <cellStyle name="Normal 12 3 3 2 2 5 2" xfId="8477"/>
    <cellStyle name="Normal 12 3 3 2 2 6" xfId="8488"/>
    <cellStyle name="Normal 12 3 3 2 3" xfId="4767"/>
    <cellStyle name="Normal 12 3 3 2 3 2" xfId="4768"/>
    <cellStyle name="Normal 12 3 3 2 3 2 2" xfId="4769"/>
    <cellStyle name="Normal 12 3 3 2 3 2 2 2" xfId="8474"/>
    <cellStyle name="Normal 12 3 3 2 3 2 3" xfId="8475"/>
    <cellStyle name="Normal 12 3 3 2 3 3" xfId="4770"/>
    <cellStyle name="Normal 12 3 3 2 3 3 2" xfId="4771"/>
    <cellStyle name="Normal 12 3 3 2 3 3 2 2" xfId="8472"/>
    <cellStyle name="Normal 12 3 3 2 3 3 3" xfId="8473"/>
    <cellStyle name="Normal 12 3 3 2 3 4" xfId="4772"/>
    <cellStyle name="Normal 12 3 3 2 3 4 2" xfId="8471"/>
    <cellStyle name="Normal 12 3 3 2 3 5" xfId="8476"/>
    <cellStyle name="Normal 12 3 3 2 4" xfId="4773"/>
    <cellStyle name="Normal 12 3 3 2 4 2" xfId="4774"/>
    <cellStyle name="Normal 12 3 3 2 4 2 2" xfId="8469"/>
    <cellStyle name="Normal 12 3 3 2 4 3" xfId="8470"/>
    <cellStyle name="Normal 12 3 3 2 5" xfId="4775"/>
    <cellStyle name="Normal 12 3 3 2 5 2" xfId="4776"/>
    <cellStyle name="Normal 12 3 3 2 5 2 2" xfId="8467"/>
    <cellStyle name="Normal 12 3 3 2 5 3" xfId="8468"/>
    <cellStyle name="Normal 12 3 3 2 6" xfId="4777"/>
    <cellStyle name="Normal 12 3 3 2 6 2" xfId="8466"/>
    <cellStyle name="Normal 12 3 3 2 7" xfId="8489"/>
    <cellStyle name="Normal 12 3 3 3" xfId="4778"/>
    <cellStyle name="Normal 12 3 3 3 2" xfId="4779"/>
    <cellStyle name="Normal 12 3 3 3 2 2" xfId="4780"/>
    <cellStyle name="Normal 12 3 3 3 2 2 2" xfId="4781"/>
    <cellStyle name="Normal 12 3 3 3 2 2 2 2" xfId="8462"/>
    <cellStyle name="Normal 12 3 3 3 2 2 3" xfId="8463"/>
    <cellStyle name="Normal 12 3 3 3 2 3" xfId="4782"/>
    <cellStyle name="Normal 12 3 3 3 2 3 2" xfId="4783"/>
    <cellStyle name="Normal 12 3 3 3 2 3 2 2" xfId="8460"/>
    <cellStyle name="Normal 12 3 3 3 2 3 3" xfId="8461"/>
    <cellStyle name="Normal 12 3 3 3 2 4" xfId="4784"/>
    <cellStyle name="Normal 12 3 3 3 2 4 2" xfId="8459"/>
    <cellStyle name="Normal 12 3 3 3 2 5" xfId="8464"/>
    <cellStyle name="Normal 12 3 3 3 3" xfId="4785"/>
    <cellStyle name="Normal 12 3 3 3 3 2" xfId="4786"/>
    <cellStyle name="Normal 12 3 3 3 3 2 2" xfId="8457"/>
    <cellStyle name="Normal 12 3 3 3 3 3" xfId="8458"/>
    <cellStyle name="Normal 12 3 3 3 4" xfId="4787"/>
    <cellStyle name="Normal 12 3 3 3 4 2" xfId="4788"/>
    <cellStyle name="Normal 12 3 3 3 4 2 2" xfId="8455"/>
    <cellStyle name="Normal 12 3 3 3 4 3" xfId="8456"/>
    <cellStyle name="Normal 12 3 3 3 5" xfId="4789"/>
    <cellStyle name="Normal 12 3 3 3 5 2" xfId="8454"/>
    <cellStyle name="Normal 12 3 3 3 6" xfId="8465"/>
    <cellStyle name="Normal 12 3 3 4" xfId="4790"/>
    <cellStyle name="Normal 12 3 3 4 2" xfId="4791"/>
    <cellStyle name="Normal 12 3 3 4 2 2" xfId="4792"/>
    <cellStyle name="Normal 12 3 3 4 2 2 2" xfId="8451"/>
    <cellStyle name="Normal 12 3 3 4 2 3" xfId="8452"/>
    <cellStyle name="Normal 12 3 3 4 3" xfId="4793"/>
    <cellStyle name="Normal 12 3 3 4 3 2" xfId="4794"/>
    <cellStyle name="Normal 12 3 3 4 3 2 2" xfId="8449"/>
    <cellStyle name="Normal 12 3 3 4 3 3" xfId="8450"/>
    <cellStyle name="Normal 12 3 3 4 4" xfId="4795"/>
    <cellStyle name="Normal 12 3 3 4 4 2" xfId="8448"/>
    <cellStyle name="Normal 12 3 3 4 5" xfId="8453"/>
    <cellStyle name="Normal 12 3 3 5" xfId="4796"/>
    <cellStyle name="Normal 12 3 3 5 2" xfId="4797"/>
    <cellStyle name="Normal 12 3 3 5 2 2" xfId="8446"/>
    <cellStyle name="Normal 12 3 3 5 3" xfId="8447"/>
    <cellStyle name="Normal 12 3 3 6" xfId="4798"/>
    <cellStyle name="Normal 12 3 3 6 2" xfId="4799"/>
    <cellStyle name="Normal 12 3 3 6 2 2" xfId="8444"/>
    <cellStyle name="Normal 12 3 3 6 3" xfId="8445"/>
    <cellStyle name="Normal 12 3 3 7" xfId="4800"/>
    <cellStyle name="Normal 12 3 3 7 2" xfId="8443"/>
    <cellStyle name="Normal 12 3 3 8" xfId="8490"/>
    <cellStyle name="Normal 12 3 4" xfId="8504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2 2 2" xfId="8438"/>
    <cellStyle name="Normal 12 4 2 2 2 3" xfId="8439"/>
    <cellStyle name="Normal 12 4 2 2 3" xfId="4806"/>
    <cellStyle name="Normal 12 4 2 2 3 2" xfId="4807"/>
    <cellStyle name="Normal 12 4 2 2 3 2 2" xfId="8436"/>
    <cellStyle name="Normal 12 4 2 2 3 3" xfId="8437"/>
    <cellStyle name="Normal 12 4 2 2 4" xfId="4808"/>
    <cellStyle name="Normal 12 4 2 2 4 2" xfId="8435"/>
    <cellStyle name="Normal 12 4 2 2 5" xfId="8440"/>
    <cellStyle name="Normal 12 4 2 3" xfId="4809"/>
    <cellStyle name="Normal 12 4 2 3 2" xfId="4810"/>
    <cellStyle name="Normal 12 4 2 3 2 2" xfId="8433"/>
    <cellStyle name="Normal 12 4 2 3 3" xfId="8434"/>
    <cellStyle name="Normal 12 4 2 4" xfId="4811"/>
    <cellStyle name="Normal 12 4 2 4 2" xfId="4812"/>
    <cellStyle name="Normal 12 4 2 4 2 2" xfId="8431"/>
    <cellStyle name="Normal 12 4 2 4 3" xfId="8432"/>
    <cellStyle name="Normal 12 4 2 5" xfId="4813"/>
    <cellStyle name="Normal 12 4 2 5 2" xfId="8430"/>
    <cellStyle name="Normal 12 4 2 6" xfId="8441"/>
    <cellStyle name="Normal 12 4 3" xfId="4814"/>
    <cellStyle name="Normal 12 4 3 2" xfId="8429"/>
    <cellStyle name="Normal 12 4 4" xfId="4815"/>
    <cellStyle name="Normal 12 4 4 2" xfId="4816"/>
    <cellStyle name="Normal 12 4 4 2 2" xfId="4817"/>
    <cellStyle name="Normal 12 4 4 2 2 2" xfId="8426"/>
    <cellStyle name="Normal 12 4 4 2 3" xfId="8427"/>
    <cellStyle name="Normal 12 4 4 3" xfId="4818"/>
    <cellStyle name="Normal 12 4 4 3 2" xfId="4819"/>
    <cellStyle name="Normal 12 4 4 3 2 2" xfId="8424"/>
    <cellStyle name="Normal 12 4 4 3 3" xfId="8425"/>
    <cellStyle name="Normal 12 4 4 4" xfId="4820"/>
    <cellStyle name="Normal 12 4 4 4 2" xfId="8423"/>
    <cellStyle name="Normal 12 4 4 5" xfId="8428"/>
    <cellStyle name="Normal 12 4 5" xfId="4821"/>
    <cellStyle name="Normal 12 4 5 2" xfId="4822"/>
    <cellStyle name="Normal 12 4 5 2 2" xfId="8421"/>
    <cellStyle name="Normal 12 4 5 3" xfId="8422"/>
    <cellStyle name="Normal 12 4 6" xfId="4823"/>
    <cellStyle name="Normal 12 4 6 2" xfId="4824"/>
    <cellStyle name="Normal 12 4 6 2 2" xfId="8419"/>
    <cellStyle name="Normal 12 4 6 3" xfId="8420"/>
    <cellStyle name="Normal 12 4 7" xfId="4825"/>
    <cellStyle name="Normal 12 4 7 2" xfId="8418"/>
    <cellStyle name="Normal 12 4 8" xfId="8442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2 2 2" xfId="8413"/>
    <cellStyle name="Normal 12 5 2 2 2 3" xfId="8414"/>
    <cellStyle name="Normal 12 5 2 2 3" xfId="4831"/>
    <cellStyle name="Normal 12 5 2 2 3 2" xfId="4832"/>
    <cellStyle name="Normal 12 5 2 2 3 2 2" xfId="8411"/>
    <cellStyle name="Normal 12 5 2 2 3 3" xfId="8412"/>
    <cellStyle name="Normal 12 5 2 2 4" xfId="4833"/>
    <cellStyle name="Normal 12 5 2 2 4 2" xfId="8410"/>
    <cellStyle name="Normal 12 5 2 2 5" xfId="8415"/>
    <cellStyle name="Normal 12 5 2 3" xfId="4834"/>
    <cellStyle name="Normal 12 5 2 3 2" xfId="4835"/>
    <cellStyle name="Normal 12 5 2 3 2 2" xfId="8408"/>
    <cellStyle name="Normal 12 5 2 3 3" xfId="8409"/>
    <cellStyle name="Normal 12 5 2 4" xfId="4836"/>
    <cellStyle name="Normal 12 5 2 4 2" xfId="4837"/>
    <cellStyle name="Normal 12 5 2 4 2 2" xfId="8406"/>
    <cellStyle name="Normal 12 5 2 4 3" xfId="8407"/>
    <cellStyle name="Normal 12 5 2 5" xfId="4838"/>
    <cellStyle name="Normal 12 5 2 5 2" xfId="8405"/>
    <cellStyle name="Normal 12 5 2 6" xfId="8416"/>
    <cellStyle name="Normal 12 5 3" xfId="4839"/>
    <cellStyle name="Normal 12 5 3 2" xfId="4840"/>
    <cellStyle name="Normal 12 5 3 2 2" xfId="4841"/>
    <cellStyle name="Normal 12 5 3 2 2 2" xfId="8402"/>
    <cellStyle name="Normal 12 5 3 2 3" xfId="8403"/>
    <cellStyle name="Normal 12 5 3 3" xfId="4842"/>
    <cellStyle name="Normal 12 5 3 3 2" xfId="4843"/>
    <cellStyle name="Normal 12 5 3 3 2 2" xfId="8400"/>
    <cellStyle name="Normal 12 5 3 3 3" xfId="8401"/>
    <cellStyle name="Normal 12 5 3 4" xfId="4844"/>
    <cellStyle name="Normal 12 5 3 4 2" xfId="8399"/>
    <cellStyle name="Normal 12 5 3 5" xfId="8404"/>
    <cellStyle name="Normal 12 5 4" xfId="4845"/>
    <cellStyle name="Normal 12 5 4 2" xfId="4846"/>
    <cellStyle name="Normal 12 5 4 2 2" xfId="8397"/>
    <cellStyle name="Normal 12 5 4 3" xfId="8398"/>
    <cellStyle name="Normal 12 5 5" xfId="4847"/>
    <cellStyle name="Normal 12 5 5 2" xfId="4848"/>
    <cellStyle name="Normal 12 5 5 2 2" xfId="8395"/>
    <cellStyle name="Normal 12 5 5 3" xfId="8396"/>
    <cellStyle name="Normal 12 5 6" xfId="4849"/>
    <cellStyle name="Normal 12 5 6 2" xfId="8394"/>
    <cellStyle name="Normal 12 5 7" xfId="8417"/>
    <cellStyle name="Normal 12 6" xfId="4850"/>
    <cellStyle name="Normal 12 6 2" xfId="4851"/>
    <cellStyle name="Normal 12 6 2 2" xfId="4852"/>
    <cellStyle name="Normal 12 6 2 2 2" xfId="4853"/>
    <cellStyle name="Normal 12 6 2 2 2 2" xfId="8390"/>
    <cellStyle name="Normal 12 6 2 2 3" xfId="8391"/>
    <cellStyle name="Normal 12 6 2 3" xfId="4854"/>
    <cellStyle name="Normal 12 6 2 3 2" xfId="4855"/>
    <cellStyle name="Normal 12 6 2 3 2 2" xfId="8388"/>
    <cellStyle name="Normal 12 6 2 3 3" xfId="8389"/>
    <cellStyle name="Normal 12 6 2 4" xfId="4856"/>
    <cellStyle name="Normal 12 6 2 4 2" xfId="8387"/>
    <cellStyle name="Normal 12 6 2 5" xfId="8392"/>
    <cellStyle name="Normal 12 6 3" xfId="4857"/>
    <cellStyle name="Normal 12 6 3 2" xfId="4858"/>
    <cellStyle name="Normal 12 6 3 2 2" xfId="8385"/>
    <cellStyle name="Normal 12 6 3 3" xfId="8386"/>
    <cellStyle name="Normal 12 6 4" xfId="4859"/>
    <cellStyle name="Normal 12 6 4 2" xfId="4860"/>
    <cellStyle name="Normal 12 6 4 2 2" xfId="8383"/>
    <cellStyle name="Normal 12 6 4 3" xfId="8384"/>
    <cellStyle name="Normal 12 6 5" xfId="4861"/>
    <cellStyle name="Normal 12 6 5 2" xfId="8382"/>
    <cellStyle name="Normal 12 6 6" xfId="8393"/>
    <cellStyle name="Normal 12 7" xfId="4862"/>
    <cellStyle name="Normal 12 7 2" xfId="4863"/>
    <cellStyle name="Normal 12 7 2 2" xfId="4864"/>
    <cellStyle name="Normal 12 7 2 2 2" xfId="4865"/>
    <cellStyle name="Normal 12 7 2 2 2 2" xfId="8378"/>
    <cellStyle name="Normal 12 7 2 2 3" xfId="8379"/>
    <cellStyle name="Normal 12 7 2 3" xfId="4866"/>
    <cellStyle name="Normal 12 7 2 3 2" xfId="4867"/>
    <cellStyle name="Normal 12 7 2 3 2 2" xfId="8376"/>
    <cellStyle name="Normal 12 7 2 3 3" xfId="8377"/>
    <cellStyle name="Normal 12 7 2 4" xfId="4868"/>
    <cellStyle name="Normal 12 7 2 4 2" xfId="8375"/>
    <cellStyle name="Normal 12 7 2 5" xfId="8380"/>
    <cellStyle name="Normal 12 7 3" xfId="4869"/>
    <cellStyle name="Normal 12 7 3 2" xfId="4870"/>
    <cellStyle name="Normal 12 7 3 2 2" xfId="8373"/>
    <cellStyle name="Normal 12 7 3 3" xfId="8374"/>
    <cellStyle name="Normal 12 7 4" xfId="4871"/>
    <cellStyle name="Normal 12 7 4 2" xfId="4872"/>
    <cellStyle name="Normal 12 7 4 2 2" xfId="8371"/>
    <cellStyle name="Normal 12 7 4 3" xfId="8372"/>
    <cellStyle name="Normal 12 7 5" xfId="4873"/>
    <cellStyle name="Normal 12 7 5 2" xfId="8370"/>
    <cellStyle name="Normal 12 7 6" xfId="8381"/>
    <cellStyle name="Normal 12 8" xfId="4874"/>
    <cellStyle name="Normal 12 8 2" xfId="4875"/>
    <cellStyle name="Normal 12 8 2 2" xfId="4876"/>
    <cellStyle name="Normal 12 8 2 2 2" xfId="8367"/>
    <cellStyle name="Normal 12 8 2 3" xfId="8368"/>
    <cellStyle name="Normal 12 8 3" xfId="4877"/>
    <cellStyle name="Normal 12 8 3 2" xfId="4878"/>
    <cellStyle name="Normal 12 8 3 2 2" xfId="8365"/>
    <cellStyle name="Normal 12 8 3 3" xfId="8366"/>
    <cellStyle name="Normal 12 8 4" xfId="4879"/>
    <cellStyle name="Normal 12 8 4 2" xfId="8364"/>
    <cellStyle name="Normal 12 8 5" xfId="8369"/>
    <cellStyle name="Normal 12 9" xfId="4880"/>
    <cellStyle name="Normal 12 9 2" xfId="4881"/>
    <cellStyle name="Normal 12 9 2 2" xfId="8362"/>
    <cellStyle name="Normal 12 9 3" xfId="8363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2 2 2" xfId="8356"/>
    <cellStyle name="Normal 13 2 2 2 2 3" xfId="8357"/>
    <cellStyle name="Normal 13 2 2 2 3" xfId="4888"/>
    <cellStyle name="Normal 13 2 2 2 3 2" xfId="4889"/>
    <cellStyle name="Normal 13 2 2 2 3 2 2" xfId="8354"/>
    <cellStyle name="Normal 13 2 2 2 3 3" xfId="8355"/>
    <cellStyle name="Normal 13 2 2 2 4" xfId="4890"/>
    <cellStyle name="Normal 13 2 2 2 4 2" xfId="8353"/>
    <cellStyle name="Normal 13 2 2 2 5" xfId="8358"/>
    <cellStyle name="Normal 13 2 2 3" xfId="4891"/>
    <cellStyle name="Normal 13 2 2 3 2" xfId="4892"/>
    <cellStyle name="Normal 13 2 2 3 2 2" xfId="8351"/>
    <cellStyle name="Normal 13 2 2 3 3" xfId="8352"/>
    <cellStyle name="Normal 13 2 2 4" xfId="4893"/>
    <cellStyle name="Normal 13 2 2 4 2" xfId="4894"/>
    <cellStyle name="Normal 13 2 2 4 2 2" xfId="8349"/>
    <cellStyle name="Normal 13 2 2 4 3" xfId="8350"/>
    <cellStyle name="Normal 13 2 2 5" xfId="4895"/>
    <cellStyle name="Normal 13 2 2 5 2" xfId="8348"/>
    <cellStyle name="Normal 13 2 2 6" xfId="8359"/>
    <cellStyle name="Normal 13 2 3" xfId="8360"/>
    <cellStyle name="Normal 13 3" xfId="4896"/>
    <cellStyle name="Normal 13 3 2" xfId="8347"/>
    <cellStyle name="Normal 13 4" xfId="4897"/>
    <cellStyle name="Normal 13 4 2" xfId="4898"/>
    <cellStyle name="Normal 13 4 2 2" xfId="8345"/>
    <cellStyle name="Normal 13 4 3" xfId="4899"/>
    <cellStyle name="Normal 13 4 3 2" xfId="8344"/>
    <cellStyle name="Normal 13 4 4" xfId="8346"/>
    <cellStyle name="Normal 13 5" xfId="4900"/>
    <cellStyle name="Normal 13 5 2" xfId="4901"/>
    <cellStyle name="Normal 13 5 2 2" xfId="8342"/>
    <cellStyle name="Normal 13 5 3" xfId="4902"/>
    <cellStyle name="Normal 13 5 3 2" xfId="8341"/>
    <cellStyle name="Normal 13 5 4" xfId="8343"/>
    <cellStyle name="Normal 13 6" xfId="8361"/>
    <cellStyle name="Normal 14" xfId="4903"/>
    <cellStyle name="Normal 14 2" xfId="4904"/>
    <cellStyle name="Normal 14 2 2" xfId="4905"/>
    <cellStyle name="Normal 14 2 2 2" xfId="8338"/>
    <cellStyle name="Normal 14 2 3" xfId="4906"/>
    <cellStyle name="Normal 14 2 3 2" xfId="4907"/>
    <cellStyle name="Normal 14 2 3 2 2" xfId="8336"/>
    <cellStyle name="Normal 14 2 3 3" xfId="4908"/>
    <cellStyle name="Normal 14 2 3 3 2" xfId="8335"/>
    <cellStyle name="Normal 14 2 3 4" xfId="8337"/>
    <cellStyle name="Normal 14 2 4" xfId="4909"/>
    <cellStyle name="Normal 14 2 4 2" xfId="4910"/>
    <cellStyle name="Normal 14 2 4 2 2" xfId="4911"/>
    <cellStyle name="Normal 14 2 4 2 2 2" xfId="4912"/>
    <cellStyle name="Normal 14 2 4 2 2 2 2" xfId="8331"/>
    <cellStyle name="Normal 14 2 4 2 2 3" xfId="8332"/>
    <cellStyle name="Normal 14 2 4 2 3" xfId="4913"/>
    <cellStyle name="Normal 14 2 4 2 3 2" xfId="4914"/>
    <cellStyle name="Normal 14 2 4 2 3 2 2" xfId="8329"/>
    <cellStyle name="Normal 14 2 4 2 3 3" xfId="8330"/>
    <cellStyle name="Normal 14 2 4 2 4" xfId="4915"/>
    <cellStyle name="Normal 14 2 4 2 4 2" xfId="8328"/>
    <cellStyle name="Normal 14 2 4 2 5" xfId="8333"/>
    <cellStyle name="Normal 14 2 4 3" xfId="4916"/>
    <cellStyle name="Normal 14 2 4 3 2" xfId="4917"/>
    <cellStyle name="Normal 14 2 4 3 2 2" xfId="8326"/>
    <cellStyle name="Normal 14 2 4 3 3" xfId="8327"/>
    <cellStyle name="Normal 14 2 4 4" xfId="4918"/>
    <cellStyle name="Normal 14 2 4 4 2" xfId="4919"/>
    <cellStyle name="Normal 14 2 4 4 2 2" xfId="8324"/>
    <cellStyle name="Normal 14 2 4 4 3" xfId="8325"/>
    <cellStyle name="Normal 14 2 4 5" xfId="4920"/>
    <cellStyle name="Normal 14 2 4 5 2" xfId="8323"/>
    <cellStyle name="Normal 14 2 4 6" xfId="8334"/>
    <cellStyle name="Normal 14 2 5" xfId="4921"/>
    <cellStyle name="Normal 14 2 5 2" xfId="8322"/>
    <cellStyle name="Normal 14 2 6" xfId="4922"/>
    <cellStyle name="Normal 14 2 6 2" xfId="8321"/>
    <cellStyle name="Normal 14 2 7" xfId="8339"/>
    <cellStyle name="Normal 14 3" xfId="4923"/>
    <cellStyle name="Normal 14 3 2" xfId="8320"/>
    <cellStyle name="Normal 14 4" xfId="4924"/>
    <cellStyle name="Normal 14 4 2" xfId="8319"/>
    <cellStyle name="Normal 14 5" xfId="4925"/>
    <cellStyle name="Normal 14 5 2" xfId="4926"/>
    <cellStyle name="Normal 14 5 2 2" xfId="8317"/>
    <cellStyle name="Normal 14 5 3" xfId="4927"/>
    <cellStyle name="Normal 14 5 3 2" xfId="8316"/>
    <cellStyle name="Normal 14 5 4" xfId="8318"/>
    <cellStyle name="Normal 14 6" xfId="4928"/>
    <cellStyle name="Normal 14 6 2" xfId="4929"/>
    <cellStyle name="Normal 14 6 2 2" xfId="8314"/>
    <cellStyle name="Normal 14 6 3" xfId="4930"/>
    <cellStyle name="Normal 14 6 3 2" xfId="8313"/>
    <cellStyle name="Normal 14 6 4" xfId="8315"/>
    <cellStyle name="Normal 14 7" xfId="4931"/>
    <cellStyle name="Normal 14 7 2" xfId="8312"/>
    <cellStyle name="Normal 14 8" xfId="8340"/>
    <cellStyle name="Normal 15" xfId="4932"/>
    <cellStyle name="Normal 15 2" xfId="4933"/>
    <cellStyle name="Normal 15 2 2" xfId="8310"/>
    <cellStyle name="Normal 15 3" xfId="4934"/>
    <cellStyle name="Normal 15 3 2" xfId="4935"/>
    <cellStyle name="Normal 15 3 2 2" xfId="8308"/>
    <cellStyle name="Normal 15 3 3" xfId="8309"/>
    <cellStyle name="Normal 15 4" xfId="4936"/>
    <cellStyle name="Normal 15 4 2" xfId="4937"/>
    <cellStyle name="Normal 15 4 2 2" xfId="8306"/>
    <cellStyle name="Normal 15 4 3" xfId="8307"/>
    <cellStyle name="Normal 15 5" xfId="4938"/>
    <cellStyle name="Normal 15 5 2" xfId="8305"/>
    <cellStyle name="Normal 15 6" xfId="4939"/>
    <cellStyle name="Normal 15 6 2" xfId="4940"/>
    <cellStyle name="Normal 15 6 2 2" xfId="8303"/>
    <cellStyle name="Normal 15 6 3" xfId="4941"/>
    <cellStyle name="Normal 15 6 3 2" xfId="8302"/>
    <cellStyle name="Normal 15 6 4" xfId="8304"/>
    <cellStyle name="Normal 15 7" xfId="4942"/>
    <cellStyle name="Normal 15 7 2" xfId="8301"/>
    <cellStyle name="Normal 15 8" xfId="4943"/>
    <cellStyle name="Normal 15 8 2" xfId="4944"/>
    <cellStyle name="Normal 15 8 2 2" xfId="8299"/>
    <cellStyle name="Normal 15 8 3" xfId="4945"/>
    <cellStyle name="Normal 15 8 3 2" xfId="8298"/>
    <cellStyle name="Normal 15 8 4" xfId="8300"/>
    <cellStyle name="Normal 15 9" xfId="8311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2 2 2" xfId="8293"/>
    <cellStyle name="Normal 16 2 2 2 3" xfId="8294"/>
    <cellStyle name="Normal 16 2 2 3" xfId="4951"/>
    <cellStyle name="Normal 16 2 2 3 2" xfId="4952"/>
    <cellStyle name="Normal 16 2 2 3 2 2" xfId="8291"/>
    <cellStyle name="Normal 16 2 2 3 3" xfId="8292"/>
    <cellStyle name="Normal 16 2 2 4" xfId="4953"/>
    <cellStyle name="Normal 16 2 2 4 2" xfId="8290"/>
    <cellStyle name="Normal 16 2 2 5" xfId="8295"/>
    <cellStyle name="Normal 16 2 3" xfId="4954"/>
    <cellStyle name="Normal 16 2 3 2" xfId="4955"/>
    <cellStyle name="Normal 16 2 3 2 2" xfId="8288"/>
    <cellStyle name="Normal 16 2 3 3" xfId="8289"/>
    <cellStyle name="Normal 16 2 4" xfId="4956"/>
    <cellStyle name="Normal 16 2 4 2" xfId="4957"/>
    <cellStyle name="Normal 16 2 4 2 2" xfId="8286"/>
    <cellStyle name="Normal 16 2 4 3" xfId="8287"/>
    <cellStyle name="Normal 16 2 5" xfId="4958"/>
    <cellStyle name="Normal 16 2 5 2" xfId="8285"/>
    <cellStyle name="Normal 16 2 6" xfId="8296"/>
    <cellStyle name="Normal 16 3" xfId="4959"/>
    <cellStyle name="Normal 16 3 2" xfId="4960"/>
    <cellStyle name="Normal 16 3 2 2" xfId="8283"/>
    <cellStyle name="Normal 16 3 3" xfId="4961"/>
    <cellStyle name="Normal 16 3 3 2" xfId="8282"/>
    <cellStyle name="Normal 16 3 4" xfId="8284"/>
    <cellStyle name="Normal 16 4" xfId="4962"/>
    <cellStyle name="Normal 16 4 2" xfId="4963"/>
    <cellStyle name="Normal 16 4 2 2" xfId="4964"/>
    <cellStyle name="Normal 16 4 2 2 2" xfId="8279"/>
    <cellStyle name="Normal 16 4 2 3" xfId="8280"/>
    <cellStyle name="Normal 16 4 3" xfId="4965"/>
    <cellStyle name="Normal 16 4 3 2" xfId="4966"/>
    <cellStyle name="Normal 16 4 3 2 2" xfId="8277"/>
    <cellStyle name="Normal 16 4 3 3" xfId="8278"/>
    <cellStyle name="Normal 16 4 4" xfId="4967"/>
    <cellStyle name="Normal 16 4 4 2" xfId="8276"/>
    <cellStyle name="Normal 16 4 5" xfId="8281"/>
    <cellStyle name="Normal 16 5" xfId="4968"/>
    <cellStyle name="Normal 16 5 2" xfId="4969"/>
    <cellStyle name="Normal 16 5 2 2" xfId="8274"/>
    <cellStyle name="Normal 16 5 3" xfId="8275"/>
    <cellStyle name="Normal 16 6" xfId="4970"/>
    <cellStyle name="Normal 16 6 2" xfId="4971"/>
    <cellStyle name="Normal 16 6 2 2" xfId="8272"/>
    <cellStyle name="Normal 16 6 3" xfId="8273"/>
    <cellStyle name="Normal 16 7" xfId="4972"/>
    <cellStyle name="Normal 16 7 2" xfId="8271"/>
    <cellStyle name="Normal 16 8" xfId="8297"/>
    <cellStyle name="Normal 17" xfId="4973"/>
    <cellStyle name="Normal 17 2" xfId="4974"/>
    <cellStyle name="Normal 17 2 2" xfId="4975"/>
    <cellStyle name="Normal 17 2 2 2" xfId="4976"/>
    <cellStyle name="Normal 17 2 2 2 2" xfId="8267"/>
    <cellStyle name="Normal 17 2 2 3" xfId="8268"/>
    <cellStyle name="Normal 17 2 3" xfId="4977"/>
    <cellStyle name="Normal 17 2 3 2" xfId="4978"/>
    <cellStyle name="Normal 17 2 3 2 2" xfId="8265"/>
    <cellStyle name="Normal 17 2 3 3" xfId="8266"/>
    <cellStyle name="Normal 17 2 4" xfId="4979"/>
    <cellStyle name="Normal 17 2 4 2" xfId="8264"/>
    <cellStyle name="Normal 17 2 5" xfId="8269"/>
    <cellStyle name="Normal 17 3" xfId="4980"/>
    <cellStyle name="Normal 17 3 2" xfId="4981"/>
    <cellStyle name="Normal 17 3 2 2" xfId="8262"/>
    <cellStyle name="Normal 17 3 3" xfId="8263"/>
    <cellStyle name="Normal 17 4" xfId="4982"/>
    <cellStyle name="Normal 17 4 2" xfId="4983"/>
    <cellStyle name="Normal 17 4 2 2" xfId="8260"/>
    <cellStyle name="Normal 17 4 3" xfId="8261"/>
    <cellStyle name="Normal 17 5" xfId="4984"/>
    <cellStyle name="Normal 17 5 2" xfId="8259"/>
    <cellStyle name="Normal 17 6" xfId="8270"/>
    <cellStyle name="Normal 18" xfId="4985"/>
    <cellStyle name="Normal 18 2" xfId="4986"/>
    <cellStyle name="Normal 18 2 2" xfId="4987"/>
    <cellStyle name="Normal 18 2 2 2" xfId="4988"/>
    <cellStyle name="Normal 18 2 2 2 2" xfId="8255"/>
    <cellStyle name="Normal 18 2 2 3" xfId="8256"/>
    <cellStyle name="Normal 18 2 3" xfId="4989"/>
    <cellStyle name="Normal 18 2 3 2" xfId="4990"/>
    <cellStyle name="Normal 18 2 3 2 2" xfId="8253"/>
    <cellStyle name="Normal 18 2 3 3" xfId="8254"/>
    <cellStyle name="Normal 18 2 4" xfId="4991"/>
    <cellStyle name="Normal 18 2 4 2" xfId="8252"/>
    <cellStyle name="Normal 18 2 5" xfId="8257"/>
    <cellStyle name="Normal 18 3" xfId="4992"/>
    <cellStyle name="Normal 18 3 2" xfId="4993"/>
    <cellStyle name="Normal 18 3 2 2" xfId="8250"/>
    <cellStyle name="Normal 18 3 3" xfId="8251"/>
    <cellStyle name="Normal 18 4" xfId="4994"/>
    <cellStyle name="Normal 18 4 2" xfId="4995"/>
    <cellStyle name="Normal 18 4 2 2" xfId="8248"/>
    <cellStyle name="Normal 18 4 3" xfId="8249"/>
    <cellStyle name="Normal 18 5" xfId="4996"/>
    <cellStyle name="Normal 18 5 2" xfId="8247"/>
    <cellStyle name="Normal 18 6" xfId="8258"/>
    <cellStyle name="Normal 19" xfId="4997"/>
    <cellStyle name="Normal 19 2" xfId="4998"/>
    <cellStyle name="Normal 19 2 2" xfId="8245"/>
    <cellStyle name="Normal 19 3" xfId="8246"/>
    <cellStyle name="Normal 2" xfId="2"/>
    <cellStyle name="Normal 2 10" xfId="5000"/>
    <cellStyle name="Normal 2 10 2" xfId="8243"/>
    <cellStyle name="Normal 2 11" xfId="5001"/>
    <cellStyle name="Normal 2 11 2" xfId="8242"/>
    <cellStyle name="Normal 2 12" xfId="4999"/>
    <cellStyle name="Normal 2 13" xfId="8244"/>
    <cellStyle name="Normal 2 2" xfId="5002"/>
    <cellStyle name="Normal 2 2 2" xfId="5003"/>
    <cellStyle name="Normal 2 2 2 2" xfId="5004"/>
    <cellStyle name="Normal 2 2 2 2 2" xfId="5005"/>
    <cellStyle name="Normal 2 2 2 2 2 2" xfId="8238"/>
    <cellStyle name="Normal 2 2 2 2 3" xfId="8239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2 2 2" xfId="8232"/>
    <cellStyle name="Normal 2 2 2 3 2 2 2 2 3" xfId="8233"/>
    <cellStyle name="Normal 2 2 2 3 2 2 2 3" xfId="5012"/>
    <cellStyle name="Normal 2 2 2 3 2 2 2 3 2" xfId="5013"/>
    <cellStyle name="Normal 2 2 2 3 2 2 2 3 2 2" xfId="8230"/>
    <cellStyle name="Normal 2 2 2 3 2 2 2 3 3" xfId="8231"/>
    <cellStyle name="Normal 2 2 2 3 2 2 2 4" xfId="5014"/>
    <cellStyle name="Normal 2 2 2 3 2 2 2 4 2" xfId="8229"/>
    <cellStyle name="Normal 2 2 2 3 2 2 2 5" xfId="8234"/>
    <cellStyle name="Normal 2 2 2 3 2 2 3" xfId="5015"/>
    <cellStyle name="Normal 2 2 2 3 2 2 3 2" xfId="5016"/>
    <cellStyle name="Normal 2 2 2 3 2 2 3 2 2" xfId="8227"/>
    <cellStyle name="Normal 2 2 2 3 2 2 3 3" xfId="8228"/>
    <cellStyle name="Normal 2 2 2 3 2 2 4" xfId="5017"/>
    <cellStyle name="Normal 2 2 2 3 2 2 4 2" xfId="5018"/>
    <cellStyle name="Normal 2 2 2 3 2 2 4 2 2" xfId="8225"/>
    <cellStyle name="Normal 2 2 2 3 2 2 4 3" xfId="8226"/>
    <cellStyle name="Normal 2 2 2 3 2 2 5" xfId="5019"/>
    <cellStyle name="Normal 2 2 2 3 2 2 5 2" xfId="8224"/>
    <cellStyle name="Normal 2 2 2 3 2 2 6" xfId="8235"/>
    <cellStyle name="Normal 2 2 2 3 2 3" xfId="5020"/>
    <cellStyle name="Normal 2 2 2 3 2 3 2" xfId="5021"/>
    <cellStyle name="Normal 2 2 2 3 2 3 2 2" xfId="5022"/>
    <cellStyle name="Normal 2 2 2 3 2 3 2 2 2" xfId="8221"/>
    <cellStyle name="Normal 2 2 2 3 2 3 2 3" xfId="8222"/>
    <cellStyle name="Normal 2 2 2 3 2 3 3" xfId="5023"/>
    <cellStyle name="Normal 2 2 2 3 2 3 3 2" xfId="5024"/>
    <cellStyle name="Normal 2 2 2 3 2 3 3 2 2" xfId="8219"/>
    <cellStyle name="Normal 2 2 2 3 2 3 3 3" xfId="8220"/>
    <cellStyle name="Normal 2 2 2 3 2 3 4" xfId="5025"/>
    <cellStyle name="Normal 2 2 2 3 2 3 4 2" xfId="8218"/>
    <cellStyle name="Normal 2 2 2 3 2 3 5" xfId="8223"/>
    <cellStyle name="Normal 2 2 2 3 2 4" xfId="5026"/>
    <cellStyle name="Normal 2 2 2 3 2 4 2" xfId="5027"/>
    <cellStyle name="Normal 2 2 2 3 2 4 2 2" xfId="8216"/>
    <cellStyle name="Normal 2 2 2 3 2 4 3" xfId="8217"/>
    <cellStyle name="Normal 2 2 2 3 2 5" xfId="5028"/>
    <cellStyle name="Normal 2 2 2 3 2 5 2" xfId="5029"/>
    <cellStyle name="Normal 2 2 2 3 2 5 2 2" xfId="8214"/>
    <cellStyle name="Normal 2 2 2 3 2 5 3" xfId="8215"/>
    <cellStyle name="Normal 2 2 2 3 2 6" xfId="5030"/>
    <cellStyle name="Normal 2 2 2 3 2 6 2" xfId="8213"/>
    <cellStyle name="Normal 2 2 2 3 2 7" xfId="8236"/>
    <cellStyle name="Normal 2 2 2 3 3" xfId="5031"/>
    <cellStyle name="Normal 2 2 2 3 3 2" xfId="5032"/>
    <cellStyle name="Normal 2 2 2 3 3 2 2" xfId="5033"/>
    <cellStyle name="Normal 2 2 2 3 3 2 2 2" xfId="5034"/>
    <cellStyle name="Normal 2 2 2 3 3 2 2 2 2" xfId="8209"/>
    <cellStyle name="Normal 2 2 2 3 3 2 2 3" xfId="8210"/>
    <cellStyle name="Normal 2 2 2 3 3 2 3" xfId="5035"/>
    <cellStyle name="Normal 2 2 2 3 3 2 3 2" xfId="5036"/>
    <cellStyle name="Normal 2 2 2 3 3 2 3 2 2" xfId="8207"/>
    <cellStyle name="Normal 2 2 2 3 3 2 3 3" xfId="8208"/>
    <cellStyle name="Normal 2 2 2 3 3 2 4" xfId="5037"/>
    <cellStyle name="Normal 2 2 2 3 3 2 4 2" xfId="8206"/>
    <cellStyle name="Normal 2 2 2 3 3 2 5" xfId="8211"/>
    <cellStyle name="Normal 2 2 2 3 3 3" xfId="5038"/>
    <cellStyle name="Normal 2 2 2 3 3 3 2" xfId="5039"/>
    <cellStyle name="Normal 2 2 2 3 3 3 2 2" xfId="8204"/>
    <cellStyle name="Normal 2 2 2 3 3 3 3" xfId="8205"/>
    <cellStyle name="Normal 2 2 2 3 3 4" xfId="5040"/>
    <cellStyle name="Normal 2 2 2 3 3 4 2" xfId="5041"/>
    <cellStyle name="Normal 2 2 2 3 3 4 2 2" xfId="8202"/>
    <cellStyle name="Normal 2 2 2 3 3 4 3" xfId="8203"/>
    <cellStyle name="Normal 2 2 2 3 3 5" xfId="5042"/>
    <cellStyle name="Normal 2 2 2 3 3 5 2" xfId="8201"/>
    <cellStyle name="Normal 2 2 2 3 3 6" xfId="8212"/>
    <cellStyle name="Normal 2 2 2 3 4" xfId="5043"/>
    <cellStyle name="Normal 2 2 2 3 4 2" xfId="5044"/>
    <cellStyle name="Normal 2 2 2 3 4 2 2" xfId="5045"/>
    <cellStyle name="Normal 2 2 2 3 4 2 2 2" xfId="8198"/>
    <cellStyle name="Normal 2 2 2 3 4 2 3" xfId="8199"/>
    <cellStyle name="Normal 2 2 2 3 4 3" xfId="5046"/>
    <cellStyle name="Normal 2 2 2 3 4 3 2" xfId="5047"/>
    <cellStyle name="Normal 2 2 2 3 4 3 2 2" xfId="8196"/>
    <cellStyle name="Normal 2 2 2 3 4 3 3" xfId="8197"/>
    <cellStyle name="Normal 2 2 2 3 4 4" xfId="5048"/>
    <cellStyle name="Normal 2 2 2 3 4 4 2" xfId="8195"/>
    <cellStyle name="Normal 2 2 2 3 4 5" xfId="8200"/>
    <cellStyle name="Normal 2 2 2 3 5" xfId="5049"/>
    <cellStyle name="Normal 2 2 2 3 5 2" xfId="5050"/>
    <cellStyle name="Normal 2 2 2 3 5 2 2" xfId="8193"/>
    <cellStyle name="Normal 2 2 2 3 5 3" xfId="8194"/>
    <cellStyle name="Normal 2 2 2 3 6" xfId="5051"/>
    <cellStyle name="Normal 2 2 2 3 6 2" xfId="5052"/>
    <cellStyle name="Normal 2 2 2 3 6 2 2" xfId="8191"/>
    <cellStyle name="Normal 2 2 2 3 6 3" xfId="8192"/>
    <cellStyle name="Normal 2 2 2 3 7" xfId="5053"/>
    <cellStyle name="Normal 2 2 2 3 7 2" xfId="8190"/>
    <cellStyle name="Normal 2 2 2 3 8" xfId="8237"/>
    <cellStyle name="Normal 2 2 2 4" xfId="8240"/>
    <cellStyle name="Normal 2 2 3" xfId="5054"/>
    <cellStyle name="Normal 2 2 3 10" xfId="5055"/>
    <cellStyle name="Normal 2 2 3 10 2" xfId="5056"/>
    <cellStyle name="Normal 2 2 3 10 2 2" xfId="8187"/>
    <cellStyle name="Normal 2 2 3 10 3" xfId="8188"/>
    <cellStyle name="Normal 2 2 3 11" xfId="5057"/>
    <cellStyle name="Normal 2 2 3 11 2" xfId="5058"/>
    <cellStyle name="Normal 2 2 3 11 2 2" xfId="8185"/>
    <cellStyle name="Normal 2 2 3 11 3" xfId="8186"/>
    <cellStyle name="Normal 2 2 3 12" xfId="5059"/>
    <cellStyle name="Normal 2 2 3 12 2" xfId="8184"/>
    <cellStyle name="Normal 2 2 3 13" xfId="8189"/>
    <cellStyle name="Normal 2 2 3 2" xfId="5060"/>
    <cellStyle name="Normal 2 2 3 2 10" xfId="5061"/>
    <cellStyle name="Normal 2 2 3 2 10 2" xfId="8182"/>
    <cellStyle name="Normal 2 2 3 2 11" xfId="8183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2 2 2" xfId="8176"/>
    <cellStyle name="Normal 2 2 3 2 2 2 2 2 2 3" xfId="8177"/>
    <cellStyle name="Normal 2 2 3 2 2 2 2 2 3" xfId="5068"/>
    <cellStyle name="Normal 2 2 3 2 2 2 2 2 3 2" xfId="5069"/>
    <cellStyle name="Normal 2 2 3 2 2 2 2 2 3 2 2" xfId="8174"/>
    <cellStyle name="Normal 2 2 3 2 2 2 2 2 3 3" xfId="8175"/>
    <cellStyle name="Normal 2 2 3 2 2 2 2 2 4" xfId="5070"/>
    <cellStyle name="Normal 2 2 3 2 2 2 2 2 4 2" xfId="8173"/>
    <cellStyle name="Normal 2 2 3 2 2 2 2 2 5" xfId="8178"/>
    <cellStyle name="Normal 2 2 3 2 2 2 2 3" xfId="5071"/>
    <cellStyle name="Normal 2 2 3 2 2 2 2 3 2" xfId="5072"/>
    <cellStyle name="Normal 2 2 3 2 2 2 2 3 2 2" xfId="8171"/>
    <cellStyle name="Normal 2 2 3 2 2 2 2 3 3" xfId="8172"/>
    <cellStyle name="Normal 2 2 3 2 2 2 2 4" xfId="5073"/>
    <cellStyle name="Normal 2 2 3 2 2 2 2 4 2" xfId="5074"/>
    <cellStyle name="Normal 2 2 3 2 2 2 2 4 2 2" xfId="8169"/>
    <cellStyle name="Normal 2 2 3 2 2 2 2 4 3" xfId="8170"/>
    <cellStyle name="Normal 2 2 3 2 2 2 2 5" xfId="5075"/>
    <cellStyle name="Normal 2 2 3 2 2 2 2 5 2" xfId="8168"/>
    <cellStyle name="Normal 2 2 3 2 2 2 2 6" xfId="8179"/>
    <cellStyle name="Normal 2 2 3 2 2 2 3" xfId="5076"/>
    <cellStyle name="Normal 2 2 3 2 2 2 3 2" xfId="5077"/>
    <cellStyle name="Normal 2 2 3 2 2 2 3 2 2" xfId="5078"/>
    <cellStyle name="Normal 2 2 3 2 2 2 3 2 2 2" xfId="8165"/>
    <cellStyle name="Normal 2 2 3 2 2 2 3 2 3" xfId="8166"/>
    <cellStyle name="Normal 2 2 3 2 2 2 3 3" xfId="5079"/>
    <cellStyle name="Normal 2 2 3 2 2 2 3 3 2" xfId="5080"/>
    <cellStyle name="Normal 2 2 3 2 2 2 3 3 2 2" xfId="8163"/>
    <cellStyle name="Normal 2 2 3 2 2 2 3 3 3" xfId="8164"/>
    <cellStyle name="Normal 2 2 3 2 2 2 3 4" xfId="5081"/>
    <cellStyle name="Normal 2 2 3 2 2 2 3 4 2" xfId="8162"/>
    <cellStyle name="Normal 2 2 3 2 2 2 3 5" xfId="8167"/>
    <cellStyle name="Normal 2 2 3 2 2 2 4" xfId="5082"/>
    <cellStyle name="Normal 2 2 3 2 2 2 4 2" xfId="5083"/>
    <cellStyle name="Normal 2 2 3 2 2 2 4 2 2" xfId="8160"/>
    <cellStyle name="Normal 2 2 3 2 2 2 4 3" xfId="8161"/>
    <cellStyle name="Normal 2 2 3 2 2 2 5" xfId="5084"/>
    <cellStyle name="Normal 2 2 3 2 2 2 5 2" xfId="5085"/>
    <cellStyle name="Normal 2 2 3 2 2 2 5 2 2" xfId="8158"/>
    <cellStyle name="Normal 2 2 3 2 2 2 5 3" xfId="8159"/>
    <cellStyle name="Normal 2 2 3 2 2 2 6" xfId="5086"/>
    <cellStyle name="Normal 2 2 3 2 2 2 6 2" xfId="8157"/>
    <cellStyle name="Normal 2 2 3 2 2 2 7" xfId="8180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2 2 2" xfId="8152"/>
    <cellStyle name="Normal 2 2 3 2 2 3 2 2 2 3" xfId="8153"/>
    <cellStyle name="Normal 2 2 3 2 2 3 2 2 3" xfId="5092"/>
    <cellStyle name="Normal 2 2 3 2 2 3 2 2 3 2" xfId="5093"/>
    <cellStyle name="Normal 2 2 3 2 2 3 2 2 3 2 2" xfId="8150"/>
    <cellStyle name="Normal 2 2 3 2 2 3 2 2 3 3" xfId="8151"/>
    <cellStyle name="Normal 2 2 3 2 2 3 2 2 4" xfId="5094"/>
    <cellStyle name="Normal 2 2 3 2 2 3 2 2 4 2" xfId="8149"/>
    <cellStyle name="Normal 2 2 3 2 2 3 2 2 5" xfId="8154"/>
    <cellStyle name="Normal 2 2 3 2 2 3 2 3" xfId="5095"/>
    <cellStyle name="Normal 2 2 3 2 2 3 2 3 2" xfId="5096"/>
    <cellStyle name="Normal 2 2 3 2 2 3 2 3 2 2" xfId="8147"/>
    <cellStyle name="Normal 2 2 3 2 2 3 2 3 3" xfId="8148"/>
    <cellStyle name="Normal 2 2 3 2 2 3 2 4" xfId="5097"/>
    <cellStyle name="Normal 2 2 3 2 2 3 2 4 2" xfId="5098"/>
    <cellStyle name="Normal 2 2 3 2 2 3 2 4 2 2" xfId="8145"/>
    <cellStyle name="Normal 2 2 3 2 2 3 2 4 3" xfId="8146"/>
    <cellStyle name="Normal 2 2 3 2 2 3 2 5" xfId="5099"/>
    <cellStyle name="Normal 2 2 3 2 2 3 2 5 2" xfId="8144"/>
    <cellStyle name="Normal 2 2 3 2 2 3 2 6" xfId="8155"/>
    <cellStyle name="Normal 2 2 3 2 2 3 3" xfId="5100"/>
    <cellStyle name="Normal 2 2 3 2 2 3 3 2" xfId="5101"/>
    <cellStyle name="Normal 2 2 3 2 2 3 3 2 2" xfId="5102"/>
    <cellStyle name="Normal 2 2 3 2 2 3 3 2 2 2" xfId="8141"/>
    <cellStyle name="Normal 2 2 3 2 2 3 3 2 3" xfId="8142"/>
    <cellStyle name="Normal 2 2 3 2 2 3 3 3" xfId="5103"/>
    <cellStyle name="Normal 2 2 3 2 2 3 3 3 2" xfId="5104"/>
    <cellStyle name="Normal 2 2 3 2 2 3 3 3 2 2" xfId="8139"/>
    <cellStyle name="Normal 2 2 3 2 2 3 3 3 3" xfId="8140"/>
    <cellStyle name="Normal 2 2 3 2 2 3 3 4" xfId="5105"/>
    <cellStyle name="Normal 2 2 3 2 2 3 3 4 2" xfId="8138"/>
    <cellStyle name="Normal 2 2 3 2 2 3 3 5" xfId="8143"/>
    <cellStyle name="Normal 2 2 3 2 2 3 4" xfId="5106"/>
    <cellStyle name="Normal 2 2 3 2 2 3 4 2" xfId="5107"/>
    <cellStyle name="Normal 2 2 3 2 2 3 4 2 2" xfId="8136"/>
    <cellStyle name="Normal 2 2 3 2 2 3 4 3" xfId="8137"/>
    <cellStyle name="Normal 2 2 3 2 2 3 5" xfId="5108"/>
    <cellStyle name="Normal 2 2 3 2 2 3 5 2" xfId="5109"/>
    <cellStyle name="Normal 2 2 3 2 2 3 5 2 2" xfId="8134"/>
    <cellStyle name="Normal 2 2 3 2 2 3 5 3" xfId="8135"/>
    <cellStyle name="Normal 2 2 3 2 2 3 6" xfId="5110"/>
    <cellStyle name="Normal 2 2 3 2 2 3 6 2" xfId="8133"/>
    <cellStyle name="Normal 2 2 3 2 2 3 7" xfId="8156"/>
    <cellStyle name="Normal 2 2 3 2 2 4" xfId="5111"/>
    <cellStyle name="Normal 2 2 3 2 2 4 2" xfId="5112"/>
    <cellStyle name="Normal 2 2 3 2 2 4 2 2" xfId="5113"/>
    <cellStyle name="Normal 2 2 3 2 2 4 2 2 2" xfId="5114"/>
    <cellStyle name="Normal 2 2 3 2 2 4 2 2 2 2" xfId="8129"/>
    <cellStyle name="Normal 2 2 3 2 2 4 2 2 3" xfId="8130"/>
    <cellStyle name="Normal 2 2 3 2 2 4 2 3" xfId="5115"/>
    <cellStyle name="Normal 2 2 3 2 2 4 2 3 2" xfId="5116"/>
    <cellStyle name="Normal 2 2 3 2 2 4 2 3 2 2" xfId="8127"/>
    <cellStyle name="Normal 2 2 3 2 2 4 2 3 3" xfId="8128"/>
    <cellStyle name="Normal 2 2 3 2 2 4 2 4" xfId="5117"/>
    <cellStyle name="Normal 2 2 3 2 2 4 2 4 2" xfId="8126"/>
    <cellStyle name="Normal 2 2 3 2 2 4 2 5" xfId="8131"/>
    <cellStyle name="Normal 2 2 3 2 2 4 3" xfId="5118"/>
    <cellStyle name="Normal 2 2 3 2 2 4 3 2" xfId="5119"/>
    <cellStyle name="Normal 2 2 3 2 2 4 3 2 2" xfId="8124"/>
    <cellStyle name="Normal 2 2 3 2 2 4 3 3" xfId="8125"/>
    <cellStyle name="Normal 2 2 3 2 2 4 4" xfId="5120"/>
    <cellStyle name="Normal 2 2 3 2 2 4 4 2" xfId="5121"/>
    <cellStyle name="Normal 2 2 3 2 2 4 4 2 2" xfId="8122"/>
    <cellStyle name="Normal 2 2 3 2 2 4 4 3" xfId="8123"/>
    <cellStyle name="Normal 2 2 3 2 2 4 5" xfId="5122"/>
    <cellStyle name="Normal 2 2 3 2 2 4 5 2" xfId="8121"/>
    <cellStyle name="Normal 2 2 3 2 2 4 6" xfId="8132"/>
    <cellStyle name="Normal 2 2 3 2 2 5" xfId="5123"/>
    <cellStyle name="Normal 2 2 3 2 2 5 2" xfId="5124"/>
    <cellStyle name="Normal 2 2 3 2 2 5 2 2" xfId="5125"/>
    <cellStyle name="Normal 2 2 3 2 2 5 2 2 2" xfId="8118"/>
    <cellStyle name="Normal 2 2 3 2 2 5 2 3" xfId="8119"/>
    <cellStyle name="Normal 2 2 3 2 2 5 3" xfId="5126"/>
    <cellStyle name="Normal 2 2 3 2 2 5 3 2" xfId="5127"/>
    <cellStyle name="Normal 2 2 3 2 2 5 3 2 2" xfId="8116"/>
    <cellStyle name="Normal 2 2 3 2 2 5 3 3" xfId="8117"/>
    <cellStyle name="Normal 2 2 3 2 2 5 4" xfId="5128"/>
    <cellStyle name="Normal 2 2 3 2 2 5 4 2" xfId="8115"/>
    <cellStyle name="Normal 2 2 3 2 2 5 5" xfId="8120"/>
    <cellStyle name="Normal 2 2 3 2 2 6" xfId="5129"/>
    <cellStyle name="Normal 2 2 3 2 2 6 2" xfId="5130"/>
    <cellStyle name="Normal 2 2 3 2 2 6 2 2" xfId="8113"/>
    <cellStyle name="Normal 2 2 3 2 2 6 3" xfId="8114"/>
    <cellStyle name="Normal 2 2 3 2 2 7" xfId="5131"/>
    <cellStyle name="Normal 2 2 3 2 2 7 2" xfId="5132"/>
    <cellStyle name="Normal 2 2 3 2 2 7 2 2" xfId="8111"/>
    <cellStyle name="Normal 2 2 3 2 2 7 3" xfId="8112"/>
    <cellStyle name="Normal 2 2 3 2 2 8" xfId="5133"/>
    <cellStyle name="Normal 2 2 3 2 2 8 2" xfId="8110"/>
    <cellStyle name="Normal 2 2 3 2 2 9" xfId="8181"/>
    <cellStyle name="Normal 2 2 3 2 3" xfId="5134"/>
    <cellStyle name="Normal 2 2 3 2 3 2" xfId="8109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2 2 2" xfId="8104"/>
    <cellStyle name="Normal 2 2 3 2 4 2 2 2 3" xfId="8105"/>
    <cellStyle name="Normal 2 2 3 2 4 2 2 3" xfId="5140"/>
    <cellStyle name="Normal 2 2 3 2 4 2 2 3 2" xfId="5141"/>
    <cellStyle name="Normal 2 2 3 2 4 2 2 3 2 2" xfId="8102"/>
    <cellStyle name="Normal 2 2 3 2 4 2 2 3 3" xfId="8103"/>
    <cellStyle name="Normal 2 2 3 2 4 2 2 4" xfId="5142"/>
    <cellStyle name="Normal 2 2 3 2 4 2 2 4 2" xfId="8101"/>
    <cellStyle name="Normal 2 2 3 2 4 2 2 5" xfId="8106"/>
    <cellStyle name="Normal 2 2 3 2 4 2 3" xfId="5143"/>
    <cellStyle name="Normal 2 2 3 2 4 2 3 2" xfId="5144"/>
    <cellStyle name="Normal 2 2 3 2 4 2 3 2 2" xfId="8099"/>
    <cellStyle name="Normal 2 2 3 2 4 2 3 3" xfId="8100"/>
    <cellStyle name="Normal 2 2 3 2 4 2 4" xfId="5145"/>
    <cellStyle name="Normal 2 2 3 2 4 2 4 2" xfId="5146"/>
    <cellStyle name="Normal 2 2 3 2 4 2 4 2 2" xfId="8097"/>
    <cellStyle name="Normal 2 2 3 2 4 2 4 3" xfId="8098"/>
    <cellStyle name="Normal 2 2 3 2 4 2 5" xfId="5147"/>
    <cellStyle name="Normal 2 2 3 2 4 2 5 2" xfId="8096"/>
    <cellStyle name="Normal 2 2 3 2 4 2 6" xfId="8107"/>
    <cellStyle name="Normal 2 2 3 2 4 3" xfId="5148"/>
    <cellStyle name="Normal 2 2 3 2 4 3 2" xfId="5149"/>
    <cellStyle name="Normal 2 2 3 2 4 3 2 2" xfId="5150"/>
    <cellStyle name="Normal 2 2 3 2 4 3 2 2 2" xfId="8093"/>
    <cellStyle name="Normal 2 2 3 2 4 3 2 3" xfId="8094"/>
    <cellStyle name="Normal 2 2 3 2 4 3 3" xfId="5151"/>
    <cellStyle name="Normal 2 2 3 2 4 3 3 2" xfId="5152"/>
    <cellStyle name="Normal 2 2 3 2 4 3 3 2 2" xfId="8091"/>
    <cellStyle name="Normal 2 2 3 2 4 3 3 3" xfId="8092"/>
    <cellStyle name="Normal 2 2 3 2 4 3 4" xfId="5153"/>
    <cellStyle name="Normal 2 2 3 2 4 3 4 2" xfId="8090"/>
    <cellStyle name="Normal 2 2 3 2 4 3 5" xfId="8095"/>
    <cellStyle name="Normal 2 2 3 2 4 4" xfId="5154"/>
    <cellStyle name="Normal 2 2 3 2 4 4 2" xfId="5155"/>
    <cellStyle name="Normal 2 2 3 2 4 4 2 2" xfId="8088"/>
    <cellStyle name="Normal 2 2 3 2 4 4 3" xfId="8089"/>
    <cellStyle name="Normal 2 2 3 2 4 5" xfId="5156"/>
    <cellStyle name="Normal 2 2 3 2 4 5 2" xfId="5157"/>
    <cellStyle name="Normal 2 2 3 2 4 5 2 2" xfId="8086"/>
    <cellStyle name="Normal 2 2 3 2 4 5 3" xfId="8087"/>
    <cellStyle name="Normal 2 2 3 2 4 6" xfId="5158"/>
    <cellStyle name="Normal 2 2 3 2 4 6 2" xfId="8085"/>
    <cellStyle name="Normal 2 2 3 2 4 7" xfId="810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2 2 2" xfId="8080"/>
    <cellStyle name="Normal 2 2 3 2 5 2 2 2 3" xfId="8081"/>
    <cellStyle name="Normal 2 2 3 2 5 2 2 3" xfId="5164"/>
    <cellStyle name="Normal 2 2 3 2 5 2 2 3 2" xfId="5165"/>
    <cellStyle name="Normal 2 2 3 2 5 2 2 3 2 2" xfId="8078"/>
    <cellStyle name="Normal 2 2 3 2 5 2 2 3 3" xfId="8079"/>
    <cellStyle name="Normal 2 2 3 2 5 2 2 4" xfId="5166"/>
    <cellStyle name="Normal 2 2 3 2 5 2 2 4 2" xfId="8077"/>
    <cellStyle name="Normal 2 2 3 2 5 2 2 5" xfId="8082"/>
    <cellStyle name="Normal 2 2 3 2 5 2 3" xfId="5167"/>
    <cellStyle name="Normal 2 2 3 2 5 2 3 2" xfId="5168"/>
    <cellStyle name="Normal 2 2 3 2 5 2 3 2 2" xfId="8075"/>
    <cellStyle name="Normal 2 2 3 2 5 2 3 3" xfId="8076"/>
    <cellStyle name="Normal 2 2 3 2 5 2 4" xfId="5169"/>
    <cellStyle name="Normal 2 2 3 2 5 2 4 2" xfId="5170"/>
    <cellStyle name="Normal 2 2 3 2 5 2 4 2 2" xfId="8073"/>
    <cellStyle name="Normal 2 2 3 2 5 2 4 3" xfId="8074"/>
    <cellStyle name="Normal 2 2 3 2 5 2 5" xfId="5171"/>
    <cellStyle name="Normal 2 2 3 2 5 2 5 2" xfId="8072"/>
    <cellStyle name="Normal 2 2 3 2 5 2 6" xfId="8083"/>
    <cellStyle name="Normal 2 2 3 2 5 3" xfId="5172"/>
    <cellStyle name="Normal 2 2 3 2 5 3 2" xfId="5173"/>
    <cellStyle name="Normal 2 2 3 2 5 3 2 2" xfId="5174"/>
    <cellStyle name="Normal 2 2 3 2 5 3 2 2 2" xfId="8069"/>
    <cellStyle name="Normal 2 2 3 2 5 3 2 3" xfId="8070"/>
    <cellStyle name="Normal 2 2 3 2 5 3 3" xfId="5175"/>
    <cellStyle name="Normal 2 2 3 2 5 3 3 2" xfId="5176"/>
    <cellStyle name="Normal 2 2 3 2 5 3 3 2 2" xfId="8067"/>
    <cellStyle name="Normal 2 2 3 2 5 3 3 3" xfId="8068"/>
    <cellStyle name="Normal 2 2 3 2 5 3 4" xfId="5177"/>
    <cellStyle name="Normal 2 2 3 2 5 3 4 2" xfId="8066"/>
    <cellStyle name="Normal 2 2 3 2 5 3 5" xfId="8071"/>
    <cellStyle name="Normal 2 2 3 2 5 4" xfId="5178"/>
    <cellStyle name="Normal 2 2 3 2 5 4 2" xfId="5179"/>
    <cellStyle name="Normal 2 2 3 2 5 4 2 2" xfId="8064"/>
    <cellStyle name="Normal 2 2 3 2 5 4 3" xfId="8065"/>
    <cellStyle name="Normal 2 2 3 2 5 5" xfId="5180"/>
    <cellStyle name="Normal 2 2 3 2 5 5 2" xfId="5181"/>
    <cellStyle name="Normal 2 2 3 2 5 5 2 2" xfId="8062"/>
    <cellStyle name="Normal 2 2 3 2 5 5 3" xfId="8063"/>
    <cellStyle name="Normal 2 2 3 2 5 6" xfId="5182"/>
    <cellStyle name="Normal 2 2 3 2 5 6 2" xfId="8061"/>
    <cellStyle name="Normal 2 2 3 2 5 7" xfId="8084"/>
    <cellStyle name="Normal 2 2 3 2 6" xfId="5183"/>
    <cellStyle name="Normal 2 2 3 2 6 2" xfId="5184"/>
    <cellStyle name="Normal 2 2 3 2 6 2 2" xfId="5185"/>
    <cellStyle name="Normal 2 2 3 2 6 2 2 2" xfId="5186"/>
    <cellStyle name="Normal 2 2 3 2 6 2 2 2 2" xfId="8057"/>
    <cellStyle name="Normal 2 2 3 2 6 2 2 3" xfId="8058"/>
    <cellStyle name="Normal 2 2 3 2 6 2 3" xfId="5187"/>
    <cellStyle name="Normal 2 2 3 2 6 2 3 2" xfId="5188"/>
    <cellStyle name="Normal 2 2 3 2 6 2 3 2 2" xfId="8055"/>
    <cellStyle name="Normal 2 2 3 2 6 2 3 3" xfId="8056"/>
    <cellStyle name="Normal 2 2 3 2 6 2 4" xfId="5189"/>
    <cellStyle name="Normal 2 2 3 2 6 2 4 2" xfId="8054"/>
    <cellStyle name="Normal 2 2 3 2 6 2 5" xfId="8059"/>
    <cellStyle name="Normal 2 2 3 2 6 3" xfId="5190"/>
    <cellStyle name="Normal 2 2 3 2 6 3 2" xfId="5191"/>
    <cellStyle name="Normal 2 2 3 2 6 3 2 2" xfId="8052"/>
    <cellStyle name="Normal 2 2 3 2 6 3 3" xfId="8053"/>
    <cellStyle name="Normal 2 2 3 2 6 4" xfId="5192"/>
    <cellStyle name="Normal 2 2 3 2 6 4 2" xfId="5193"/>
    <cellStyle name="Normal 2 2 3 2 6 4 2 2" xfId="8050"/>
    <cellStyle name="Normal 2 2 3 2 6 4 3" xfId="8051"/>
    <cellStyle name="Normal 2 2 3 2 6 5" xfId="5194"/>
    <cellStyle name="Normal 2 2 3 2 6 5 2" xfId="8049"/>
    <cellStyle name="Normal 2 2 3 2 6 6" xfId="8060"/>
    <cellStyle name="Normal 2 2 3 2 7" xfId="5195"/>
    <cellStyle name="Normal 2 2 3 2 7 2" xfId="5196"/>
    <cellStyle name="Normal 2 2 3 2 7 2 2" xfId="5197"/>
    <cellStyle name="Normal 2 2 3 2 7 2 2 2" xfId="8046"/>
    <cellStyle name="Normal 2 2 3 2 7 2 3" xfId="8047"/>
    <cellStyle name="Normal 2 2 3 2 7 3" xfId="5198"/>
    <cellStyle name="Normal 2 2 3 2 7 3 2" xfId="5199"/>
    <cellStyle name="Normal 2 2 3 2 7 3 2 2" xfId="8044"/>
    <cellStyle name="Normal 2 2 3 2 7 3 3" xfId="8045"/>
    <cellStyle name="Normal 2 2 3 2 7 4" xfId="5200"/>
    <cellStyle name="Normal 2 2 3 2 7 4 2" xfId="8043"/>
    <cellStyle name="Normal 2 2 3 2 7 5" xfId="8048"/>
    <cellStyle name="Normal 2 2 3 2 8" xfId="5201"/>
    <cellStyle name="Normal 2 2 3 2 8 2" xfId="5202"/>
    <cellStyle name="Normal 2 2 3 2 8 2 2" xfId="8041"/>
    <cellStyle name="Normal 2 2 3 2 8 3" xfId="8042"/>
    <cellStyle name="Normal 2 2 3 2 9" xfId="5203"/>
    <cellStyle name="Normal 2 2 3 2 9 2" xfId="5204"/>
    <cellStyle name="Normal 2 2 3 2 9 2 2" xfId="8039"/>
    <cellStyle name="Normal 2 2 3 2 9 3" xfId="8040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2 2 2" xfId="8033"/>
    <cellStyle name="Normal 2 2 3 3 2 2 2 2 3" xfId="8034"/>
    <cellStyle name="Normal 2 2 3 3 2 2 2 3" xfId="5211"/>
    <cellStyle name="Normal 2 2 3 3 2 2 2 3 2" xfId="5212"/>
    <cellStyle name="Normal 2 2 3 3 2 2 2 3 2 2" xfId="8031"/>
    <cellStyle name="Normal 2 2 3 3 2 2 2 3 3" xfId="8032"/>
    <cellStyle name="Normal 2 2 3 3 2 2 2 4" xfId="5213"/>
    <cellStyle name="Normal 2 2 3 3 2 2 2 4 2" xfId="8030"/>
    <cellStyle name="Normal 2 2 3 3 2 2 2 5" xfId="8035"/>
    <cellStyle name="Normal 2 2 3 3 2 2 3" xfId="5214"/>
    <cellStyle name="Normal 2 2 3 3 2 2 3 2" xfId="5215"/>
    <cellStyle name="Normal 2 2 3 3 2 2 3 2 2" xfId="8028"/>
    <cellStyle name="Normal 2 2 3 3 2 2 3 3" xfId="8029"/>
    <cellStyle name="Normal 2 2 3 3 2 2 4" xfId="5216"/>
    <cellStyle name="Normal 2 2 3 3 2 2 4 2" xfId="5217"/>
    <cellStyle name="Normal 2 2 3 3 2 2 4 2 2" xfId="8026"/>
    <cellStyle name="Normal 2 2 3 3 2 2 4 3" xfId="8027"/>
    <cellStyle name="Normal 2 2 3 3 2 2 5" xfId="5218"/>
    <cellStyle name="Normal 2 2 3 3 2 2 5 2" xfId="8025"/>
    <cellStyle name="Normal 2 2 3 3 2 2 6" xfId="8036"/>
    <cellStyle name="Normal 2 2 3 3 2 3" xfId="5219"/>
    <cellStyle name="Normal 2 2 3 3 2 3 2" xfId="5220"/>
    <cellStyle name="Normal 2 2 3 3 2 3 2 2" xfId="5221"/>
    <cellStyle name="Normal 2 2 3 3 2 3 2 2 2" xfId="8022"/>
    <cellStyle name="Normal 2 2 3 3 2 3 2 3" xfId="8023"/>
    <cellStyle name="Normal 2 2 3 3 2 3 3" xfId="5222"/>
    <cellStyle name="Normal 2 2 3 3 2 3 3 2" xfId="5223"/>
    <cellStyle name="Normal 2 2 3 3 2 3 3 2 2" xfId="8020"/>
    <cellStyle name="Normal 2 2 3 3 2 3 3 3" xfId="8021"/>
    <cellStyle name="Normal 2 2 3 3 2 3 4" xfId="5224"/>
    <cellStyle name="Normal 2 2 3 3 2 3 4 2" xfId="8019"/>
    <cellStyle name="Normal 2 2 3 3 2 3 5" xfId="8024"/>
    <cellStyle name="Normal 2 2 3 3 2 4" xfId="5225"/>
    <cellStyle name="Normal 2 2 3 3 2 4 2" xfId="5226"/>
    <cellStyle name="Normal 2 2 3 3 2 4 2 2" xfId="8017"/>
    <cellStyle name="Normal 2 2 3 3 2 4 3" xfId="8018"/>
    <cellStyle name="Normal 2 2 3 3 2 5" xfId="5227"/>
    <cellStyle name="Normal 2 2 3 3 2 5 2" xfId="5228"/>
    <cellStyle name="Normal 2 2 3 3 2 5 2 2" xfId="8015"/>
    <cellStyle name="Normal 2 2 3 3 2 5 3" xfId="8016"/>
    <cellStyle name="Normal 2 2 3 3 2 6" xfId="5229"/>
    <cellStyle name="Normal 2 2 3 3 2 6 2" xfId="8014"/>
    <cellStyle name="Normal 2 2 3 3 2 7" xfId="8037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2 2 2" xfId="8009"/>
    <cellStyle name="Normal 2 2 3 3 3 2 2 2 3" xfId="8010"/>
    <cellStyle name="Normal 2 2 3 3 3 2 2 3" xfId="5235"/>
    <cellStyle name="Normal 2 2 3 3 3 2 2 3 2" xfId="5236"/>
    <cellStyle name="Normal 2 2 3 3 3 2 2 3 2 2" xfId="8007"/>
    <cellStyle name="Normal 2 2 3 3 3 2 2 3 3" xfId="8008"/>
    <cellStyle name="Normal 2 2 3 3 3 2 2 4" xfId="5237"/>
    <cellStyle name="Normal 2 2 3 3 3 2 2 4 2" xfId="8006"/>
    <cellStyle name="Normal 2 2 3 3 3 2 2 5" xfId="8011"/>
    <cellStyle name="Normal 2 2 3 3 3 2 3" xfId="5238"/>
    <cellStyle name="Normal 2 2 3 3 3 2 3 2" xfId="5239"/>
    <cellStyle name="Normal 2 2 3 3 3 2 3 2 2" xfId="8004"/>
    <cellStyle name="Normal 2 2 3 3 3 2 3 3" xfId="8005"/>
    <cellStyle name="Normal 2 2 3 3 3 2 4" xfId="5240"/>
    <cellStyle name="Normal 2 2 3 3 3 2 4 2" xfId="5241"/>
    <cellStyle name="Normal 2 2 3 3 3 2 4 2 2" xfId="8002"/>
    <cellStyle name="Normal 2 2 3 3 3 2 4 3" xfId="8003"/>
    <cellStyle name="Normal 2 2 3 3 3 2 5" xfId="5242"/>
    <cellStyle name="Normal 2 2 3 3 3 2 5 2" xfId="8001"/>
    <cellStyle name="Normal 2 2 3 3 3 2 6" xfId="8012"/>
    <cellStyle name="Normal 2 2 3 3 3 3" xfId="5243"/>
    <cellStyle name="Normal 2 2 3 3 3 3 2" xfId="5244"/>
    <cellStyle name="Normal 2 2 3 3 3 3 2 2" xfId="5245"/>
    <cellStyle name="Normal 2 2 3 3 3 3 2 2 2" xfId="7998"/>
    <cellStyle name="Normal 2 2 3 3 3 3 2 3" xfId="7999"/>
    <cellStyle name="Normal 2 2 3 3 3 3 3" xfId="5246"/>
    <cellStyle name="Normal 2 2 3 3 3 3 3 2" xfId="5247"/>
    <cellStyle name="Normal 2 2 3 3 3 3 3 2 2" xfId="7996"/>
    <cellStyle name="Normal 2 2 3 3 3 3 3 3" xfId="7997"/>
    <cellStyle name="Normal 2 2 3 3 3 3 4" xfId="5248"/>
    <cellStyle name="Normal 2 2 3 3 3 3 4 2" xfId="7995"/>
    <cellStyle name="Normal 2 2 3 3 3 3 5" xfId="8000"/>
    <cellStyle name="Normal 2 2 3 3 3 4" xfId="5249"/>
    <cellStyle name="Normal 2 2 3 3 3 4 2" xfId="5250"/>
    <cellStyle name="Normal 2 2 3 3 3 4 2 2" xfId="7993"/>
    <cellStyle name="Normal 2 2 3 3 3 4 3" xfId="7994"/>
    <cellStyle name="Normal 2 2 3 3 3 5" xfId="5251"/>
    <cellStyle name="Normal 2 2 3 3 3 5 2" xfId="5252"/>
    <cellStyle name="Normal 2 2 3 3 3 5 2 2" xfId="7991"/>
    <cellStyle name="Normal 2 2 3 3 3 5 3" xfId="7992"/>
    <cellStyle name="Normal 2 2 3 3 3 6" xfId="5253"/>
    <cellStyle name="Normal 2 2 3 3 3 6 2" xfId="7990"/>
    <cellStyle name="Normal 2 2 3 3 3 7" xfId="8013"/>
    <cellStyle name="Normal 2 2 3 3 4" xfId="5254"/>
    <cellStyle name="Normal 2 2 3 3 4 2" xfId="5255"/>
    <cellStyle name="Normal 2 2 3 3 4 2 2" xfId="5256"/>
    <cellStyle name="Normal 2 2 3 3 4 2 2 2" xfId="5257"/>
    <cellStyle name="Normal 2 2 3 3 4 2 2 2 2" xfId="7986"/>
    <cellStyle name="Normal 2 2 3 3 4 2 2 3" xfId="7987"/>
    <cellStyle name="Normal 2 2 3 3 4 2 3" xfId="5258"/>
    <cellStyle name="Normal 2 2 3 3 4 2 3 2" xfId="5259"/>
    <cellStyle name="Normal 2 2 3 3 4 2 3 2 2" xfId="7984"/>
    <cellStyle name="Normal 2 2 3 3 4 2 3 3" xfId="7985"/>
    <cellStyle name="Normal 2 2 3 3 4 2 4" xfId="5260"/>
    <cellStyle name="Normal 2 2 3 3 4 2 4 2" xfId="7983"/>
    <cellStyle name="Normal 2 2 3 3 4 2 5" xfId="7988"/>
    <cellStyle name="Normal 2 2 3 3 4 3" xfId="5261"/>
    <cellStyle name="Normal 2 2 3 3 4 3 2" xfId="5262"/>
    <cellStyle name="Normal 2 2 3 3 4 3 2 2" xfId="7981"/>
    <cellStyle name="Normal 2 2 3 3 4 3 3" xfId="7982"/>
    <cellStyle name="Normal 2 2 3 3 4 4" xfId="5263"/>
    <cellStyle name="Normal 2 2 3 3 4 4 2" xfId="5264"/>
    <cellStyle name="Normal 2 2 3 3 4 4 2 2" xfId="7979"/>
    <cellStyle name="Normal 2 2 3 3 4 4 3" xfId="7980"/>
    <cellStyle name="Normal 2 2 3 3 4 5" xfId="5265"/>
    <cellStyle name="Normal 2 2 3 3 4 5 2" xfId="7978"/>
    <cellStyle name="Normal 2 2 3 3 4 6" xfId="7989"/>
    <cellStyle name="Normal 2 2 3 3 5" xfId="5266"/>
    <cellStyle name="Normal 2 2 3 3 5 2" xfId="5267"/>
    <cellStyle name="Normal 2 2 3 3 5 2 2" xfId="5268"/>
    <cellStyle name="Normal 2 2 3 3 5 2 2 2" xfId="7975"/>
    <cellStyle name="Normal 2 2 3 3 5 2 3" xfId="7976"/>
    <cellStyle name="Normal 2 2 3 3 5 3" xfId="5269"/>
    <cellStyle name="Normal 2 2 3 3 5 3 2" xfId="5270"/>
    <cellStyle name="Normal 2 2 3 3 5 3 2 2" xfId="7973"/>
    <cellStyle name="Normal 2 2 3 3 5 3 3" xfId="7974"/>
    <cellStyle name="Normal 2 2 3 3 5 4" xfId="5271"/>
    <cellStyle name="Normal 2 2 3 3 5 4 2" xfId="7972"/>
    <cellStyle name="Normal 2 2 3 3 5 5" xfId="7977"/>
    <cellStyle name="Normal 2 2 3 3 6" xfId="5272"/>
    <cellStyle name="Normal 2 2 3 3 6 2" xfId="5273"/>
    <cellStyle name="Normal 2 2 3 3 6 2 2" xfId="7970"/>
    <cellStyle name="Normal 2 2 3 3 6 3" xfId="7971"/>
    <cellStyle name="Normal 2 2 3 3 7" xfId="5274"/>
    <cellStyle name="Normal 2 2 3 3 7 2" xfId="5275"/>
    <cellStyle name="Normal 2 2 3 3 7 2 2" xfId="7968"/>
    <cellStyle name="Normal 2 2 3 3 7 3" xfId="7969"/>
    <cellStyle name="Normal 2 2 3 3 8" xfId="5276"/>
    <cellStyle name="Normal 2 2 3 3 8 2" xfId="7967"/>
    <cellStyle name="Normal 2 2 3 3 9" xfId="8038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2 2 2" xfId="7961"/>
    <cellStyle name="Normal 2 2 3 4 2 2 2 2 3" xfId="7962"/>
    <cellStyle name="Normal 2 2 3 4 2 2 2 3" xfId="5283"/>
    <cellStyle name="Normal 2 2 3 4 2 2 2 3 2" xfId="5284"/>
    <cellStyle name="Normal 2 2 3 4 2 2 2 3 2 2" xfId="7959"/>
    <cellStyle name="Normal 2 2 3 4 2 2 2 3 3" xfId="7960"/>
    <cellStyle name="Normal 2 2 3 4 2 2 2 4" xfId="5285"/>
    <cellStyle name="Normal 2 2 3 4 2 2 2 4 2" xfId="7958"/>
    <cellStyle name="Normal 2 2 3 4 2 2 2 5" xfId="7963"/>
    <cellStyle name="Normal 2 2 3 4 2 2 3" xfId="5286"/>
    <cellStyle name="Normal 2 2 3 4 2 2 3 2" xfId="5287"/>
    <cellStyle name="Normal 2 2 3 4 2 2 3 2 2" xfId="7956"/>
    <cellStyle name="Normal 2 2 3 4 2 2 3 3" xfId="7957"/>
    <cellStyle name="Normal 2 2 3 4 2 2 4" xfId="5288"/>
    <cellStyle name="Normal 2 2 3 4 2 2 4 2" xfId="5289"/>
    <cellStyle name="Normal 2 2 3 4 2 2 4 2 2" xfId="7954"/>
    <cellStyle name="Normal 2 2 3 4 2 2 4 3" xfId="7955"/>
    <cellStyle name="Normal 2 2 3 4 2 2 5" xfId="5290"/>
    <cellStyle name="Normal 2 2 3 4 2 2 5 2" xfId="7953"/>
    <cellStyle name="Normal 2 2 3 4 2 2 6" xfId="7964"/>
    <cellStyle name="Normal 2 2 3 4 2 3" xfId="5291"/>
    <cellStyle name="Normal 2 2 3 4 2 3 2" xfId="5292"/>
    <cellStyle name="Normal 2 2 3 4 2 3 2 2" xfId="5293"/>
    <cellStyle name="Normal 2 2 3 4 2 3 2 2 2" xfId="7950"/>
    <cellStyle name="Normal 2 2 3 4 2 3 2 3" xfId="7951"/>
    <cellStyle name="Normal 2 2 3 4 2 3 3" xfId="5294"/>
    <cellStyle name="Normal 2 2 3 4 2 3 3 2" xfId="5295"/>
    <cellStyle name="Normal 2 2 3 4 2 3 3 2 2" xfId="7948"/>
    <cellStyle name="Normal 2 2 3 4 2 3 3 3" xfId="7949"/>
    <cellStyle name="Normal 2 2 3 4 2 3 4" xfId="5296"/>
    <cellStyle name="Normal 2 2 3 4 2 3 4 2" xfId="7947"/>
    <cellStyle name="Normal 2 2 3 4 2 3 5" xfId="7952"/>
    <cellStyle name="Normal 2 2 3 4 2 4" xfId="5297"/>
    <cellStyle name="Normal 2 2 3 4 2 4 2" xfId="5298"/>
    <cellStyle name="Normal 2 2 3 4 2 4 2 2" xfId="7945"/>
    <cellStyle name="Normal 2 2 3 4 2 4 3" xfId="7946"/>
    <cellStyle name="Normal 2 2 3 4 2 5" xfId="5299"/>
    <cellStyle name="Normal 2 2 3 4 2 5 2" xfId="5300"/>
    <cellStyle name="Normal 2 2 3 4 2 5 2 2" xfId="7943"/>
    <cellStyle name="Normal 2 2 3 4 2 5 3" xfId="7944"/>
    <cellStyle name="Normal 2 2 3 4 2 6" xfId="5301"/>
    <cellStyle name="Normal 2 2 3 4 2 6 2" xfId="7942"/>
    <cellStyle name="Normal 2 2 3 4 2 7" xfId="7965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2 2 2" xfId="7937"/>
    <cellStyle name="Normal 2 2 3 4 3 2 2 2 3" xfId="7938"/>
    <cellStyle name="Normal 2 2 3 4 3 2 2 3" xfId="5307"/>
    <cellStyle name="Normal 2 2 3 4 3 2 2 3 2" xfId="5308"/>
    <cellStyle name="Normal 2 2 3 4 3 2 2 3 2 2" xfId="7935"/>
    <cellStyle name="Normal 2 2 3 4 3 2 2 3 3" xfId="7936"/>
    <cellStyle name="Normal 2 2 3 4 3 2 2 4" xfId="5309"/>
    <cellStyle name="Normal 2 2 3 4 3 2 2 4 2" xfId="7934"/>
    <cellStyle name="Normal 2 2 3 4 3 2 2 5" xfId="7939"/>
    <cellStyle name="Normal 2 2 3 4 3 2 3" xfId="5310"/>
    <cellStyle name="Normal 2 2 3 4 3 2 3 2" xfId="5311"/>
    <cellStyle name="Normal 2 2 3 4 3 2 3 2 2" xfId="7932"/>
    <cellStyle name="Normal 2 2 3 4 3 2 3 3" xfId="7933"/>
    <cellStyle name="Normal 2 2 3 4 3 2 4" xfId="5312"/>
    <cellStyle name="Normal 2 2 3 4 3 2 4 2" xfId="5313"/>
    <cellStyle name="Normal 2 2 3 4 3 2 4 2 2" xfId="7930"/>
    <cellStyle name="Normal 2 2 3 4 3 2 4 3" xfId="7931"/>
    <cellStyle name="Normal 2 2 3 4 3 2 5" xfId="5314"/>
    <cellStyle name="Normal 2 2 3 4 3 2 5 2" xfId="7929"/>
    <cellStyle name="Normal 2 2 3 4 3 2 6" xfId="7940"/>
    <cellStyle name="Normal 2 2 3 4 3 3" xfId="5315"/>
    <cellStyle name="Normal 2 2 3 4 3 3 2" xfId="5316"/>
    <cellStyle name="Normal 2 2 3 4 3 3 2 2" xfId="5317"/>
    <cellStyle name="Normal 2 2 3 4 3 3 2 2 2" xfId="7926"/>
    <cellStyle name="Normal 2 2 3 4 3 3 2 3" xfId="7927"/>
    <cellStyle name="Normal 2 2 3 4 3 3 3" xfId="5318"/>
    <cellStyle name="Normal 2 2 3 4 3 3 3 2" xfId="5319"/>
    <cellStyle name="Normal 2 2 3 4 3 3 3 2 2" xfId="7924"/>
    <cellStyle name="Normal 2 2 3 4 3 3 3 3" xfId="7925"/>
    <cellStyle name="Normal 2 2 3 4 3 3 4" xfId="5320"/>
    <cellStyle name="Normal 2 2 3 4 3 3 4 2" xfId="7923"/>
    <cellStyle name="Normal 2 2 3 4 3 3 5" xfId="7928"/>
    <cellStyle name="Normal 2 2 3 4 3 4" xfId="5321"/>
    <cellStyle name="Normal 2 2 3 4 3 4 2" xfId="5322"/>
    <cellStyle name="Normal 2 2 3 4 3 4 2 2" xfId="7921"/>
    <cellStyle name="Normal 2 2 3 4 3 4 3" xfId="7922"/>
    <cellStyle name="Normal 2 2 3 4 3 5" xfId="5323"/>
    <cellStyle name="Normal 2 2 3 4 3 5 2" xfId="5324"/>
    <cellStyle name="Normal 2 2 3 4 3 5 2 2" xfId="7919"/>
    <cellStyle name="Normal 2 2 3 4 3 5 3" xfId="7920"/>
    <cellStyle name="Normal 2 2 3 4 3 6" xfId="5325"/>
    <cellStyle name="Normal 2 2 3 4 3 6 2" xfId="7918"/>
    <cellStyle name="Normal 2 2 3 4 3 7" xfId="7941"/>
    <cellStyle name="Normal 2 2 3 4 4" xfId="5326"/>
    <cellStyle name="Normal 2 2 3 4 4 2" xfId="5327"/>
    <cellStyle name="Normal 2 2 3 4 4 2 2" xfId="5328"/>
    <cellStyle name="Normal 2 2 3 4 4 2 2 2" xfId="5329"/>
    <cellStyle name="Normal 2 2 3 4 4 2 2 2 2" xfId="7914"/>
    <cellStyle name="Normal 2 2 3 4 4 2 2 3" xfId="7915"/>
    <cellStyle name="Normal 2 2 3 4 4 2 3" xfId="5330"/>
    <cellStyle name="Normal 2 2 3 4 4 2 3 2" xfId="5331"/>
    <cellStyle name="Normal 2 2 3 4 4 2 3 2 2" xfId="7912"/>
    <cellStyle name="Normal 2 2 3 4 4 2 3 3" xfId="7913"/>
    <cellStyle name="Normal 2 2 3 4 4 2 4" xfId="5332"/>
    <cellStyle name="Normal 2 2 3 4 4 2 4 2" xfId="7911"/>
    <cellStyle name="Normal 2 2 3 4 4 2 5" xfId="7916"/>
    <cellStyle name="Normal 2 2 3 4 4 3" xfId="5333"/>
    <cellStyle name="Normal 2 2 3 4 4 3 2" xfId="5334"/>
    <cellStyle name="Normal 2 2 3 4 4 3 2 2" xfId="7909"/>
    <cellStyle name="Normal 2 2 3 4 4 3 3" xfId="7910"/>
    <cellStyle name="Normal 2 2 3 4 4 4" xfId="5335"/>
    <cellStyle name="Normal 2 2 3 4 4 4 2" xfId="5336"/>
    <cellStyle name="Normal 2 2 3 4 4 4 2 2" xfId="7907"/>
    <cellStyle name="Normal 2 2 3 4 4 4 3" xfId="7908"/>
    <cellStyle name="Normal 2 2 3 4 4 5" xfId="5337"/>
    <cellStyle name="Normal 2 2 3 4 4 5 2" xfId="7906"/>
    <cellStyle name="Normal 2 2 3 4 4 6" xfId="7917"/>
    <cellStyle name="Normal 2 2 3 4 5" xfId="5338"/>
    <cellStyle name="Normal 2 2 3 4 5 2" xfId="5339"/>
    <cellStyle name="Normal 2 2 3 4 5 2 2" xfId="5340"/>
    <cellStyle name="Normal 2 2 3 4 5 2 2 2" xfId="7903"/>
    <cellStyle name="Normal 2 2 3 4 5 2 3" xfId="7904"/>
    <cellStyle name="Normal 2 2 3 4 5 3" xfId="5341"/>
    <cellStyle name="Normal 2 2 3 4 5 3 2" xfId="5342"/>
    <cellStyle name="Normal 2 2 3 4 5 3 2 2" xfId="7901"/>
    <cellStyle name="Normal 2 2 3 4 5 3 3" xfId="7902"/>
    <cellStyle name="Normal 2 2 3 4 5 4" xfId="5343"/>
    <cellStyle name="Normal 2 2 3 4 5 4 2" xfId="7900"/>
    <cellStyle name="Normal 2 2 3 4 5 5" xfId="7905"/>
    <cellStyle name="Normal 2 2 3 4 6" xfId="5344"/>
    <cellStyle name="Normal 2 2 3 4 6 2" xfId="5345"/>
    <cellStyle name="Normal 2 2 3 4 6 2 2" xfId="7898"/>
    <cellStyle name="Normal 2 2 3 4 6 3" xfId="7899"/>
    <cellStyle name="Normal 2 2 3 4 7" xfId="5346"/>
    <cellStyle name="Normal 2 2 3 4 7 2" xfId="5347"/>
    <cellStyle name="Normal 2 2 3 4 7 2 2" xfId="7896"/>
    <cellStyle name="Normal 2 2 3 4 7 3" xfId="7897"/>
    <cellStyle name="Normal 2 2 3 4 8" xfId="5348"/>
    <cellStyle name="Normal 2 2 3 4 8 2" xfId="7895"/>
    <cellStyle name="Normal 2 2 3 4 9" xfId="7966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2 2 2" xfId="7890"/>
    <cellStyle name="Normal 2 2 3 5 2 2 2 3" xfId="7891"/>
    <cellStyle name="Normal 2 2 3 5 2 2 3" xfId="5354"/>
    <cellStyle name="Normal 2 2 3 5 2 2 3 2" xfId="5355"/>
    <cellStyle name="Normal 2 2 3 5 2 2 3 2 2" xfId="7888"/>
    <cellStyle name="Normal 2 2 3 5 2 2 3 3" xfId="7889"/>
    <cellStyle name="Normal 2 2 3 5 2 2 4" xfId="5356"/>
    <cellStyle name="Normal 2 2 3 5 2 2 4 2" xfId="7887"/>
    <cellStyle name="Normal 2 2 3 5 2 2 5" xfId="7892"/>
    <cellStyle name="Normal 2 2 3 5 2 3" xfId="5357"/>
    <cellStyle name="Normal 2 2 3 5 2 3 2" xfId="5358"/>
    <cellStyle name="Normal 2 2 3 5 2 3 2 2" xfId="7885"/>
    <cellStyle name="Normal 2 2 3 5 2 3 3" xfId="7886"/>
    <cellStyle name="Normal 2 2 3 5 2 4" xfId="5359"/>
    <cellStyle name="Normal 2 2 3 5 2 4 2" xfId="5360"/>
    <cellStyle name="Normal 2 2 3 5 2 4 2 2" xfId="7883"/>
    <cellStyle name="Normal 2 2 3 5 2 4 3" xfId="7884"/>
    <cellStyle name="Normal 2 2 3 5 2 5" xfId="5361"/>
    <cellStyle name="Normal 2 2 3 5 2 5 2" xfId="7882"/>
    <cellStyle name="Normal 2 2 3 5 2 6" xfId="7893"/>
    <cellStyle name="Normal 2 2 3 5 3" xfId="7894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2 2 2" xfId="7877"/>
    <cellStyle name="Normal 2 2 3 6 2 2 2 3" xfId="7878"/>
    <cellStyle name="Normal 2 2 3 6 2 2 3" xfId="5367"/>
    <cellStyle name="Normal 2 2 3 6 2 2 3 2" xfId="5368"/>
    <cellStyle name="Normal 2 2 3 6 2 2 3 2 2" xfId="7875"/>
    <cellStyle name="Normal 2 2 3 6 2 2 3 3" xfId="7876"/>
    <cellStyle name="Normal 2 2 3 6 2 2 4" xfId="5369"/>
    <cellStyle name="Normal 2 2 3 6 2 2 4 2" xfId="7874"/>
    <cellStyle name="Normal 2 2 3 6 2 2 5" xfId="7879"/>
    <cellStyle name="Normal 2 2 3 6 2 3" xfId="5370"/>
    <cellStyle name="Normal 2 2 3 6 2 3 2" xfId="5371"/>
    <cellStyle name="Normal 2 2 3 6 2 3 2 2" xfId="7872"/>
    <cellStyle name="Normal 2 2 3 6 2 3 3" xfId="7873"/>
    <cellStyle name="Normal 2 2 3 6 2 4" xfId="5372"/>
    <cellStyle name="Normal 2 2 3 6 2 4 2" xfId="5373"/>
    <cellStyle name="Normal 2 2 3 6 2 4 2 2" xfId="7870"/>
    <cellStyle name="Normal 2 2 3 6 2 4 3" xfId="7871"/>
    <cellStyle name="Normal 2 2 3 6 2 5" xfId="5374"/>
    <cellStyle name="Normal 2 2 3 6 2 5 2" xfId="7869"/>
    <cellStyle name="Normal 2 2 3 6 2 6" xfId="7880"/>
    <cellStyle name="Normal 2 2 3 6 3" xfId="5375"/>
    <cellStyle name="Normal 2 2 3 6 3 2" xfId="5376"/>
    <cellStyle name="Normal 2 2 3 6 3 2 2" xfId="5377"/>
    <cellStyle name="Normal 2 2 3 6 3 2 2 2" xfId="7866"/>
    <cellStyle name="Normal 2 2 3 6 3 2 3" xfId="7867"/>
    <cellStyle name="Normal 2 2 3 6 3 3" xfId="5378"/>
    <cellStyle name="Normal 2 2 3 6 3 3 2" xfId="5379"/>
    <cellStyle name="Normal 2 2 3 6 3 3 2 2" xfId="7864"/>
    <cellStyle name="Normal 2 2 3 6 3 3 3" xfId="7865"/>
    <cellStyle name="Normal 2 2 3 6 3 4" xfId="5380"/>
    <cellStyle name="Normal 2 2 3 6 3 4 2" xfId="7863"/>
    <cellStyle name="Normal 2 2 3 6 3 5" xfId="7868"/>
    <cellStyle name="Normal 2 2 3 6 4" xfId="5381"/>
    <cellStyle name="Normal 2 2 3 6 4 2" xfId="5382"/>
    <cellStyle name="Normal 2 2 3 6 4 2 2" xfId="7861"/>
    <cellStyle name="Normal 2 2 3 6 4 3" xfId="7862"/>
    <cellStyle name="Normal 2 2 3 6 5" xfId="5383"/>
    <cellStyle name="Normal 2 2 3 6 5 2" xfId="5384"/>
    <cellStyle name="Normal 2 2 3 6 5 2 2" xfId="7859"/>
    <cellStyle name="Normal 2 2 3 6 5 3" xfId="7860"/>
    <cellStyle name="Normal 2 2 3 6 6" xfId="5385"/>
    <cellStyle name="Normal 2 2 3 6 6 2" xfId="7858"/>
    <cellStyle name="Normal 2 2 3 6 7" xfId="7881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2 2 2" xfId="7853"/>
    <cellStyle name="Normal 2 2 3 7 2 2 2 3" xfId="7854"/>
    <cellStyle name="Normal 2 2 3 7 2 2 3" xfId="5391"/>
    <cellStyle name="Normal 2 2 3 7 2 2 3 2" xfId="5392"/>
    <cellStyle name="Normal 2 2 3 7 2 2 3 2 2" xfId="7851"/>
    <cellStyle name="Normal 2 2 3 7 2 2 3 3" xfId="7852"/>
    <cellStyle name="Normal 2 2 3 7 2 2 4" xfId="5393"/>
    <cellStyle name="Normal 2 2 3 7 2 2 4 2" xfId="7850"/>
    <cellStyle name="Normal 2 2 3 7 2 2 5" xfId="7855"/>
    <cellStyle name="Normal 2 2 3 7 2 3" xfId="5394"/>
    <cellStyle name="Normal 2 2 3 7 2 3 2" xfId="5395"/>
    <cellStyle name="Normal 2 2 3 7 2 3 2 2" xfId="7848"/>
    <cellStyle name="Normal 2 2 3 7 2 3 3" xfId="7849"/>
    <cellStyle name="Normal 2 2 3 7 2 4" xfId="5396"/>
    <cellStyle name="Normal 2 2 3 7 2 4 2" xfId="5397"/>
    <cellStyle name="Normal 2 2 3 7 2 4 2 2" xfId="7846"/>
    <cellStyle name="Normal 2 2 3 7 2 4 3" xfId="7847"/>
    <cellStyle name="Normal 2 2 3 7 2 5" xfId="5398"/>
    <cellStyle name="Normal 2 2 3 7 2 5 2" xfId="7845"/>
    <cellStyle name="Normal 2 2 3 7 2 6" xfId="7856"/>
    <cellStyle name="Normal 2 2 3 7 3" xfId="5399"/>
    <cellStyle name="Normal 2 2 3 7 3 2" xfId="5400"/>
    <cellStyle name="Normal 2 2 3 7 3 2 2" xfId="5401"/>
    <cellStyle name="Normal 2 2 3 7 3 2 2 2" xfId="7842"/>
    <cellStyle name="Normal 2 2 3 7 3 2 3" xfId="7843"/>
    <cellStyle name="Normal 2 2 3 7 3 3" xfId="5402"/>
    <cellStyle name="Normal 2 2 3 7 3 3 2" xfId="5403"/>
    <cellStyle name="Normal 2 2 3 7 3 3 2 2" xfId="7840"/>
    <cellStyle name="Normal 2 2 3 7 3 3 3" xfId="7841"/>
    <cellStyle name="Normal 2 2 3 7 3 4" xfId="5404"/>
    <cellStyle name="Normal 2 2 3 7 3 4 2" xfId="7839"/>
    <cellStyle name="Normal 2 2 3 7 3 5" xfId="7844"/>
    <cellStyle name="Normal 2 2 3 7 4" xfId="5405"/>
    <cellStyle name="Normal 2 2 3 7 4 2" xfId="5406"/>
    <cellStyle name="Normal 2 2 3 7 4 2 2" xfId="7837"/>
    <cellStyle name="Normal 2 2 3 7 4 3" xfId="7838"/>
    <cellStyle name="Normal 2 2 3 7 5" xfId="5407"/>
    <cellStyle name="Normal 2 2 3 7 5 2" xfId="5408"/>
    <cellStyle name="Normal 2 2 3 7 5 2 2" xfId="7835"/>
    <cellStyle name="Normal 2 2 3 7 5 3" xfId="7836"/>
    <cellStyle name="Normal 2 2 3 7 6" xfId="5409"/>
    <cellStyle name="Normal 2 2 3 7 6 2" xfId="7834"/>
    <cellStyle name="Normal 2 2 3 7 7" xfId="7857"/>
    <cellStyle name="Normal 2 2 3 8" xfId="5410"/>
    <cellStyle name="Normal 2 2 3 8 2" xfId="5411"/>
    <cellStyle name="Normal 2 2 3 8 2 2" xfId="5412"/>
    <cellStyle name="Normal 2 2 3 8 2 2 2" xfId="5413"/>
    <cellStyle name="Normal 2 2 3 8 2 2 2 2" xfId="7830"/>
    <cellStyle name="Normal 2 2 3 8 2 2 3" xfId="7831"/>
    <cellStyle name="Normal 2 2 3 8 2 3" xfId="5414"/>
    <cellStyle name="Normal 2 2 3 8 2 3 2" xfId="5415"/>
    <cellStyle name="Normal 2 2 3 8 2 3 2 2" xfId="7828"/>
    <cellStyle name="Normal 2 2 3 8 2 3 3" xfId="7829"/>
    <cellStyle name="Normal 2 2 3 8 2 4" xfId="5416"/>
    <cellStyle name="Normal 2 2 3 8 2 4 2" xfId="7827"/>
    <cellStyle name="Normal 2 2 3 8 2 5" xfId="7832"/>
    <cellStyle name="Normal 2 2 3 8 3" xfId="5417"/>
    <cellStyle name="Normal 2 2 3 8 3 2" xfId="5418"/>
    <cellStyle name="Normal 2 2 3 8 3 2 2" xfId="7825"/>
    <cellStyle name="Normal 2 2 3 8 3 3" xfId="7826"/>
    <cellStyle name="Normal 2 2 3 8 4" xfId="5419"/>
    <cellStyle name="Normal 2 2 3 8 4 2" xfId="5420"/>
    <cellStyle name="Normal 2 2 3 8 4 2 2" xfId="7823"/>
    <cellStyle name="Normal 2 2 3 8 4 3" xfId="7824"/>
    <cellStyle name="Normal 2 2 3 8 5" xfId="5421"/>
    <cellStyle name="Normal 2 2 3 8 5 2" xfId="7822"/>
    <cellStyle name="Normal 2 2 3 8 6" xfId="7833"/>
    <cellStyle name="Normal 2 2 3 9" xfId="5422"/>
    <cellStyle name="Normal 2 2 3 9 2" xfId="5423"/>
    <cellStyle name="Normal 2 2 3 9 2 2" xfId="5424"/>
    <cellStyle name="Normal 2 2 3 9 2 2 2" xfId="7819"/>
    <cellStyle name="Normal 2 2 3 9 2 3" xfId="7820"/>
    <cellStyle name="Normal 2 2 3 9 3" xfId="5425"/>
    <cellStyle name="Normal 2 2 3 9 3 2" xfId="5426"/>
    <cellStyle name="Normal 2 2 3 9 3 2 2" xfId="7817"/>
    <cellStyle name="Normal 2 2 3 9 3 3" xfId="7818"/>
    <cellStyle name="Normal 2 2 3 9 4" xfId="5427"/>
    <cellStyle name="Normal 2 2 3 9 4 2" xfId="7816"/>
    <cellStyle name="Normal 2 2 3 9 5" xfId="7821"/>
    <cellStyle name="Normal 2 2 4" xfId="5428"/>
    <cellStyle name="Normal 2 2 4 2" xfId="7815"/>
    <cellStyle name="Normal 2 2 5" xfId="5429"/>
    <cellStyle name="Normal 2 2 5 2" xfId="7814"/>
    <cellStyle name="Normal 2 2 6" xfId="5430"/>
    <cellStyle name="Normal 2 2 6 2" xfId="7813"/>
    <cellStyle name="Normal 2 2 7" xfId="8241"/>
    <cellStyle name="Normal 2 3" xfId="5431"/>
    <cellStyle name="Normal 2 3 2" xfId="5432"/>
    <cellStyle name="Normal 2 3 2 2" xfId="7811"/>
    <cellStyle name="Normal 2 3 3" xfId="5433"/>
    <cellStyle name="Normal 2 3 3 2" xfId="7810"/>
    <cellStyle name="Normal 2 3 4" xfId="5434"/>
    <cellStyle name="Normal 2 3 4 2" xfId="7809"/>
    <cellStyle name="Normal 2 3 5" xfId="7812"/>
    <cellStyle name="Normal 2 4" xfId="5435"/>
    <cellStyle name="Normal 2 4 2" xfId="5436"/>
    <cellStyle name="Normal 2 4 2 2" xfId="7807"/>
    <cellStyle name="Normal 2 4 3" xfId="5437"/>
    <cellStyle name="Normal 2 4 3 2" xfId="7806"/>
    <cellStyle name="Normal 2 4 4" xfId="5438"/>
    <cellStyle name="Normal 2 4 4 2" xfId="7805"/>
    <cellStyle name="Normal 2 4 5" xfId="7808"/>
    <cellStyle name="Normal 2 5" xfId="5439"/>
    <cellStyle name="Normal 2 5 2" xfId="5440"/>
    <cellStyle name="Normal 2 5 2 2" xfId="7803"/>
    <cellStyle name="Normal 2 5 3" xfId="5441"/>
    <cellStyle name="Normal 2 5 3 2" xfId="5442"/>
    <cellStyle name="Normal 2 5 3 2 2" xfId="7801"/>
    <cellStyle name="Normal 2 5 3 3" xfId="7802"/>
    <cellStyle name="Normal 2 5 4" xfId="5443"/>
    <cellStyle name="Normal 2 5 4 2" xfId="5444"/>
    <cellStyle name="Normal 2 5 4 2 2" xfId="7799"/>
    <cellStyle name="Normal 2 5 4 3" xfId="5445"/>
    <cellStyle name="Normal 2 5 4 3 2" xfId="7798"/>
    <cellStyle name="Normal 2 5 4 4" xfId="7800"/>
    <cellStyle name="Normal 2 5 5" xfId="7804"/>
    <cellStyle name="Normal 2 6" xfId="5446"/>
    <cellStyle name="Normal 2 6 2" xfId="5447"/>
    <cellStyle name="Normal 2 6 2 2" xfId="7796"/>
    <cellStyle name="Normal 2 6 3" xfId="5448"/>
    <cellStyle name="Normal 2 6 3 2" xfId="7795"/>
    <cellStyle name="Normal 2 6 4" xfId="5449"/>
    <cellStyle name="Normal 2 6 4 2" xfId="5450"/>
    <cellStyle name="Normal 2 6 4 2 2" xfId="7793"/>
    <cellStyle name="Normal 2 6 4 3" xfId="5451"/>
    <cellStyle name="Normal 2 6 4 3 2" xfId="7792"/>
    <cellStyle name="Normal 2 6 4 4" xfId="7794"/>
    <cellStyle name="Normal 2 6 5" xfId="7797"/>
    <cellStyle name="Normal 2 7" xfId="5452"/>
    <cellStyle name="Normal 2 7 2" xfId="7791"/>
    <cellStyle name="Normal 2 8" xfId="5453"/>
    <cellStyle name="Normal 2 8 2" xfId="5454"/>
    <cellStyle name="Normal 2 8 2 2" xfId="7789"/>
    <cellStyle name="Normal 2 8 3" xfId="5455"/>
    <cellStyle name="Normal 2 8 3 2" xfId="5456"/>
    <cellStyle name="Normal 2 8 3 2 2" xfId="5457"/>
    <cellStyle name="Normal 2 8 3 2 2 2" xfId="5458"/>
    <cellStyle name="Normal 2 8 3 2 2 2 2" xfId="7785"/>
    <cellStyle name="Normal 2 8 3 2 2 3" xfId="7786"/>
    <cellStyle name="Normal 2 8 3 2 3" xfId="5459"/>
    <cellStyle name="Normal 2 8 3 2 3 2" xfId="5460"/>
    <cellStyle name="Normal 2 8 3 2 3 2 2" xfId="7783"/>
    <cellStyle name="Normal 2 8 3 2 3 3" xfId="7784"/>
    <cellStyle name="Normal 2 8 3 2 4" xfId="5461"/>
    <cellStyle name="Normal 2 8 3 2 4 2" xfId="7782"/>
    <cellStyle name="Normal 2 8 3 2 5" xfId="7787"/>
    <cellStyle name="Normal 2 8 3 3" xfId="5462"/>
    <cellStyle name="Normal 2 8 3 3 2" xfId="5463"/>
    <cellStyle name="Normal 2 8 3 3 2 2" xfId="7780"/>
    <cellStyle name="Normal 2 8 3 3 3" xfId="7781"/>
    <cellStyle name="Normal 2 8 3 4" xfId="5464"/>
    <cellStyle name="Normal 2 8 3 4 2" xfId="5465"/>
    <cellStyle name="Normal 2 8 3 4 2 2" xfId="7778"/>
    <cellStyle name="Normal 2 8 3 4 3" xfId="7779"/>
    <cellStyle name="Normal 2 8 3 5" xfId="5466"/>
    <cellStyle name="Normal 2 8 3 5 2" xfId="7777"/>
    <cellStyle name="Normal 2 8 3 6" xfId="7788"/>
    <cellStyle name="Normal 2 8 4" xfId="7790"/>
    <cellStyle name="Normal 2 9" xfId="5467"/>
    <cellStyle name="Normal 2 9 2" xfId="5468"/>
    <cellStyle name="Normal 2 9 2 2" xfId="7775"/>
    <cellStyle name="Normal 2 9 3" xfId="5469"/>
    <cellStyle name="Normal 2 9 3 2" xfId="5470"/>
    <cellStyle name="Normal 2 9 3 2 2" xfId="7773"/>
    <cellStyle name="Normal 2 9 3 3" xfId="5471"/>
    <cellStyle name="Normal 2 9 3 3 2" xfId="7772"/>
    <cellStyle name="Normal 2 9 3 4" xfId="7774"/>
    <cellStyle name="Normal 2 9 4" xfId="7776"/>
    <cellStyle name="Normal 2_Pasqyrat financiare DIXHI PRINT -AL shpk" xfId="5472"/>
    <cellStyle name="Normal 20" xfId="5473"/>
    <cellStyle name="Normal 20 2" xfId="7771"/>
    <cellStyle name="Normal 21" xfId="5474"/>
    <cellStyle name="Normal 21 2" xfId="5475"/>
    <cellStyle name="Normal 21 2 2" xfId="7769"/>
    <cellStyle name="Normal 21 2 3" xfId="9293"/>
    <cellStyle name="Normal 21 3" xfId="5476"/>
    <cellStyle name="Normal 21 3 2" xfId="7768"/>
    <cellStyle name="Normal 21 4" xfId="7770"/>
    <cellStyle name="Normal 22" xfId="5477"/>
    <cellStyle name="Normal 22 2" xfId="5478"/>
    <cellStyle name="Normal 22 2 2" xfId="7766"/>
    <cellStyle name="Normal 22 3" xfId="7767"/>
    <cellStyle name="Normal 23" xfId="5479"/>
    <cellStyle name="Normal 23 2" xfId="7765"/>
    <cellStyle name="Normal 24" xfId="6605"/>
    <cellStyle name="Normal 25" xfId="6607"/>
    <cellStyle name="Normal 26" xfId="6609"/>
    <cellStyle name="Normal 27" xfId="6611"/>
    <cellStyle name="Normal 28" xfId="6613"/>
    <cellStyle name="Normal 29" xfId="6615"/>
    <cellStyle name="Normal 3" xfId="5480"/>
    <cellStyle name="Normal 3 10" xfId="7764"/>
    <cellStyle name="Normal 3 2" xfId="5481"/>
    <cellStyle name="Normal 3 2 2" xfId="5482"/>
    <cellStyle name="Normal 3 2 2 2" xfId="7762"/>
    <cellStyle name="Normal 3 2 3" xfId="5483"/>
    <cellStyle name="Normal 3 2 3 2" xfId="7761"/>
    <cellStyle name="Normal 3 2 4" xfId="7763"/>
    <cellStyle name="Normal 3 3" xfId="5484"/>
    <cellStyle name="Normal 3 3 2" xfId="5485"/>
    <cellStyle name="Normal 3 3 2 2" xfId="5486"/>
    <cellStyle name="Normal 3 3 2 2 2" xfId="5487"/>
    <cellStyle name="Normal 3 3 2 2 2 2" xfId="7757"/>
    <cellStyle name="Normal 3 3 2 2 3" xfId="5488"/>
    <cellStyle name="Normal 3 3 2 2 3 2" xfId="7756"/>
    <cellStyle name="Normal 3 3 2 2 4" xfId="7758"/>
    <cellStyle name="Normal 3 3 2 3" xfId="5489"/>
    <cellStyle name="Normal 3 3 2 3 2" xfId="7755"/>
    <cellStyle name="Normal 3 3 2 4" xfId="5490"/>
    <cellStyle name="Normal 3 3 2 4 2" xfId="5491"/>
    <cellStyle name="Normal 3 3 2 4 2 2" xfId="7753"/>
    <cellStyle name="Normal 3 3 2 4 3" xfId="7754"/>
    <cellStyle name="Normal 3 3 2 5" xfId="5492"/>
    <cellStyle name="Normal 3 3 2 5 2" xfId="5493"/>
    <cellStyle name="Normal 3 3 2 5 2 2" xfId="7751"/>
    <cellStyle name="Normal 3 3 2 5 3" xfId="7752"/>
    <cellStyle name="Normal 3 3 2 6" xfId="5494"/>
    <cellStyle name="Normal 3 3 2 6 2" xfId="5495"/>
    <cellStyle name="Normal 3 3 2 6 2 2" xfId="7749"/>
    <cellStyle name="Normal 3 3 2 6 3" xfId="5496"/>
    <cellStyle name="Normal 3 3 2 6 3 2" xfId="7748"/>
    <cellStyle name="Normal 3 3 2 6 4" xfId="7750"/>
    <cellStyle name="Normal 3 3 2 7" xfId="7759"/>
    <cellStyle name="Normal 3 3 3" xfId="5497"/>
    <cellStyle name="Normal 3 3 3 2" xfId="5498"/>
    <cellStyle name="Normal 3 3 3 2 2" xfId="7746"/>
    <cellStyle name="Normal 3 3 3 3" xfId="5499"/>
    <cellStyle name="Normal 3 3 3 3 2" xfId="7745"/>
    <cellStyle name="Normal 3 3 3 4" xfId="7747"/>
    <cellStyle name="Normal 3 3 4" xfId="7760"/>
    <cellStyle name="Normal 3 4" xfId="5500"/>
    <cellStyle name="Normal 3 4 2" xfId="5501"/>
    <cellStyle name="Normal 3 4 2 2" xfId="7743"/>
    <cellStyle name="Normal 3 4 3" xfId="5502"/>
    <cellStyle name="Normal 3 4 3 2" xfId="7742"/>
    <cellStyle name="Normal 3 4 4" xfId="5503"/>
    <cellStyle name="Normal 3 4 4 2" xfId="7741"/>
    <cellStyle name="Normal 3 4 5" xfId="5504"/>
    <cellStyle name="Normal 3 4 5 2" xfId="5505"/>
    <cellStyle name="Normal 3 4 5 2 2" xfId="7739"/>
    <cellStyle name="Normal 3 4 5 3" xfId="5506"/>
    <cellStyle name="Normal 3 4 5 3 2" xfId="7738"/>
    <cellStyle name="Normal 3 4 5 4" xfId="5507"/>
    <cellStyle name="Normal 3 4 5 4 2" xfId="7737"/>
    <cellStyle name="Normal 3 4 5 5" xfId="5508"/>
    <cellStyle name="Normal 3 4 5 5 2" xfId="7736"/>
    <cellStyle name="Normal 3 4 5 6" xfId="5509"/>
    <cellStyle name="Normal 3 4 5 6 2" xfId="7735"/>
    <cellStyle name="Normal 3 4 5 7" xfId="7740"/>
    <cellStyle name="Normal 3 4 6" xfId="5510"/>
    <cellStyle name="Normal 3 4 6 2" xfId="7734"/>
    <cellStyle name="Normal 3 4 7" xfId="7744"/>
    <cellStyle name="Normal 3 5" xfId="5511"/>
    <cellStyle name="Normal 3 5 2" xfId="5512"/>
    <cellStyle name="Normal 3 5 2 2" xfId="7732"/>
    <cellStyle name="Normal 3 5 3" xfId="5513"/>
    <cellStyle name="Normal 3 5 3 2" xfId="7731"/>
    <cellStyle name="Normal 3 5 4" xfId="5514"/>
    <cellStyle name="Normal 3 5 4 2" xfId="7730"/>
    <cellStyle name="Normal 3 5 5" xfId="5515"/>
    <cellStyle name="Normal 3 5 5 2" xfId="7729"/>
    <cellStyle name="Normal 3 5 6" xfId="5516"/>
    <cellStyle name="Normal 3 5 6 2" xfId="5517"/>
    <cellStyle name="Normal 3 5 6 2 2" xfId="7727"/>
    <cellStyle name="Normal 3 5 6 3" xfId="5518"/>
    <cellStyle name="Normal 3 5 6 3 2" xfId="7726"/>
    <cellStyle name="Normal 3 5 6 4" xfId="5519"/>
    <cellStyle name="Normal 3 5 6 4 2" xfId="7725"/>
    <cellStyle name="Normal 3 5 6 5" xfId="7728"/>
    <cellStyle name="Normal 3 5 7" xfId="5520"/>
    <cellStyle name="Normal 3 5 7 2" xfId="5521"/>
    <cellStyle name="Normal 3 5 7 2 2" xfId="7723"/>
    <cellStyle name="Normal 3 5 7 3" xfId="5522"/>
    <cellStyle name="Normal 3 5 7 3 2" xfId="7722"/>
    <cellStyle name="Normal 3 5 7 4" xfId="7724"/>
    <cellStyle name="Normal 3 5 8" xfId="5523"/>
    <cellStyle name="Normal 3 5 8 2" xfId="5524"/>
    <cellStyle name="Normal 3 5 8 2 2" xfId="7720"/>
    <cellStyle name="Normal 3 5 8 3" xfId="5525"/>
    <cellStyle name="Normal 3 5 8 3 2" xfId="7719"/>
    <cellStyle name="Normal 3 5 8 4" xfId="7721"/>
    <cellStyle name="Normal 3 5 9" xfId="7733"/>
    <cellStyle name="Normal 3 6" xfId="5526"/>
    <cellStyle name="Normal 3 6 2" xfId="5527"/>
    <cellStyle name="Normal 3 6 2 2" xfId="7717"/>
    <cellStyle name="Normal 3 6 3" xfId="5528"/>
    <cellStyle name="Normal 3 6 3 2" xfId="7716"/>
    <cellStyle name="Normal 3 6 4" xfId="5529"/>
    <cellStyle name="Normal 3 6 4 2" xfId="7715"/>
    <cellStyle name="Normal 3 6 5" xfId="5530"/>
    <cellStyle name="Normal 3 6 5 2" xfId="7714"/>
    <cellStyle name="Normal 3 6 6" xfId="7718"/>
    <cellStyle name="Normal 3 7" xfId="5531"/>
    <cellStyle name="Normal 3 7 2" xfId="7713"/>
    <cellStyle name="Normal 3 8" xfId="5532"/>
    <cellStyle name="Normal 3 8 2" xfId="5533"/>
    <cellStyle name="Normal 3 8 2 2" xfId="7711"/>
    <cellStyle name="Normal 3 8 3" xfId="5534"/>
    <cellStyle name="Normal 3 8 3 2" xfId="5535"/>
    <cellStyle name="Normal 3 8 3 2 2" xfId="7709"/>
    <cellStyle name="Normal 3 8 3 3" xfId="5536"/>
    <cellStyle name="Normal 3 8 3 3 2" xfId="7708"/>
    <cellStyle name="Normal 3 8 3 4" xfId="7710"/>
    <cellStyle name="Normal 3 8 4" xfId="7712"/>
    <cellStyle name="Normal 3 9" xfId="5537"/>
    <cellStyle name="Normal 3 9 2" xfId="5538"/>
    <cellStyle name="Normal 3 9 2 2" xfId="5539"/>
    <cellStyle name="Normal 3 9 2 2 2" xfId="7705"/>
    <cellStyle name="Normal 3 9 2 3" xfId="5540"/>
    <cellStyle name="Normal 3 9 2 3 2" xfId="7704"/>
    <cellStyle name="Normal 3 9 2 4" xfId="7706"/>
    <cellStyle name="Normal 3 9 3" xfId="5541"/>
    <cellStyle name="Normal 3 9 3 2" xfId="7703"/>
    <cellStyle name="Normal 3 9 4" xfId="5542"/>
    <cellStyle name="Normal 3 9 4 2" xfId="7702"/>
    <cellStyle name="Normal 3 9 5" xfId="5543"/>
    <cellStyle name="Normal 3 9 5 2" xfId="7701"/>
    <cellStyle name="Normal 3 9 6" xfId="7707"/>
    <cellStyle name="Normal 30" xfId="9235"/>
    <cellStyle name="Normal 31" xfId="9298"/>
    <cellStyle name="Normal 32" xfId="9299"/>
    <cellStyle name="Normal 33" xfId="9300"/>
    <cellStyle name="Normal 34" xfId="9301"/>
    <cellStyle name="Normal 35" xfId="9302"/>
    <cellStyle name="Normal 36" xfId="9303"/>
    <cellStyle name="Normal 37" xfId="9304"/>
    <cellStyle name="Normal 38" xfId="9305"/>
    <cellStyle name="Normal 39" xfId="9306"/>
    <cellStyle name="Normal 4" xfId="5544"/>
    <cellStyle name="Normal 4 2" xfId="5545"/>
    <cellStyle name="Normal 4 2 2" xfId="5546"/>
    <cellStyle name="Normal 4 2 2 2" xfId="7698"/>
    <cellStyle name="Normal 4 2 3" xfId="5547"/>
    <cellStyle name="Normal 4 2 3 2" xfId="7697"/>
    <cellStyle name="Normal 4 2 4" xfId="7699"/>
    <cellStyle name="Normal 4 3" xfId="5548"/>
    <cellStyle name="Normal 4 3 2" xfId="5549"/>
    <cellStyle name="Normal 4 3 2 10" xfId="5550"/>
    <cellStyle name="Normal 4 3 2 10 2" xfId="7694"/>
    <cellStyle name="Normal 4 3 2 11" xfId="7695"/>
    <cellStyle name="Normal 4 3 2 2" xfId="5551"/>
    <cellStyle name="Normal 4 3 2 2 2" xfId="5552"/>
    <cellStyle name="Normal 4 3 2 2 2 2" xfId="5553"/>
    <cellStyle name="Normal 4 3 2 2 2 2 2" xfId="5554"/>
    <cellStyle name="Normal 4 3 2 2 2 2 2 2" xfId="5555"/>
    <cellStyle name="Normal 4 3 2 2 2 2 2 2 2" xfId="5556"/>
    <cellStyle name="Normal 4 3 2 2 2 2 2 2 2 2" xfId="7688"/>
    <cellStyle name="Normal 4 3 2 2 2 2 2 2 3" xfId="7689"/>
    <cellStyle name="Normal 4 3 2 2 2 2 2 3" xfId="5557"/>
    <cellStyle name="Normal 4 3 2 2 2 2 2 3 2" xfId="5558"/>
    <cellStyle name="Normal 4 3 2 2 2 2 2 3 2 2" xfId="7686"/>
    <cellStyle name="Normal 4 3 2 2 2 2 2 3 3" xfId="7687"/>
    <cellStyle name="Normal 4 3 2 2 2 2 2 4" xfId="5559"/>
    <cellStyle name="Normal 4 3 2 2 2 2 2 4 2" xfId="7685"/>
    <cellStyle name="Normal 4 3 2 2 2 2 2 5" xfId="7690"/>
    <cellStyle name="Normal 4 3 2 2 2 2 3" xfId="5560"/>
    <cellStyle name="Normal 4 3 2 2 2 2 3 2" xfId="5561"/>
    <cellStyle name="Normal 4 3 2 2 2 2 3 2 2" xfId="7683"/>
    <cellStyle name="Normal 4 3 2 2 2 2 3 3" xfId="7684"/>
    <cellStyle name="Normal 4 3 2 2 2 2 4" xfId="5562"/>
    <cellStyle name="Normal 4 3 2 2 2 2 4 2" xfId="5563"/>
    <cellStyle name="Normal 4 3 2 2 2 2 4 2 2" xfId="7681"/>
    <cellStyle name="Normal 4 3 2 2 2 2 4 3" xfId="7682"/>
    <cellStyle name="Normal 4 3 2 2 2 2 5" xfId="5564"/>
    <cellStyle name="Normal 4 3 2 2 2 2 5 2" xfId="7680"/>
    <cellStyle name="Normal 4 3 2 2 2 2 6" xfId="7691"/>
    <cellStyle name="Normal 4 3 2 2 2 3" xfId="5565"/>
    <cellStyle name="Normal 4 3 2 2 2 3 2" xfId="5566"/>
    <cellStyle name="Normal 4 3 2 2 2 3 2 2" xfId="5567"/>
    <cellStyle name="Normal 4 3 2 2 2 3 2 2 2" xfId="7677"/>
    <cellStyle name="Normal 4 3 2 2 2 3 2 3" xfId="7678"/>
    <cellStyle name="Normal 4 3 2 2 2 3 3" xfId="5568"/>
    <cellStyle name="Normal 4 3 2 2 2 3 3 2" xfId="5569"/>
    <cellStyle name="Normal 4 3 2 2 2 3 3 2 2" xfId="7675"/>
    <cellStyle name="Normal 4 3 2 2 2 3 3 3" xfId="7676"/>
    <cellStyle name="Normal 4 3 2 2 2 3 4" xfId="5570"/>
    <cellStyle name="Normal 4 3 2 2 2 3 4 2" xfId="7674"/>
    <cellStyle name="Normal 4 3 2 2 2 3 5" xfId="7679"/>
    <cellStyle name="Normal 4 3 2 2 2 4" xfId="5571"/>
    <cellStyle name="Normal 4 3 2 2 2 4 2" xfId="5572"/>
    <cellStyle name="Normal 4 3 2 2 2 4 2 2" xfId="7672"/>
    <cellStyle name="Normal 4 3 2 2 2 4 3" xfId="7673"/>
    <cellStyle name="Normal 4 3 2 2 2 5" xfId="5573"/>
    <cellStyle name="Normal 4 3 2 2 2 5 2" xfId="5574"/>
    <cellStyle name="Normal 4 3 2 2 2 5 2 2" xfId="7670"/>
    <cellStyle name="Normal 4 3 2 2 2 5 3" xfId="7671"/>
    <cellStyle name="Normal 4 3 2 2 2 6" xfId="5575"/>
    <cellStyle name="Normal 4 3 2 2 2 6 2" xfId="7669"/>
    <cellStyle name="Normal 4 3 2 2 2 7" xfId="7692"/>
    <cellStyle name="Normal 4 3 2 2 3" xfId="5576"/>
    <cellStyle name="Normal 4 3 2 2 3 2" xfId="5577"/>
    <cellStyle name="Normal 4 3 2 2 3 2 2" xfId="5578"/>
    <cellStyle name="Normal 4 3 2 2 3 2 2 2" xfId="5579"/>
    <cellStyle name="Normal 4 3 2 2 3 2 2 2 2" xfId="5580"/>
    <cellStyle name="Normal 4 3 2 2 3 2 2 2 2 2" xfId="7664"/>
    <cellStyle name="Normal 4 3 2 2 3 2 2 2 3" xfId="7665"/>
    <cellStyle name="Normal 4 3 2 2 3 2 2 3" xfId="5581"/>
    <cellStyle name="Normal 4 3 2 2 3 2 2 3 2" xfId="5582"/>
    <cellStyle name="Normal 4 3 2 2 3 2 2 3 2 2" xfId="7662"/>
    <cellStyle name="Normal 4 3 2 2 3 2 2 3 3" xfId="7663"/>
    <cellStyle name="Normal 4 3 2 2 3 2 2 4" xfId="5583"/>
    <cellStyle name="Normal 4 3 2 2 3 2 2 4 2" xfId="7661"/>
    <cellStyle name="Normal 4 3 2 2 3 2 2 5" xfId="7666"/>
    <cellStyle name="Normal 4 3 2 2 3 2 3" xfId="5584"/>
    <cellStyle name="Normal 4 3 2 2 3 2 3 2" xfId="5585"/>
    <cellStyle name="Normal 4 3 2 2 3 2 3 2 2" xfId="7659"/>
    <cellStyle name="Normal 4 3 2 2 3 2 3 3" xfId="7660"/>
    <cellStyle name="Normal 4 3 2 2 3 2 4" xfId="5586"/>
    <cellStyle name="Normal 4 3 2 2 3 2 4 2" xfId="5587"/>
    <cellStyle name="Normal 4 3 2 2 3 2 4 2 2" xfId="7657"/>
    <cellStyle name="Normal 4 3 2 2 3 2 4 3" xfId="7658"/>
    <cellStyle name="Normal 4 3 2 2 3 2 5" xfId="5588"/>
    <cellStyle name="Normal 4 3 2 2 3 2 5 2" xfId="7656"/>
    <cellStyle name="Normal 4 3 2 2 3 2 6" xfId="7667"/>
    <cellStyle name="Normal 4 3 2 2 3 3" xfId="5589"/>
    <cellStyle name="Normal 4 3 2 2 3 3 2" xfId="5590"/>
    <cellStyle name="Normal 4 3 2 2 3 3 2 2" xfId="5591"/>
    <cellStyle name="Normal 4 3 2 2 3 3 2 2 2" xfId="7653"/>
    <cellStyle name="Normal 4 3 2 2 3 3 2 3" xfId="7654"/>
    <cellStyle name="Normal 4 3 2 2 3 3 3" xfId="5592"/>
    <cellStyle name="Normal 4 3 2 2 3 3 3 2" xfId="5593"/>
    <cellStyle name="Normal 4 3 2 2 3 3 3 2 2" xfId="7651"/>
    <cellStyle name="Normal 4 3 2 2 3 3 3 3" xfId="7652"/>
    <cellStyle name="Normal 4 3 2 2 3 3 4" xfId="5594"/>
    <cellStyle name="Normal 4 3 2 2 3 3 4 2" xfId="7650"/>
    <cellStyle name="Normal 4 3 2 2 3 3 5" xfId="7655"/>
    <cellStyle name="Normal 4 3 2 2 3 4" xfId="5595"/>
    <cellStyle name="Normal 4 3 2 2 3 4 2" xfId="5596"/>
    <cellStyle name="Normal 4 3 2 2 3 4 2 2" xfId="7648"/>
    <cellStyle name="Normal 4 3 2 2 3 4 3" xfId="7649"/>
    <cellStyle name="Normal 4 3 2 2 3 5" xfId="5597"/>
    <cellStyle name="Normal 4 3 2 2 3 5 2" xfId="5598"/>
    <cellStyle name="Normal 4 3 2 2 3 5 2 2" xfId="7646"/>
    <cellStyle name="Normal 4 3 2 2 3 5 3" xfId="7647"/>
    <cellStyle name="Normal 4 3 2 2 3 6" xfId="5599"/>
    <cellStyle name="Normal 4 3 2 2 3 6 2" xfId="7645"/>
    <cellStyle name="Normal 4 3 2 2 3 7" xfId="7668"/>
    <cellStyle name="Normal 4 3 2 2 4" xfId="5600"/>
    <cellStyle name="Normal 4 3 2 2 4 2" xfId="5601"/>
    <cellStyle name="Normal 4 3 2 2 4 2 2" xfId="5602"/>
    <cellStyle name="Normal 4 3 2 2 4 2 2 2" xfId="5603"/>
    <cellStyle name="Normal 4 3 2 2 4 2 2 2 2" xfId="7641"/>
    <cellStyle name="Normal 4 3 2 2 4 2 2 3" xfId="7642"/>
    <cellStyle name="Normal 4 3 2 2 4 2 3" xfId="5604"/>
    <cellStyle name="Normal 4 3 2 2 4 2 3 2" xfId="5605"/>
    <cellStyle name="Normal 4 3 2 2 4 2 3 2 2" xfId="7639"/>
    <cellStyle name="Normal 4 3 2 2 4 2 3 3" xfId="7640"/>
    <cellStyle name="Normal 4 3 2 2 4 2 4" xfId="5606"/>
    <cellStyle name="Normal 4 3 2 2 4 2 4 2" xfId="7638"/>
    <cellStyle name="Normal 4 3 2 2 4 2 5" xfId="7643"/>
    <cellStyle name="Normal 4 3 2 2 4 3" xfId="5607"/>
    <cellStyle name="Normal 4 3 2 2 4 3 2" xfId="5608"/>
    <cellStyle name="Normal 4 3 2 2 4 3 2 2" xfId="7636"/>
    <cellStyle name="Normal 4 3 2 2 4 3 3" xfId="7637"/>
    <cellStyle name="Normal 4 3 2 2 4 4" xfId="5609"/>
    <cellStyle name="Normal 4 3 2 2 4 4 2" xfId="5610"/>
    <cellStyle name="Normal 4 3 2 2 4 4 2 2" xfId="7634"/>
    <cellStyle name="Normal 4 3 2 2 4 4 3" xfId="7635"/>
    <cellStyle name="Normal 4 3 2 2 4 5" xfId="5611"/>
    <cellStyle name="Normal 4 3 2 2 4 5 2" xfId="7633"/>
    <cellStyle name="Normal 4 3 2 2 4 6" xfId="7644"/>
    <cellStyle name="Normal 4 3 2 2 5" xfId="5612"/>
    <cellStyle name="Normal 4 3 2 2 5 2" xfId="5613"/>
    <cellStyle name="Normal 4 3 2 2 5 2 2" xfId="5614"/>
    <cellStyle name="Normal 4 3 2 2 5 2 2 2" xfId="7630"/>
    <cellStyle name="Normal 4 3 2 2 5 2 3" xfId="7631"/>
    <cellStyle name="Normal 4 3 2 2 5 3" xfId="5615"/>
    <cellStyle name="Normal 4 3 2 2 5 3 2" xfId="5616"/>
    <cellStyle name="Normal 4 3 2 2 5 3 2 2" xfId="7628"/>
    <cellStyle name="Normal 4 3 2 2 5 3 3" xfId="7629"/>
    <cellStyle name="Normal 4 3 2 2 5 4" xfId="5617"/>
    <cellStyle name="Normal 4 3 2 2 5 4 2" xfId="7627"/>
    <cellStyle name="Normal 4 3 2 2 5 5" xfId="7632"/>
    <cellStyle name="Normal 4 3 2 2 6" xfId="5618"/>
    <cellStyle name="Normal 4 3 2 2 6 2" xfId="5619"/>
    <cellStyle name="Normal 4 3 2 2 6 2 2" xfId="7625"/>
    <cellStyle name="Normal 4 3 2 2 6 3" xfId="7626"/>
    <cellStyle name="Normal 4 3 2 2 7" xfId="5620"/>
    <cellStyle name="Normal 4 3 2 2 7 2" xfId="5621"/>
    <cellStyle name="Normal 4 3 2 2 7 2 2" xfId="7623"/>
    <cellStyle name="Normal 4 3 2 2 7 3" xfId="7624"/>
    <cellStyle name="Normal 4 3 2 2 8" xfId="5622"/>
    <cellStyle name="Normal 4 3 2 2 8 2" xfId="7622"/>
    <cellStyle name="Normal 4 3 2 2 9" xfId="7693"/>
    <cellStyle name="Normal 4 3 2 3" xfId="5623"/>
    <cellStyle name="Normal 4 3 2 3 2" xfId="5624"/>
    <cellStyle name="Normal 4 3 2 3 2 2" xfId="5625"/>
    <cellStyle name="Normal 4 3 2 3 2 2 2" xfId="5626"/>
    <cellStyle name="Normal 4 3 2 3 2 2 2 2" xfId="5627"/>
    <cellStyle name="Normal 4 3 2 3 2 2 2 2 2" xfId="7617"/>
    <cellStyle name="Normal 4 3 2 3 2 2 2 3" xfId="7618"/>
    <cellStyle name="Normal 4 3 2 3 2 2 3" xfId="5628"/>
    <cellStyle name="Normal 4 3 2 3 2 2 3 2" xfId="5629"/>
    <cellStyle name="Normal 4 3 2 3 2 2 3 2 2" xfId="7615"/>
    <cellStyle name="Normal 4 3 2 3 2 2 3 3" xfId="7616"/>
    <cellStyle name="Normal 4 3 2 3 2 2 4" xfId="5630"/>
    <cellStyle name="Normal 4 3 2 3 2 2 4 2" xfId="7614"/>
    <cellStyle name="Normal 4 3 2 3 2 2 5" xfId="7619"/>
    <cellStyle name="Normal 4 3 2 3 2 3" xfId="5631"/>
    <cellStyle name="Normal 4 3 2 3 2 3 2" xfId="5632"/>
    <cellStyle name="Normal 4 3 2 3 2 3 2 2" xfId="7612"/>
    <cellStyle name="Normal 4 3 2 3 2 3 3" xfId="7613"/>
    <cellStyle name="Normal 4 3 2 3 2 4" xfId="5633"/>
    <cellStyle name="Normal 4 3 2 3 2 4 2" xfId="5634"/>
    <cellStyle name="Normal 4 3 2 3 2 4 2 2" xfId="7610"/>
    <cellStyle name="Normal 4 3 2 3 2 4 3" xfId="7611"/>
    <cellStyle name="Normal 4 3 2 3 2 5" xfId="5635"/>
    <cellStyle name="Normal 4 3 2 3 2 5 2" xfId="7609"/>
    <cellStyle name="Normal 4 3 2 3 2 6" xfId="7620"/>
    <cellStyle name="Normal 4 3 2 3 3" xfId="5636"/>
    <cellStyle name="Normal 4 3 2 3 3 2" xfId="5637"/>
    <cellStyle name="Normal 4 3 2 3 3 2 2" xfId="5638"/>
    <cellStyle name="Normal 4 3 2 3 3 2 2 2" xfId="7606"/>
    <cellStyle name="Normal 4 3 2 3 3 2 3" xfId="7607"/>
    <cellStyle name="Normal 4 3 2 3 3 3" xfId="5639"/>
    <cellStyle name="Normal 4 3 2 3 3 3 2" xfId="5640"/>
    <cellStyle name="Normal 4 3 2 3 3 3 2 2" xfId="7604"/>
    <cellStyle name="Normal 4 3 2 3 3 3 3" xfId="7605"/>
    <cellStyle name="Normal 4 3 2 3 3 4" xfId="5641"/>
    <cellStyle name="Normal 4 3 2 3 3 4 2" xfId="7603"/>
    <cellStyle name="Normal 4 3 2 3 3 5" xfId="7608"/>
    <cellStyle name="Normal 4 3 2 3 4" xfId="5642"/>
    <cellStyle name="Normal 4 3 2 3 4 2" xfId="5643"/>
    <cellStyle name="Normal 4 3 2 3 4 2 2" xfId="7601"/>
    <cellStyle name="Normal 4 3 2 3 4 3" xfId="7602"/>
    <cellStyle name="Normal 4 3 2 3 5" xfId="5644"/>
    <cellStyle name="Normal 4 3 2 3 5 2" xfId="5645"/>
    <cellStyle name="Normal 4 3 2 3 5 2 2" xfId="7599"/>
    <cellStyle name="Normal 4 3 2 3 5 3" xfId="7600"/>
    <cellStyle name="Normal 4 3 2 3 6" xfId="5646"/>
    <cellStyle name="Normal 4 3 2 3 6 2" xfId="7598"/>
    <cellStyle name="Normal 4 3 2 3 7" xfId="7621"/>
    <cellStyle name="Normal 4 3 2 4" xfId="5647"/>
    <cellStyle name="Normal 4 3 2 4 2" xfId="5648"/>
    <cellStyle name="Normal 4 3 2 4 2 2" xfId="5649"/>
    <cellStyle name="Normal 4 3 2 4 2 2 2" xfId="5650"/>
    <cellStyle name="Normal 4 3 2 4 2 2 2 2" xfId="5651"/>
    <cellStyle name="Normal 4 3 2 4 2 2 2 2 2" xfId="7593"/>
    <cellStyle name="Normal 4 3 2 4 2 2 2 3" xfId="7594"/>
    <cellStyle name="Normal 4 3 2 4 2 2 3" xfId="5652"/>
    <cellStyle name="Normal 4 3 2 4 2 2 3 2" xfId="5653"/>
    <cellStyle name="Normal 4 3 2 4 2 2 3 2 2" xfId="7591"/>
    <cellStyle name="Normal 4 3 2 4 2 2 3 3" xfId="7592"/>
    <cellStyle name="Normal 4 3 2 4 2 2 4" xfId="5654"/>
    <cellStyle name="Normal 4 3 2 4 2 2 4 2" xfId="7590"/>
    <cellStyle name="Normal 4 3 2 4 2 2 5" xfId="7595"/>
    <cellStyle name="Normal 4 3 2 4 2 3" xfId="5655"/>
    <cellStyle name="Normal 4 3 2 4 2 3 2" xfId="5656"/>
    <cellStyle name="Normal 4 3 2 4 2 3 2 2" xfId="7588"/>
    <cellStyle name="Normal 4 3 2 4 2 3 3" xfId="7589"/>
    <cellStyle name="Normal 4 3 2 4 2 4" xfId="5657"/>
    <cellStyle name="Normal 4 3 2 4 2 4 2" xfId="5658"/>
    <cellStyle name="Normal 4 3 2 4 2 4 2 2" xfId="7586"/>
    <cellStyle name="Normal 4 3 2 4 2 4 3" xfId="7587"/>
    <cellStyle name="Normal 4 3 2 4 2 5" xfId="5659"/>
    <cellStyle name="Normal 4 3 2 4 2 5 2" xfId="7585"/>
    <cellStyle name="Normal 4 3 2 4 2 6" xfId="7596"/>
    <cellStyle name="Normal 4 3 2 4 3" xfId="5660"/>
    <cellStyle name="Normal 4 3 2 4 3 2" xfId="5661"/>
    <cellStyle name="Normal 4 3 2 4 3 2 2" xfId="5662"/>
    <cellStyle name="Normal 4 3 2 4 3 2 2 2" xfId="7582"/>
    <cellStyle name="Normal 4 3 2 4 3 2 3" xfId="7583"/>
    <cellStyle name="Normal 4 3 2 4 3 3" xfId="5663"/>
    <cellStyle name="Normal 4 3 2 4 3 3 2" xfId="5664"/>
    <cellStyle name="Normal 4 3 2 4 3 3 2 2" xfId="7580"/>
    <cellStyle name="Normal 4 3 2 4 3 3 3" xfId="7581"/>
    <cellStyle name="Normal 4 3 2 4 3 4" xfId="5665"/>
    <cellStyle name="Normal 4 3 2 4 3 4 2" xfId="7579"/>
    <cellStyle name="Normal 4 3 2 4 3 5" xfId="7584"/>
    <cellStyle name="Normal 4 3 2 4 4" xfId="5666"/>
    <cellStyle name="Normal 4 3 2 4 4 2" xfId="5667"/>
    <cellStyle name="Normal 4 3 2 4 4 2 2" xfId="7577"/>
    <cellStyle name="Normal 4 3 2 4 4 3" xfId="7578"/>
    <cellStyle name="Normal 4 3 2 4 5" xfId="5668"/>
    <cellStyle name="Normal 4 3 2 4 5 2" xfId="5669"/>
    <cellStyle name="Normal 4 3 2 4 5 2 2" xfId="7575"/>
    <cellStyle name="Normal 4 3 2 4 5 3" xfId="7576"/>
    <cellStyle name="Normal 4 3 2 4 6" xfId="5670"/>
    <cellStyle name="Normal 4 3 2 4 6 2" xfId="7574"/>
    <cellStyle name="Normal 4 3 2 4 7" xfId="7597"/>
    <cellStyle name="Normal 4 3 2 5" xfId="5671"/>
    <cellStyle name="Normal 4 3 2 5 2" xfId="5672"/>
    <cellStyle name="Normal 4 3 2 5 2 2" xfId="5673"/>
    <cellStyle name="Normal 4 3 2 5 2 2 2" xfId="5674"/>
    <cellStyle name="Normal 4 3 2 5 2 2 2 2" xfId="7570"/>
    <cellStyle name="Normal 4 3 2 5 2 2 3" xfId="7571"/>
    <cellStyle name="Normal 4 3 2 5 2 3" xfId="5675"/>
    <cellStyle name="Normal 4 3 2 5 2 3 2" xfId="5676"/>
    <cellStyle name="Normal 4 3 2 5 2 3 2 2" xfId="7568"/>
    <cellStyle name="Normal 4 3 2 5 2 3 3" xfId="7569"/>
    <cellStyle name="Normal 4 3 2 5 2 4" xfId="5677"/>
    <cellStyle name="Normal 4 3 2 5 2 4 2" xfId="7567"/>
    <cellStyle name="Normal 4 3 2 5 2 5" xfId="7572"/>
    <cellStyle name="Normal 4 3 2 5 3" xfId="5678"/>
    <cellStyle name="Normal 4 3 2 5 3 2" xfId="5679"/>
    <cellStyle name="Normal 4 3 2 5 3 2 2" xfId="7565"/>
    <cellStyle name="Normal 4 3 2 5 3 3" xfId="7566"/>
    <cellStyle name="Normal 4 3 2 5 4" xfId="5680"/>
    <cellStyle name="Normal 4 3 2 5 4 2" xfId="5681"/>
    <cellStyle name="Normal 4 3 2 5 4 2 2" xfId="7563"/>
    <cellStyle name="Normal 4 3 2 5 4 3" xfId="7564"/>
    <cellStyle name="Normal 4 3 2 5 5" xfId="5682"/>
    <cellStyle name="Normal 4 3 2 5 5 2" xfId="7562"/>
    <cellStyle name="Normal 4 3 2 5 6" xfId="7573"/>
    <cellStyle name="Normal 4 3 2 6" xfId="5683"/>
    <cellStyle name="Normal 4 3 2 6 2" xfId="5684"/>
    <cellStyle name="Normal 4 3 2 6 2 2" xfId="5685"/>
    <cellStyle name="Normal 4 3 2 6 2 2 2" xfId="5686"/>
    <cellStyle name="Normal 4 3 2 6 2 2 2 2" xfId="7558"/>
    <cellStyle name="Normal 4 3 2 6 2 2 3" xfId="7559"/>
    <cellStyle name="Normal 4 3 2 6 2 3" xfId="5687"/>
    <cellStyle name="Normal 4 3 2 6 2 3 2" xfId="5688"/>
    <cellStyle name="Normal 4 3 2 6 2 3 2 2" xfId="7556"/>
    <cellStyle name="Normal 4 3 2 6 2 3 3" xfId="7557"/>
    <cellStyle name="Normal 4 3 2 6 2 4" xfId="5689"/>
    <cellStyle name="Normal 4 3 2 6 2 4 2" xfId="7555"/>
    <cellStyle name="Normal 4 3 2 6 2 5" xfId="7560"/>
    <cellStyle name="Normal 4 3 2 6 3" xfId="5690"/>
    <cellStyle name="Normal 4 3 2 6 3 2" xfId="5691"/>
    <cellStyle name="Normal 4 3 2 6 3 2 2" xfId="7553"/>
    <cellStyle name="Normal 4 3 2 6 3 3" xfId="7554"/>
    <cellStyle name="Normal 4 3 2 6 4" xfId="5692"/>
    <cellStyle name="Normal 4 3 2 6 4 2" xfId="5693"/>
    <cellStyle name="Normal 4 3 2 6 4 2 2" xfId="7551"/>
    <cellStyle name="Normal 4 3 2 6 4 3" xfId="7552"/>
    <cellStyle name="Normal 4 3 2 6 5" xfId="5694"/>
    <cellStyle name="Normal 4 3 2 6 5 2" xfId="7550"/>
    <cellStyle name="Normal 4 3 2 6 6" xfId="7561"/>
    <cellStyle name="Normal 4 3 2 7" xfId="5695"/>
    <cellStyle name="Normal 4 3 2 7 2" xfId="5696"/>
    <cellStyle name="Normal 4 3 2 7 2 2" xfId="5697"/>
    <cellStyle name="Normal 4 3 2 7 2 2 2" xfId="7547"/>
    <cellStyle name="Normal 4 3 2 7 2 3" xfId="7548"/>
    <cellStyle name="Normal 4 3 2 7 3" xfId="5698"/>
    <cellStyle name="Normal 4 3 2 7 3 2" xfId="5699"/>
    <cellStyle name="Normal 4 3 2 7 3 2 2" xfId="7545"/>
    <cellStyle name="Normal 4 3 2 7 3 3" xfId="7546"/>
    <cellStyle name="Normal 4 3 2 7 4" xfId="5700"/>
    <cellStyle name="Normal 4 3 2 7 4 2" xfId="7544"/>
    <cellStyle name="Normal 4 3 2 7 5" xfId="7549"/>
    <cellStyle name="Normal 4 3 2 8" xfId="5701"/>
    <cellStyle name="Normal 4 3 2 8 2" xfId="5702"/>
    <cellStyle name="Normal 4 3 2 8 2 2" xfId="7542"/>
    <cellStyle name="Normal 4 3 2 8 3" xfId="7543"/>
    <cellStyle name="Normal 4 3 2 9" xfId="5703"/>
    <cellStyle name="Normal 4 3 2 9 2" xfId="5704"/>
    <cellStyle name="Normal 4 3 2 9 2 2" xfId="7540"/>
    <cellStyle name="Normal 4 3 2 9 3" xfId="7541"/>
    <cellStyle name="Normal 4 3 3" xfId="5705"/>
    <cellStyle name="Normal 4 3 3 2" xfId="7539"/>
    <cellStyle name="Normal 4 3 4" xfId="5706"/>
    <cellStyle name="Normal 4 3 4 2" xfId="7538"/>
    <cellStyle name="Normal 4 3 5" xfId="5707"/>
    <cellStyle name="Normal 4 3 5 2" xfId="7537"/>
    <cellStyle name="Normal 4 3 6" xfId="5708"/>
    <cellStyle name="Normal 4 3 6 2" xfId="7536"/>
    <cellStyle name="Normal 4 3 7" xfId="7696"/>
    <cellStyle name="Normal 4 4" xfId="5709"/>
    <cellStyle name="Normal 4 4 2" xfId="5710"/>
    <cellStyle name="Normal 4 4 2 2" xfId="7534"/>
    <cellStyle name="Normal 4 4 3" xfId="5711"/>
    <cellStyle name="Normal 4 4 3 2" xfId="5712"/>
    <cellStyle name="Normal 4 4 3 2 2" xfId="7532"/>
    <cellStyle name="Normal 4 4 3 3" xfId="5713"/>
    <cellStyle name="Normal 4 4 3 3 2" xfId="7531"/>
    <cellStyle name="Normal 4 4 3 4" xfId="5714"/>
    <cellStyle name="Normal 4 4 3 4 2" xfId="7530"/>
    <cellStyle name="Normal 4 4 3 5" xfId="5715"/>
    <cellStyle name="Normal 4 4 3 5 2" xfId="7529"/>
    <cellStyle name="Normal 4 4 3 6" xfId="5716"/>
    <cellStyle name="Normal 4 4 3 6 2" xfId="7528"/>
    <cellStyle name="Normal 4 4 3 7" xfId="7533"/>
    <cellStyle name="Normal 4 4 4" xfId="7535"/>
    <cellStyle name="Normal 4 5" xfId="5717"/>
    <cellStyle name="Normal 4 5 2" xfId="5718"/>
    <cellStyle name="Normal 4 5 2 2" xfId="7526"/>
    <cellStyle name="Normal 4 5 3" xfId="5719"/>
    <cellStyle name="Normal 4 5 3 2" xfId="7525"/>
    <cellStyle name="Normal 4 5 4" xfId="7527"/>
    <cellStyle name="Normal 4 6" xfId="5720"/>
    <cellStyle name="Normal 4 6 2" xfId="5721"/>
    <cellStyle name="Normal 4 6 2 2" xfId="7523"/>
    <cellStyle name="Normal 4 6 3" xfId="7524"/>
    <cellStyle name="Normal 4 7" xfId="5722"/>
    <cellStyle name="Normal 4 7 2" xfId="5723"/>
    <cellStyle name="Normal 4 7 2 2" xfId="5724"/>
    <cellStyle name="Normal 4 7 2 2 2" xfId="7520"/>
    <cellStyle name="Normal 4 7 2 3" xfId="5725"/>
    <cellStyle name="Normal 4 7 2 3 2" xfId="7519"/>
    <cellStyle name="Normal 4 7 2 4" xfId="7521"/>
    <cellStyle name="Normal 4 7 3" xfId="5726"/>
    <cellStyle name="Normal 4 7 3 2" xfId="7518"/>
    <cellStyle name="Normal 4 7 4" xfId="5727"/>
    <cellStyle name="Normal 4 7 4 2" xfId="7517"/>
    <cellStyle name="Normal 4 7 5" xfId="5728"/>
    <cellStyle name="Normal 4 7 5 2" xfId="7516"/>
    <cellStyle name="Normal 4 7 6" xfId="7522"/>
    <cellStyle name="Normal 4 8" xfId="7700"/>
    <cellStyle name="Normal 40" xfId="9307"/>
    <cellStyle name="Normal 41" xfId="9308"/>
    <cellStyle name="Normal 42" xfId="9309"/>
    <cellStyle name="Normal 43" xfId="9310"/>
    <cellStyle name="Normal 44" xfId="9311"/>
    <cellStyle name="Normal 45" xfId="9312"/>
    <cellStyle name="Normal 46" xfId="9313"/>
    <cellStyle name="Normal 47" xfId="9314"/>
    <cellStyle name="Normal 48" xfId="9315"/>
    <cellStyle name="Normal 49" xfId="9316"/>
    <cellStyle name="Normal 5" xfId="5729"/>
    <cellStyle name="Normal 5 2" xfId="5730"/>
    <cellStyle name="Normal 5 2 2" xfId="5731"/>
    <cellStyle name="Normal 5 2 2 2" xfId="5732"/>
    <cellStyle name="Normal 5 2 2 2 2" xfId="7512"/>
    <cellStyle name="Normal 5 2 2 3" xfId="7513"/>
    <cellStyle name="Normal 5 2 3" xfId="5733"/>
    <cellStyle name="Normal 5 2 3 2" xfId="7511"/>
    <cellStyle name="Normal 5 2 4" xfId="7514"/>
    <cellStyle name="Normal 5 3" xfId="5734"/>
    <cellStyle name="Normal 5 3 2" xfId="5735"/>
    <cellStyle name="Normal 5 3 2 2" xfId="7509"/>
    <cellStyle name="Normal 5 3 3" xfId="5736"/>
    <cellStyle name="Normal 5 3 3 2" xfId="7508"/>
    <cellStyle name="Normal 5 3 4" xfId="7510"/>
    <cellStyle name="Normal 5 4" xfId="7515"/>
    <cellStyle name="Normal 50" xfId="9317"/>
    <cellStyle name="Normal 51" xfId="9318"/>
    <cellStyle name="Normal 52" xfId="9319"/>
    <cellStyle name="Normal 53" xfId="9320"/>
    <cellStyle name="Normal 54" xfId="9321"/>
    <cellStyle name="Normal 55" xfId="9322"/>
    <cellStyle name="Normal 56" xfId="9323"/>
    <cellStyle name="Normal 57" xfId="9324"/>
    <cellStyle name="Normal 58" xfId="9325"/>
    <cellStyle name="Normal 59" xfId="9326"/>
    <cellStyle name="Normal 6" xfId="5737"/>
    <cellStyle name="Normal 6 10" xfId="7507"/>
    <cellStyle name="Normal 6 2" xfId="5738"/>
    <cellStyle name="Normal 6 2 2" xfId="5739"/>
    <cellStyle name="Normal 6 2 2 2" xfId="7505"/>
    <cellStyle name="Normal 6 2 3" xfId="5740"/>
    <cellStyle name="Normal 6 2 3 2" xfId="5741"/>
    <cellStyle name="Normal 6 2 3 2 2" xfId="7503"/>
    <cellStyle name="Normal 6 2 3 3" xfId="5742"/>
    <cellStyle name="Normal 6 2 3 3 2" xfId="7502"/>
    <cellStyle name="Normal 6 2 3 4" xfId="5743"/>
    <cellStyle name="Normal 6 2 3 4 2" xfId="5744"/>
    <cellStyle name="Normal 6 2 3 4 2 2" xfId="7500"/>
    <cellStyle name="Normal 6 2 3 4 3" xfId="5745"/>
    <cellStyle name="Normal 6 2 3 4 3 2" xfId="7499"/>
    <cellStyle name="Normal 6 2 3 4 4" xfId="7501"/>
    <cellStyle name="Normal 6 2 3 5" xfId="7504"/>
    <cellStyle name="Normal 6 2 4" xfId="5746"/>
    <cellStyle name="Normal 6 2 4 2" xfId="5747"/>
    <cellStyle name="Normal 6 2 4 2 2" xfId="7497"/>
    <cellStyle name="Normal 6 2 4 3" xfId="7498"/>
    <cellStyle name="Normal 6 2 5" xfId="7506"/>
    <cellStyle name="Normal 6 3" xfId="5748"/>
    <cellStyle name="Normal 6 3 2" xfId="5749"/>
    <cellStyle name="Normal 6 3 2 2" xfId="5750"/>
    <cellStyle name="Normal 6 3 2 2 2" xfId="5751"/>
    <cellStyle name="Normal 6 3 2 2 2 2" xfId="7493"/>
    <cellStyle name="Normal 6 3 2 2 3" xfId="5752"/>
    <cellStyle name="Normal 6 3 2 2 3 2" xfId="5753"/>
    <cellStyle name="Normal 6 3 2 2 3 2 2" xfId="7491"/>
    <cellStyle name="Normal 6 3 2 2 3 3" xfId="5754"/>
    <cellStyle name="Normal 6 3 2 2 3 3 2" xfId="7490"/>
    <cellStyle name="Normal 6 3 2 2 3 4" xfId="7492"/>
    <cellStyle name="Normal 6 3 2 2 4" xfId="7494"/>
    <cellStyle name="Normal 6 3 2 3" xfId="7495"/>
    <cellStyle name="Normal 6 3 3" xfId="5755"/>
    <cellStyle name="Normal 6 3 3 2" xfId="5756"/>
    <cellStyle name="Normal 6 3 3 2 2" xfId="7488"/>
    <cellStyle name="Normal 6 3 3 3" xfId="5757"/>
    <cellStyle name="Normal 6 3 3 3 2" xfId="5758"/>
    <cellStyle name="Normal 6 3 3 3 2 2" xfId="7486"/>
    <cellStyle name="Normal 6 3 3 3 3" xfId="5759"/>
    <cellStyle name="Normal 6 3 3 3 3 2" xfId="7485"/>
    <cellStyle name="Normal 6 3 3 3 4" xfId="7487"/>
    <cellStyle name="Normal 6 3 3 4" xfId="7489"/>
    <cellStyle name="Normal 6 3 4" xfId="5760"/>
    <cellStyle name="Normal 6 3 4 2" xfId="5761"/>
    <cellStyle name="Normal 6 3 4 2 2" xfId="5762"/>
    <cellStyle name="Normal 6 3 4 2 2 2" xfId="7482"/>
    <cellStyle name="Normal 6 3 4 2 3" xfId="5763"/>
    <cellStyle name="Normal 6 3 4 2 3 2" xfId="5764"/>
    <cellStyle name="Normal 6 3 4 2 3 2 2" xfId="7480"/>
    <cellStyle name="Normal 6 3 4 2 3 3" xfId="5765"/>
    <cellStyle name="Normal 6 3 4 2 3 3 2" xfId="7479"/>
    <cellStyle name="Normal 6 3 4 2 3 4" xfId="7481"/>
    <cellStyle name="Normal 6 3 4 2 4" xfId="7483"/>
    <cellStyle name="Normal 6 3 4 3" xfId="5766"/>
    <cellStyle name="Normal 6 3 4 3 2" xfId="7478"/>
    <cellStyle name="Normal 6 3 4 4" xfId="5767"/>
    <cellStyle name="Normal 6 3 4 4 2" xfId="7477"/>
    <cellStyle name="Normal 6 3 4 5" xfId="5768"/>
    <cellStyle name="Normal 6 3 4 5 2" xfId="7476"/>
    <cellStyle name="Normal 6 3 4 6" xfId="7484"/>
    <cellStyle name="Normal 6 3 5" xfId="7496"/>
    <cellStyle name="Normal 6 4" xfId="5769"/>
    <cellStyle name="Normal 6 4 2" xfId="5770"/>
    <cellStyle name="Normal 6 4 2 2" xfId="5771"/>
    <cellStyle name="Normal 6 4 2 2 2" xfId="7473"/>
    <cellStyle name="Normal 6 4 2 3" xfId="5772"/>
    <cellStyle name="Normal 6 4 2 3 2" xfId="5773"/>
    <cellStyle name="Normal 6 4 2 3 2 2" xfId="7471"/>
    <cellStyle name="Normal 6 4 2 3 3" xfId="5774"/>
    <cellStyle name="Normal 6 4 2 3 3 2" xfId="7470"/>
    <cellStyle name="Normal 6 4 2 3 4" xfId="7472"/>
    <cellStyle name="Normal 6 4 2 4" xfId="7474"/>
    <cellStyle name="Normal 6 4 3" xfId="5775"/>
    <cellStyle name="Normal 6 4 3 2" xfId="7469"/>
    <cellStyle name="Normal 6 4 4" xfId="5776"/>
    <cellStyle name="Normal 6 4 4 2" xfId="7468"/>
    <cellStyle name="Normal 6 4 5" xfId="7475"/>
    <cellStyle name="Normal 6 5" xfId="5777"/>
    <cellStyle name="Normal 6 5 2" xfId="5778"/>
    <cellStyle name="Normal 6 5 2 2" xfId="7466"/>
    <cellStyle name="Normal 6 5 3" xfId="5779"/>
    <cellStyle name="Normal 6 5 3 2" xfId="5780"/>
    <cellStyle name="Normal 6 5 3 2 2" xfId="7464"/>
    <cellStyle name="Normal 6 5 3 3" xfId="5781"/>
    <cellStyle name="Normal 6 5 3 3 2" xfId="7463"/>
    <cellStyle name="Normal 6 5 3 4" xfId="7465"/>
    <cellStyle name="Normal 6 5 4" xfId="5782"/>
    <cellStyle name="Normal 6 5 4 2" xfId="7462"/>
    <cellStyle name="Normal 6 5 5" xfId="7467"/>
    <cellStyle name="Normal 6 6" xfId="5783"/>
    <cellStyle name="Normal 6 6 2" xfId="7461"/>
    <cellStyle name="Normal 6 7" xfId="5784"/>
    <cellStyle name="Normal 6 7 2" xfId="7460"/>
    <cellStyle name="Normal 6 8" xfId="5785"/>
    <cellStyle name="Normal 6 8 2" xfId="5786"/>
    <cellStyle name="Normal 6 8 2 2" xfId="7458"/>
    <cellStyle name="Normal 6 8 3" xfId="5787"/>
    <cellStyle name="Normal 6 8 3 2" xfId="7457"/>
    <cellStyle name="Normal 6 8 4" xfId="5788"/>
    <cellStyle name="Normal 6 8 4 2" xfId="7456"/>
    <cellStyle name="Normal 6 8 5" xfId="5789"/>
    <cellStyle name="Normal 6 8 5 2" xfId="7455"/>
    <cellStyle name="Normal 6 8 6" xfId="7459"/>
    <cellStyle name="Normal 6 9" xfId="5790"/>
    <cellStyle name="Normal 6 9 2" xfId="7454"/>
    <cellStyle name="Normal 60" xfId="9327"/>
    <cellStyle name="Normal 61" xfId="9328"/>
    <cellStyle name="Normal 62" xfId="9329"/>
    <cellStyle name="Normal 63" xfId="9330"/>
    <cellStyle name="Normal 64" xfId="9331"/>
    <cellStyle name="Normal 65" xfId="9332"/>
    <cellStyle name="Normal 66" xfId="9334"/>
    <cellStyle name="Normal 67" xfId="9336"/>
    <cellStyle name="Normal 68" xfId="9338"/>
    <cellStyle name="Normal 69" xfId="9340"/>
    <cellStyle name="Normal 7" xfId="5791"/>
    <cellStyle name="Normal 7 2" xfId="5792"/>
    <cellStyle name="Normal 7 2 2" xfId="5793"/>
    <cellStyle name="Normal 7 2 2 2" xfId="5794"/>
    <cellStyle name="Normal 7 2 2 2 2" xfId="7450"/>
    <cellStyle name="Normal 7 2 2 3" xfId="5795"/>
    <cellStyle name="Normal 7 2 2 3 2" xfId="7449"/>
    <cellStyle name="Normal 7 2 2 4" xfId="7451"/>
    <cellStyle name="Normal 7 2 3" xfId="5796"/>
    <cellStyle name="Normal 7 2 3 2" xfId="5797"/>
    <cellStyle name="Normal 7 2 3 2 2" xfId="7447"/>
    <cellStyle name="Normal 7 2 3 3" xfId="5798"/>
    <cellStyle name="Normal 7 2 3 3 2" xfId="7446"/>
    <cellStyle name="Normal 7 2 3 4" xfId="7448"/>
    <cellStyle name="Normal 7 2 4" xfId="5799"/>
    <cellStyle name="Normal 7 2 4 2" xfId="5800"/>
    <cellStyle name="Normal 7 2 4 2 2" xfId="7444"/>
    <cellStyle name="Normal 7 2 4 3" xfId="5801"/>
    <cellStyle name="Normal 7 2 4 3 2" xfId="7443"/>
    <cellStyle name="Normal 7 2 4 4" xfId="5802"/>
    <cellStyle name="Normal 7 2 4 4 2" xfId="5803"/>
    <cellStyle name="Normal 7 2 4 4 2 2" xfId="7441"/>
    <cellStyle name="Normal 7 2 4 4 3" xfId="5804"/>
    <cellStyle name="Normal 7 2 4 4 3 2" xfId="7440"/>
    <cellStyle name="Normal 7 2 4 4 4" xfId="7442"/>
    <cellStyle name="Normal 7 2 4 5" xfId="7445"/>
    <cellStyle name="Normal 7 2 5" xfId="5805"/>
    <cellStyle name="Normal 7 2 5 2" xfId="7439"/>
    <cellStyle name="Normal 7 2 6" xfId="5806"/>
    <cellStyle name="Normal 7 2 6 2" xfId="7438"/>
    <cellStyle name="Normal 7 2 7" xfId="5807"/>
    <cellStyle name="Normal 7 2 7 2" xfId="5808"/>
    <cellStyle name="Normal 7 2 7 2 2" xfId="7436"/>
    <cellStyle name="Normal 7 2 7 3" xfId="7437"/>
    <cellStyle name="Normal 7 2 8" xfId="7452"/>
    <cellStyle name="Normal 7 3" xfId="5809"/>
    <cellStyle name="Normal 7 3 2" xfId="5810"/>
    <cellStyle name="Normal 7 3 2 2" xfId="5811"/>
    <cellStyle name="Normal 7 3 2 2 2" xfId="7433"/>
    <cellStyle name="Normal 7 3 2 3" xfId="5812"/>
    <cellStyle name="Normal 7 3 2 3 2" xfId="7432"/>
    <cellStyle name="Normal 7 3 2 4" xfId="7434"/>
    <cellStyle name="Normal 7 3 3" xfId="5813"/>
    <cellStyle name="Normal 7 3 3 2" xfId="7431"/>
    <cellStyle name="Normal 7 3 4" xfId="5814"/>
    <cellStyle name="Normal 7 3 4 2" xfId="5815"/>
    <cellStyle name="Normal 7 3 4 2 2" xfId="7429"/>
    <cellStyle name="Normal 7 3 4 3" xfId="7430"/>
    <cellStyle name="Normal 7 3 5" xfId="5816"/>
    <cellStyle name="Normal 7 3 5 2" xfId="5817"/>
    <cellStyle name="Normal 7 3 5 2 2" xfId="7427"/>
    <cellStyle name="Normal 7 3 5 3" xfId="5818"/>
    <cellStyle name="Normal 7 3 5 3 2" xfId="7426"/>
    <cellStyle name="Normal 7 3 5 4" xfId="7428"/>
    <cellStyle name="Normal 7 3 6" xfId="7435"/>
    <cellStyle name="Normal 7 4" xfId="5819"/>
    <cellStyle name="Normal 7 4 2" xfId="5820"/>
    <cellStyle name="Normal 7 4 2 2" xfId="5821"/>
    <cellStyle name="Normal 7 4 2 2 2" xfId="7423"/>
    <cellStyle name="Normal 7 4 2 3" xfId="5822"/>
    <cellStyle name="Normal 7 4 2 3 2" xfId="7422"/>
    <cellStyle name="Normal 7 4 2 4" xfId="5823"/>
    <cellStyle name="Normal 7 4 2 4 2" xfId="7421"/>
    <cellStyle name="Normal 7 4 2 5" xfId="7424"/>
    <cellStyle name="Normal 7 4 3" xfId="5824"/>
    <cellStyle name="Normal 7 4 3 2" xfId="5825"/>
    <cellStyle name="Normal 7 4 3 2 2" xfId="7419"/>
    <cellStyle name="Normal 7 4 3 3" xfId="5826"/>
    <cellStyle name="Normal 7 4 3 3 2" xfId="7418"/>
    <cellStyle name="Normal 7 4 3 4" xfId="7420"/>
    <cellStyle name="Normal 7 4 4" xfId="7425"/>
    <cellStyle name="Normal 7 5" xfId="5827"/>
    <cellStyle name="Normal 7 5 2" xfId="5828"/>
    <cellStyle name="Normal 7 5 2 2" xfId="7416"/>
    <cellStyle name="Normal 7 5 3" xfId="7417"/>
    <cellStyle name="Normal 7 6" xfId="5829"/>
    <cellStyle name="Normal 7 6 2" xfId="5830"/>
    <cellStyle name="Normal 7 6 2 2" xfId="7414"/>
    <cellStyle name="Normal 7 6 3" xfId="5831"/>
    <cellStyle name="Normal 7 6 3 2" xfId="7413"/>
    <cellStyle name="Normal 7 6 4" xfId="5832"/>
    <cellStyle name="Normal 7 6 4 2" xfId="7412"/>
    <cellStyle name="Normal 7 6 5" xfId="5833"/>
    <cellStyle name="Normal 7 6 5 2" xfId="7411"/>
    <cellStyle name="Normal 7 6 6" xfId="5834"/>
    <cellStyle name="Normal 7 6 6 2" xfId="7410"/>
    <cellStyle name="Normal 7 6 7" xfId="7415"/>
    <cellStyle name="Normal 7 7" xfId="7453"/>
    <cellStyle name="Normal 8" xfId="5835"/>
    <cellStyle name="Normal 8 2" xfId="5836"/>
    <cellStyle name="Normal 8 2 2" xfId="5837"/>
    <cellStyle name="Normal 8 2 2 2" xfId="5838"/>
    <cellStyle name="Normal 8 2 2 2 2" xfId="7406"/>
    <cellStyle name="Normal 8 2 2 3" xfId="5839"/>
    <cellStyle name="Normal 8 2 2 3 2" xfId="7405"/>
    <cellStyle name="Normal 8 2 2 4" xfId="7407"/>
    <cellStyle name="Normal 8 2 3" xfId="5840"/>
    <cellStyle name="Normal 8 2 3 2" xfId="7404"/>
    <cellStyle name="Normal 8 2 4" xfId="5841"/>
    <cellStyle name="Normal 8 2 4 2" xfId="5842"/>
    <cellStyle name="Normal 8 2 4 2 2" xfId="7402"/>
    <cellStyle name="Normal 8 2 4 3" xfId="5843"/>
    <cellStyle name="Normal 8 2 4 3 2" xfId="7401"/>
    <cellStyle name="Normal 8 2 4 4" xfId="7403"/>
    <cellStyle name="Normal 8 2 5" xfId="7408"/>
    <cellStyle name="Normal 8 3" xfId="5844"/>
    <cellStyle name="Normal 8 3 2" xfId="5845"/>
    <cellStyle name="Normal 8 3 2 2" xfId="7399"/>
    <cellStyle name="Normal 8 3 3" xfId="5846"/>
    <cellStyle name="Normal 8 3 3 2" xfId="5847"/>
    <cellStyle name="Normal 8 3 3 2 2" xfId="7397"/>
    <cellStyle name="Normal 8 3 3 3" xfId="5848"/>
    <cellStyle name="Normal 8 3 3 3 2" xfId="7396"/>
    <cellStyle name="Normal 8 3 3 4" xfId="7398"/>
    <cellStyle name="Normal 8 3 4" xfId="7400"/>
    <cellStyle name="Normal 8 4" xfId="5849"/>
    <cellStyle name="Normal 8 4 2" xfId="5850"/>
    <cellStyle name="Normal 8 4 2 2" xfId="7394"/>
    <cellStyle name="Normal 8 4 3" xfId="5851"/>
    <cellStyle name="Normal 8 4 3 2" xfId="7393"/>
    <cellStyle name="Normal 8 4 4" xfId="7395"/>
    <cellStyle name="Normal 8 5" xfId="5852"/>
    <cellStyle name="Normal 8 5 2" xfId="5853"/>
    <cellStyle name="Normal 8 5 2 2" xfId="7391"/>
    <cellStyle name="Normal 8 5 3" xfId="5854"/>
    <cellStyle name="Normal 8 5 3 2" xfId="5855"/>
    <cellStyle name="Normal 8 5 3 2 2" xfId="7389"/>
    <cellStyle name="Normal 8 5 3 3" xfId="5856"/>
    <cellStyle name="Normal 8 5 3 3 2" xfId="7388"/>
    <cellStyle name="Normal 8 5 3 4" xfId="7390"/>
    <cellStyle name="Normal 8 5 4" xfId="5857"/>
    <cellStyle name="Normal 8 5 4 2" xfId="7387"/>
    <cellStyle name="Normal 8 5 5" xfId="5858"/>
    <cellStyle name="Normal 8 5 5 2" xfId="7386"/>
    <cellStyle name="Normal 8 5 6" xfId="5859"/>
    <cellStyle name="Normal 8 5 6 2" xfId="7385"/>
    <cellStyle name="Normal 8 5 7" xfId="7392"/>
    <cellStyle name="Normal 8 6" xfId="5860"/>
    <cellStyle name="Normal 8 6 2" xfId="7384"/>
    <cellStyle name="Normal 8 7" xfId="5861"/>
    <cellStyle name="Normal 8 7 2" xfId="5862"/>
    <cellStyle name="Normal 8 7 2 2" xfId="7382"/>
    <cellStyle name="Normal 8 7 3" xfId="5863"/>
    <cellStyle name="Normal 8 7 3 2" xfId="7381"/>
    <cellStyle name="Normal 8 7 4" xfId="7383"/>
    <cellStyle name="Normal 8 8" xfId="5864"/>
    <cellStyle name="Normal 8 8 2" xfId="7380"/>
    <cellStyle name="Normal 8 9" xfId="7409"/>
    <cellStyle name="Normal 9" xfId="5865"/>
    <cellStyle name="Normal 9 10" xfId="5866"/>
    <cellStyle name="Normal 9 10 2" xfId="5867"/>
    <cellStyle name="Normal 9 10 2 2" xfId="7377"/>
    <cellStyle name="Normal 9 10 3" xfId="5868"/>
    <cellStyle name="Normal 9 10 3 2" xfId="7376"/>
    <cellStyle name="Normal 9 10 4" xfId="7378"/>
    <cellStyle name="Normal 9 11" xfId="5869"/>
    <cellStyle name="Normal 9 11 2" xfId="7375"/>
    <cellStyle name="Normal 9 12" xfId="737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2 2 2" xfId="7368"/>
    <cellStyle name="Normal 9 2 2 2 2 2 2 3" xfId="7369"/>
    <cellStyle name="Normal 9 2 2 2 2 2 3" xfId="5877"/>
    <cellStyle name="Normal 9 2 2 2 2 2 3 2" xfId="5878"/>
    <cellStyle name="Normal 9 2 2 2 2 2 3 2 2" xfId="7366"/>
    <cellStyle name="Normal 9 2 2 2 2 2 3 3" xfId="7367"/>
    <cellStyle name="Normal 9 2 2 2 2 2 4" xfId="5879"/>
    <cellStyle name="Normal 9 2 2 2 2 2 4 2" xfId="7365"/>
    <cellStyle name="Normal 9 2 2 2 2 2 5" xfId="7370"/>
    <cellStyle name="Normal 9 2 2 2 2 3" xfId="5880"/>
    <cellStyle name="Normal 9 2 2 2 2 3 2" xfId="5881"/>
    <cellStyle name="Normal 9 2 2 2 2 3 2 2" xfId="7363"/>
    <cellStyle name="Normal 9 2 2 2 2 3 3" xfId="7364"/>
    <cellStyle name="Normal 9 2 2 2 2 4" xfId="5882"/>
    <cellStyle name="Normal 9 2 2 2 2 4 2" xfId="5883"/>
    <cellStyle name="Normal 9 2 2 2 2 4 2 2" xfId="7361"/>
    <cellStyle name="Normal 9 2 2 2 2 4 3" xfId="7362"/>
    <cellStyle name="Normal 9 2 2 2 2 5" xfId="5884"/>
    <cellStyle name="Normal 9 2 2 2 2 5 2" xfId="7360"/>
    <cellStyle name="Normal 9 2 2 2 2 6" xfId="7371"/>
    <cellStyle name="Normal 9 2 2 2 3" xfId="5885"/>
    <cellStyle name="Normal 9 2 2 2 3 2" xfId="5886"/>
    <cellStyle name="Normal 9 2 2 2 3 2 2" xfId="5887"/>
    <cellStyle name="Normal 9 2 2 2 3 2 2 2" xfId="7357"/>
    <cellStyle name="Normal 9 2 2 2 3 2 3" xfId="7358"/>
    <cellStyle name="Normal 9 2 2 2 3 3" xfId="5888"/>
    <cellStyle name="Normal 9 2 2 2 3 3 2" xfId="5889"/>
    <cellStyle name="Normal 9 2 2 2 3 3 2 2" xfId="7355"/>
    <cellStyle name="Normal 9 2 2 2 3 3 3" xfId="7356"/>
    <cellStyle name="Normal 9 2 2 2 3 4" xfId="5890"/>
    <cellStyle name="Normal 9 2 2 2 3 4 2" xfId="7354"/>
    <cellStyle name="Normal 9 2 2 2 3 5" xfId="7359"/>
    <cellStyle name="Normal 9 2 2 2 4" xfId="5891"/>
    <cellStyle name="Normal 9 2 2 2 4 2" xfId="5892"/>
    <cellStyle name="Normal 9 2 2 2 4 2 2" xfId="7352"/>
    <cellStyle name="Normal 9 2 2 2 4 3" xfId="7353"/>
    <cellStyle name="Normal 9 2 2 2 5" xfId="5893"/>
    <cellStyle name="Normal 9 2 2 2 5 2" xfId="5894"/>
    <cellStyle name="Normal 9 2 2 2 5 2 2" xfId="7350"/>
    <cellStyle name="Normal 9 2 2 2 5 3" xfId="7351"/>
    <cellStyle name="Normal 9 2 2 2 6" xfId="5895"/>
    <cellStyle name="Normal 9 2 2 2 6 2" xfId="7349"/>
    <cellStyle name="Normal 9 2 2 2 7" xfId="7372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2 2 2" xfId="7344"/>
    <cellStyle name="Normal 9 2 2 3 2 2 2 3" xfId="7345"/>
    <cellStyle name="Normal 9 2 2 3 2 2 3" xfId="5901"/>
    <cellStyle name="Normal 9 2 2 3 2 2 3 2" xfId="5902"/>
    <cellStyle name="Normal 9 2 2 3 2 2 3 2 2" xfId="7342"/>
    <cellStyle name="Normal 9 2 2 3 2 2 3 3" xfId="7343"/>
    <cellStyle name="Normal 9 2 2 3 2 2 4" xfId="5903"/>
    <cellStyle name="Normal 9 2 2 3 2 2 4 2" xfId="7341"/>
    <cellStyle name="Normal 9 2 2 3 2 2 5" xfId="7346"/>
    <cellStyle name="Normal 9 2 2 3 2 3" xfId="5904"/>
    <cellStyle name="Normal 9 2 2 3 2 3 2" xfId="5905"/>
    <cellStyle name="Normal 9 2 2 3 2 3 2 2" xfId="7339"/>
    <cellStyle name="Normal 9 2 2 3 2 3 3" xfId="7340"/>
    <cellStyle name="Normal 9 2 2 3 2 4" xfId="5906"/>
    <cellStyle name="Normal 9 2 2 3 2 4 2" xfId="5907"/>
    <cellStyle name="Normal 9 2 2 3 2 4 2 2" xfId="7337"/>
    <cellStyle name="Normal 9 2 2 3 2 4 3" xfId="7338"/>
    <cellStyle name="Normal 9 2 2 3 2 5" xfId="5908"/>
    <cellStyle name="Normal 9 2 2 3 2 5 2" xfId="7336"/>
    <cellStyle name="Normal 9 2 2 3 2 6" xfId="7347"/>
    <cellStyle name="Normal 9 2 2 3 3" xfId="5909"/>
    <cellStyle name="Normal 9 2 2 3 3 2" xfId="5910"/>
    <cellStyle name="Normal 9 2 2 3 3 2 2" xfId="5911"/>
    <cellStyle name="Normal 9 2 2 3 3 2 2 2" xfId="7333"/>
    <cellStyle name="Normal 9 2 2 3 3 2 3" xfId="7334"/>
    <cellStyle name="Normal 9 2 2 3 3 3" xfId="5912"/>
    <cellStyle name="Normal 9 2 2 3 3 3 2" xfId="5913"/>
    <cellStyle name="Normal 9 2 2 3 3 3 2 2" xfId="7331"/>
    <cellStyle name="Normal 9 2 2 3 3 3 3" xfId="7332"/>
    <cellStyle name="Normal 9 2 2 3 3 4" xfId="5914"/>
    <cellStyle name="Normal 9 2 2 3 3 4 2" xfId="7330"/>
    <cellStyle name="Normal 9 2 2 3 3 5" xfId="7335"/>
    <cellStyle name="Normal 9 2 2 3 4" xfId="5915"/>
    <cellStyle name="Normal 9 2 2 3 4 2" xfId="5916"/>
    <cellStyle name="Normal 9 2 2 3 4 2 2" xfId="7328"/>
    <cellStyle name="Normal 9 2 2 3 4 3" xfId="7329"/>
    <cellStyle name="Normal 9 2 2 3 5" xfId="5917"/>
    <cellStyle name="Normal 9 2 2 3 5 2" xfId="5918"/>
    <cellStyle name="Normal 9 2 2 3 5 2 2" xfId="7326"/>
    <cellStyle name="Normal 9 2 2 3 5 3" xfId="7327"/>
    <cellStyle name="Normal 9 2 2 3 6" xfId="5919"/>
    <cellStyle name="Normal 9 2 2 3 6 2" xfId="7325"/>
    <cellStyle name="Normal 9 2 2 3 7" xfId="7348"/>
    <cellStyle name="Normal 9 2 2 4" xfId="5920"/>
    <cellStyle name="Normal 9 2 2 4 2" xfId="5921"/>
    <cellStyle name="Normal 9 2 2 4 2 2" xfId="5922"/>
    <cellStyle name="Normal 9 2 2 4 2 2 2" xfId="5923"/>
    <cellStyle name="Normal 9 2 2 4 2 2 2 2" xfId="7321"/>
    <cellStyle name="Normal 9 2 2 4 2 2 3" xfId="7322"/>
    <cellStyle name="Normal 9 2 2 4 2 3" xfId="5924"/>
    <cellStyle name="Normal 9 2 2 4 2 3 2" xfId="5925"/>
    <cellStyle name="Normal 9 2 2 4 2 3 2 2" xfId="7319"/>
    <cellStyle name="Normal 9 2 2 4 2 3 3" xfId="7320"/>
    <cellStyle name="Normal 9 2 2 4 2 4" xfId="5926"/>
    <cellStyle name="Normal 9 2 2 4 2 4 2" xfId="7318"/>
    <cellStyle name="Normal 9 2 2 4 2 5" xfId="7323"/>
    <cellStyle name="Normal 9 2 2 4 3" xfId="5927"/>
    <cellStyle name="Normal 9 2 2 4 3 2" xfId="5928"/>
    <cellStyle name="Normal 9 2 2 4 3 2 2" xfId="7316"/>
    <cellStyle name="Normal 9 2 2 4 3 3" xfId="7317"/>
    <cellStyle name="Normal 9 2 2 4 4" xfId="5929"/>
    <cellStyle name="Normal 9 2 2 4 4 2" xfId="5930"/>
    <cellStyle name="Normal 9 2 2 4 4 2 2" xfId="7314"/>
    <cellStyle name="Normal 9 2 2 4 4 3" xfId="7315"/>
    <cellStyle name="Normal 9 2 2 4 5" xfId="5931"/>
    <cellStyle name="Normal 9 2 2 4 5 2" xfId="7313"/>
    <cellStyle name="Normal 9 2 2 4 6" xfId="7324"/>
    <cellStyle name="Normal 9 2 2 5" xfId="5932"/>
    <cellStyle name="Normal 9 2 2 5 2" xfId="5933"/>
    <cellStyle name="Normal 9 2 2 5 2 2" xfId="5934"/>
    <cellStyle name="Normal 9 2 2 5 2 2 2" xfId="7310"/>
    <cellStyle name="Normal 9 2 2 5 2 3" xfId="7311"/>
    <cellStyle name="Normal 9 2 2 5 3" xfId="5935"/>
    <cellStyle name="Normal 9 2 2 5 3 2" xfId="5936"/>
    <cellStyle name="Normal 9 2 2 5 3 2 2" xfId="7308"/>
    <cellStyle name="Normal 9 2 2 5 3 3" xfId="7309"/>
    <cellStyle name="Normal 9 2 2 5 4" xfId="5937"/>
    <cellStyle name="Normal 9 2 2 5 4 2" xfId="7307"/>
    <cellStyle name="Normal 9 2 2 5 5" xfId="7312"/>
    <cellStyle name="Normal 9 2 2 6" xfId="5938"/>
    <cellStyle name="Normal 9 2 2 6 2" xfId="5939"/>
    <cellStyle name="Normal 9 2 2 6 2 2" xfId="7305"/>
    <cellStyle name="Normal 9 2 2 6 3" xfId="7306"/>
    <cellStyle name="Normal 9 2 2 7" xfId="5940"/>
    <cellStyle name="Normal 9 2 2 7 2" xfId="5941"/>
    <cellStyle name="Normal 9 2 2 7 2 2" xfId="7303"/>
    <cellStyle name="Normal 9 2 2 7 3" xfId="7304"/>
    <cellStyle name="Normal 9 2 2 8" xfId="5942"/>
    <cellStyle name="Normal 9 2 2 8 2" xfId="7302"/>
    <cellStyle name="Normal 9 2 2 9" xfId="7373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2 2 2" xfId="7297"/>
    <cellStyle name="Normal 9 2 3 2 2 2 3" xfId="7298"/>
    <cellStyle name="Normal 9 2 3 2 2 3" xfId="5948"/>
    <cellStyle name="Normal 9 2 3 2 2 3 2" xfId="5949"/>
    <cellStyle name="Normal 9 2 3 2 2 3 2 2" xfId="7295"/>
    <cellStyle name="Normal 9 2 3 2 2 3 3" xfId="7296"/>
    <cellStyle name="Normal 9 2 3 2 2 4" xfId="5950"/>
    <cellStyle name="Normal 9 2 3 2 2 4 2" xfId="7294"/>
    <cellStyle name="Normal 9 2 3 2 2 5" xfId="7299"/>
    <cellStyle name="Normal 9 2 3 2 3" xfId="5951"/>
    <cellStyle name="Normal 9 2 3 2 3 2" xfId="5952"/>
    <cellStyle name="Normal 9 2 3 2 3 2 2" xfId="7292"/>
    <cellStyle name="Normal 9 2 3 2 3 3" xfId="7293"/>
    <cellStyle name="Normal 9 2 3 2 4" xfId="5953"/>
    <cellStyle name="Normal 9 2 3 2 4 2" xfId="5954"/>
    <cellStyle name="Normal 9 2 3 2 4 2 2" xfId="7290"/>
    <cellStyle name="Normal 9 2 3 2 4 3" xfId="7291"/>
    <cellStyle name="Normal 9 2 3 2 5" xfId="5955"/>
    <cellStyle name="Normal 9 2 3 2 5 2" xfId="7289"/>
    <cellStyle name="Normal 9 2 3 2 6" xfId="7300"/>
    <cellStyle name="Normal 9 2 3 3" xfId="5956"/>
    <cellStyle name="Normal 9 2 3 3 2" xfId="5957"/>
    <cellStyle name="Normal 9 2 3 3 2 2" xfId="5958"/>
    <cellStyle name="Normal 9 2 3 3 2 2 2" xfId="5959"/>
    <cellStyle name="Normal 9 2 3 3 2 2 2 2" xfId="7285"/>
    <cellStyle name="Normal 9 2 3 3 2 2 3" xfId="7286"/>
    <cellStyle name="Normal 9 2 3 3 2 3" xfId="5960"/>
    <cellStyle name="Normal 9 2 3 3 2 3 2" xfId="5961"/>
    <cellStyle name="Normal 9 2 3 3 2 3 2 2" xfId="7283"/>
    <cellStyle name="Normal 9 2 3 3 2 3 3" xfId="7284"/>
    <cellStyle name="Normal 9 2 3 3 2 4" xfId="5962"/>
    <cellStyle name="Normal 9 2 3 3 2 4 2" xfId="7282"/>
    <cellStyle name="Normal 9 2 3 3 2 5" xfId="7287"/>
    <cellStyle name="Normal 9 2 3 3 3" xfId="5963"/>
    <cellStyle name="Normal 9 2 3 3 3 2" xfId="5964"/>
    <cellStyle name="Normal 9 2 3 3 3 2 2" xfId="7280"/>
    <cellStyle name="Normal 9 2 3 3 3 3" xfId="7281"/>
    <cellStyle name="Normal 9 2 3 3 4" xfId="5965"/>
    <cellStyle name="Normal 9 2 3 3 4 2" xfId="5966"/>
    <cellStyle name="Normal 9 2 3 3 4 2 2" xfId="7278"/>
    <cellStyle name="Normal 9 2 3 3 4 3" xfId="7279"/>
    <cellStyle name="Normal 9 2 3 3 5" xfId="5967"/>
    <cellStyle name="Normal 9 2 3 3 5 2" xfId="7277"/>
    <cellStyle name="Normal 9 2 3 3 6" xfId="7288"/>
    <cellStyle name="Normal 9 2 3 4" xfId="7301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2 2 2" xfId="7272"/>
    <cellStyle name="Normal 9 2 4 2 2 2 3" xfId="7273"/>
    <cellStyle name="Normal 9 2 4 2 2 3" xfId="5973"/>
    <cellStyle name="Normal 9 2 4 2 2 3 2" xfId="5974"/>
    <cellStyle name="Normal 9 2 4 2 2 3 2 2" xfId="7270"/>
    <cellStyle name="Normal 9 2 4 2 2 3 3" xfId="7271"/>
    <cellStyle name="Normal 9 2 4 2 2 4" xfId="5975"/>
    <cellStyle name="Normal 9 2 4 2 2 4 2" xfId="7269"/>
    <cellStyle name="Normal 9 2 4 2 2 5" xfId="7274"/>
    <cellStyle name="Normal 9 2 4 2 3" xfId="5976"/>
    <cellStyle name="Normal 9 2 4 2 3 2" xfId="5977"/>
    <cellStyle name="Normal 9 2 4 2 3 2 2" xfId="7267"/>
    <cellStyle name="Normal 9 2 4 2 3 3" xfId="7268"/>
    <cellStyle name="Normal 9 2 4 2 4" xfId="5978"/>
    <cellStyle name="Normal 9 2 4 2 4 2" xfId="5979"/>
    <cellStyle name="Normal 9 2 4 2 4 2 2" xfId="7265"/>
    <cellStyle name="Normal 9 2 4 2 4 3" xfId="7266"/>
    <cellStyle name="Normal 9 2 4 2 5" xfId="5980"/>
    <cellStyle name="Normal 9 2 4 2 5 2" xfId="7264"/>
    <cellStyle name="Normal 9 2 4 2 6" xfId="7275"/>
    <cellStyle name="Normal 9 2 4 3" xfId="7276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2 2 2" xfId="7259"/>
    <cellStyle name="Normal 9 2 5 2 2 2 3" xfId="7260"/>
    <cellStyle name="Normal 9 2 5 2 2 3" xfId="5986"/>
    <cellStyle name="Normal 9 2 5 2 2 3 2" xfId="5987"/>
    <cellStyle name="Normal 9 2 5 2 2 3 2 2" xfId="7257"/>
    <cellStyle name="Normal 9 2 5 2 2 3 3" xfId="7258"/>
    <cellStyle name="Normal 9 2 5 2 2 4" xfId="5988"/>
    <cellStyle name="Normal 9 2 5 2 2 4 2" xfId="7256"/>
    <cellStyle name="Normal 9 2 5 2 2 5" xfId="7261"/>
    <cellStyle name="Normal 9 2 5 2 3" xfId="5989"/>
    <cellStyle name="Normal 9 2 5 2 3 2" xfId="5990"/>
    <cellStyle name="Normal 9 2 5 2 3 2 2" xfId="7254"/>
    <cellStyle name="Normal 9 2 5 2 3 3" xfId="7255"/>
    <cellStyle name="Normal 9 2 5 2 4" xfId="5991"/>
    <cellStyle name="Normal 9 2 5 2 4 2" xfId="5992"/>
    <cellStyle name="Normal 9 2 5 2 4 2 2" xfId="7252"/>
    <cellStyle name="Normal 9 2 5 2 4 3" xfId="7253"/>
    <cellStyle name="Normal 9 2 5 2 5" xfId="5993"/>
    <cellStyle name="Normal 9 2 5 2 5 2" xfId="7251"/>
    <cellStyle name="Normal 9 2 5 2 6" xfId="7262"/>
    <cellStyle name="Normal 9 2 5 3" xfId="5994"/>
    <cellStyle name="Normal 9 2 5 3 2" xfId="7250"/>
    <cellStyle name="Normal 9 2 5 4" xfId="5995"/>
    <cellStyle name="Normal 9 2 5 4 2" xfId="7249"/>
    <cellStyle name="Normal 9 2 5 5" xfId="5996"/>
    <cellStyle name="Normal 9 2 5 5 2" xfId="7248"/>
    <cellStyle name="Normal 9 2 5 6" xfId="7263"/>
    <cellStyle name="Normal 9 2 6" xfId="7374"/>
    <cellStyle name="Normal 9 3" xfId="5997"/>
    <cellStyle name="Normal 9 3 10" xfId="724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2 2 2" xfId="7242"/>
    <cellStyle name="Normal 9 3 2 2 2 2 3" xfId="7243"/>
    <cellStyle name="Normal 9 3 2 2 2 3" xfId="6003"/>
    <cellStyle name="Normal 9 3 2 2 2 3 2" xfId="6004"/>
    <cellStyle name="Normal 9 3 2 2 2 3 2 2" xfId="7240"/>
    <cellStyle name="Normal 9 3 2 2 2 3 3" xfId="7241"/>
    <cellStyle name="Normal 9 3 2 2 2 4" xfId="6005"/>
    <cellStyle name="Normal 9 3 2 2 2 4 2" xfId="7239"/>
    <cellStyle name="Normal 9 3 2 2 2 5" xfId="7244"/>
    <cellStyle name="Normal 9 3 2 2 3" xfId="6006"/>
    <cellStyle name="Normal 9 3 2 2 3 2" xfId="6007"/>
    <cellStyle name="Normal 9 3 2 2 3 2 2" xfId="7237"/>
    <cellStyle name="Normal 9 3 2 2 3 3" xfId="7238"/>
    <cellStyle name="Normal 9 3 2 2 4" xfId="6008"/>
    <cellStyle name="Normal 9 3 2 2 4 2" xfId="6009"/>
    <cellStyle name="Normal 9 3 2 2 4 2 2" xfId="7235"/>
    <cellStyle name="Normal 9 3 2 2 4 3" xfId="7236"/>
    <cellStyle name="Normal 9 3 2 2 5" xfId="6010"/>
    <cellStyle name="Normal 9 3 2 2 5 2" xfId="7234"/>
    <cellStyle name="Normal 9 3 2 2 6" xfId="7245"/>
    <cellStyle name="Normal 9 3 2 3" xfId="6011"/>
    <cellStyle name="Normal 9 3 2 3 2" xfId="6012"/>
    <cellStyle name="Normal 9 3 2 3 2 2" xfId="6013"/>
    <cellStyle name="Normal 9 3 2 3 2 2 2" xfId="7231"/>
    <cellStyle name="Normal 9 3 2 3 2 3" xfId="7232"/>
    <cellStyle name="Normal 9 3 2 3 3" xfId="6014"/>
    <cellStyle name="Normal 9 3 2 3 3 2" xfId="6015"/>
    <cellStyle name="Normal 9 3 2 3 3 2 2" xfId="7229"/>
    <cellStyle name="Normal 9 3 2 3 3 3" xfId="7230"/>
    <cellStyle name="Normal 9 3 2 3 4" xfId="6016"/>
    <cellStyle name="Normal 9 3 2 3 4 2" xfId="7228"/>
    <cellStyle name="Normal 9 3 2 3 5" xfId="7233"/>
    <cellStyle name="Normal 9 3 2 4" xfId="6017"/>
    <cellStyle name="Normal 9 3 2 4 2" xfId="6018"/>
    <cellStyle name="Normal 9 3 2 4 2 2" xfId="7226"/>
    <cellStyle name="Normal 9 3 2 4 3" xfId="7227"/>
    <cellStyle name="Normal 9 3 2 5" xfId="6019"/>
    <cellStyle name="Normal 9 3 2 5 2" xfId="6020"/>
    <cellStyle name="Normal 9 3 2 5 2 2" xfId="7224"/>
    <cellStyle name="Normal 9 3 2 5 3" xfId="7225"/>
    <cellStyle name="Normal 9 3 2 6" xfId="6021"/>
    <cellStyle name="Normal 9 3 2 6 2" xfId="7223"/>
    <cellStyle name="Normal 9 3 2 7" xfId="7246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2 2 2" xfId="7218"/>
    <cellStyle name="Normal 9 3 3 2 2 2 3" xfId="7219"/>
    <cellStyle name="Normal 9 3 3 2 2 3" xfId="6027"/>
    <cellStyle name="Normal 9 3 3 2 2 3 2" xfId="6028"/>
    <cellStyle name="Normal 9 3 3 2 2 3 2 2" xfId="7216"/>
    <cellStyle name="Normal 9 3 3 2 2 3 3" xfId="7217"/>
    <cellStyle name="Normal 9 3 3 2 2 4" xfId="6029"/>
    <cellStyle name="Normal 9 3 3 2 2 4 2" xfId="7215"/>
    <cellStyle name="Normal 9 3 3 2 2 5" xfId="7220"/>
    <cellStyle name="Normal 9 3 3 2 3" xfId="6030"/>
    <cellStyle name="Normal 9 3 3 2 3 2" xfId="6031"/>
    <cellStyle name="Normal 9 3 3 2 3 2 2" xfId="7213"/>
    <cellStyle name="Normal 9 3 3 2 3 3" xfId="7214"/>
    <cellStyle name="Normal 9 3 3 2 4" xfId="6032"/>
    <cellStyle name="Normal 9 3 3 2 4 2" xfId="6033"/>
    <cellStyle name="Normal 9 3 3 2 4 2 2" xfId="7211"/>
    <cellStyle name="Normal 9 3 3 2 4 3" xfId="7212"/>
    <cellStyle name="Normal 9 3 3 2 5" xfId="6034"/>
    <cellStyle name="Normal 9 3 3 2 5 2" xfId="7210"/>
    <cellStyle name="Normal 9 3 3 2 6" xfId="7221"/>
    <cellStyle name="Normal 9 3 3 3" xfId="6035"/>
    <cellStyle name="Normal 9 3 3 3 2" xfId="6036"/>
    <cellStyle name="Normal 9 3 3 3 2 2" xfId="6037"/>
    <cellStyle name="Normal 9 3 3 3 2 2 2" xfId="7207"/>
    <cellStyle name="Normal 9 3 3 3 2 3" xfId="7208"/>
    <cellStyle name="Normal 9 3 3 3 3" xfId="6038"/>
    <cellStyle name="Normal 9 3 3 3 3 2" xfId="6039"/>
    <cellStyle name="Normal 9 3 3 3 3 2 2" xfId="7205"/>
    <cellStyle name="Normal 9 3 3 3 3 3" xfId="7206"/>
    <cellStyle name="Normal 9 3 3 3 4" xfId="6040"/>
    <cellStyle name="Normal 9 3 3 3 4 2" xfId="7204"/>
    <cellStyle name="Normal 9 3 3 3 5" xfId="7209"/>
    <cellStyle name="Normal 9 3 3 4" xfId="6041"/>
    <cellStyle name="Normal 9 3 3 4 2" xfId="6042"/>
    <cellStyle name="Normal 9 3 3 4 2 2" xfId="7202"/>
    <cellStyle name="Normal 9 3 3 4 3" xfId="7203"/>
    <cellStyle name="Normal 9 3 3 5" xfId="6043"/>
    <cellStyle name="Normal 9 3 3 5 2" xfId="6044"/>
    <cellStyle name="Normal 9 3 3 5 2 2" xfId="7200"/>
    <cellStyle name="Normal 9 3 3 5 3" xfId="7201"/>
    <cellStyle name="Normal 9 3 3 6" xfId="6045"/>
    <cellStyle name="Normal 9 3 3 6 2" xfId="7199"/>
    <cellStyle name="Normal 9 3 3 7" xfId="7222"/>
    <cellStyle name="Normal 9 3 4" xfId="6046"/>
    <cellStyle name="Normal 9 3 4 2" xfId="6047"/>
    <cellStyle name="Normal 9 3 4 2 2" xfId="6048"/>
    <cellStyle name="Normal 9 3 4 2 2 2" xfId="6049"/>
    <cellStyle name="Normal 9 3 4 2 2 2 2" xfId="7195"/>
    <cellStyle name="Normal 9 3 4 2 2 3" xfId="7196"/>
    <cellStyle name="Normal 9 3 4 2 3" xfId="6050"/>
    <cellStyle name="Normal 9 3 4 2 3 2" xfId="6051"/>
    <cellStyle name="Normal 9 3 4 2 3 2 2" xfId="7193"/>
    <cellStyle name="Normal 9 3 4 2 3 3" xfId="7194"/>
    <cellStyle name="Normal 9 3 4 2 4" xfId="6052"/>
    <cellStyle name="Normal 9 3 4 2 4 2" xfId="7192"/>
    <cellStyle name="Normal 9 3 4 2 5" xfId="7197"/>
    <cellStyle name="Normal 9 3 4 3" xfId="6053"/>
    <cellStyle name="Normal 9 3 4 3 2" xfId="6054"/>
    <cellStyle name="Normal 9 3 4 3 2 2" xfId="7190"/>
    <cellStyle name="Normal 9 3 4 3 3" xfId="7191"/>
    <cellStyle name="Normal 9 3 4 4" xfId="6055"/>
    <cellStyle name="Normal 9 3 4 4 2" xfId="6056"/>
    <cellStyle name="Normal 9 3 4 4 2 2" xfId="7188"/>
    <cellStyle name="Normal 9 3 4 4 3" xfId="7189"/>
    <cellStyle name="Normal 9 3 4 5" xfId="6057"/>
    <cellStyle name="Normal 9 3 4 5 2" xfId="7187"/>
    <cellStyle name="Normal 9 3 4 6" xfId="7198"/>
    <cellStyle name="Normal 9 3 5" xfId="6058"/>
    <cellStyle name="Normal 9 3 5 2" xfId="7186"/>
    <cellStyle name="Normal 9 3 6" xfId="6059"/>
    <cellStyle name="Normal 9 3 6 2" xfId="6060"/>
    <cellStyle name="Normal 9 3 6 2 2" xfId="6061"/>
    <cellStyle name="Normal 9 3 6 2 2 2" xfId="7183"/>
    <cellStyle name="Normal 9 3 6 2 3" xfId="7184"/>
    <cellStyle name="Normal 9 3 6 3" xfId="6062"/>
    <cellStyle name="Normal 9 3 6 3 2" xfId="6063"/>
    <cellStyle name="Normal 9 3 6 3 2 2" xfId="7181"/>
    <cellStyle name="Normal 9 3 6 3 3" xfId="7182"/>
    <cellStyle name="Normal 9 3 6 4" xfId="6064"/>
    <cellStyle name="Normal 9 3 6 4 2" xfId="7180"/>
    <cellStyle name="Normal 9 3 6 5" xfId="7185"/>
    <cellStyle name="Normal 9 3 7" xfId="6065"/>
    <cellStyle name="Normal 9 3 7 2" xfId="6066"/>
    <cellStyle name="Normal 9 3 7 2 2" xfId="7178"/>
    <cellStyle name="Normal 9 3 7 3" xfId="7179"/>
    <cellStyle name="Normal 9 3 8" xfId="6067"/>
    <cellStyle name="Normal 9 3 8 2" xfId="6068"/>
    <cellStyle name="Normal 9 3 8 2 2" xfId="7176"/>
    <cellStyle name="Normal 9 3 8 3" xfId="7177"/>
    <cellStyle name="Normal 9 3 9" xfId="6069"/>
    <cellStyle name="Normal 9 3 9 2" xfId="7175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2 2 2" xfId="7170"/>
    <cellStyle name="Normal 9 4 2 2 2 3" xfId="7171"/>
    <cellStyle name="Normal 9 4 2 2 3" xfId="6075"/>
    <cellStyle name="Normal 9 4 2 2 3 2" xfId="6076"/>
    <cellStyle name="Normal 9 4 2 2 3 2 2" xfId="7168"/>
    <cellStyle name="Normal 9 4 2 2 3 3" xfId="7169"/>
    <cellStyle name="Normal 9 4 2 2 4" xfId="6077"/>
    <cellStyle name="Normal 9 4 2 2 4 2" xfId="7167"/>
    <cellStyle name="Normal 9 4 2 2 5" xfId="7172"/>
    <cellStyle name="Normal 9 4 2 3" xfId="6078"/>
    <cellStyle name="Normal 9 4 2 3 2" xfId="6079"/>
    <cellStyle name="Normal 9 4 2 3 2 2" xfId="7165"/>
    <cellStyle name="Normal 9 4 2 3 3" xfId="7166"/>
    <cellStyle name="Normal 9 4 2 4" xfId="6080"/>
    <cellStyle name="Normal 9 4 2 4 2" xfId="6081"/>
    <cellStyle name="Normal 9 4 2 4 2 2" xfId="7163"/>
    <cellStyle name="Normal 9 4 2 4 3" xfId="7164"/>
    <cellStyle name="Normal 9 4 2 5" xfId="6082"/>
    <cellStyle name="Normal 9 4 2 5 2" xfId="7162"/>
    <cellStyle name="Normal 9 4 2 6" xfId="7173"/>
    <cellStyle name="Normal 9 4 3" xfId="7174"/>
    <cellStyle name="Normal 9 5" xfId="6083"/>
    <cellStyle name="Normal 9 5 2" xfId="6084"/>
    <cellStyle name="Normal 9 5 2 2" xfId="7160"/>
    <cellStyle name="Normal 9 5 3" xfId="6085"/>
    <cellStyle name="Normal 9 5 3 2" xfId="6086"/>
    <cellStyle name="Normal 9 5 3 2 2" xfId="6087"/>
    <cellStyle name="Normal 9 5 3 2 2 2" xfId="6088"/>
    <cellStyle name="Normal 9 5 3 2 2 2 2" xfId="7156"/>
    <cellStyle name="Normal 9 5 3 2 2 3" xfId="7157"/>
    <cellStyle name="Normal 9 5 3 2 3" xfId="6089"/>
    <cellStyle name="Normal 9 5 3 2 3 2" xfId="6090"/>
    <cellStyle name="Normal 9 5 3 2 3 2 2" xfId="7154"/>
    <cellStyle name="Normal 9 5 3 2 3 3" xfId="7155"/>
    <cellStyle name="Normal 9 5 3 2 4" xfId="6091"/>
    <cellStyle name="Normal 9 5 3 2 4 2" xfId="7153"/>
    <cellStyle name="Normal 9 5 3 2 5" xfId="7158"/>
    <cellStyle name="Normal 9 5 3 3" xfId="6092"/>
    <cellStyle name="Normal 9 5 3 3 2" xfId="6093"/>
    <cellStyle name="Normal 9 5 3 3 2 2" xfId="7151"/>
    <cellStyle name="Normal 9 5 3 3 3" xfId="7152"/>
    <cellStyle name="Normal 9 5 3 4" xfId="6094"/>
    <cellStyle name="Normal 9 5 3 4 2" xfId="6095"/>
    <cellStyle name="Normal 9 5 3 4 2 2" xfId="7149"/>
    <cellStyle name="Normal 9 5 3 4 3" xfId="7150"/>
    <cellStyle name="Normal 9 5 3 5" xfId="6096"/>
    <cellStyle name="Normal 9 5 3 5 2" xfId="7148"/>
    <cellStyle name="Normal 9 5 3 6" xfId="7159"/>
    <cellStyle name="Normal 9 5 4" xfId="7161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2 2 2" xfId="7143"/>
    <cellStyle name="Normal 9 6 2 2 2 3" xfId="7144"/>
    <cellStyle name="Normal 9 6 2 2 3" xfId="6102"/>
    <cellStyle name="Normal 9 6 2 2 3 2" xfId="6103"/>
    <cellStyle name="Normal 9 6 2 2 3 2 2" xfId="7141"/>
    <cellStyle name="Normal 9 6 2 2 3 3" xfId="7142"/>
    <cellStyle name="Normal 9 6 2 2 4" xfId="6104"/>
    <cellStyle name="Normal 9 6 2 2 4 2" xfId="7140"/>
    <cellStyle name="Normal 9 6 2 2 5" xfId="7145"/>
    <cellStyle name="Normal 9 6 2 3" xfId="6105"/>
    <cellStyle name="Normal 9 6 2 3 2" xfId="6106"/>
    <cellStyle name="Normal 9 6 2 3 2 2" xfId="7138"/>
    <cellStyle name="Normal 9 6 2 3 3" xfId="7139"/>
    <cellStyle name="Normal 9 6 2 4" xfId="6107"/>
    <cellStyle name="Normal 9 6 2 4 2" xfId="6108"/>
    <cellStyle name="Normal 9 6 2 4 2 2" xfId="7136"/>
    <cellStyle name="Normal 9 6 2 4 3" xfId="7137"/>
    <cellStyle name="Normal 9 6 2 5" xfId="6109"/>
    <cellStyle name="Normal 9 6 2 5 2" xfId="7135"/>
    <cellStyle name="Normal 9 6 2 6" xfId="7146"/>
    <cellStyle name="Normal 9 6 3" xfId="7147"/>
    <cellStyle name="Normal 9 7" xfId="6110"/>
    <cellStyle name="Normal 9 7 2" xfId="7134"/>
    <cellStyle name="Normal 9 8" xfId="6111"/>
    <cellStyle name="Normal 9 8 2" xfId="6112"/>
    <cellStyle name="Normal 9 8 2 2" xfId="7132"/>
    <cellStyle name="Normal 9 8 3" xfId="6113"/>
    <cellStyle name="Normal 9 8 3 2" xfId="6114"/>
    <cellStyle name="Normal 9 8 3 2 2" xfId="7130"/>
    <cellStyle name="Normal 9 8 3 3" xfId="6115"/>
    <cellStyle name="Normal 9 8 3 3 2" xfId="7129"/>
    <cellStyle name="Normal 9 8 3 4" xfId="7131"/>
    <cellStyle name="Normal 9 8 4" xfId="6116"/>
    <cellStyle name="Normal 9 8 4 2" xfId="7128"/>
    <cellStyle name="Normal 9 8 5" xfId="6117"/>
    <cellStyle name="Normal 9 8 5 2" xfId="7127"/>
    <cellStyle name="Normal 9 8 6" xfId="7133"/>
    <cellStyle name="Normal 9 9" xfId="6118"/>
    <cellStyle name="Normal 9 9 2" xfId="7126"/>
    <cellStyle name="Note 2" xfId="6119"/>
    <cellStyle name="Note 2 2" xfId="7125"/>
    <cellStyle name="Note 3" xfId="6120"/>
    <cellStyle name="Note 3 2" xfId="6121"/>
    <cellStyle name="Note 3 2 2" xfId="7123"/>
    <cellStyle name="Note 3 3" xfId="7124"/>
    <cellStyle name="Note 4" xfId="6122"/>
    <cellStyle name="Note 4 2" xfId="6123"/>
    <cellStyle name="Note 4 2 2" xfId="7121"/>
    <cellStyle name="Note 4 3" xfId="7122"/>
    <cellStyle name="Output 2" xfId="6124"/>
    <cellStyle name="Output 2 2" xfId="7120"/>
    <cellStyle name="Output 3" xfId="6125"/>
    <cellStyle name="Output 3 2" xfId="6126"/>
    <cellStyle name="Output 3 2 2" xfId="7118"/>
    <cellStyle name="Output 3 3" xfId="6127"/>
    <cellStyle name="Output 3 3 2" xfId="7117"/>
    <cellStyle name="Output 3 4" xfId="6128"/>
    <cellStyle name="Output 3 4 2" xfId="7116"/>
    <cellStyle name="Output 3 5" xfId="6129"/>
    <cellStyle name="Output 3 5 2" xfId="7115"/>
    <cellStyle name="Output 3 6" xfId="6130"/>
    <cellStyle name="Output 3 6 2" xfId="7114"/>
    <cellStyle name="Output 3 7" xfId="6131"/>
    <cellStyle name="Output 3 7 2" xfId="7113"/>
    <cellStyle name="Output 3 8" xfId="7119"/>
    <cellStyle name="Output 4" xfId="6132"/>
    <cellStyle name="Output 4 2" xfId="7112"/>
    <cellStyle name="ParaBirimi 2" xfId="6133"/>
    <cellStyle name="ParaBirimi 2 2" xfId="7111"/>
    <cellStyle name="Percent 10" xfId="6134"/>
    <cellStyle name="Percent 10 10" xfId="6135"/>
    <cellStyle name="Percent 10 10 2" xfId="6136"/>
    <cellStyle name="Percent 10 10 2 2" xfId="7108"/>
    <cellStyle name="Percent 10 10 3" xfId="7109"/>
    <cellStyle name="Percent 10 11" xfId="6137"/>
    <cellStyle name="Percent 10 11 2" xfId="6138"/>
    <cellStyle name="Percent 10 11 2 2" xfId="7106"/>
    <cellStyle name="Percent 10 11 3" xfId="7107"/>
    <cellStyle name="Percent 10 12" xfId="6139"/>
    <cellStyle name="Percent 10 12 2" xfId="6140"/>
    <cellStyle name="Percent 10 12 2 2" xfId="6141"/>
    <cellStyle name="Percent 10 12 2 2 2" xfId="7103"/>
    <cellStyle name="Percent 10 12 2 3" xfId="7104"/>
    <cellStyle name="Percent 10 12 3" xfId="6142"/>
    <cellStyle name="Percent 10 12 3 2" xfId="6143"/>
    <cellStyle name="Percent 10 12 3 2 2" xfId="7101"/>
    <cellStyle name="Percent 10 12 3 3" xfId="7102"/>
    <cellStyle name="Percent 10 12 4" xfId="6144"/>
    <cellStyle name="Percent 10 12 4 2" xfId="7100"/>
    <cellStyle name="Percent 10 12 5" xfId="7105"/>
    <cellStyle name="Percent 10 13" xfId="7110"/>
    <cellStyle name="Percent 10 2" xfId="6145"/>
    <cellStyle name="Percent 10 2 10" xfId="6146"/>
    <cellStyle name="Percent 10 2 10 2" xfId="6147"/>
    <cellStyle name="Percent 10 2 10 2 2" xfId="7097"/>
    <cellStyle name="Percent 10 2 10 3" xfId="7098"/>
    <cellStyle name="Percent 10 2 11" xfId="6148"/>
    <cellStyle name="Percent 10 2 11 2" xfId="6149"/>
    <cellStyle name="Percent 10 2 11 2 2" xfId="6150"/>
    <cellStyle name="Percent 10 2 11 2 2 2" xfId="7094"/>
    <cellStyle name="Percent 10 2 11 2 3" xfId="7095"/>
    <cellStyle name="Percent 10 2 11 3" xfId="6151"/>
    <cellStyle name="Percent 10 2 11 3 2" xfId="6152"/>
    <cellStyle name="Percent 10 2 11 3 2 2" xfId="7092"/>
    <cellStyle name="Percent 10 2 11 3 3" xfId="7093"/>
    <cellStyle name="Percent 10 2 11 4" xfId="6153"/>
    <cellStyle name="Percent 10 2 11 4 2" xfId="7091"/>
    <cellStyle name="Percent 10 2 11 5" xfId="7096"/>
    <cellStyle name="Percent 10 2 12" xfId="7099"/>
    <cellStyle name="Percent 10 2 2" xfId="6154"/>
    <cellStyle name="Percent 10 2 2 2" xfId="6155"/>
    <cellStyle name="Percent 10 2 2 2 2" xfId="6156"/>
    <cellStyle name="Percent 10 2 2 2 2 2" xfId="6157"/>
    <cellStyle name="Percent 10 2 2 2 2 2 2" xfId="7087"/>
    <cellStyle name="Percent 10 2 2 2 2 3" xfId="7088"/>
    <cellStyle name="Percent 10 2 2 2 3" xfId="6158"/>
    <cellStyle name="Percent 10 2 2 2 3 2" xfId="6159"/>
    <cellStyle name="Percent 10 2 2 2 3 2 2" xfId="7085"/>
    <cellStyle name="Percent 10 2 2 2 3 3" xfId="7086"/>
    <cellStyle name="Percent 10 2 2 2 4" xfId="6160"/>
    <cellStyle name="Percent 10 2 2 2 4 2" xfId="7084"/>
    <cellStyle name="Percent 10 2 2 2 5" xfId="7089"/>
    <cellStyle name="Percent 10 2 2 3" xfId="6161"/>
    <cellStyle name="Percent 10 2 2 3 2" xfId="6162"/>
    <cellStyle name="Percent 10 2 2 3 2 2" xfId="6163"/>
    <cellStyle name="Percent 10 2 2 3 2 2 2" xfId="7081"/>
    <cellStyle name="Percent 10 2 2 3 2 3" xfId="7082"/>
    <cellStyle name="Percent 10 2 2 3 3" xfId="6164"/>
    <cellStyle name="Percent 10 2 2 3 3 2" xfId="6165"/>
    <cellStyle name="Percent 10 2 2 3 3 2 2" xfId="7079"/>
    <cellStyle name="Percent 10 2 2 3 3 3" xfId="7080"/>
    <cellStyle name="Percent 10 2 2 3 4" xfId="6166"/>
    <cellStyle name="Percent 10 2 2 3 4 2" xfId="7078"/>
    <cellStyle name="Percent 10 2 2 3 5" xfId="7083"/>
    <cellStyle name="Percent 10 2 2 4" xfId="6167"/>
    <cellStyle name="Percent 10 2 2 4 2" xfId="6168"/>
    <cellStyle name="Percent 10 2 2 4 2 2" xfId="7076"/>
    <cellStyle name="Percent 10 2 2 4 3" xfId="7077"/>
    <cellStyle name="Percent 10 2 2 5" xfId="6169"/>
    <cellStyle name="Percent 10 2 2 5 2" xfId="6170"/>
    <cellStyle name="Percent 10 2 2 5 2 2" xfId="7074"/>
    <cellStyle name="Percent 10 2 2 5 3" xfId="7075"/>
    <cellStyle name="Percent 10 2 2 6" xfId="6171"/>
    <cellStyle name="Percent 10 2 2 6 2" xfId="6172"/>
    <cellStyle name="Percent 10 2 2 6 2 2" xfId="7072"/>
    <cellStyle name="Percent 10 2 2 6 3" xfId="7073"/>
    <cellStyle name="Percent 10 2 2 7" xfId="7090"/>
    <cellStyle name="Percent 10 2 3" xfId="6173"/>
    <cellStyle name="Percent 10 2 3 2" xfId="7071"/>
    <cellStyle name="Percent 10 2 4" xfId="6174"/>
    <cellStyle name="Percent 10 2 4 2" xfId="7070"/>
    <cellStyle name="Percent 10 2 5" xfId="6175"/>
    <cellStyle name="Percent 10 2 5 2" xfId="6176"/>
    <cellStyle name="Percent 10 2 5 2 2" xfId="7068"/>
    <cellStyle name="Percent 10 2 5 3" xfId="6177"/>
    <cellStyle name="Percent 10 2 5 3 2" xfId="6178"/>
    <cellStyle name="Percent 10 2 5 3 2 2" xfId="7066"/>
    <cellStyle name="Percent 10 2 5 3 3" xfId="7067"/>
    <cellStyle name="Percent 10 2 5 4" xfId="6179"/>
    <cellStyle name="Percent 10 2 5 4 2" xfId="6180"/>
    <cellStyle name="Percent 10 2 5 4 2 2" xfId="7064"/>
    <cellStyle name="Percent 10 2 5 4 3" xfId="7065"/>
    <cellStyle name="Percent 10 2 5 5" xfId="6181"/>
    <cellStyle name="Percent 10 2 5 5 2" xfId="6182"/>
    <cellStyle name="Percent 10 2 5 5 2 2" xfId="7062"/>
    <cellStyle name="Percent 10 2 5 5 3" xfId="7063"/>
    <cellStyle name="Percent 10 2 5 6" xfId="7069"/>
    <cellStyle name="Percent 10 2 6" xfId="6183"/>
    <cellStyle name="Percent 10 2 6 2" xfId="7061"/>
    <cellStyle name="Percent 10 2 7" xfId="6184"/>
    <cellStyle name="Percent 10 2 7 2" xfId="6185"/>
    <cellStyle name="Percent 10 2 7 2 2" xfId="7059"/>
    <cellStyle name="Percent 10 2 7 3" xfId="7060"/>
    <cellStyle name="Percent 10 2 8" xfId="6186"/>
    <cellStyle name="Percent 10 2 8 2" xfId="6187"/>
    <cellStyle name="Percent 10 2 8 2 2" xfId="7057"/>
    <cellStyle name="Percent 10 2 8 3" xfId="7058"/>
    <cellStyle name="Percent 10 2 9" xfId="6188"/>
    <cellStyle name="Percent 10 2 9 2" xfId="6189"/>
    <cellStyle name="Percent 10 2 9 2 2" xfId="7055"/>
    <cellStyle name="Percent 10 2 9 3" xfId="7056"/>
    <cellStyle name="Percent 10 3" xfId="6190"/>
    <cellStyle name="Percent 10 3 2" xfId="6191"/>
    <cellStyle name="Percent 10 3 2 2" xfId="6192"/>
    <cellStyle name="Percent 10 3 2 2 2" xfId="7052"/>
    <cellStyle name="Percent 10 3 2 3" xfId="6193"/>
    <cellStyle name="Percent 10 3 2 3 2" xfId="7051"/>
    <cellStyle name="Percent 10 3 2 4" xfId="7053"/>
    <cellStyle name="Percent 10 3 3" xfId="6194"/>
    <cellStyle name="Percent 10 3 3 2" xfId="7050"/>
    <cellStyle name="Percent 10 3 4" xfId="6195"/>
    <cellStyle name="Percent 10 3 4 2" xfId="7049"/>
    <cellStyle name="Percent 10 3 5" xfId="7054"/>
    <cellStyle name="Percent 10 4" xfId="6196"/>
    <cellStyle name="Percent 10 4 2" xfId="6197"/>
    <cellStyle name="Percent 10 4 2 2" xfId="6198"/>
    <cellStyle name="Percent 10 4 2 2 2" xfId="6199"/>
    <cellStyle name="Percent 10 4 2 2 2 2" xfId="7045"/>
    <cellStyle name="Percent 10 4 2 2 3" xfId="7046"/>
    <cellStyle name="Percent 10 4 2 3" xfId="6200"/>
    <cellStyle name="Percent 10 4 2 3 2" xfId="6201"/>
    <cellStyle name="Percent 10 4 2 3 2 2" xfId="7043"/>
    <cellStyle name="Percent 10 4 2 3 3" xfId="7044"/>
    <cellStyle name="Percent 10 4 2 4" xfId="6202"/>
    <cellStyle name="Percent 10 4 2 4 2" xfId="7042"/>
    <cellStyle name="Percent 10 4 2 5" xfId="7047"/>
    <cellStyle name="Percent 10 4 3" xfId="6203"/>
    <cellStyle name="Percent 10 4 3 2" xfId="6204"/>
    <cellStyle name="Percent 10 4 3 2 2" xfId="6205"/>
    <cellStyle name="Percent 10 4 3 2 2 2" xfId="7039"/>
    <cellStyle name="Percent 10 4 3 2 3" xfId="7040"/>
    <cellStyle name="Percent 10 4 3 3" xfId="6206"/>
    <cellStyle name="Percent 10 4 3 3 2" xfId="6207"/>
    <cellStyle name="Percent 10 4 3 3 2 2" xfId="7037"/>
    <cellStyle name="Percent 10 4 3 3 3" xfId="7038"/>
    <cellStyle name="Percent 10 4 3 4" xfId="6208"/>
    <cellStyle name="Percent 10 4 3 4 2" xfId="7036"/>
    <cellStyle name="Percent 10 4 3 5" xfId="7041"/>
    <cellStyle name="Percent 10 4 4" xfId="6209"/>
    <cellStyle name="Percent 10 4 4 2" xfId="6210"/>
    <cellStyle name="Percent 10 4 4 2 2" xfId="7034"/>
    <cellStyle name="Percent 10 4 4 3" xfId="7035"/>
    <cellStyle name="Percent 10 4 5" xfId="6211"/>
    <cellStyle name="Percent 10 4 5 2" xfId="6212"/>
    <cellStyle name="Percent 10 4 5 2 2" xfId="7032"/>
    <cellStyle name="Percent 10 4 5 3" xfId="7033"/>
    <cellStyle name="Percent 10 4 6" xfId="6213"/>
    <cellStyle name="Percent 10 4 6 2" xfId="6214"/>
    <cellStyle name="Percent 10 4 6 2 2" xfId="7030"/>
    <cellStyle name="Percent 10 4 6 3" xfId="7031"/>
    <cellStyle name="Percent 10 4 7" xfId="7048"/>
    <cellStyle name="Percent 10 5" xfId="6215"/>
    <cellStyle name="Percent 10 5 2" xfId="6216"/>
    <cellStyle name="Percent 10 5 2 2" xfId="6217"/>
    <cellStyle name="Percent 10 5 2 2 2" xfId="7027"/>
    <cellStyle name="Percent 10 5 2 3" xfId="7028"/>
    <cellStyle name="Percent 10 5 3" xfId="6218"/>
    <cellStyle name="Percent 10 5 3 2" xfId="6219"/>
    <cellStyle name="Percent 10 5 3 2 2" xfId="7025"/>
    <cellStyle name="Percent 10 5 3 3" xfId="7026"/>
    <cellStyle name="Percent 10 5 4" xfId="6220"/>
    <cellStyle name="Percent 10 5 4 2" xfId="6221"/>
    <cellStyle name="Percent 10 5 4 2 2" xfId="7023"/>
    <cellStyle name="Percent 10 5 4 3" xfId="7024"/>
    <cellStyle name="Percent 10 5 5" xfId="7029"/>
    <cellStyle name="Percent 10 6" xfId="6222"/>
    <cellStyle name="Percent 10 6 2" xfId="6223"/>
    <cellStyle name="Percent 10 6 2 2" xfId="7021"/>
    <cellStyle name="Percent 10 6 3" xfId="6224"/>
    <cellStyle name="Percent 10 6 3 2" xfId="6225"/>
    <cellStyle name="Percent 10 6 3 2 2" xfId="7019"/>
    <cellStyle name="Percent 10 6 3 3" xfId="7020"/>
    <cellStyle name="Percent 10 6 4" xfId="6226"/>
    <cellStyle name="Percent 10 6 4 2" xfId="6227"/>
    <cellStyle name="Percent 10 6 4 2 2" xfId="7017"/>
    <cellStyle name="Percent 10 6 4 3" xfId="7018"/>
    <cellStyle name="Percent 10 6 5" xfId="6228"/>
    <cellStyle name="Percent 10 6 5 2" xfId="6229"/>
    <cellStyle name="Percent 10 6 5 2 2" xfId="7015"/>
    <cellStyle name="Percent 10 6 5 3" xfId="7016"/>
    <cellStyle name="Percent 10 6 6" xfId="7022"/>
    <cellStyle name="Percent 10 7" xfId="6230"/>
    <cellStyle name="Percent 10 7 2" xfId="6231"/>
    <cellStyle name="Percent 10 7 2 2" xfId="6232"/>
    <cellStyle name="Percent 10 7 2 2 2" xfId="7012"/>
    <cellStyle name="Percent 10 7 2 3" xfId="7013"/>
    <cellStyle name="Percent 10 7 3" xfId="7014"/>
    <cellStyle name="Percent 10 8" xfId="6233"/>
    <cellStyle name="Percent 10 8 2" xfId="6234"/>
    <cellStyle name="Percent 10 8 2 2" xfId="7010"/>
    <cellStyle name="Percent 10 8 3" xfId="6235"/>
    <cellStyle name="Percent 10 8 3 2" xfId="6236"/>
    <cellStyle name="Percent 10 8 3 2 2" xfId="7008"/>
    <cellStyle name="Percent 10 8 3 3" xfId="7009"/>
    <cellStyle name="Percent 10 8 4" xfId="6237"/>
    <cellStyle name="Percent 10 8 4 2" xfId="6238"/>
    <cellStyle name="Percent 10 8 4 2 2" xfId="7006"/>
    <cellStyle name="Percent 10 8 4 3" xfId="7007"/>
    <cellStyle name="Percent 10 8 5" xfId="6239"/>
    <cellStyle name="Percent 10 8 5 2" xfId="6240"/>
    <cellStyle name="Percent 10 8 5 2 2" xfId="7004"/>
    <cellStyle name="Percent 10 8 5 3" xfId="7005"/>
    <cellStyle name="Percent 10 8 6" xfId="7011"/>
    <cellStyle name="Percent 10 9" xfId="6241"/>
    <cellStyle name="Percent 10 9 2" xfId="6242"/>
    <cellStyle name="Percent 10 9 2 2" xfId="6243"/>
    <cellStyle name="Percent 10 9 2 2 2" xfId="7001"/>
    <cellStyle name="Percent 10 9 2 3" xfId="7002"/>
    <cellStyle name="Percent 10 9 3" xfId="6244"/>
    <cellStyle name="Percent 10 9 3 2" xfId="6245"/>
    <cellStyle name="Percent 10 9 3 2 2" xfId="6999"/>
    <cellStyle name="Percent 10 9 3 3" xfId="7000"/>
    <cellStyle name="Percent 10 9 4" xfId="6246"/>
    <cellStyle name="Percent 10 9 4 2" xfId="6998"/>
    <cellStyle name="Percent 10 9 5" xfId="7003"/>
    <cellStyle name="Percent 11" xfId="6247"/>
    <cellStyle name="Percent 11 2" xfId="6248"/>
    <cellStyle name="Percent 11 2 2" xfId="6249"/>
    <cellStyle name="Percent 11 2 2 2" xfId="6250"/>
    <cellStyle name="Percent 11 2 2 2 2" xfId="6994"/>
    <cellStyle name="Percent 11 2 2 3" xfId="6995"/>
    <cellStyle name="Percent 11 2 3" xfId="6251"/>
    <cellStyle name="Percent 11 2 3 2" xfId="6252"/>
    <cellStyle name="Percent 11 2 3 2 2" xfId="6992"/>
    <cellStyle name="Percent 11 2 3 3" xfId="6993"/>
    <cellStyle name="Percent 11 2 4" xfId="6253"/>
    <cellStyle name="Percent 11 2 4 2" xfId="6254"/>
    <cellStyle name="Percent 11 2 4 2 2" xfId="6990"/>
    <cellStyle name="Percent 11 2 4 3" xfId="6991"/>
    <cellStyle name="Percent 11 2 5" xfId="6996"/>
    <cellStyle name="Percent 11 3" xfId="6255"/>
    <cellStyle name="Percent 11 3 2" xfId="6989"/>
    <cellStyle name="Percent 11 4" xfId="6256"/>
    <cellStyle name="Percent 11 4 2" xfId="6257"/>
    <cellStyle name="Percent 11 4 2 2" xfId="6987"/>
    <cellStyle name="Percent 11 4 3" xfId="6988"/>
    <cellStyle name="Percent 11 5" xfId="6258"/>
    <cellStyle name="Percent 11 5 2" xfId="6259"/>
    <cellStyle name="Percent 11 5 2 2" xfId="6985"/>
    <cellStyle name="Percent 11 5 3" xfId="6260"/>
    <cellStyle name="Percent 11 5 3 2" xfId="6984"/>
    <cellStyle name="Percent 11 5 4" xfId="6986"/>
    <cellStyle name="Percent 11 6" xfId="6261"/>
    <cellStyle name="Percent 11 6 2" xfId="6983"/>
    <cellStyle name="Percent 11 7" xfId="6997"/>
    <cellStyle name="Percent 12" xfId="6262"/>
    <cellStyle name="Percent 12 2" xfId="6263"/>
    <cellStyle name="Percent 12 2 2" xfId="6264"/>
    <cellStyle name="Percent 12 2 2 2" xfId="6265"/>
    <cellStyle name="Percent 12 2 2 2 2" xfId="6979"/>
    <cellStyle name="Percent 12 2 2 3" xfId="6980"/>
    <cellStyle name="Percent 12 2 3" xfId="6266"/>
    <cellStyle name="Percent 12 2 3 2" xfId="6267"/>
    <cellStyle name="Percent 12 2 3 2 2" xfId="6977"/>
    <cellStyle name="Percent 12 2 3 3" xfId="6978"/>
    <cellStyle name="Percent 12 2 4" xfId="6268"/>
    <cellStyle name="Percent 12 2 4 2" xfId="6976"/>
    <cellStyle name="Percent 12 2 5" xfId="6981"/>
    <cellStyle name="Percent 12 3" xfId="6269"/>
    <cellStyle name="Percent 12 3 2" xfId="6270"/>
    <cellStyle name="Percent 12 3 2 2" xfId="6974"/>
    <cellStyle name="Percent 12 3 3" xfId="6975"/>
    <cellStyle name="Percent 12 4" xfId="6271"/>
    <cellStyle name="Percent 12 4 2" xfId="6973"/>
    <cellStyle name="Percent 12 5" xfId="6272"/>
    <cellStyle name="Percent 12 5 2" xfId="6273"/>
    <cellStyle name="Percent 12 5 2 2" xfId="6274"/>
    <cellStyle name="Percent 12 5 2 2 2" xfId="6970"/>
    <cellStyle name="Percent 12 5 2 3" xfId="6971"/>
    <cellStyle name="Percent 12 5 3" xfId="6275"/>
    <cellStyle name="Percent 12 5 3 2" xfId="6276"/>
    <cellStyle name="Percent 12 5 3 2 2" xfId="6968"/>
    <cellStyle name="Percent 12 5 3 3" xfId="6969"/>
    <cellStyle name="Percent 12 5 4" xfId="6277"/>
    <cellStyle name="Percent 12 5 4 2" xfId="6967"/>
    <cellStyle name="Percent 12 5 5" xfId="6972"/>
    <cellStyle name="Percent 12 6" xfId="6982"/>
    <cellStyle name="Percent 13" xfId="6278"/>
    <cellStyle name="Percent 13 2" xfId="6279"/>
    <cellStyle name="Percent 13 2 2" xfId="6280"/>
    <cellStyle name="Percent 13 2 2 2" xfId="6964"/>
    <cellStyle name="Percent 13 2 3" xfId="6965"/>
    <cellStyle name="Percent 13 3" xfId="6281"/>
    <cellStyle name="Percent 13 3 2" xfId="6282"/>
    <cellStyle name="Percent 13 3 2 2" xfId="6962"/>
    <cellStyle name="Percent 13 3 3" xfId="6963"/>
    <cellStyle name="Percent 13 4" xfId="6966"/>
    <cellStyle name="Percent 14" xfId="6283"/>
    <cellStyle name="Percent 14 2" xfId="6961"/>
    <cellStyle name="Percent 15" xfId="6284"/>
    <cellStyle name="Percent 15 2" xfId="6960"/>
    <cellStyle name="Percent 2" xfId="6285"/>
    <cellStyle name="Percent 2 10" xfId="6286"/>
    <cellStyle name="Percent 2 10 2" xfId="6287"/>
    <cellStyle name="Percent 2 10 2 2" xfId="6288"/>
    <cellStyle name="Percent 2 10 2 2 2" xfId="6956"/>
    <cellStyle name="Percent 2 10 2 3" xfId="6289"/>
    <cellStyle name="Percent 2 10 2 3 2" xfId="6955"/>
    <cellStyle name="Percent 2 10 2 4" xfId="6957"/>
    <cellStyle name="Percent 2 10 3" xfId="6290"/>
    <cellStyle name="Percent 2 10 3 2" xfId="6954"/>
    <cellStyle name="Percent 2 10 4" xfId="6291"/>
    <cellStyle name="Percent 2 10 4 2" xfId="6953"/>
    <cellStyle name="Percent 2 10 5" xfId="6292"/>
    <cellStyle name="Percent 2 10 5 2" xfId="6952"/>
    <cellStyle name="Percent 2 10 6" xfId="6958"/>
    <cellStyle name="Percent 2 11" xfId="6959"/>
    <cellStyle name="Percent 2 2" xfId="6293"/>
    <cellStyle name="Percent 2 2 2" xfId="6294"/>
    <cellStyle name="Percent 2 2 2 2" xfId="6950"/>
    <cellStyle name="Percent 2 2 3" xfId="6951"/>
    <cellStyle name="Percent 2 3" xfId="6295"/>
    <cellStyle name="Percent 2 3 2" xfId="6296"/>
    <cellStyle name="Percent 2 3 2 2" xfId="6297"/>
    <cellStyle name="Percent 2 3 2 2 2" xfId="6947"/>
    <cellStyle name="Percent 2 3 2 3" xfId="6298"/>
    <cellStyle name="Percent 2 3 2 3 2" xfId="6299"/>
    <cellStyle name="Percent 2 3 2 3 2 2" xfId="6945"/>
    <cellStyle name="Percent 2 3 2 3 3" xfId="6300"/>
    <cellStyle name="Percent 2 3 2 3 3 2" xfId="6944"/>
    <cellStyle name="Percent 2 3 2 3 4" xfId="6946"/>
    <cellStyle name="Percent 2 3 2 4" xfId="6948"/>
    <cellStyle name="Percent 2 3 3" xfId="6301"/>
    <cellStyle name="Percent 2 3 3 2" xfId="6943"/>
    <cellStyle name="Percent 2 3 4" xfId="6949"/>
    <cellStyle name="Percent 2 4" xfId="6302"/>
    <cellStyle name="Percent 2 4 2" xfId="6303"/>
    <cellStyle name="Percent 2 4 2 2" xfId="6941"/>
    <cellStyle name="Percent 2 4 3" xfId="6304"/>
    <cellStyle name="Percent 2 4 3 2" xfId="6940"/>
    <cellStyle name="Percent 2 4 4" xfId="6305"/>
    <cellStyle name="Percent 2 4 4 2" xfId="6939"/>
    <cellStyle name="Percent 2 4 5" xfId="6306"/>
    <cellStyle name="Percent 2 4 5 2" xfId="6307"/>
    <cellStyle name="Percent 2 4 5 2 2" xfId="6937"/>
    <cellStyle name="Percent 2 4 5 3" xfId="6308"/>
    <cellStyle name="Percent 2 4 5 3 2" xfId="6936"/>
    <cellStyle name="Percent 2 4 5 4" xfId="6309"/>
    <cellStyle name="Percent 2 4 5 4 2" xfId="6935"/>
    <cellStyle name="Percent 2 4 5 5" xfId="6310"/>
    <cellStyle name="Percent 2 4 5 5 2" xfId="6934"/>
    <cellStyle name="Percent 2 4 5 6" xfId="6311"/>
    <cellStyle name="Percent 2 4 5 6 2" xfId="6933"/>
    <cellStyle name="Percent 2 4 5 7" xfId="6938"/>
    <cellStyle name="Percent 2 4 6" xfId="6312"/>
    <cellStyle name="Percent 2 4 6 2" xfId="6932"/>
    <cellStyle name="Percent 2 4 7" xfId="6942"/>
    <cellStyle name="Percent 2 5" xfId="6313"/>
    <cellStyle name="Percent 2 5 2" xfId="6314"/>
    <cellStyle name="Percent 2 5 2 2" xfId="6315"/>
    <cellStyle name="Percent 2 5 2 2 2" xfId="6929"/>
    <cellStyle name="Percent 2 5 2 3" xfId="6316"/>
    <cellStyle name="Percent 2 5 2 3 2" xfId="6928"/>
    <cellStyle name="Percent 2 5 2 4" xfId="6930"/>
    <cellStyle name="Percent 2 5 3" xfId="6317"/>
    <cellStyle name="Percent 2 5 3 2" xfId="6318"/>
    <cellStyle name="Percent 2 5 3 2 2" xfId="6926"/>
    <cellStyle name="Percent 2 5 3 3" xfId="6319"/>
    <cellStyle name="Percent 2 5 3 3 2" xfId="6925"/>
    <cellStyle name="Percent 2 5 3 4" xfId="6927"/>
    <cellStyle name="Percent 2 5 4" xfId="6320"/>
    <cellStyle name="Percent 2 5 4 2" xfId="6924"/>
    <cellStyle name="Percent 2 5 5" xfId="6321"/>
    <cellStyle name="Percent 2 5 5 2" xfId="6322"/>
    <cellStyle name="Percent 2 5 5 2 2" xfId="6323"/>
    <cellStyle name="Percent 2 5 5 2 2 2" xfId="6921"/>
    <cellStyle name="Percent 2 5 5 2 3" xfId="6324"/>
    <cellStyle name="Percent 2 5 5 2 3 2" xfId="6920"/>
    <cellStyle name="Percent 2 5 5 2 4" xfId="6922"/>
    <cellStyle name="Percent 2 5 5 3" xfId="6325"/>
    <cellStyle name="Percent 2 5 5 3 2" xfId="6919"/>
    <cellStyle name="Percent 2 5 5 4" xfId="6326"/>
    <cellStyle name="Percent 2 5 5 4 2" xfId="6327"/>
    <cellStyle name="Percent 2 5 5 4 2 2" xfId="6917"/>
    <cellStyle name="Percent 2 5 5 4 3" xfId="6328"/>
    <cellStyle name="Percent 2 5 5 4 3 2" xfId="6916"/>
    <cellStyle name="Percent 2 5 5 4 4" xfId="6918"/>
    <cellStyle name="Percent 2 5 5 5" xfId="6329"/>
    <cellStyle name="Percent 2 5 5 5 2" xfId="6915"/>
    <cellStyle name="Percent 2 5 5 6" xfId="6923"/>
    <cellStyle name="Percent 2 5 6" xfId="6931"/>
    <cellStyle name="Percent 2 6" xfId="6330"/>
    <cellStyle name="Percent 2 6 2" xfId="6914"/>
    <cellStyle name="Percent 2 7" xfId="6331"/>
    <cellStyle name="Percent 2 7 2" xfId="6332"/>
    <cellStyle name="Percent 2 7 2 2" xfId="6912"/>
    <cellStyle name="Percent 2 7 3" xfId="6913"/>
    <cellStyle name="Percent 2 8" xfId="6333"/>
    <cellStyle name="Percent 2 8 2" xfId="6911"/>
    <cellStyle name="Percent 2 9" xfId="6334"/>
    <cellStyle name="Percent 2 9 2" xfId="6335"/>
    <cellStyle name="Percent 2 9 2 2" xfId="6336"/>
    <cellStyle name="Percent 2 9 2 2 2" xfId="6908"/>
    <cellStyle name="Percent 2 9 2 3" xfId="6337"/>
    <cellStyle name="Percent 2 9 2 3 2" xfId="6338"/>
    <cellStyle name="Percent 2 9 2 3 2 2" xfId="6906"/>
    <cellStyle name="Percent 2 9 2 3 3" xfId="6339"/>
    <cellStyle name="Percent 2 9 2 3 3 2" xfId="6905"/>
    <cellStyle name="Percent 2 9 2 3 4" xfId="6907"/>
    <cellStyle name="Percent 2 9 2 4" xfId="6909"/>
    <cellStyle name="Percent 2 9 3" xfId="6340"/>
    <cellStyle name="Percent 2 9 3 2" xfId="6904"/>
    <cellStyle name="Percent 2 9 4" xfId="6341"/>
    <cellStyle name="Percent 2 9 4 2" xfId="6903"/>
    <cellStyle name="Percent 2 9 5" xfId="6342"/>
    <cellStyle name="Percent 2 9 5 2" xfId="6902"/>
    <cellStyle name="Percent 2 9 6" xfId="6343"/>
    <cellStyle name="Percent 2 9 6 2" xfId="6901"/>
    <cellStyle name="Percent 2 9 7" xfId="6910"/>
    <cellStyle name="Percent 3" xfId="6344"/>
    <cellStyle name="Percent 3 2" xfId="6345"/>
    <cellStyle name="Percent 3 2 2" xfId="6346"/>
    <cellStyle name="Percent 3 2 2 2" xfId="6347"/>
    <cellStyle name="Percent 3 2 2 2 2" xfId="6897"/>
    <cellStyle name="Percent 3 2 2 3" xfId="6898"/>
    <cellStyle name="Percent 3 2 3" xfId="6348"/>
    <cellStyle name="Percent 3 2 3 2" xfId="6349"/>
    <cellStyle name="Percent 3 2 3 2 2" xfId="6895"/>
    <cellStyle name="Percent 3 2 3 3" xfId="6896"/>
    <cellStyle name="Percent 3 2 4" xfId="6350"/>
    <cellStyle name="Percent 3 2 4 2" xfId="6894"/>
    <cellStyle name="Percent 3 2 5" xfId="6899"/>
    <cellStyle name="Percent 3 3" xfId="6351"/>
    <cellStyle name="Percent 3 3 2" xfId="6352"/>
    <cellStyle name="Percent 3 3 2 2" xfId="6892"/>
    <cellStyle name="Percent 3 3 3" xfId="6353"/>
    <cellStyle name="Percent 3 3 3 2" xfId="6891"/>
    <cellStyle name="Percent 3 3 4" xfId="6354"/>
    <cellStyle name="Percent 3 3 4 2" xfId="6355"/>
    <cellStyle name="Percent 3 3 4 2 2" xfId="6889"/>
    <cellStyle name="Percent 3 3 4 3" xfId="6890"/>
    <cellStyle name="Percent 3 3 5" xfId="6356"/>
    <cellStyle name="Percent 3 3 5 2" xfId="6888"/>
    <cellStyle name="Percent 3 3 6" xfId="6893"/>
    <cellStyle name="Percent 3 4" xfId="6357"/>
    <cellStyle name="Percent 3 4 2" xfId="6358"/>
    <cellStyle name="Percent 3 4 2 2" xfId="6359"/>
    <cellStyle name="Percent 3 4 2 2 2" xfId="6885"/>
    <cellStyle name="Percent 3 4 2 3" xfId="6360"/>
    <cellStyle name="Percent 3 4 2 3 2" xfId="6884"/>
    <cellStyle name="Percent 3 4 2 4" xfId="6886"/>
    <cellStyle name="Percent 3 4 3" xfId="6361"/>
    <cellStyle name="Percent 3 4 3 2" xfId="6883"/>
    <cellStyle name="Percent 3 4 4" xfId="6362"/>
    <cellStyle name="Percent 3 4 4 2" xfId="6882"/>
    <cellStyle name="Percent 3 4 5" xfId="6887"/>
    <cellStyle name="Percent 3 5" xfId="6363"/>
    <cellStyle name="Percent 3 5 2" xfId="6881"/>
    <cellStyle name="Percent 3 6" xfId="6900"/>
    <cellStyle name="Percent 4" xfId="6364"/>
    <cellStyle name="Percent 4 2" xfId="6365"/>
    <cellStyle name="Percent 4 2 2" xfId="6366"/>
    <cellStyle name="Percent 4 2 2 2" xfId="6367"/>
    <cellStyle name="Percent 4 2 2 2 2" xfId="6877"/>
    <cellStyle name="Percent 4 2 2 3" xfId="6878"/>
    <cellStyle name="Percent 4 2 3" xfId="6368"/>
    <cellStyle name="Percent 4 2 3 2" xfId="6369"/>
    <cellStyle name="Percent 4 2 3 2 2" xfId="6875"/>
    <cellStyle name="Percent 4 2 3 3" xfId="6876"/>
    <cellStyle name="Percent 4 2 4" xfId="6370"/>
    <cellStyle name="Percent 4 2 4 2" xfId="6371"/>
    <cellStyle name="Percent 4 2 4 2 2" xfId="6873"/>
    <cellStyle name="Percent 4 2 4 3" xfId="6874"/>
    <cellStyle name="Percent 4 2 5" xfId="6372"/>
    <cellStyle name="Percent 4 2 5 2" xfId="6872"/>
    <cellStyle name="Percent 4 2 6" xfId="6879"/>
    <cellStyle name="Percent 4 3" xfId="6373"/>
    <cellStyle name="Percent 4 3 2" xfId="6374"/>
    <cellStyle name="Percent 4 3 2 2" xfId="6375"/>
    <cellStyle name="Percent 4 3 2 2 2" xfId="6869"/>
    <cellStyle name="Percent 4 3 2 3" xfId="6870"/>
    <cellStyle name="Percent 4 3 3" xfId="6376"/>
    <cellStyle name="Percent 4 3 3 2" xfId="6377"/>
    <cellStyle name="Percent 4 3 3 2 2" xfId="6378"/>
    <cellStyle name="Percent 4 3 3 2 2 2" xfId="6866"/>
    <cellStyle name="Percent 4 3 3 2 3" xfId="6867"/>
    <cellStyle name="Percent 4 3 3 3" xfId="6379"/>
    <cellStyle name="Percent 4 3 3 3 2" xfId="6380"/>
    <cellStyle name="Percent 4 3 3 3 2 2" xfId="6864"/>
    <cellStyle name="Percent 4 3 3 3 3" xfId="6865"/>
    <cellStyle name="Percent 4 3 3 4" xfId="6381"/>
    <cellStyle name="Percent 4 3 3 4 2" xfId="6863"/>
    <cellStyle name="Percent 4 3 3 5" xfId="6382"/>
    <cellStyle name="Percent 4 3 3 5 2" xfId="6383"/>
    <cellStyle name="Percent 4 3 3 5 2 2" xfId="6861"/>
    <cellStyle name="Percent 4 3 3 5 3" xfId="6862"/>
    <cellStyle name="Percent 4 3 3 6" xfId="6384"/>
    <cellStyle name="Percent 4 3 3 6 2" xfId="6860"/>
    <cellStyle name="Percent 4 3 3 7" xfId="6868"/>
    <cellStyle name="Percent 4 3 4" xfId="6871"/>
    <cellStyle name="Percent 4 4" xfId="6385"/>
    <cellStyle name="Percent 4 4 2" xfId="6386"/>
    <cellStyle name="Percent 4 4 2 2" xfId="6858"/>
    <cellStyle name="Percent 4 4 3" xfId="6859"/>
    <cellStyle name="Percent 4 5" xfId="6387"/>
    <cellStyle name="Percent 4 5 2" xfId="6388"/>
    <cellStyle name="Percent 4 5 2 2" xfId="6389"/>
    <cellStyle name="Percent 4 5 2 2 2" xfId="6855"/>
    <cellStyle name="Percent 4 5 2 3" xfId="6390"/>
    <cellStyle name="Percent 4 5 2 3 2" xfId="6854"/>
    <cellStyle name="Percent 4 5 2 4" xfId="6856"/>
    <cellStyle name="Percent 4 5 3" xfId="6391"/>
    <cellStyle name="Percent 4 5 3 2" xfId="6853"/>
    <cellStyle name="Percent 4 5 4" xfId="6392"/>
    <cellStyle name="Percent 4 5 4 2" xfId="6852"/>
    <cellStyle name="Percent 4 5 5" xfId="6393"/>
    <cellStyle name="Percent 4 5 5 2" xfId="6851"/>
    <cellStyle name="Percent 4 5 6" xfId="6857"/>
    <cellStyle name="Percent 4 6" xfId="6880"/>
    <cellStyle name="Percent 5" xfId="6394"/>
    <cellStyle name="Percent 5 2" xfId="6395"/>
    <cellStyle name="Percent 5 2 2" xfId="6396"/>
    <cellStyle name="Percent 5 2 2 2" xfId="6848"/>
    <cellStyle name="Percent 5 2 3" xfId="6397"/>
    <cellStyle name="Percent 5 2 3 2" xfId="6398"/>
    <cellStyle name="Percent 5 2 3 2 2" xfId="6846"/>
    <cellStyle name="Percent 5 2 3 3" xfId="6399"/>
    <cellStyle name="Percent 5 2 3 3 2" xfId="6400"/>
    <cellStyle name="Percent 5 2 3 3 2 2" xfId="6844"/>
    <cellStyle name="Percent 5 2 3 3 3" xfId="6401"/>
    <cellStyle name="Percent 5 2 3 3 3 2" xfId="6843"/>
    <cellStyle name="Percent 5 2 3 3 4" xfId="6845"/>
    <cellStyle name="Percent 5 2 3 4" xfId="6847"/>
    <cellStyle name="Percent 5 2 4" xfId="6402"/>
    <cellStyle name="Percent 5 2 4 2" xfId="6842"/>
    <cellStyle name="Percent 5 2 5" xfId="6403"/>
    <cellStyle name="Percent 5 2 5 2" xfId="6404"/>
    <cellStyle name="Percent 5 2 5 2 2" xfId="6840"/>
    <cellStyle name="Percent 5 2 5 3" xfId="6405"/>
    <cellStyle name="Percent 5 2 5 3 2" xfId="6839"/>
    <cellStyle name="Percent 5 2 5 4" xfId="6406"/>
    <cellStyle name="Percent 5 2 5 4 2" xfId="6838"/>
    <cellStyle name="Percent 5 2 5 5" xfId="6407"/>
    <cellStyle name="Percent 5 2 5 5 2" xfId="6837"/>
    <cellStyle name="Percent 5 2 5 6" xfId="6408"/>
    <cellStyle name="Percent 5 2 5 6 2" xfId="6836"/>
    <cellStyle name="Percent 5 2 5 7" xfId="6841"/>
    <cellStyle name="Percent 5 2 6" xfId="6849"/>
    <cellStyle name="Percent 5 3" xfId="6409"/>
    <cellStyle name="Percent 5 3 2" xfId="6410"/>
    <cellStyle name="Percent 5 3 2 2" xfId="6411"/>
    <cellStyle name="Percent 5 3 2 2 2" xfId="6833"/>
    <cellStyle name="Percent 5 3 2 3" xfId="6834"/>
    <cellStyle name="Percent 5 3 3" xfId="6412"/>
    <cellStyle name="Percent 5 3 3 2" xfId="6413"/>
    <cellStyle name="Percent 5 3 3 2 2" xfId="6414"/>
    <cellStyle name="Percent 5 3 3 2 2 2" xfId="6830"/>
    <cellStyle name="Percent 5 3 3 2 3" xfId="6831"/>
    <cellStyle name="Percent 5 3 3 3" xfId="6415"/>
    <cellStyle name="Percent 5 3 3 3 2" xfId="6416"/>
    <cellStyle name="Percent 5 3 3 3 2 2" xfId="6828"/>
    <cellStyle name="Percent 5 3 3 3 3" xfId="6829"/>
    <cellStyle name="Percent 5 3 3 4" xfId="6417"/>
    <cellStyle name="Percent 5 3 3 4 2" xfId="6418"/>
    <cellStyle name="Percent 5 3 3 4 2 2" xfId="6826"/>
    <cellStyle name="Percent 5 3 3 4 3" xfId="6827"/>
    <cellStyle name="Percent 5 3 3 5" xfId="6832"/>
    <cellStyle name="Percent 5 3 4" xfId="6419"/>
    <cellStyle name="Percent 5 3 4 2" xfId="6420"/>
    <cellStyle name="Percent 5 3 4 2 2" xfId="6421"/>
    <cellStyle name="Percent 5 3 4 2 2 2" xfId="6823"/>
    <cellStyle name="Percent 5 3 4 2 3" xfId="6824"/>
    <cellStyle name="Percent 5 3 4 3" xfId="6422"/>
    <cellStyle name="Percent 5 3 4 3 2" xfId="6423"/>
    <cellStyle name="Percent 5 3 4 3 2 2" xfId="6821"/>
    <cellStyle name="Percent 5 3 4 3 3" xfId="6822"/>
    <cellStyle name="Percent 5 3 4 4" xfId="6424"/>
    <cellStyle name="Percent 5 3 4 4 2" xfId="6820"/>
    <cellStyle name="Percent 5 3 4 5" xfId="6425"/>
    <cellStyle name="Percent 5 3 4 5 2" xfId="6426"/>
    <cellStyle name="Percent 5 3 4 5 2 2" xfId="6818"/>
    <cellStyle name="Percent 5 3 4 5 3" xfId="6819"/>
    <cellStyle name="Percent 5 3 4 6" xfId="6427"/>
    <cellStyle name="Percent 5 3 4 6 2" xfId="6817"/>
    <cellStyle name="Percent 5 3 4 7" xfId="6825"/>
    <cellStyle name="Percent 5 3 5" xfId="6835"/>
    <cellStyle name="Percent 5 4" xfId="6428"/>
    <cellStyle name="Percent 5 4 2" xfId="6429"/>
    <cellStyle name="Percent 5 4 2 2" xfId="6815"/>
    <cellStyle name="Percent 5 4 3" xfId="6430"/>
    <cellStyle name="Percent 5 4 3 2" xfId="6431"/>
    <cellStyle name="Percent 5 4 3 2 2" xfId="6813"/>
    <cellStyle name="Percent 5 4 3 3" xfId="6814"/>
    <cellStyle name="Percent 5 4 4" xfId="6432"/>
    <cellStyle name="Percent 5 4 4 2" xfId="6812"/>
    <cellStyle name="Percent 5 4 5" xfId="6816"/>
    <cellStyle name="Percent 5 5" xfId="6433"/>
    <cellStyle name="Percent 5 5 2" xfId="6434"/>
    <cellStyle name="Percent 5 5 2 2" xfId="6810"/>
    <cellStyle name="Percent 5 5 3" xfId="6435"/>
    <cellStyle name="Percent 5 5 3 2" xfId="6436"/>
    <cellStyle name="Percent 5 5 3 2 2" xfId="6808"/>
    <cellStyle name="Percent 5 5 3 3" xfId="6809"/>
    <cellStyle name="Percent 5 5 4" xfId="6437"/>
    <cellStyle name="Percent 5 5 4 2" xfId="6807"/>
    <cellStyle name="Percent 5 5 5" xfId="6811"/>
    <cellStyle name="Percent 5 6" xfId="6438"/>
    <cellStyle name="Percent 5 6 2" xfId="6806"/>
    <cellStyle name="Percent 5 7" xfId="6439"/>
    <cellStyle name="Percent 5 7 2" xfId="6440"/>
    <cellStyle name="Percent 5 7 2 2" xfId="6804"/>
    <cellStyle name="Percent 5 7 3" xfId="6805"/>
    <cellStyle name="Percent 5 8" xfId="685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2 2 2" xfId="6799"/>
    <cellStyle name="Percent 6 2 2 2 3" xfId="6800"/>
    <cellStyle name="Percent 6 2 2 3" xfId="6446"/>
    <cellStyle name="Percent 6 2 2 3 2" xfId="6447"/>
    <cellStyle name="Percent 6 2 2 3 2 2" xfId="6797"/>
    <cellStyle name="Percent 6 2 2 3 3" xfId="6798"/>
    <cellStyle name="Percent 6 2 2 4" xfId="6448"/>
    <cellStyle name="Percent 6 2 2 4 2" xfId="6796"/>
    <cellStyle name="Percent 6 2 2 5" xfId="6801"/>
    <cellStyle name="Percent 6 2 3" xfId="6449"/>
    <cellStyle name="Percent 6 2 3 2" xfId="6450"/>
    <cellStyle name="Percent 6 2 3 2 2" xfId="6451"/>
    <cellStyle name="Percent 6 2 3 2 2 2" xfId="6793"/>
    <cellStyle name="Percent 6 2 3 2 3" xfId="6794"/>
    <cellStyle name="Percent 6 2 3 3" xfId="6452"/>
    <cellStyle name="Percent 6 2 3 3 2" xfId="6453"/>
    <cellStyle name="Percent 6 2 3 3 2 2" xfId="6791"/>
    <cellStyle name="Percent 6 2 3 3 3" xfId="6792"/>
    <cellStyle name="Percent 6 2 3 4" xfId="6454"/>
    <cellStyle name="Percent 6 2 3 4 2" xfId="6790"/>
    <cellStyle name="Percent 6 2 3 5" xfId="6795"/>
    <cellStyle name="Percent 6 2 4" xfId="6455"/>
    <cellStyle name="Percent 6 2 4 2" xfId="6456"/>
    <cellStyle name="Percent 6 2 4 2 2" xfId="6457"/>
    <cellStyle name="Percent 6 2 4 2 2 2" xfId="6787"/>
    <cellStyle name="Percent 6 2 4 2 3" xfId="6788"/>
    <cellStyle name="Percent 6 2 4 3" xfId="6458"/>
    <cellStyle name="Percent 6 2 4 3 2" xfId="6459"/>
    <cellStyle name="Percent 6 2 4 3 2 2" xfId="6785"/>
    <cellStyle name="Percent 6 2 4 3 3" xfId="6786"/>
    <cellStyle name="Percent 6 2 4 4" xfId="6460"/>
    <cellStyle name="Percent 6 2 4 4 2" xfId="6784"/>
    <cellStyle name="Percent 6 2 4 5" xfId="6789"/>
    <cellStyle name="Percent 6 2 5" xfId="6461"/>
    <cellStyle name="Percent 6 2 5 2" xfId="6462"/>
    <cellStyle name="Percent 6 2 5 2 2" xfId="6463"/>
    <cellStyle name="Percent 6 2 5 2 2 2" xfId="6781"/>
    <cellStyle name="Percent 6 2 5 2 3" xfId="6782"/>
    <cellStyle name="Percent 6 2 5 3" xfId="6464"/>
    <cellStyle name="Percent 6 2 5 3 2" xfId="6465"/>
    <cellStyle name="Percent 6 2 5 3 2 2" xfId="6779"/>
    <cellStyle name="Percent 6 2 5 3 3" xfId="6780"/>
    <cellStyle name="Percent 6 2 5 4" xfId="6466"/>
    <cellStyle name="Percent 6 2 5 4 2" xfId="6778"/>
    <cellStyle name="Percent 6 2 5 5" xfId="6783"/>
    <cellStyle name="Percent 6 2 6" xfId="6802"/>
    <cellStyle name="Percent 6 3" xfId="6467"/>
    <cellStyle name="Percent 6 3 2" xfId="6468"/>
    <cellStyle name="Percent 6 3 2 2" xfId="6469"/>
    <cellStyle name="Percent 6 3 2 2 2" xfId="6470"/>
    <cellStyle name="Percent 6 3 2 2 2 2" xfId="6774"/>
    <cellStyle name="Percent 6 3 2 2 3" xfId="6775"/>
    <cellStyle name="Percent 6 3 2 3" xfId="6471"/>
    <cellStyle name="Percent 6 3 2 3 2" xfId="6472"/>
    <cellStyle name="Percent 6 3 2 3 2 2" xfId="6772"/>
    <cellStyle name="Percent 6 3 2 3 3" xfId="6773"/>
    <cellStyle name="Percent 6 3 2 4" xfId="6473"/>
    <cellStyle name="Percent 6 3 2 4 2" xfId="6771"/>
    <cellStyle name="Percent 6 3 2 5" xfId="6474"/>
    <cellStyle name="Percent 6 3 2 5 2" xfId="6770"/>
    <cellStyle name="Percent 6 3 2 6" xfId="6475"/>
    <cellStyle name="Percent 6 3 2 6 2" xfId="6769"/>
    <cellStyle name="Percent 6 3 2 7" xfId="6776"/>
    <cellStyle name="Percent 6 3 3" xfId="6476"/>
    <cellStyle name="Percent 6 3 3 2" xfId="6477"/>
    <cellStyle name="Percent 6 3 3 2 2" xfId="6767"/>
    <cellStyle name="Percent 6 3 3 3" xfId="6478"/>
    <cellStyle name="Percent 6 3 3 3 2" xfId="6766"/>
    <cellStyle name="Percent 6 3 3 4" xfId="6768"/>
    <cellStyle name="Percent 6 3 4" xfId="6777"/>
    <cellStyle name="Percent 6 4" xfId="6479"/>
    <cellStyle name="Percent 6 4 2" xfId="6480"/>
    <cellStyle name="Percent 6 4 2 2" xfId="6481"/>
    <cellStyle name="Percent 6 4 2 2 2" xfId="6763"/>
    <cellStyle name="Percent 6 4 2 3" xfId="6764"/>
    <cellStyle name="Percent 6 4 3" xfId="6482"/>
    <cellStyle name="Percent 6 4 3 2" xfId="6483"/>
    <cellStyle name="Percent 6 4 3 2 2" xfId="6761"/>
    <cellStyle name="Percent 6 4 3 3" xfId="6762"/>
    <cellStyle name="Percent 6 4 4" xfId="6484"/>
    <cellStyle name="Percent 6 4 4 2" xfId="6485"/>
    <cellStyle name="Percent 6 4 4 2 2" xfId="6759"/>
    <cellStyle name="Percent 6 4 4 3" xfId="6760"/>
    <cellStyle name="Percent 6 4 5" xfId="6486"/>
    <cellStyle name="Percent 6 4 5 2" xfId="6758"/>
    <cellStyle name="Percent 6 4 6" xfId="6765"/>
    <cellStyle name="Percent 6 5" xfId="6487"/>
    <cellStyle name="Percent 6 5 2" xfId="6488"/>
    <cellStyle name="Percent 6 5 2 2" xfId="6489"/>
    <cellStyle name="Percent 6 5 2 2 2" xfId="6755"/>
    <cellStyle name="Percent 6 5 2 3" xfId="6756"/>
    <cellStyle name="Percent 6 5 3" xfId="6490"/>
    <cellStyle name="Percent 6 5 3 2" xfId="6491"/>
    <cellStyle name="Percent 6 5 3 2 2" xfId="6753"/>
    <cellStyle name="Percent 6 5 3 3" xfId="6754"/>
    <cellStyle name="Percent 6 5 4" xfId="6492"/>
    <cellStyle name="Percent 6 5 4 2" xfId="6493"/>
    <cellStyle name="Percent 6 5 4 2 2" xfId="6751"/>
    <cellStyle name="Percent 6 5 4 3" xfId="6752"/>
    <cellStyle name="Percent 6 5 5" xfId="6494"/>
    <cellStyle name="Percent 6 5 5 2" xfId="6750"/>
    <cellStyle name="Percent 6 5 6" xfId="6757"/>
    <cellStyle name="Percent 6 6" xfId="6495"/>
    <cellStyle name="Percent 6 6 10" xfId="6749"/>
    <cellStyle name="Percent 6 6 2" xfId="6496"/>
    <cellStyle name="Percent 6 6 2 2" xfId="6748"/>
    <cellStyle name="Percent 6 6 3" xfId="6497"/>
    <cellStyle name="Percent 6 6 3 2" xfId="6747"/>
    <cellStyle name="Percent 6 6 4" xfId="6498"/>
    <cellStyle name="Percent 6 6 4 2" xfId="6746"/>
    <cellStyle name="Percent 6 6 5" xfId="6499"/>
    <cellStyle name="Percent 6 6 5 2" xfId="6745"/>
    <cellStyle name="Percent 6 6 6" xfId="6500"/>
    <cellStyle name="Percent 6 6 6 2" xfId="6501"/>
    <cellStyle name="Percent 6 6 6 2 2" xfId="6743"/>
    <cellStyle name="Percent 6 6 6 3" xfId="6744"/>
    <cellStyle name="Percent 6 6 7" xfId="6502"/>
    <cellStyle name="Percent 6 6 7 2" xfId="6503"/>
    <cellStyle name="Percent 6 6 7 2 2" xfId="6741"/>
    <cellStyle name="Percent 6 6 7 3" xfId="6742"/>
    <cellStyle name="Percent 6 6 8" xfId="6504"/>
    <cellStyle name="Percent 6 6 8 2" xfId="6505"/>
    <cellStyle name="Percent 6 6 8 2 2" xfId="6739"/>
    <cellStyle name="Percent 6 6 8 3" xfId="6740"/>
    <cellStyle name="Percent 6 6 9" xfId="6506"/>
    <cellStyle name="Percent 6 6 9 2" xfId="6738"/>
    <cellStyle name="Percent 6 7" xfId="6507"/>
    <cellStyle name="Percent 6 7 2" xfId="6508"/>
    <cellStyle name="Percent 6 7 2 2" xfId="6509"/>
    <cellStyle name="Percent 6 7 2 2 2" xfId="6728"/>
    <cellStyle name="Percent 6 7 2 3" xfId="6729"/>
    <cellStyle name="Percent 6 7 3" xfId="6510"/>
    <cellStyle name="Percent 6 7 3 2" xfId="6511"/>
    <cellStyle name="Percent 6 7 3 2 2" xfId="6719"/>
    <cellStyle name="Percent 6 7 3 3" xfId="6720"/>
    <cellStyle name="Percent 6 7 4" xfId="6512"/>
    <cellStyle name="Percent 6 7 4 2" xfId="6513"/>
    <cellStyle name="Percent 6 7 4 2 2" xfId="6710"/>
    <cellStyle name="Percent 6 7 4 3" xfId="6718"/>
    <cellStyle name="Percent 6 7 5" xfId="6514"/>
    <cellStyle name="Percent 6 7 5 2" xfId="6709"/>
    <cellStyle name="Percent 6 7 6" xfId="6730"/>
    <cellStyle name="Percent 6 8" xfId="6803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2 2 2" xfId="6696"/>
    <cellStyle name="Percent 7 2 2 2 3" xfId="6698"/>
    <cellStyle name="Percent 7 2 2 3" xfId="6520"/>
    <cellStyle name="Percent 7 2 2 3 2" xfId="6521"/>
    <cellStyle name="Percent 7 2 2 3 2 2" xfId="6694"/>
    <cellStyle name="Percent 7 2 2 3 3" xfId="6695"/>
    <cellStyle name="Percent 7 2 2 4" xfId="6522"/>
    <cellStyle name="Percent 7 2 2 4 2" xfId="6686"/>
    <cellStyle name="Percent 7 2 2 5" xfId="6699"/>
    <cellStyle name="Percent 7 2 3" xfId="6523"/>
    <cellStyle name="Percent 7 2 3 2" xfId="6685"/>
    <cellStyle name="Percent 7 2 4" xfId="6700"/>
    <cellStyle name="Percent 7 3" xfId="6524"/>
    <cellStyle name="Percent 7 3 2" xfId="6525"/>
    <cellStyle name="Percent 7 3 2 2" xfId="6526"/>
    <cellStyle name="Percent 7 3 2 2 2" xfId="6527"/>
    <cellStyle name="Percent 7 3 2 2 2 2" xfId="6674"/>
    <cellStyle name="Percent 7 3 2 2 3" xfId="6675"/>
    <cellStyle name="Percent 7 3 2 3" xfId="6528"/>
    <cellStyle name="Percent 7 3 2 3 2" xfId="6529"/>
    <cellStyle name="Percent 7 3 2 3 2 2" xfId="6671"/>
    <cellStyle name="Percent 7 3 2 3 3" xfId="6672"/>
    <cellStyle name="Percent 7 3 2 4" xfId="6530"/>
    <cellStyle name="Percent 7 3 2 4 2" xfId="6531"/>
    <cellStyle name="Percent 7 3 2 4 2 2" xfId="6662"/>
    <cellStyle name="Percent 7 3 2 4 3" xfId="6670"/>
    <cellStyle name="Percent 7 3 2 5" xfId="6532"/>
    <cellStyle name="Percent 7 3 2 5 2" xfId="6661"/>
    <cellStyle name="Percent 7 3 2 6" xfId="6676"/>
    <cellStyle name="Percent 7 3 3" xfId="6533"/>
    <cellStyle name="Percent 7 3 3 2" xfId="6534"/>
    <cellStyle name="Percent 7 3 3 2 2" xfId="6659"/>
    <cellStyle name="Percent 7 3 3 3" xfId="6660"/>
    <cellStyle name="Percent 7 3 4" xfId="6535"/>
    <cellStyle name="Percent 7 3 4 2" xfId="6658"/>
    <cellStyle name="Percent 7 3 5" xfId="6536"/>
    <cellStyle name="Percent 7 3 5 2" xfId="6537"/>
    <cellStyle name="Percent 7 3 5 2 2" xfId="6649"/>
    <cellStyle name="Percent 7 3 5 3" xfId="6657"/>
    <cellStyle name="Percent 7 3 6" xfId="6538"/>
    <cellStyle name="Percent 7 3 6 2" xfId="6648"/>
    <cellStyle name="Percent 7 3 7" xfId="6684"/>
    <cellStyle name="Percent 7 4" xfId="6539"/>
    <cellStyle name="Percent 7 4 2" xfId="6540"/>
    <cellStyle name="Percent 7 4 2 2" xfId="6541"/>
    <cellStyle name="Percent 7 4 2 2 2" xfId="6638"/>
    <cellStyle name="Percent 7 4 2 3" xfId="6639"/>
    <cellStyle name="Percent 7 4 3" xfId="6542"/>
    <cellStyle name="Percent 7 4 3 2" xfId="6543"/>
    <cellStyle name="Percent 7 4 3 2 2" xfId="6629"/>
    <cellStyle name="Percent 7 4 3 3" xfId="6637"/>
    <cellStyle name="Percent 7 4 4" xfId="6544"/>
    <cellStyle name="Percent 7 4 4 2" xfId="9237"/>
    <cellStyle name="Percent 7 4 5" xfId="6647"/>
    <cellStyle name="Percent 7 5" xfId="6545"/>
    <cellStyle name="Percent 7 5 2" xfId="6546"/>
    <cellStyle name="Percent 7 5 2 2" xfId="6547"/>
    <cellStyle name="Percent 7 5 2 2 2" xfId="9240"/>
    <cellStyle name="Percent 7 5 2 3" xfId="9239"/>
    <cellStyle name="Percent 7 5 3" xfId="6548"/>
    <cellStyle name="Percent 7 5 3 2" xfId="6549"/>
    <cellStyle name="Percent 7 5 3 2 2" xfId="9242"/>
    <cellStyle name="Percent 7 5 3 3" xfId="9241"/>
    <cellStyle name="Percent 7 5 4" xfId="6550"/>
    <cellStyle name="Percent 7 5 4 2" xfId="9243"/>
    <cellStyle name="Percent 7 5 5" xfId="9238"/>
    <cellStyle name="Percent 7 6" xfId="6708"/>
    <cellStyle name="Percent 8" xfId="6551"/>
    <cellStyle name="Percent 8 2" xfId="6552"/>
    <cellStyle name="Percent 8 2 2" xfId="9245"/>
    <cellStyle name="Percent 8 3" xfId="6553"/>
    <cellStyle name="Percent 8 3 2" xfId="6554"/>
    <cellStyle name="Percent 8 3 2 2" xfId="9247"/>
    <cellStyle name="Percent 8 3 3" xfId="9246"/>
    <cellStyle name="Percent 8 4" xfId="9244"/>
    <cellStyle name="Percent 9" xfId="6555"/>
    <cellStyle name="Percent 9 2" xfId="6556"/>
    <cellStyle name="Percent 9 2 2" xfId="9249"/>
    <cellStyle name="Percent 9 3" xfId="6557"/>
    <cellStyle name="Percent 9 3 2" xfId="6558"/>
    <cellStyle name="Percent 9 3 2 2" xfId="9251"/>
    <cellStyle name="Percent 9 3 3" xfId="6559"/>
    <cellStyle name="Percent 9 3 3 2" xfId="9252"/>
    <cellStyle name="Percent 9 3 4" xfId="6560"/>
    <cellStyle name="Percent 9 3 4 2" xfId="9253"/>
    <cellStyle name="Percent 9 3 5" xfId="6561"/>
    <cellStyle name="Percent 9 3 5 2" xfId="9254"/>
    <cellStyle name="Percent 9 3 6" xfId="6562"/>
    <cellStyle name="Percent 9 3 6 2" xfId="9255"/>
    <cellStyle name="Percent 9 3 7" xfId="9250"/>
    <cellStyle name="Percent 9 4" xfId="6563"/>
    <cellStyle name="Percent 9 4 2" xfId="6564"/>
    <cellStyle name="Percent 9 4 2 2" xfId="6565"/>
    <cellStyle name="Percent 9 4 2 2 2" xfId="9258"/>
    <cellStyle name="Percent 9 4 2 3" xfId="9257"/>
    <cellStyle name="Percent 9 4 3" xfId="6566"/>
    <cellStyle name="Percent 9 4 3 2" xfId="9259"/>
    <cellStyle name="Percent 9 4 4" xfId="6567"/>
    <cellStyle name="Percent 9 4 4 2" xfId="6568"/>
    <cellStyle name="Percent 9 4 4 2 2" xfId="9261"/>
    <cellStyle name="Percent 9 4 4 3" xfId="9260"/>
    <cellStyle name="Percent 9 4 5" xfId="6569"/>
    <cellStyle name="Percent 9 4 5 2" xfId="9262"/>
    <cellStyle name="Percent 9 4 6" xfId="9256"/>
    <cellStyle name="Percent 9 5" xfId="9248"/>
    <cellStyle name="Style 1" xfId="6570"/>
    <cellStyle name="Style 1 2" xfId="6571"/>
    <cellStyle name="Style 1 2 2" xfId="9264"/>
    <cellStyle name="Style 1 3" xfId="9263"/>
    <cellStyle name="Title 2" xfId="6572"/>
    <cellStyle name="Title 2 2" xfId="9265"/>
    <cellStyle name="Title 3" xfId="6573"/>
    <cellStyle name="Title 3 2" xfId="6574"/>
    <cellStyle name="Title 3 2 2" xfId="6575"/>
    <cellStyle name="Title 3 2 2 2" xfId="9268"/>
    <cellStyle name="Title 3 2 3" xfId="9267"/>
    <cellStyle name="Title 3 3" xfId="6576"/>
    <cellStyle name="Title 3 3 2" xfId="6577"/>
    <cellStyle name="Title 3 3 2 2" xfId="9270"/>
    <cellStyle name="Title 3 3 3" xfId="6578"/>
    <cellStyle name="Title 3 3 3 2" xfId="9271"/>
    <cellStyle name="Title 3 3 4" xfId="9269"/>
    <cellStyle name="Title 3 4" xfId="6579"/>
    <cellStyle name="Title 3 4 2" xfId="6580"/>
    <cellStyle name="Title 3 4 2 2" xfId="9273"/>
    <cellStyle name="Title 3 4 3" xfId="9272"/>
    <cellStyle name="Title 3 5" xfId="6581"/>
    <cellStyle name="Title 3 5 2" xfId="6582"/>
    <cellStyle name="Title 3 5 2 2" xfId="9275"/>
    <cellStyle name="Title 3 5 3" xfId="9274"/>
    <cellStyle name="Title 3 6" xfId="6583"/>
    <cellStyle name="Title 3 6 2" xfId="6584"/>
    <cellStyle name="Title 3 6 2 2" xfId="9277"/>
    <cellStyle name="Title 3 6 3" xfId="9276"/>
    <cellStyle name="Title 3 7" xfId="6585"/>
    <cellStyle name="Title 3 7 2" xfId="9278"/>
    <cellStyle name="Title 3 8" xfId="9266"/>
    <cellStyle name="Title 4" xfId="6586"/>
    <cellStyle name="Title 4 2" xfId="9279"/>
    <cellStyle name="Total 2" xfId="6587"/>
    <cellStyle name="Total 2 2" xfId="9280"/>
    <cellStyle name="Total 3" xfId="6588"/>
    <cellStyle name="Total 3 2" xfId="6589"/>
    <cellStyle name="Total 3 2 2" xfId="9282"/>
    <cellStyle name="Total 3 3" xfId="6590"/>
    <cellStyle name="Total 3 3 2" xfId="9283"/>
    <cellStyle name="Total 3 4" xfId="6591"/>
    <cellStyle name="Total 3 4 2" xfId="9284"/>
    <cellStyle name="Total 3 5" xfId="6592"/>
    <cellStyle name="Total 3 5 2" xfId="9285"/>
    <cellStyle name="Total 3 6" xfId="6593"/>
    <cellStyle name="Total 3 6 2" xfId="9286"/>
    <cellStyle name="Total 3 7" xfId="6594"/>
    <cellStyle name="Total 3 7 2" xfId="9287"/>
    <cellStyle name="Total 3 8" xfId="9281"/>
    <cellStyle name="Total 4" xfId="6595"/>
    <cellStyle name="Total 4 2" xfId="9288"/>
    <cellStyle name="Warning Text 2" xfId="6596"/>
    <cellStyle name="Warning Text 2 2" xfId="9289"/>
    <cellStyle name="Warning Text 3" xfId="6597"/>
    <cellStyle name="Warning Text 3 2" xfId="9290"/>
    <cellStyle name="Warning Text 4" xfId="6598"/>
    <cellStyle name="Warning Text 4 2" xfId="9291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zoomScaleNormal="100" zoomScaleSheetLayoutView="100" workbookViewId="0">
      <selection activeCell="F3" sqref="F3:J3"/>
    </sheetView>
  </sheetViews>
  <sheetFormatPr defaultRowHeight="12.75"/>
  <cols>
    <col min="1" max="1" width="14.28515625" customWidth="1"/>
    <col min="6" max="6" width="14.42578125" bestFit="1" customWidth="1"/>
    <col min="8" max="8" width="9.85546875" bestFit="1" customWidth="1"/>
    <col min="12" max="12" width="5.7109375" customWidth="1"/>
  </cols>
  <sheetData>
    <row r="2" spans="1:11">
      <c r="A2" s="9"/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1:11" ht="20.25">
      <c r="A3" s="8"/>
      <c r="B3" s="13"/>
      <c r="C3" s="14" t="s">
        <v>33</v>
      </c>
      <c r="D3" s="14"/>
      <c r="E3" s="14"/>
      <c r="F3" s="96" t="s">
        <v>480</v>
      </c>
      <c r="G3" s="34"/>
      <c r="H3" s="35"/>
      <c r="I3" s="36"/>
      <c r="J3" s="14"/>
      <c r="K3" s="16"/>
    </row>
    <row r="4" spans="1:11" ht="15.75">
      <c r="A4" s="8"/>
      <c r="B4" s="13"/>
      <c r="C4" s="14" t="s">
        <v>34</v>
      </c>
      <c r="D4" s="14"/>
      <c r="E4" s="14"/>
      <c r="F4" s="76" t="s">
        <v>481</v>
      </c>
      <c r="G4" s="17"/>
      <c r="H4" s="18"/>
      <c r="I4" s="19"/>
      <c r="J4" s="19"/>
      <c r="K4" s="16"/>
    </row>
    <row r="5" spans="1:11">
      <c r="A5" s="8"/>
      <c r="B5" s="13"/>
      <c r="C5" s="14" t="s">
        <v>35</v>
      </c>
      <c r="D5" s="14"/>
      <c r="E5" s="14"/>
      <c r="F5" s="77" t="s">
        <v>482</v>
      </c>
      <c r="G5" s="15"/>
      <c r="H5" s="14"/>
      <c r="I5" s="15"/>
      <c r="J5" s="15"/>
      <c r="K5" s="16"/>
    </row>
    <row r="6" spans="1:11" ht="14.25">
      <c r="A6" s="8"/>
      <c r="B6" s="13"/>
      <c r="D6" s="14"/>
      <c r="E6" s="14"/>
      <c r="F6" s="14"/>
      <c r="G6" s="14"/>
      <c r="H6" s="18"/>
      <c r="I6" s="93"/>
      <c r="J6" s="19"/>
      <c r="K6" s="16"/>
    </row>
    <row r="7" spans="1:11">
      <c r="A7" s="8"/>
      <c r="B7" s="13"/>
      <c r="C7" s="37" t="s">
        <v>51</v>
      </c>
      <c r="E7" s="38"/>
      <c r="F7" s="15"/>
      <c r="K7" s="16"/>
    </row>
    <row r="8" spans="1:11">
      <c r="A8" s="8"/>
      <c r="B8" s="13"/>
      <c r="K8" s="16"/>
    </row>
    <row r="9" spans="1:11">
      <c r="A9" s="8"/>
      <c r="B9" s="13"/>
      <c r="C9" s="14" t="s">
        <v>36</v>
      </c>
      <c r="D9" s="14"/>
      <c r="E9" s="14"/>
      <c r="F9" s="329">
        <v>42996</v>
      </c>
      <c r="G9" s="21"/>
      <c r="H9" s="14"/>
      <c r="I9" s="14"/>
      <c r="J9" s="14"/>
      <c r="K9" s="16"/>
    </row>
    <row r="10" spans="1:11">
      <c r="A10" s="8"/>
      <c r="B10" s="13"/>
      <c r="C10" s="14" t="s">
        <v>37</v>
      </c>
      <c r="D10" s="14"/>
      <c r="E10" s="14"/>
      <c r="F10" s="329">
        <v>43000</v>
      </c>
      <c r="G10" s="22"/>
      <c r="H10" s="14"/>
      <c r="I10" s="14"/>
      <c r="J10" s="14"/>
      <c r="K10" s="16"/>
    </row>
    <row r="11" spans="1:11">
      <c r="A11" s="8"/>
      <c r="B11" s="13"/>
      <c r="C11" s="14"/>
      <c r="D11" s="14"/>
      <c r="E11" s="14"/>
      <c r="F11" s="14"/>
      <c r="G11" s="14"/>
      <c r="H11" s="14"/>
      <c r="I11" s="14"/>
      <c r="J11" s="14"/>
      <c r="K11" s="16"/>
    </row>
    <row r="12" spans="1:11" ht="15.75">
      <c r="A12" s="8"/>
      <c r="B12" s="13"/>
      <c r="C12" s="14" t="s">
        <v>38</v>
      </c>
      <c r="D12" s="14"/>
      <c r="E12" s="14"/>
      <c r="F12" s="94" t="s">
        <v>483</v>
      </c>
      <c r="G12" s="15"/>
      <c r="H12" s="15"/>
      <c r="I12" s="15"/>
      <c r="J12" s="15"/>
      <c r="K12" s="16"/>
    </row>
    <row r="13" spans="1:11" ht="15.75">
      <c r="A13" s="9"/>
      <c r="B13" s="23"/>
      <c r="C13" s="14"/>
      <c r="D13" s="14"/>
      <c r="E13" s="14"/>
      <c r="F13" s="95" t="s">
        <v>484</v>
      </c>
      <c r="G13" s="20"/>
      <c r="H13" s="20"/>
      <c r="I13" s="20"/>
      <c r="J13" s="20"/>
      <c r="K13" s="25"/>
    </row>
    <row r="14" spans="1:11" ht="15.75">
      <c r="A14" s="9"/>
      <c r="B14" s="23"/>
      <c r="C14" s="14"/>
      <c r="D14" s="14"/>
      <c r="E14" s="14"/>
      <c r="F14" s="95" t="s">
        <v>485</v>
      </c>
      <c r="G14" s="20"/>
      <c r="H14" s="20"/>
      <c r="I14" s="20"/>
      <c r="J14" s="20"/>
      <c r="K14" s="25"/>
    </row>
    <row r="15" spans="1:11">
      <c r="A15" s="9"/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1:11">
      <c r="A16" s="9"/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1:11">
      <c r="A17" s="9"/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>
      <c r="A18" s="9"/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1:11">
      <c r="A19" s="9"/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>
      <c r="A20" s="9"/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1:11">
      <c r="A21" s="9"/>
      <c r="B21" s="23"/>
      <c r="C21" s="9"/>
      <c r="D21" s="24"/>
      <c r="E21" s="24"/>
      <c r="F21" s="24"/>
      <c r="G21" s="24"/>
      <c r="H21" s="24"/>
      <c r="I21" s="24"/>
      <c r="J21" s="24"/>
      <c r="K21" s="25"/>
    </row>
    <row r="22" spans="1:11">
      <c r="A22" s="9"/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1:11">
      <c r="A23" s="9"/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1:11">
      <c r="A24" s="9"/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33.75">
      <c r="A25" s="9"/>
      <c r="B25" s="360" t="s">
        <v>39</v>
      </c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9"/>
      <c r="B26" s="23"/>
      <c r="C26" s="363" t="s">
        <v>486</v>
      </c>
      <c r="D26" s="363"/>
      <c r="E26" s="363"/>
      <c r="F26" s="363"/>
      <c r="G26" s="363"/>
      <c r="H26" s="363"/>
      <c r="I26" s="363"/>
      <c r="J26" s="363"/>
      <c r="K26" s="25"/>
    </row>
    <row r="27" spans="1:11">
      <c r="A27" s="9"/>
      <c r="B27" s="23"/>
      <c r="C27" s="363" t="s">
        <v>209</v>
      </c>
      <c r="D27" s="363"/>
      <c r="E27" s="363"/>
      <c r="F27" s="363"/>
      <c r="G27" s="363"/>
      <c r="H27" s="363"/>
      <c r="I27" s="363"/>
      <c r="J27" s="363"/>
      <c r="K27" s="25"/>
    </row>
    <row r="28" spans="1:11">
      <c r="A28" s="9"/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1:11">
      <c r="A29" s="9"/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1:11" ht="33.75">
      <c r="A30" s="9"/>
      <c r="B30" s="23"/>
      <c r="C30" s="24"/>
      <c r="D30" s="24"/>
      <c r="E30" s="24"/>
      <c r="F30" s="26" t="s">
        <v>207</v>
      </c>
      <c r="G30" s="24"/>
      <c r="H30" s="24"/>
      <c r="I30" s="24"/>
      <c r="J30" s="24"/>
      <c r="K30" s="25"/>
    </row>
    <row r="31" spans="1:11">
      <c r="A31" s="9"/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1:11">
      <c r="A32" s="9"/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1:11">
      <c r="A33" s="9"/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1:11">
      <c r="A34" s="9"/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1:11">
      <c r="A35" s="9"/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1:11">
      <c r="A36" s="9"/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1:11">
      <c r="A37" s="9"/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1:11">
      <c r="A38" s="9"/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1:11">
      <c r="A39" s="9"/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1:11">
      <c r="A40" s="9"/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1:11">
      <c r="A41" s="9"/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1:11">
      <c r="A42" s="9"/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1:11">
      <c r="A43" s="9"/>
      <c r="B43" s="23"/>
      <c r="C43" s="24"/>
      <c r="D43" s="24"/>
      <c r="E43" s="24"/>
      <c r="F43" s="24"/>
      <c r="G43" s="24"/>
      <c r="H43" s="24"/>
      <c r="I43" s="24"/>
      <c r="J43" s="24"/>
      <c r="K43" s="25"/>
    </row>
    <row r="44" spans="1:11">
      <c r="A44" s="9"/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1:11">
      <c r="A45" s="9"/>
      <c r="B45" s="23"/>
      <c r="C45" s="24"/>
      <c r="D45" s="24"/>
      <c r="E45" s="24"/>
      <c r="F45" s="24"/>
      <c r="G45" s="24"/>
      <c r="H45" s="24"/>
      <c r="I45" s="24"/>
      <c r="J45" s="24"/>
      <c r="K45" s="25"/>
    </row>
    <row r="46" spans="1:11">
      <c r="A46" s="9"/>
      <c r="B46" s="23"/>
      <c r="C46" s="24"/>
      <c r="D46" s="24"/>
      <c r="E46" s="24"/>
      <c r="F46" s="24"/>
      <c r="G46" s="24"/>
      <c r="H46" s="24"/>
      <c r="I46" s="24"/>
      <c r="J46" s="24"/>
      <c r="K46" s="25"/>
    </row>
    <row r="47" spans="1:11">
      <c r="A47" s="9"/>
      <c r="B47" s="23"/>
      <c r="C47" s="24"/>
      <c r="D47" s="24"/>
      <c r="E47" s="24"/>
      <c r="F47" s="24"/>
      <c r="G47" s="24"/>
      <c r="H47" s="24"/>
      <c r="I47" s="24"/>
      <c r="J47" s="24"/>
      <c r="K47" s="25"/>
    </row>
    <row r="48" spans="1:11">
      <c r="A48" s="8"/>
      <c r="B48" s="13"/>
      <c r="C48" s="14" t="s">
        <v>40</v>
      </c>
      <c r="D48" s="14"/>
      <c r="E48" s="14"/>
      <c r="F48" s="14"/>
      <c r="G48" s="14"/>
      <c r="H48" s="364" t="s">
        <v>41</v>
      </c>
      <c r="I48" s="364"/>
      <c r="J48" s="14"/>
      <c r="K48" s="16"/>
    </row>
    <row r="49" spans="1:11">
      <c r="A49" s="8"/>
      <c r="B49" s="13"/>
      <c r="C49" s="14" t="s">
        <v>42</v>
      </c>
      <c r="D49" s="14"/>
      <c r="E49" s="14"/>
      <c r="F49" s="14"/>
      <c r="G49" s="14"/>
      <c r="H49" s="366" t="s">
        <v>43</v>
      </c>
      <c r="I49" s="366"/>
      <c r="J49" s="14"/>
      <c r="K49" s="16"/>
    </row>
    <row r="50" spans="1:11">
      <c r="A50" s="8"/>
      <c r="B50" s="13"/>
      <c r="C50" s="14" t="s">
        <v>44</v>
      </c>
      <c r="D50" s="14"/>
      <c r="E50" s="14"/>
      <c r="F50" s="14"/>
      <c r="G50" s="14"/>
      <c r="H50" s="366" t="s">
        <v>45</v>
      </c>
      <c r="I50" s="366"/>
      <c r="J50" s="14"/>
      <c r="K50" s="16"/>
    </row>
    <row r="51" spans="1:11">
      <c r="A51" s="8"/>
      <c r="B51" s="13"/>
      <c r="C51" s="14" t="s">
        <v>46</v>
      </c>
      <c r="D51" s="14"/>
      <c r="E51" s="14"/>
      <c r="F51" s="14"/>
      <c r="G51" s="14"/>
      <c r="H51" s="366" t="s">
        <v>45</v>
      </c>
      <c r="I51" s="366"/>
      <c r="J51" s="14"/>
      <c r="K51" s="16"/>
    </row>
    <row r="52" spans="1:11">
      <c r="A52" s="9"/>
      <c r="B52" s="23"/>
      <c r="C52" s="24"/>
      <c r="D52" s="24"/>
      <c r="E52" s="24"/>
      <c r="F52" s="24"/>
      <c r="G52" s="24"/>
      <c r="H52" s="24"/>
      <c r="I52" s="24"/>
      <c r="J52" s="24"/>
      <c r="K52" s="25"/>
    </row>
    <row r="53" spans="1:11" ht="15">
      <c r="A53" s="27"/>
      <c r="B53" s="28"/>
      <c r="C53" s="14" t="s">
        <v>47</v>
      </c>
      <c r="D53" s="14"/>
      <c r="E53" s="14"/>
      <c r="F53" s="14"/>
      <c r="G53" s="22" t="s">
        <v>48</v>
      </c>
      <c r="H53" s="367">
        <v>43466</v>
      </c>
      <c r="I53" s="364"/>
      <c r="J53" s="29"/>
      <c r="K53" s="30"/>
    </row>
    <row r="54" spans="1:11" ht="15">
      <c r="A54" s="27"/>
      <c r="B54" s="28"/>
      <c r="C54" s="14"/>
      <c r="D54" s="14"/>
      <c r="E54" s="14"/>
      <c r="F54" s="14"/>
      <c r="G54" s="22" t="s">
        <v>49</v>
      </c>
      <c r="H54" s="365">
        <v>43830</v>
      </c>
      <c r="I54" s="366"/>
      <c r="J54" s="29"/>
      <c r="K54" s="30"/>
    </row>
    <row r="55" spans="1:11" ht="15">
      <c r="A55" s="27"/>
      <c r="B55" s="28"/>
      <c r="C55" s="14"/>
      <c r="D55" s="14"/>
      <c r="E55" s="14"/>
      <c r="F55" s="14"/>
      <c r="G55" s="22"/>
      <c r="H55" s="22"/>
      <c r="I55" s="22"/>
      <c r="J55" s="29"/>
      <c r="K55" s="30"/>
    </row>
    <row r="56" spans="1:11" ht="15">
      <c r="A56" s="27"/>
      <c r="B56" s="28"/>
      <c r="C56" s="14" t="s">
        <v>50</v>
      </c>
      <c r="D56" s="14"/>
      <c r="E56" s="14"/>
      <c r="F56" s="22"/>
      <c r="G56" s="14"/>
      <c r="H56" s="99">
        <v>44032</v>
      </c>
      <c r="I56" s="15"/>
      <c r="J56" s="29"/>
      <c r="K56" s="30"/>
    </row>
    <row r="57" spans="1:11">
      <c r="A57" s="9"/>
      <c r="B57" s="31"/>
      <c r="C57" s="32"/>
      <c r="D57" s="32"/>
      <c r="E57" s="32"/>
      <c r="F57" s="32"/>
      <c r="G57" s="32"/>
      <c r="H57" s="32"/>
      <c r="I57" s="32"/>
      <c r="J57" s="32"/>
      <c r="K57" s="33"/>
    </row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7" type="noConversion"/>
  <conditionalFormatting sqref="F3:F5">
    <cfRule type="duplicateValues" dxfId="7" priority="1" stopIfTrue="1"/>
  </conditionalFormatting>
  <pageMargins left="0.33" right="0.75" top="1" bottom="1" header="0.5" footer="0.5"/>
  <pageSetup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2" zoomScaleNormal="100" workbookViewId="0">
      <selection activeCell="E7" sqref="E7"/>
    </sheetView>
  </sheetViews>
  <sheetFormatPr defaultRowHeight="12.75"/>
  <cols>
    <col min="1" max="1" width="65.42578125" customWidth="1"/>
    <col min="2" max="3" width="15.42578125" customWidth="1"/>
    <col min="4" max="4" width="16.7109375" customWidth="1"/>
    <col min="5" max="5" width="12.28515625" bestFit="1" customWidth="1"/>
    <col min="6" max="6" width="14" bestFit="1" customWidth="1"/>
    <col min="8" max="8" width="12" customWidth="1"/>
  </cols>
  <sheetData>
    <row r="1" spans="1:12" s="224" customFormat="1">
      <c r="A1" s="138" t="s">
        <v>255</v>
      </c>
    </row>
    <row r="2" spans="1:12" s="224" customFormat="1">
      <c r="A2" s="136" t="s">
        <v>418</v>
      </c>
    </row>
    <row r="3" spans="1:12" s="224" customFormat="1">
      <c r="A3" s="136" t="s">
        <v>419</v>
      </c>
    </row>
    <row r="4" spans="1:12" s="224" customFormat="1">
      <c r="A4" s="136" t="s">
        <v>256</v>
      </c>
    </row>
    <row r="5" spans="1:12" ht="21" customHeight="1">
      <c r="A5" s="391" t="s">
        <v>354</v>
      </c>
      <c r="B5" s="391"/>
      <c r="C5" s="391"/>
      <c r="D5" s="391"/>
    </row>
    <row r="6" spans="1:12">
      <c r="A6" s="388" t="s">
        <v>355</v>
      </c>
      <c r="B6" s="388"/>
      <c r="C6" s="227"/>
      <c r="D6" s="227"/>
    </row>
    <row r="7" spans="1:12">
      <c r="A7" s="228" t="s">
        <v>356</v>
      </c>
      <c r="B7" s="296">
        <f>B8+B14</f>
        <v>188997766</v>
      </c>
      <c r="C7" s="230"/>
      <c r="D7" s="227"/>
      <c r="E7" s="331"/>
    </row>
    <row r="8" spans="1:12">
      <c r="A8" s="228" t="s">
        <v>357</v>
      </c>
      <c r="B8" s="296">
        <f>SUM(B9:B12)</f>
        <v>2505740</v>
      </c>
      <c r="C8" s="231">
        <v>0</v>
      </c>
      <c r="D8" s="227"/>
    </row>
    <row r="9" spans="1:12">
      <c r="A9" s="227" t="s">
        <v>358</v>
      </c>
      <c r="B9" s="225">
        <f>'Permbledhese FDP'!E23</f>
        <v>0</v>
      </c>
      <c r="C9" s="227"/>
      <c r="D9" s="227"/>
    </row>
    <row r="10" spans="1:12">
      <c r="A10" s="227" t="s">
        <v>359</v>
      </c>
      <c r="B10" s="225">
        <v>0</v>
      </c>
      <c r="C10" s="227"/>
      <c r="D10" s="227"/>
    </row>
    <row r="11" spans="1:12">
      <c r="A11" s="227" t="s">
        <v>360</v>
      </c>
      <c r="B11" s="225">
        <f>'Permbledhese FDP'!I23</f>
        <v>2505740</v>
      </c>
      <c r="C11" s="227"/>
      <c r="D11" s="227"/>
      <c r="E11" s="331"/>
    </row>
    <row r="12" spans="1:12">
      <c r="A12" s="227" t="s">
        <v>361</v>
      </c>
      <c r="B12" s="225">
        <f>'Permbledhese FDP'!M23</f>
        <v>0</v>
      </c>
      <c r="C12" s="227"/>
      <c r="D12" s="227"/>
    </row>
    <row r="13" spans="1:12">
      <c r="A13" s="228"/>
      <c r="B13" s="225"/>
      <c r="C13" s="227"/>
      <c r="D13" s="227"/>
    </row>
    <row r="14" spans="1:12">
      <c r="A14" s="228" t="s">
        <v>362</v>
      </c>
      <c r="B14" s="296">
        <f>SUM(B15:B17)</f>
        <v>186492026</v>
      </c>
      <c r="C14" s="230"/>
      <c r="D14" s="227"/>
    </row>
    <row r="15" spans="1:12">
      <c r="A15" s="227" t="s">
        <v>363</v>
      </c>
      <c r="B15" s="225">
        <f>'Permbledhese FDP'!D23</f>
        <v>11302130</v>
      </c>
      <c r="C15" s="227"/>
      <c r="D15" s="227"/>
      <c r="L15" s="239"/>
    </row>
    <row r="16" spans="1:12">
      <c r="A16" s="227" t="s">
        <v>364</v>
      </c>
      <c r="B16" s="225">
        <f>'Permbledhese FDP'!G23</f>
        <v>146466900</v>
      </c>
      <c r="C16" s="227"/>
      <c r="D16" s="227"/>
    </row>
    <row r="17" spans="1:9">
      <c r="A17" s="227" t="s">
        <v>365</v>
      </c>
      <c r="B17" s="225">
        <f>'Permbledhese FDP'!K23</f>
        <v>28722996</v>
      </c>
      <c r="C17" s="227"/>
      <c r="D17" s="227"/>
    </row>
    <row r="18" spans="1:9">
      <c r="A18" s="227"/>
      <c r="B18" s="225"/>
      <c r="C18" s="227"/>
      <c r="D18" s="227"/>
    </row>
    <row r="19" spans="1:9">
      <c r="A19" s="227"/>
      <c r="B19" s="225"/>
      <c r="C19" s="227"/>
      <c r="D19" s="227"/>
    </row>
    <row r="20" spans="1:9">
      <c r="A20" s="228" t="s">
        <v>366</v>
      </c>
      <c r="B20" s="229"/>
      <c r="C20" s="232" t="s">
        <v>367</v>
      </c>
      <c r="D20" s="232" t="s">
        <v>368</v>
      </c>
    </row>
    <row r="21" spans="1:9">
      <c r="A21" s="227" t="s">
        <v>369</v>
      </c>
      <c r="B21" s="225"/>
      <c r="C21" s="225"/>
      <c r="D21" s="225"/>
    </row>
    <row r="22" spans="1:9">
      <c r="A22" s="227" t="s">
        <v>370</v>
      </c>
      <c r="B22" s="225">
        <v>-8344873</v>
      </c>
      <c r="C22" s="225">
        <v>0</v>
      </c>
      <c r="D22" s="297">
        <f>B22-C22</f>
        <v>-8344873</v>
      </c>
      <c r="F22" s="100"/>
    </row>
    <row r="23" spans="1:9">
      <c r="A23" s="227" t="s">
        <v>371</v>
      </c>
      <c r="B23" s="225">
        <v>141629567</v>
      </c>
      <c r="C23" s="225">
        <v>141629567</v>
      </c>
      <c r="D23" s="297">
        <f t="shared" ref="D23:D29" si="0">B23-C23</f>
        <v>0</v>
      </c>
      <c r="E23" s="346"/>
      <c r="F23" s="347">
        <f>172726+42364+41187+169569+82902+70007+18329+91852+197852+91361+59324+170309+128727+122114+202687+203455+159480+160330+160330+85301+203117+166612+101153-F38</f>
        <v>2842283</v>
      </c>
      <c r="G23" s="346" t="s">
        <v>472</v>
      </c>
      <c r="H23" s="346"/>
      <c r="I23" s="346"/>
    </row>
    <row r="24" spans="1:9">
      <c r="A24" s="227" t="s">
        <v>372</v>
      </c>
      <c r="B24" s="225">
        <v>1127686</v>
      </c>
      <c r="C24" s="225">
        <v>1127686</v>
      </c>
      <c r="D24" s="297">
        <f t="shared" si="0"/>
        <v>0</v>
      </c>
      <c r="E24" s="346"/>
      <c r="F24" s="348">
        <f>31797774-G35</f>
        <v>31604248</v>
      </c>
      <c r="G24" s="346" t="s">
        <v>466</v>
      </c>
      <c r="H24" s="346"/>
      <c r="I24" s="346"/>
    </row>
    <row r="25" spans="1:9">
      <c r="A25" s="227" t="s">
        <v>373</v>
      </c>
      <c r="B25" s="225">
        <v>10588315</v>
      </c>
      <c r="C25" s="225"/>
      <c r="D25" s="297">
        <f t="shared" si="0"/>
        <v>10588315</v>
      </c>
      <c r="E25" s="346"/>
      <c r="F25" s="348">
        <f>5935425-F35</f>
        <v>5778178</v>
      </c>
      <c r="G25" s="346" t="s">
        <v>467</v>
      </c>
      <c r="H25" s="346"/>
      <c r="I25" s="346">
        <f>407560+41963+41131+209171+18507+69899+250918+207233+59604+183073+412285+130884+210121+260261+257325+417463+417463+209836+259422+211546+420865+416140+415687+407068</f>
        <v>5935425</v>
      </c>
    </row>
    <row r="26" spans="1:9">
      <c r="A26" s="227" t="s">
        <v>5</v>
      </c>
      <c r="B26" s="225">
        <v>1209880</v>
      </c>
      <c r="C26" s="225"/>
      <c r="D26" s="297">
        <f t="shared" si="0"/>
        <v>1209880</v>
      </c>
      <c r="E26" s="346"/>
      <c r="F26" s="346"/>
      <c r="G26" s="346"/>
      <c r="H26" s="346"/>
      <c r="I26" s="346"/>
    </row>
    <row r="27" spans="1:9">
      <c r="A27" s="227" t="s">
        <v>374</v>
      </c>
      <c r="B27" s="225">
        <v>9476738</v>
      </c>
      <c r="C27" s="225">
        <f>B27-795959</f>
        <v>8680779</v>
      </c>
      <c r="D27" s="297">
        <f t="shared" si="0"/>
        <v>795959</v>
      </c>
      <c r="E27" s="346"/>
      <c r="F27" s="346"/>
      <c r="G27" s="346"/>
      <c r="H27" s="346"/>
      <c r="I27" s="346"/>
    </row>
    <row r="28" spans="1:9" ht="38.25">
      <c r="A28" s="227" t="s">
        <v>375</v>
      </c>
      <c r="B28" s="225"/>
      <c r="C28" s="225">
        <v>0</v>
      </c>
      <c r="D28" s="297">
        <f t="shared" si="0"/>
        <v>0</v>
      </c>
      <c r="E28" s="346"/>
      <c r="F28" s="349" t="s">
        <v>469</v>
      </c>
      <c r="G28" s="349" t="s">
        <v>470</v>
      </c>
      <c r="H28" s="346"/>
      <c r="I28" s="346"/>
    </row>
    <row r="29" spans="1:9">
      <c r="A29" s="227" t="s">
        <v>376</v>
      </c>
      <c r="B29" s="225">
        <v>992120</v>
      </c>
      <c r="C29" s="225"/>
      <c r="D29" s="297">
        <f t="shared" si="0"/>
        <v>992120</v>
      </c>
      <c r="E29" s="346">
        <v>10.050000000000001</v>
      </c>
      <c r="F29" s="347">
        <v>128922</v>
      </c>
      <c r="G29" s="346">
        <v>0</v>
      </c>
      <c r="H29" s="346"/>
      <c r="I29" s="346"/>
    </row>
    <row r="30" spans="1:9">
      <c r="A30" s="228" t="s">
        <v>377</v>
      </c>
      <c r="B30" s="296">
        <f>SUM(B22:B29)</f>
        <v>156679433</v>
      </c>
      <c r="C30" s="296">
        <f>SUM(C22:C29)</f>
        <v>151438032</v>
      </c>
      <c r="D30" s="298">
        <f>B30-C30</f>
        <v>5241401</v>
      </c>
      <c r="E30" s="346">
        <v>10.06</v>
      </c>
      <c r="F30" s="347">
        <v>6818</v>
      </c>
      <c r="G30" s="346">
        <v>34747</v>
      </c>
      <c r="H30" s="346"/>
      <c r="I30" s="346"/>
    </row>
    <row r="31" spans="1:9">
      <c r="A31" s="227" t="s">
        <v>378</v>
      </c>
      <c r="B31" s="225"/>
      <c r="C31" s="225"/>
      <c r="D31" s="233">
        <v>0</v>
      </c>
      <c r="E31" s="346">
        <v>11.07</v>
      </c>
      <c r="F31" s="347">
        <v>6006</v>
      </c>
      <c r="G31" s="350">
        <v>0</v>
      </c>
      <c r="H31" s="346"/>
      <c r="I31" s="346"/>
    </row>
    <row r="32" spans="1:9">
      <c r="A32" s="227" t="s">
        <v>379</v>
      </c>
      <c r="B32" s="225">
        <v>0</v>
      </c>
      <c r="C32" s="225"/>
      <c r="D32" s="233">
        <v>0</v>
      </c>
      <c r="E32" s="351" t="s">
        <v>468</v>
      </c>
      <c r="F32" s="347">
        <v>977</v>
      </c>
      <c r="G32" s="350">
        <v>0</v>
      </c>
      <c r="H32" s="346"/>
      <c r="I32" s="346"/>
    </row>
    <row r="33" spans="1:9">
      <c r="A33" s="330"/>
      <c r="B33" s="229"/>
      <c r="C33" s="225"/>
      <c r="D33" s="225">
        <v>0</v>
      </c>
      <c r="E33" s="346">
        <v>2.12</v>
      </c>
      <c r="F33" s="347">
        <v>3862</v>
      </c>
      <c r="G33" s="346">
        <v>87376</v>
      </c>
      <c r="H33" s="346"/>
      <c r="I33" s="346"/>
    </row>
    <row r="34" spans="1:9">
      <c r="A34" s="227"/>
      <c r="B34" s="296">
        <f>B30</f>
        <v>156679433</v>
      </c>
      <c r="C34" s="299">
        <f>SUM(C30:C33)</f>
        <v>151438032</v>
      </c>
      <c r="D34" s="299">
        <f>D30</f>
        <v>5241401</v>
      </c>
      <c r="E34" s="346">
        <v>18.12</v>
      </c>
      <c r="F34" s="347">
        <v>10662</v>
      </c>
      <c r="G34" s="346">
        <v>71403</v>
      </c>
      <c r="H34" s="346"/>
      <c r="I34" s="346"/>
    </row>
    <row r="35" spans="1:9">
      <c r="A35" s="227" t="s">
        <v>380</v>
      </c>
      <c r="B35" s="225"/>
      <c r="C35" s="296">
        <f>B14-C34</f>
        <v>35053994</v>
      </c>
      <c r="D35" s="234"/>
      <c r="E35" s="346"/>
      <c r="F35" s="352">
        <f>SUM(F29:F34)</f>
        <v>157247</v>
      </c>
      <c r="G35" s="352">
        <f>SUM(G29:G34)</f>
        <v>193526</v>
      </c>
      <c r="H35" s="346"/>
      <c r="I35" s="346"/>
    </row>
    <row r="36" spans="1:9">
      <c r="A36" s="235" t="s">
        <v>475</v>
      </c>
      <c r="B36" s="231"/>
      <c r="C36" s="236"/>
      <c r="D36" s="237"/>
      <c r="E36" s="348"/>
      <c r="F36" s="346"/>
      <c r="G36" s="346"/>
      <c r="H36" s="346"/>
      <c r="I36" s="346"/>
    </row>
    <row r="37" spans="1:9" ht="13.5" customHeight="1">
      <c r="A37" s="226" t="s">
        <v>476</v>
      </c>
      <c r="B37" s="231"/>
      <c r="C37" s="236"/>
      <c r="D37" s="237"/>
      <c r="E37" s="346"/>
      <c r="F37" s="349" t="s">
        <v>471</v>
      </c>
      <c r="G37" s="346"/>
      <c r="H37" s="346"/>
      <c r="I37" s="346"/>
    </row>
    <row r="38" spans="1:9">
      <c r="A38" s="226" t="s">
        <v>478</v>
      </c>
      <c r="B38" s="231"/>
      <c r="C38" s="226"/>
      <c r="D38" s="226"/>
      <c r="E38" s="346"/>
      <c r="F38" s="347">
        <v>58805</v>
      </c>
      <c r="G38" s="346"/>
      <c r="H38" s="346"/>
      <c r="I38" s="346"/>
    </row>
    <row r="39" spans="1:9" s="224" customFormat="1">
      <c r="A39" s="226" t="s">
        <v>477</v>
      </c>
      <c r="B39" s="231"/>
      <c r="C39" s="226"/>
      <c r="D39" s="226"/>
      <c r="E39" s="346"/>
      <c r="F39" s="347"/>
      <c r="G39" s="346"/>
      <c r="H39" s="346"/>
      <c r="I39" s="346"/>
    </row>
    <row r="40" spans="1:9">
      <c r="A40" s="228" t="s">
        <v>381</v>
      </c>
      <c r="B40" s="229"/>
      <c r="C40" s="232" t="s">
        <v>367</v>
      </c>
      <c r="D40" s="232" t="s">
        <v>368</v>
      </c>
    </row>
    <row r="41" spans="1:9">
      <c r="A41" s="227" t="s">
        <v>382</v>
      </c>
      <c r="B41" s="297">
        <v>2230965</v>
      </c>
      <c r="C41" s="297">
        <v>2230965</v>
      </c>
      <c r="D41" s="297">
        <f>B41-C41</f>
        <v>0</v>
      </c>
      <c r="F41" s="331"/>
    </row>
    <row r="42" spans="1:9">
      <c r="A42" s="227"/>
      <c r="B42" s="225"/>
      <c r="C42" s="225"/>
      <c r="D42" s="225"/>
      <c r="E42" s="331"/>
      <c r="F42" s="331"/>
      <c r="G42" s="120"/>
    </row>
    <row r="43" spans="1:9">
      <c r="A43" s="227"/>
      <c r="B43" s="225"/>
      <c r="C43" s="225"/>
      <c r="D43" s="225"/>
      <c r="E43" s="331"/>
      <c r="F43" s="332"/>
    </row>
    <row r="44" spans="1:9">
      <c r="A44" s="227" t="s">
        <v>0</v>
      </c>
      <c r="B44" s="296">
        <f>SUM(B41:B43)</f>
        <v>2230965</v>
      </c>
      <c r="C44" s="296">
        <f t="shared" ref="C44:D44" si="1">SUM(C41:C43)</f>
        <v>2230965</v>
      </c>
      <c r="D44" s="296">
        <f t="shared" si="1"/>
        <v>0</v>
      </c>
    </row>
    <row r="45" spans="1:9">
      <c r="A45" s="227" t="s">
        <v>383</v>
      </c>
      <c r="B45" s="297">
        <f>'Permbledhese FDP'!I23+'Permbledhese FDP'!M23+'Permbledhese FDP'!F23+'Permbledhese FDP'!E23</f>
        <v>2505740</v>
      </c>
      <c r="C45" s="297">
        <f>C44</f>
        <v>2230965</v>
      </c>
      <c r="D45" s="227"/>
    </row>
    <row r="46" spans="1:9">
      <c r="A46" s="228" t="s">
        <v>384</v>
      </c>
      <c r="B46" s="228"/>
      <c r="C46" s="300">
        <f>B45-B41</f>
        <v>274775</v>
      </c>
      <c r="D46" s="227"/>
    </row>
    <row r="47" spans="1:9">
      <c r="A47" s="235"/>
      <c r="B47" s="235"/>
      <c r="C47" s="235"/>
      <c r="D47" s="345"/>
    </row>
    <row r="48" spans="1:9">
      <c r="A48" s="389" t="s">
        <v>479</v>
      </c>
      <c r="B48" s="390"/>
      <c r="C48" s="390"/>
      <c r="D48" s="390"/>
    </row>
    <row r="49" spans="1:4">
      <c r="A49" s="238" t="s">
        <v>473</v>
      </c>
      <c r="B49" s="235"/>
      <c r="C49" s="235"/>
      <c r="D49" s="235"/>
    </row>
    <row r="50" spans="1:4">
      <c r="A50" s="344" t="s">
        <v>474</v>
      </c>
      <c r="B50" s="224"/>
      <c r="C50" s="224"/>
      <c r="D50" s="224"/>
    </row>
  </sheetData>
  <mergeCells count="3">
    <mergeCell ref="A6:B6"/>
    <mergeCell ref="A48:D48"/>
    <mergeCell ref="A5:D5"/>
  </mergeCells>
  <pageMargins left="0.25" right="0.25" top="0.75" bottom="0.75" header="0.3" footer="0.3"/>
  <pageSetup paperSize="9" scale="7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topLeftCell="A112" zoomScaleNormal="100" workbookViewId="0">
      <selection activeCell="B154" sqref="B154"/>
    </sheetView>
  </sheetViews>
  <sheetFormatPr defaultRowHeight="12.75"/>
  <cols>
    <col min="1" max="1" width="2.140625" customWidth="1"/>
    <col min="2" max="2" width="53.140625" customWidth="1"/>
    <col min="3" max="3" width="19" customWidth="1"/>
    <col min="4" max="4" width="0.42578125" style="224" customWidth="1"/>
    <col min="5" max="5" width="19" customWidth="1"/>
  </cols>
  <sheetData>
    <row r="1" spans="1:5" s="224" customFormat="1" ht="14.25">
      <c r="A1" s="193"/>
      <c r="B1" s="138" t="s">
        <v>255</v>
      </c>
    </row>
    <row r="2" spans="1:5" s="224" customFormat="1" ht="14.25">
      <c r="A2" s="193"/>
      <c r="B2" s="136" t="s">
        <v>418</v>
      </c>
    </row>
    <row r="3" spans="1:5" ht="16.5">
      <c r="A3" s="161"/>
      <c r="B3" s="136" t="s">
        <v>419</v>
      </c>
      <c r="C3" s="162"/>
      <c r="D3" s="162"/>
      <c r="E3" s="162"/>
    </row>
    <row r="4" spans="1:5" ht="16.5">
      <c r="A4" s="161"/>
      <c r="B4" s="136" t="s">
        <v>256</v>
      </c>
      <c r="C4" s="162"/>
      <c r="D4" s="162"/>
      <c r="E4" s="162"/>
    </row>
    <row r="5" spans="1:5" ht="16.5">
      <c r="A5" s="161"/>
      <c r="B5" s="171"/>
      <c r="C5" s="162"/>
      <c r="D5" s="162"/>
      <c r="E5" s="162"/>
    </row>
    <row r="6" spans="1:5" ht="16.5">
      <c r="A6" s="161"/>
      <c r="B6" s="163" t="s">
        <v>272</v>
      </c>
      <c r="C6" s="162"/>
      <c r="D6" s="162"/>
      <c r="E6" s="162"/>
    </row>
    <row r="7" spans="1:5" ht="16.5">
      <c r="A7" s="161"/>
      <c r="B7" s="164" t="s">
        <v>273</v>
      </c>
      <c r="C7" s="165"/>
      <c r="D7" s="165"/>
      <c r="E7" s="165"/>
    </row>
    <row r="8" spans="1:5" ht="17.25">
      <c r="A8" s="161"/>
      <c r="B8" s="166"/>
      <c r="C8" s="167" t="s">
        <v>274</v>
      </c>
      <c r="D8" s="167"/>
      <c r="E8" s="167" t="s">
        <v>275</v>
      </c>
    </row>
    <row r="9" spans="1:5" ht="17.25">
      <c r="A9" s="161"/>
      <c r="B9" s="166" t="s">
        <v>276</v>
      </c>
      <c r="C9" s="168">
        <v>10719</v>
      </c>
      <c r="D9" s="168"/>
      <c r="E9" s="168">
        <v>3074</v>
      </c>
    </row>
    <row r="10" spans="1:5" ht="17.25">
      <c r="A10" s="161"/>
      <c r="B10" s="166" t="s">
        <v>277</v>
      </c>
      <c r="C10" s="168">
        <v>1171562</v>
      </c>
      <c r="D10" s="168"/>
      <c r="E10" s="168">
        <v>649974</v>
      </c>
    </row>
    <row r="11" spans="1:5" ht="18" thickBot="1">
      <c r="A11" s="161"/>
      <c r="B11" s="170" t="s">
        <v>0</v>
      </c>
      <c r="C11" s="310">
        <f>SUM(C9:C10)</f>
        <v>1182281</v>
      </c>
      <c r="D11" s="310"/>
      <c r="E11" s="310">
        <f>SUM(E9:E10)</f>
        <v>653048</v>
      </c>
    </row>
    <row r="12" spans="1:5" ht="17.25" thickTop="1">
      <c r="A12" s="161"/>
      <c r="B12" s="172"/>
      <c r="C12" s="311">
        <f>C11-Bilanci!D9</f>
        <v>882327</v>
      </c>
      <c r="D12" s="311"/>
      <c r="E12" s="311">
        <f>E11-Bilanci!E9</f>
        <v>653048</v>
      </c>
    </row>
    <row r="13" spans="1:5" ht="16.5">
      <c r="A13" s="161"/>
      <c r="B13" s="174" t="s">
        <v>278</v>
      </c>
      <c r="C13" s="173"/>
      <c r="D13" s="173"/>
      <c r="E13" s="173"/>
    </row>
    <row r="14" spans="1:5" ht="17.25">
      <c r="A14" s="161"/>
      <c r="B14" s="175"/>
      <c r="C14" s="167" t="s">
        <v>274</v>
      </c>
      <c r="D14" s="167"/>
      <c r="E14" s="167" t="s">
        <v>275</v>
      </c>
    </row>
    <row r="15" spans="1:5" ht="17.25">
      <c r="A15" s="161"/>
      <c r="B15" s="175" t="s">
        <v>420</v>
      </c>
      <c r="C15" s="168">
        <v>11464733</v>
      </c>
      <c r="D15" s="168"/>
      <c r="E15" s="168">
        <v>15870811</v>
      </c>
    </row>
    <row r="16" spans="1:5" s="224" customFormat="1" ht="17.25">
      <c r="B16" s="175" t="s">
        <v>422</v>
      </c>
      <c r="C16" s="168">
        <v>17884962</v>
      </c>
      <c r="D16" s="168"/>
      <c r="E16" s="168">
        <v>9540089</v>
      </c>
    </row>
    <row r="17" spans="1:5" s="224" customFormat="1" ht="17.25">
      <c r="B17" s="175" t="s">
        <v>421</v>
      </c>
      <c r="C17" s="168">
        <v>75823180</v>
      </c>
      <c r="D17" s="168"/>
      <c r="E17" s="168">
        <v>72755849</v>
      </c>
    </row>
    <row r="18" spans="1:5" ht="17.25">
      <c r="A18" s="161"/>
      <c r="B18" s="196" t="s">
        <v>64</v>
      </c>
      <c r="C18" s="168">
        <v>17537189</v>
      </c>
      <c r="D18" s="168"/>
      <c r="E18" s="168">
        <v>18909892</v>
      </c>
    </row>
    <row r="19" spans="1:5" ht="18" thickBot="1">
      <c r="A19" s="161"/>
      <c r="B19" s="176" t="s">
        <v>0</v>
      </c>
      <c r="C19" s="312">
        <f>SUM(C15:C18)</f>
        <v>122710064</v>
      </c>
      <c r="D19" s="312"/>
      <c r="E19" s="312">
        <f>SUM(E15:E18)</f>
        <v>117076641</v>
      </c>
    </row>
    <row r="20" spans="1:5" ht="17.25" thickTop="1">
      <c r="B20" s="172"/>
      <c r="C20" s="311">
        <f>C19-Bilanci!D31</f>
        <v>122323868</v>
      </c>
      <c r="D20" s="311"/>
      <c r="E20" s="311">
        <f>E19-Bilanci!E31</f>
        <v>117076641</v>
      </c>
    </row>
    <row r="21" spans="1:5" ht="16.5">
      <c r="B21" s="174" t="s">
        <v>279</v>
      </c>
      <c r="C21" s="173"/>
      <c r="D21" s="173"/>
      <c r="E21" s="173"/>
    </row>
    <row r="22" spans="1:5" ht="17.25">
      <c r="B22" s="175"/>
      <c r="C22" s="167" t="s">
        <v>274</v>
      </c>
      <c r="D22" s="167"/>
      <c r="E22" s="167" t="s">
        <v>275</v>
      </c>
    </row>
    <row r="23" spans="1:5" ht="17.25">
      <c r="B23" s="175" t="s">
        <v>280</v>
      </c>
      <c r="C23" s="177">
        <v>6127045</v>
      </c>
      <c r="D23" s="177"/>
      <c r="E23" s="177">
        <v>5414842</v>
      </c>
    </row>
    <row r="24" spans="1:5" ht="17.25">
      <c r="B24" s="175" t="s">
        <v>6</v>
      </c>
      <c r="C24" s="177">
        <v>10373831</v>
      </c>
      <c r="D24" s="177"/>
      <c r="E24" s="177">
        <v>10405826</v>
      </c>
    </row>
    <row r="25" spans="1:5" ht="18" thickBot="1">
      <c r="B25" s="176" t="s">
        <v>0</v>
      </c>
      <c r="C25" s="312">
        <f>SUM(C23:C24)</f>
        <v>16500876</v>
      </c>
      <c r="D25" s="312"/>
      <c r="E25" s="312">
        <f>SUM(E23:E24)</f>
        <v>15820668</v>
      </c>
    </row>
    <row r="26" spans="1:5" ht="18" thickTop="1">
      <c r="B26" s="175"/>
      <c r="C26" s="313">
        <f>C25-Bilanci!D22</f>
        <v>11970811</v>
      </c>
      <c r="D26" s="313"/>
      <c r="E26" s="313">
        <f>E25-Bilanci!E22</f>
        <v>15820668</v>
      </c>
    </row>
    <row r="27" spans="1:5" ht="17.25">
      <c r="B27" s="192" t="s">
        <v>281</v>
      </c>
      <c r="C27" s="177"/>
      <c r="D27" s="177"/>
      <c r="E27" s="177"/>
    </row>
    <row r="28" spans="1:5" ht="17.25">
      <c r="B28" s="175"/>
      <c r="C28" s="167" t="s">
        <v>274</v>
      </c>
      <c r="D28" s="167"/>
      <c r="E28" s="167" t="s">
        <v>275</v>
      </c>
    </row>
    <row r="29" spans="1:5" ht="17.25">
      <c r="B29" s="175" t="s">
        <v>464</v>
      </c>
      <c r="C29" s="168">
        <v>39253</v>
      </c>
      <c r="D29" s="168"/>
      <c r="E29" s="168">
        <v>148180</v>
      </c>
    </row>
    <row r="30" spans="1:5" ht="17.25">
      <c r="B30" s="175" t="s">
        <v>283</v>
      </c>
      <c r="C30" s="168">
        <v>10334578</v>
      </c>
      <c r="D30" s="168"/>
      <c r="E30" s="168">
        <v>10257646</v>
      </c>
    </row>
    <row r="31" spans="1:5" ht="18" thickBot="1">
      <c r="B31" s="176" t="s">
        <v>0</v>
      </c>
      <c r="C31" s="312">
        <f>SUM(C29:C30)</f>
        <v>10373831</v>
      </c>
      <c r="D31" s="312"/>
      <c r="E31" s="312">
        <f>SUM(E29:E30)</f>
        <v>10405826</v>
      </c>
    </row>
    <row r="32" spans="1:5" ht="17.25" thickTop="1">
      <c r="B32" s="172"/>
      <c r="C32" s="314">
        <f>C31-C24</f>
        <v>0</v>
      </c>
      <c r="D32" s="314"/>
      <c r="E32" s="314">
        <f>E31-E24</f>
        <v>0</v>
      </c>
    </row>
    <row r="33" spans="2:5" ht="17.25">
      <c r="B33" s="190" t="s">
        <v>284</v>
      </c>
      <c r="C33" s="180"/>
      <c r="D33" s="180"/>
      <c r="E33" s="180"/>
    </row>
    <row r="34" spans="2:5" ht="17.25">
      <c r="B34" s="166"/>
      <c r="C34" s="167" t="s">
        <v>274</v>
      </c>
      <c r="D34" s="167"/>
      <c r="E34" s="167" t="s">
        <v>275</v>
      </c>
    </row>
    <row r="35" spans="2:5" ht="17.25">
      <c r="B35" s="166" t="s">
        <v>285</v>
      </c>
      <c r="C35" s="169">
        <f t="shared" ref="C35:E36" si="0">SUM(C32:C34)</f>
        <v>0</v>
      </c>
      <c r="D35" s="169"/>
      <c r="E35" s="169">
        <v>0</v>
      </c>
    </row>
    <row r="36" spans="2:5" ht="18" thickBot="1">
      <c r="B36" s="182" t="s">
        <v>0</v>
      </c>
      <c r="C36" s="310">
        <f t="shared" si="0"/>
        <v>0</v>
      </c>
      <c r="D36" s="310"/>
      <c r="E36" s="310">
        <f t="shared" si="0"/>
        <v>0</v>
      </c>
    </row>
    <row r="37" spans="2:5" ht="17.25" thickTop="1">
      <c r="B37" s="172"/>
      <c r="C37" s="178"/>
      <c r="D37" s="178"/>
      <c r="E37" s="178"/>
    </row>
    <row r="38" spans="2:5" ht="17.25">
      <c r="B38" s="187" t="s">
        <v>286</v>
      </c>
      <c r="C38" s="180"/>
      <c r="D38" s="180"/>
      <c r="E38" s="180"/>
    </row>
    <row r="39" spans="2:5" ht="17.25">
      <c r="B39" s="181"/>
      <c r="C39" s="167" t="s">
        <v>274</v>
      </c>
      <c r="D39" s="167"/>
      <c r="E39" s="167" t="s">
        <v>275</v>
      </c>
    </row>
    <row r="40" spans="2:5" ht="17.25">
      <c r="B40" s="181" t="s">
        <v>287</v>
      </c>
      <c r="C40" s="169">
        <v>0</v>
      </c>
      <c r="D40" s="169"/>
      <c r="E40" s="169"/>
    </row>
    <row r="41" spans="2:5" ht="18" thickBot="1">
      <c r="B41" s="182" t="s">
        <v>0</v>
      </c>
      <c r="C41" s="310">
        <f>SUM(C40)</f>
        <v>0</v>
      </c>
      <c r="D41" s="310"/>
      <c r="E41" s="310">
        <f>SUM(E40)</f>
        <v>0</v>
      </c>
    </row>
    <row r="42" spans="2:5" ht="18" thickTop="1">
      <c r="B42" s="182"/>
      <c r="C42" s="183"/>
      <c r="D42" s="183"/>
      <c r="E42" s="183"/>
    </row>
    <row r="43" spans="2:5" ht="17.25">
      <c r="B43" s="182"/>
      <c r="C43" s="183"/>
      <c r="D43" s="183"/>
      <c r="E43" s="183"/>
    </row>
    <row r="44" spans="2:5" ht="17.25">
      <c r="B44" s="179" t="s">
        <v>288</v>
      </c>
      <c r="C44" s="168"/>
      <c r="D44" s="168"/>
      <c r="E44" s="168"/>
    </row>
    <row r="45" spans="2:5" ht="17.25">
      <c r="B45" s="184"/>
      <c r="C45" s="167" t="s">
        <v>274</v>
      </c>
      <c r="D45" s="167"/>
      <c r="E45" s="167" t="s">
        <v>275</v>
      </c>
    </row>
    <row r="46" spans="2:5" ht="17.25">
      <c r="B46" s="185" t="s">
        <v>289</v>
      </c>
      <c r="C46" s="168">
        <v>0</v>
      </c>
      <c r="D46" s="168"/>
      <c r="E46" s="168">
        <v>0</v>
      </c>
    </row>
    <row r="47" spans="2:5" ht="18" thickBot="1">
      <c r="B47" s="176" t="s">
        <v>0</v>
      </c>
      <c r="C47" s="312">
        <f>SUM(C46)</f>
        <v>0</v>
      </c>
      <c r="D47" s="312"/>
      <c r="E47" s="312">
        <f>SUM(E46)</f>
        <v>0</v>
      </c>
    </row>
    <row r="48" spans="2:5" ht="18" thickTop="1">
      <c r="B48" s="186"/>
      <c r="C48" s="169"/>
      <c r="D48" s="169"/>
      <c r="E48" s="169"/>
    </row>
    <row r="49" spans="2:5" ht="17.25">
      <c r="B49" s="186"/>
      <c r="C49" s="168"/>
      <c r="D49" s="168"/>
      <c r="E49" s="168"/>
    </row>
    <row r="50" spans="2:5" ht="17.25">
      <c r="B50" s="187" t="s">
        <v>290</v>
      </c>
      <c r="C50" s="168"/>
      <c r="D50" s="168"/>
      <c r="E50" s="168"/>
    </row>
    <row r="51" spans="2:5" ht="17.25">
      <c r="B51" s="186"/>
      <c r="C51" s="167" t="s">
        <v>274</v>
      </c>
      <c r="D51" s="167"/>
      <c r="E51" s="167" t="s">
        <v>275</v>
      </c>
    </row>
    <row r="52" spans="2:5" ht="17.25">
      <c r="B52" s="181" t="s">
        <v>291</v>
      </c>
      <c r="C52" s="168">
        <v>48138373</v>
      </c>
      <c r="D52" s="168"/>
      <c r="E52" s="168">
        <v>51168287</v>
      </c>
    </row>
    <row r="53" spans="2:5" ht="17.25">
      <c r="B53" s="181" t="s">
        <v>292</v>
      </c>
      <c r="C53" s="168">
        <v>419641</v>
      </c>
      <c r="D53" s="168"/>
      <c r="E53" s="168">
        <v>914316</v>
      </c>
    </row>
    <row r="54" spans="2:5" ht="17.25">
      <c r="B54" s="181" t="s">
        <v>98</v>
      </c>
      <c r="C54" s="168">
        <v>653337</v>
      </c>
      <c r="D54" s="168"/>
      <c r="E54" s="168">
        <v>882019</v>
      </c>
    </row>
    <row r="55" spans="2:5" ht="17.25">
      <c r="B55" s="181" t="s">
        <v>293</v>
      </c>
      <c r="C55" s="168">
        <v>312616</v>
      </c>
      <c r="D55" s="168"/>
      <c r="E55" s="168">
        <v>156308</v>
      </c>
    </row>
    <row r="56" spans="2:5" s="224" customFormat="1" ht="17.25">
      <c r="B56" s="181" t="s">
        <v>423</v>
      </c>
      <c r="C56" s="168">
        <v>62207832</v>
      </c>
      <c r="D56" s="168"/>
      <c r="E56" s="168">
        <v>44003169</v>
      </c>
    </row>
    <row r="57" spans="2:5" ht="18" thickBot="1">
      <c r="B57" s="182" t="s">
        <v>0</v>
      </c>
      <c r="C57" s="310">
        <f>SUM(C52:C56)</f>
        <v>111731799</v>
      </c>
      <c r="D57" s="310"/>
      <c r="E57" s="310">
        <f>SUM(E52:E56)</f>
        <v>97124099</v>
      </c>
    </row>
    <row r="58" spans="2:5" ht="18" thickTop="1">
      <c r="B58" s="182"/>
      <c r="C58" s="315">
        <f>C57-Bilanci!D78</f>
        <v>107236756</v>
      </c>
      <c r="D58" s="315"/>
      <c r="E58" s="315">
        <f>E57-Bilanci!E78</f>
        <v>97124099</v>
      </c>
    </row>
    <row r="59" spans="2:5" ht="17.25">
      <c r="B59" s="182"/>
      <c r="C59" s="183"/>
      <c r="D59" s="183"/>
      <c r="E59" s="183"/>
    </row>
    <row r="60" spans="2:5" ht="17.25">
      <c r="B60" s="190" t="s">
        <v>98</v>
      </c>
      <c r="C60" s="168"/>
      <c r="D60" s="168"/>
      <c r="E60" s="168"/>
    </row>
    <row r="61" spans="2:5" ht="17.25">
      <c r="B61" s="166"/>
      <c r="C61" s="167" t="s">
        <v>274</v>
      </c>
      <c r="D61" s="167"/>
      <c r="E61" s="167" t="s">
        <v>275</v>
      </c>
    </row>
    <row r="62" spans="2:5" ht="17.25">
      <c r="B62" s="166" t="s">
        <v>294</v>
      </c>
      <c r="C62" s="168">
        <v>10611</v>
      </c>
      <c r="D62" s="168"/>
      <c r="E62" s="168">
        <v>10528</v>
      </c>
    </row>
    <row r="63" spans="2:5" ht="17.25">
      <c r="B63" s="166" t="s">
        <v>282</v>
      </c>
      <c r="C63" s="168">
        <v>633906</v>
      </c>
      <c r="D63" s="168"/>
      <c r="E63" s="168">
        <v>862671</v>
      </c>
    </row>
    <row r="64" spans="2:5" ht="17.25">
      <c r="B64" s="166" t="s">
        <v>424</v>
      </c>
      <c r="C64" s="168">
        <v>8820</v>
      </c>
      <c r="D64" s="168"/>
      <c r="E64" s="168">
        <v>8820</v>
      </c>
    </row>
    <row r="65" spans="2:5" ht="18" thickBot="1">
      <c r="B65" s="182" t="s">
        <v>0</v>
      </c>
      <c r="C65" s="310">
        <f>SUM(C62:C64)</f>
        <v>653337</v>
      </c>
      <c r="D65" s="310"/>
      <c r="E65" s="310">
        <f>SUM(E62:E64)</f>
        <v>882019</v>
      </c>
    </row>
    <row r="66" spans="2:5" ht="18" thickTop="1">
      <c r="B66" s="182"/>
      <c r="C66" s="315">
        <f>C65-C54</f>
        <v>0</v>
      </c>
      <c r="D66" s="315"/>
      <c r="E66" s="315">
        <f>E65-E54</f>
        <v>0</v>
      </c>
    </row>
    <row r="67" spans="2:5" ht="17.25">
      <c r="B67" s="186"/>
      <c r="C67" s="180"/>
      <c r="D67" s="180"/>
      <c r="E67" s="180"/>
    </row>
    <row r="68" spans="2:5" ht="17.25">
      <c r="B68" s="187" t="s">
        <v>295</v>
      </c>
      <c r="C68" s="180"/>
      <c r="D68" s="180"/>
      <c r="E68" s="180"/>
    </row>
    <row r="69" spans="2:5" ht="17.25">
      <c r="B69" s="186"/>
      <c r="C69" s="167" t="s">
        <v>274</v>
      </c>
      <c r="D69" s="167"/>
      <c r="E69" s="167" t="s">
        <v>275</v>
      </c>
    </row>
    <row r="70" spans="2:5" ht="17.25">
      <c r="B70" s="185" t="s">
        <v>296</v>
      </c>
      <c r="C70" s="168">
        <v>0</v>
      </c>
      <c r="D70" s="168"/>
      <c r="E70" s="168"/>
    </row>
    <row r="71" spans="2:5" ht="18" thickBot="1">
      <c r="B71" s="182" t="s">
        <v>0</v>
      </c>
      <c r="C71" s="310">
        <f>SUM(C70)</f>
        <v>0</v>
      </c>
      <c r="D71" s="310"/>
      <c r="E71" s="310">
        <f>SUM(E70)</f>
        <v>0</v>
      </c>
    </row>
    <row r="72" spans="2:5" ht="18" thickTop="1">
      <c r="B72" s="186"/>
      <c r="C72" s="169"/>
      <c r="D72" s="169"/>
      <c r="E72" s="169"/>
    </row>
    <row r="73" spans="2:5" ht="17.25">
      <c r="B73" s="187" t="s">
        <v>297</v>
      </c>
      <c r="C73" s="188"/>
      <c r="D73" s="188"/>
      <c r="E73" s="188"/>
    </row>
    <row r="74" spans="2:5" ht="17.25">
      <c r="B74" s="186"/>
      <c r="C74" s="167" t="s">
        <v>274</v>
      </c>
      <c r="D74" s="167"/>
      <c r="E74" s="167" t="s">
        <v>275</v>
      </c>
    </row>
    <row r="75" spans="2:5" ht="17.25">
      <c r="B75" s="181" t="s">
        <v>298</v>
      </c>
      <c r="C75" s="168">
        <v>1476000</v>
      </c>
      <c r="D75" s="318"/>
      <c r="E75" s="168">
        <v>1476000</v>
      </c>
    </row>
    <row r="76" spans="2:5" ht="17.25">
      <c r="B76" s="185" t="s">
        <v>299</v>
      </c>
      <c r="C76" s="168">
        <v>14854701</v>
      </c>
      <c r="D76" s="318"/>
      <c r="E76" s="168">
        <f>24269177+147600</f>
        <v>24416777</v>
      </c>
    </row>
    <row r="77" spans="2:5" ht="17.25">
      <c r="B77" s="181" t="s">
        <v>300</v>
      </c>
      <c r="C77" s="168">
        <v>17525426</v>
      </c>
      <c r="D77" s="319"/>
      <c r="E77" s="168">
        <v>14707101</v>
      </c>
    </row>
    <row r="78" spans="2:5" ht="18" thickBot="1">
      <c r="B78" s="176" t="s">
        <v>0</v>
      </c>
      <c r="C78" s="310">
        <f>SUM(C75:C77)</f>
        <v>33856127</v>
      </c>
      <c r="D78" s="310"/>
      <c r="E78" s="310">
        <f>SUM(E75:E77)</f>
        <v>40599878</v>
      </c>
    </row>
    <row r="79" spans="2:5" ht="18" thickTop="1">
      <c r="B79" s="176"/>
      <c r="C79" s="316">
        <f>C78-Bilanci!D118</f>
        <v>33134955</v>
      </c>
      <c r="D79" s="316"/>
      <c r="E79" s="316">
        <f>E78-Bilanci!E118</f>
        <v>40599878</v>
      </c>
    </row>
    <row r="80" spans="2:5" ht="17.25">
      <c r="B80" s="189"/>
      <c r="C80" s="168"/>
      <c r="D80" s="168"/>
      <c r="E80" s="168"/>
    </row>
    <row r="81" spans="2:5" ht="17.25">
      <c r="B81" s="194" t="s">
        <v>412</v>
      </c>
      <c r="C81" s="168"/>
      <c r="D81" s="168"/>
      <c r="E81" s="168"/>
    </row>
    <row r="82" spans="2:5" ht="17.25">
      <c r="B82" s="184"/>
      <c r="C82" s="167" t="s">
        <v>274</v>
      </c>
      <c r="D82" s="167"/>
      <c r="E82" s="167" t="s">
        <v>275</v>
      </c>
    </row>
    <row r="83" spans="2:5" ht="17.25">
      <c r="B83" s="196" t="s">
        <v>124</v>
      </c>
      <c r="C83" s="168">
        <v>177310789</v>
      </c>
      <c r="D83" s="168"/>
      <c r="E83" s="168">
        <v>145074528</v>
      </c>
    </row>
    <row r="84" spans="2:5" ht="18" thickBot="1">
      <c r="B84" s="176" t="s">
        <v>0</v>
      </c>
      <c r="C84" s="312">
        <f>SUM(C83)</f>
        <v>177310789</v>
      </c>
      <c r="D84" s="312"/>
      <c r="E84" s="312">
        <f>SUM(E83)</f>
        <v>145074528</v>
      </c>
    </row>
    <row r="85" spans="2:5" ht="18" thickTop="1">
      <c r="B85" s="184"/>
      <c r="C85" s="317">
        <f>C84-PASH!C12</f>
        <v>167356225</v>
      </c>
      <c r="D85" s="317"/>
      <c r="E85" s="317">
        <f>E84-PASH!D12</f>
        <v>145074528</v>
      </c>
    </row>
    <row r="86" spans="2:5" ht="17.25">
      <c r="B86" s="194" t="s">
        <v>125</v>
      </c>
      <c r="C86" s="168"/>
      <c r="D86" s="168"/>
      <c r="E86" s="168"/>
    </row>
    <row r="87" spans="2:5" ht="17.25">
      <c r="B87" s="184"/>
      <c r="C87" s="167" t="s">
        <v>274</v>
      </c>
      <c r="D87" s="167"/>
      <c r="E87" s="167" t="s">
        <v>275</v>
      </c>
    </row>
    <row r="88" spans="2:5" ht="17.25">
      <c r="B88" s="185" t="s">
        <v>301</v>
      </c>
      <c r="C88" s="320"/>
      <c r="D88" s="320"/>
      <c r="E88" s="321"/>
    </row>
    <row r="89" spans="2:5" ht="18" thickBot="1">
      <c r="B89" s="184"/>
      <c r="C89" s="322">
        <f>SUM(C88:C88)</f>
        <v>0</v>
      </c>
      <c r="D89" s="322"/>
      <c r="E89" s="322">
        <f>SUM(E88:E88)</f>
        <v>0</v>
      </c>
    </row>
    <row r="90" spans="2:5" ht="18" thickTop="1">
      <c r="B90" s="184"/>
      <c r="C90" s="323">
        <f>C89-PASH!C16</f>
        <v>0</v>
      </c>
      <c r="D90" s="323"/>
      <c r="E90" s="323">
        <f>E89-PASH!D16</f>
        <v>0</v>
      </c>
    </row>
    <row r="91" spans="2:5" ht="17.25">
      <c r="B91" s="189" t="s">
        <v>302</v>
      </c>
      <c r="C91" s="168"/>
      <c r="D91" s="168"/>
      <c r="E91" s="168"/>
    </row>
    <row r="92" spans="2:5" ht="17.25">
      <c r="B92" s="184"/>
      <c r="C92" s="167" t="s">
        <v>274</v>
      </c>
      <c r="D92" s="167"/>
      <c r="E92" s="167" t="s">
        <v>275</v>
      </c>
    </row>
    <row r="93" spans="2:5" ht="17.25">
      <c r="B93" s="181" t="s">
        <v>303</v>
      </c>
      <c r="C93" s="168">
        <v>0</v>
      </c>
      <c r="D93" s="168"/>
      <c r="E93" s="168"/>
    </row>
    <row r="94" spans="2:5" ht="18" thickBot="1">
      <c r="B94" s="176" t="s">
        <v>0</v>
      </c>
      <c r="C94" s="312">
        <f t="shared" ref="C94:E94" si="1">SUM(C91:C93)</f>
        <v>0</v>
      </c>
      <c r="D94" s="312"/>
      <c r="E94" s="312">
        <f t="shared" si="1"/>
        <v>0</v>
      </c>
    </row>
    <row r="95" spans="2:5" ht="18" thickTop="1">
      <c r="B95" s="184"/>
      <c r="C95" s="168"/>
      <c r="D95" s="168"/>
      <c r="E95" s="168"/>
    </row>
    <row r="96" spans="2:5" s="224" customFormat="1" ht="17.25">
      <c r="B96" s="195" t="s">
        <v>426</v>
      </c>
      <c r="C96" s="168"/>
      <c r="D96" s="168"/>
      <c r="E96" s="168"/>
    </row>
    <row r="97" spans="2:5" s="224" customFormat="1" ht="17.25">
      <c r="B97" s="184"/>
      <c r="C97" s="167" t="s">
        <v>274</v>
      </c>
      <c r="D97" s="167"/>
      <c r="E97" s="167" t="s">
        <v>275</v>
      </c>
    </row>
    <row r="98" spans="2:5" s="224" customFormat="1" ht="17.25">
      <c r="B98" s="185" t="s">
        <v>420</v>
      </c>
      <c r="C98" s="168">
        <v>94015006</v>
      </c>
      <c r="D98" s="168"/>
      <c r="E98" s="168">
        <v>67601914</v>
      </c>
    </row>
    <row r="99" spans="2:5" s="224" customFormat="1" ht="17.25">
      <c r="B99" s="185" t="s">
        <v>421</v>
      </c>
      <c r="C99" s="168">
        <v>47614561</v>
      </c>
      <c r="D99" s="168"/>
      <c r="E99" s="168">
        <v>43205510</v>
      </c>
    </row>
    <row r="100" spans="2:5" s="224" customFormat="1" ht="18" thickBot="1">
      <c r="B100" s="176" t="s">
        <v>0</v>
      </c>
      <c r="C100" s="312">
        <f>SUM(C98:C99)</f>
        <v>141629567</v>
      </c>
      <c r="D100" s="312"/>
      <c r="E100" s="312">
        <f>SUM(E98:E99)</f>
        <v>110807424</v>
      </c>
    </row>
    <row r="101" spans="2:5" s="224" customFormat="1" ht="18" thickTop="1">
      <c r="B101" s="184"/>
      <c r="C101" s="335">
        <f>C100+PASH!C22</f>
        <v>141629567</v>
      </c>
      <c r="D101" s="335"/>
      <c r="E101" s="335">
        <f>E100+PASH!D22</f>
        <v>110807424</v>
      </c>
    </row>
    <row r="102" spans="2:5" ht="17.25">
      <c r="B102" s="195" t="s">
        <v>413</v>
      </c>
      <c r="C102" s="168"/>
      <c r="D102" s="168"/>
      <c r="E102" s="168"/>
    </row>
    <row r="103" spans="2:5" ht="17.25">
      <c r="B103" s="184"/>
      <c r="C103" s="167" t="s">
        <v>274</v>
      </c>
      <c r="D103" s="167"/>
      <c r="E103" s="167" t="s">
        <v>275</v>
      </c>
    </row>
    <row r="104" spans="2:5" ht="17.25">
      <c r="B104" s="185" t="s">
        <v>425</v>
      </c>
      <c r="C104" s="168">
        <v>1127686</v>
      </c>
      <c r="D104" s="168"/>
      <c r="E104" s="168">
        <v>907224</v>
      </c>
    </row>
    <row r="105" spans="2:5" ht="18" thickBot="1">
      <c r="B105" s="176" t="s">
        <v>0</v>
      </c>
      <c r="C105" s="312">
        <f>SUM(C104:C104)</f>
        <v>1127686</v>
      </c>
      <c r="D105" s="312"/>
      <c r="E105" s="312">
        <f>SUM(E104:E104)</f>
        <v>907224</v>
      </c>
    </row>
    <row r="106" spans="2:5" ht="18" thickTop="1">
      <c r="B106" s="184"/>
      <c r="C106" s="335">
        <f>C105+PASH!C23</f>
        <v>-7106172</v>
      </c>
      <c r="D106" s="335"/>
      <c r="E106" s="335">
        <f>E105+PASH!D23</f>
        <v>907224</v>
      </c>
    </row>
    <row r="107" spans="2:5" ht="17.25">
      <c r="B107" s="184"/>
      <c r="C107" s="168"/>
      <c r="D107" s="168"/>
      <c r="E107" s="168"/>
    </row>
    <row r="108" spans="2:5" ht="17.25">
      <c r="B108" s="199" t="s">
        <v>304</v>
      </c>
      <c r="C108" s="168"/>
      <c r="D108" s="168"/>
      <c r="E108" s="168"/>
    </row>
    <row r="109" spans="2:5" ht="17.25">
      <c r="B109" s="184"/>
      <c r="C109" s="167" t="s">
        <v>274</v>
      </c>
      <c r="D109" s="167"/>
      <c r="E109" s="167" t="s">
        <v>275</v>
      </c>
    </row>
    <row r="110" spans="2:5" ht="17.25">
      <c r="B110" s="181" t="s">
        <v>305</v>
      </c>
      <c r="C110" s="169">
        <v>9027750</v>
      </c>
      <c r="D110" s="169"/>
      <c r="E110" s="169">
        <v>8743894</v>
      </c>
    </row>
    <row r="111" spans="2:5" ht="17.25">
      <c r="B111" s="185" t="s">
        <v>306</v>
      </c>
      <c r="C111" s="168">
        <v>1560565</v>
      </c>
      <c r="D111" s="168"/>
      <c r="E111" s="168">
        <v>1517218</v>
      </c>
    </row>
    <row r="112" spans="2:5" ht="18" thickBot="1">
      <c r="B112" s="176" t="s">
        <v>0</v>
      </c>
      <c r="C112" s="312">
        <f>SUM(C110:C111)</f>
        <v>10588315</v>
      </c>
      <c r="D112" s="312"/>
      <c r="E112" s="312">
        <f>SUM(E110:E111)</f>
        <v>10261112</v>
      </c>
    </row>
    <row r="113" spans="2:5" ht="18" thickTop="1">
      <c r="B113" s="184"/>
      <c r="C113" s="317">
        <f>C112+PASH!C26+PASH!C27</f>
        <v>9527937</v>
      </c>
      <c r="D113" s="317">
        <f>D112+PASH!D26+PASH!D27</f>
        <v>0</v>
      </c>
      <c r="E113" s="317">
        <f>E112+PASH!D26+PASH!D27</f>
        <v>10261112</v>
      </c>
    </row>
    <row r="114" spans="2:5" ht="17.25">
      <c r="B114" s="192" t="s">
        <v>307</v>
      </c>
      <c r="C114" s="189"/>
      <c r="D114" s="189"/>
      <c r="E114" s="189"/>
    </row>
    <row r="115" spans="2:5" ht="17.25">
      <c r="B115" s="185"/>
      <c r="C115" s="167" t="s">
        <v>274</v>
      </c>
      <c r="D115" s="167"/>
      <c r="E115" s="167" t="s">
        <v>275</v>
      </c>
    </row>
    <row r="116" spans="2:5" ht="17.25">
      <c r="B116" s="333" t="s">
        <v>308</v>
      </c>
      <c r="C116" s="334">
        <v>8272600</v>
      </c>
      <c r="D116" s="197"/>
      <c r="E116" s="197">
        <v>5457600</v>
      </c>
    </row>
    <row r="117" spans="2:5" s="224" customFormat="1" ht="17.25">
      <c r="B117" s="333" t="s">
        <v>6</v>
      </c>
      <c r="C117" s="336">
        <v>700</v>
      </c>
      <c r="D117" s="197"/>
      <c r="E117" s="197">
        <v>21467</v>
      </c>
    </row>
    <row r="118" spans="2:5" s="224" customFormat="1" ht="17.25">
      <c r="B118" s="333" t="s">
        <v>427</v>
      </c>
      <c r="C118" s="336">
        <v>78000</v>
      </c>
      <c r="D118" s="197"/>
      <c r="E118" s="197">
        <v>78000</v>
      </c>
    </row>
    <row r="119" spans="2:5" s="224" customFormat="1" ht="17.25">
      <c r="B119" s="333" t="s">
        <v>428</v>
      </c>
      <c r="C119" s="336">
        <v>40737.58</v>
      </c>
      <c r="D119" s="197"/>
      <c r="E119" s="197"/>
    </row>
    <row r="120" spans="2:5" s="224" customFormat="1" ht="17.25">
      <c r="B120" s="333" t="s">
        <v>429</v>
      </c>
      <c r="C120" s="336">
        <v>18000</v>
      </c>
      <c r="D120" s="197"/>
      <c r="E120" s="197">
        <v>18000</v>
      </c>
    </row>
    <row r="121" spans="2:5" s="224" customFormat="1" ht="17.25">
      <c r="B121" s="333" t="s">
        <v>430</v>
      </c>
      <c r="C121" s="336">
        <v>60000</v>
      </c>
      <c r="D121" s="197"/>
      <c r="E121" s="197">
        <v>60000</v>
      </c>
    </row>
    <row r="122" spans="2:5" s="224" customFormat="1" ht="17.25">
      <c r="B122" s="333" t="s">
        <v>431</v>
      </c>
      <c r="C122" s="336">
        <v>2250</v>
      </c>
      <c r="D122" s="197"/>
      <c r="E122" s="197">
        <v>16313</v>
      </c>
    </row>
    <row r="123" spans="2:5" s="224" customFormat="1" ht="17.25">
      <c r="B123" s="333" t="s">
        <v>432</v>
      </c>
      <c r="C123" s="336">
        <v>21191.67</v>
      </c>
      <c r="D123" s="197"/>
      <c r="E123" s="197"/>
    </row>
    <row r="124" spans="2:5" s="224" customFormat="1" ht="17.25">
      <c r="B124" s="333" t="s">
        <v>433</v>
      </c>
      <c r="C124" s="336">
        <v>195000</v>
      </c>
      <c r="D124" s="197"/>
      <c r="E124" s="197">
        <v>180000</v>
      </c>
    </row>
    <row r="125" spans="2:5" s="224" customFormat="1" ht="17.25">
      <c r="B125" s="333" t="s">
        <v>414</v>
      </c>
      <c r="C125" s="336">
        <v>419266.04000000021</v>
      </c>
      <c r="D125" s="197"/>
      <c r="E125" s="197">
        <v>308316</v>
      </c>
    </row>
    <row r="126" spans="2:5" s="224" customFormat="1" ht="17.25">
      <c r="B126" s="333" t="s">
        <v>415</v>
      </c>
      <c r="C126" s="336">
        <v>351590</v>
      </c>
      <c r="D126" s="197"/>
      <c r="E126" s="197">
        <v>367747</v>
      </c>
    </row>
    <row r="127" spans="2:5" s="224" customFormat="1" ht="17.25">
      <c r="B127" s="333" t="s">
        <v>416</v>
      </c>
      <c r="C127" s="336">
        <v>600</v>
      </c>
      <c r="D127" s="197"/>
      <c r="E127" s="197">
        <v>1200</v>
      </c>
    </row>
    <row r="128" spans="2:5" s="224" customFormat="1" ht="17.25">
      <c r="B128" s="333" t="s">
        <v>434</v>
      </c>
      <c r="C128" s="334">
        <v>100</v>
      </c>
      <c r="D128" s="197"/>
      <c r="E128" s="197">
        <v>1139</v>
      </c>
    </row>
    <row r="129" spans="2:5" s="224" customFormat="1" ht="17.25">
      <c r="B129" s="333" t="s">
        <v>435</v>
      </c>
      <c r="C129" s="334">
        <v>16703</v>
      </c>
      <c r="D129" s="197"/>
      <c r="E129" s="197">
        <v>760</v>
      </c>
    </row>
    <row r="130" spans="2:5" ht="18" thickBot="1">
      <c r="B130" s="176" t="s">
        <v>0</v>
      </c>
      <c r="C130" s="324">
        <f>SUM(C116:C129)</f>
        <v>9476738.290000001</v>
      </c>
      <c r="D130" s="324"/>
      <c r="E130" s="324">
        <f>SUM(E116:E129)</f>
        <v>6510542</v>
      </c>
    </row>
    <row r="131" spans="2:5" ht="18" thickTop="1">
      <c r="B131" s="184"/>
      <c r="C131" s="317">
        <f>C130+PASH!C32</f>
        <v>9473722.290000001</v>
      </c>
      <c r="D131" s="317"/>
      <c r="E131" s="317">
        <f>E130+PASH!D32</f>
        <v>6510542</v>
      </c>
    </row>
    <row r="132" spans="2:5" ht="17.25">
      <c r="B132" s="184"/>
      <c r="C132" s="168"/>
      <c r="D132" s="168"/>
      <c r="E132" s="168"/>
    </row>
    <row r="133" spans="2:5" ht="17.25">
      <c r="B133" s="189" t="s">
        <v>309</v>
      </c>
      <c r="C133" s="168"/>
      <c r="D133" s="168"/>
      <c r="E133" s="168"/>
    </row>
    <row r="134" spans="2:5" ht="17.25">
      <c r="B134" s="199" t="s">
        <v>310</v>
      </c>
      <c r="C134" s="168"/>
      <c r="D134" s="168"/>
      <c r="E134" s="168"/>
    </row>
    <row r="135" spans="2:5" ht="17.25">
      <c r="B135" s="184"/>
      <c r="C135" s="167" t="s">
        <v>274</v>
      </c>
      <c r="D135" s="167"/>
      <c r="E135" s="167" t="s">
        <v>275</v>
      </c>
    </row>
    <row r="136" spans="2:5" ht="17.25">
      <c r="B136" s="185" t="s">
        <v>311</v>
      </c>
      <c r="C136" s="177"/>
      <c r="D136" s="177"/>
      <c r="E136" s="177">
        <v>1528810</v>
      </c>
    </row>
    <row r="137" spans="2:5" s="224" customFormat="1" ht="17.25">
      <c r="B137" s="185" t="s">
        <v>436</v>
      </c>
      <c r="C137" s="177">
        <v>8814</v>
      </c>
      <c r="D137" s="177"/>
      <c r="E137" s="177">
        <v>6246</v>
      </c>
    </row>
    <row r="138" spans="2:5" ht="17.25">
      <c r="B138" s="185" t="s">
        <v>312</v>
      </c>
      <c r="C138" s="177">
        <v>992120</v>
      </c>
      <c r="D138" s="177"/>
      <c r="E138" s="177">
        <v>19811</v>
      </c>
    </row>
    <row r="139" spans="2:5" ht="18" thickBot="1">
      <c r="B139" s="176" t="s">
        <v>0</v>
      </c>
      <c r="C139" s="312">
        <f>C136+C137-C138</f>
        <v>-983306</v>
      </c>
      <c r="D139" s="312">
        <f t="shared" ref="D139:E139" si="2">D136+D137-D138</f>
        <v>0</v>
      </c>
      <c r="E139" s="312">
        <f t="shared" si="2"/>
        <v>1515245</v>
      </c>
    </row>
    <row r="140" spans="2:5" ht="18" thickTop="1">
      <c r="B140" s="184"/>
      <c r="C140" s="317">
        <f>C139-PASH!C49</f>
        <v>-980018</v>
      </c>
      <c r="D140" s="317">
        <f>D139-PASH!D49</f>
        <v>0</v>
      </c>
      <c r="E140" s="317">
        <f>E139-PASH!D41</f>
        <v>1515245</v>
      </c>
    </row>
    <row r="141" spans="2:5" ht="17.25">
      <c r="B141" s="199" t="s">
        <v>313</v>
      </c>
      <c r="C141" s="168"/>
      <c r="D141" s="168"/>
      <c r="E141" s="168"/>
    </row>
    <row r="142" spans="2:5" ht="17.25">
      <c r="B142" s="185"/>
      <c r="C142" s="167" t="s">
        <v>274</v>
      </c>
      <c r="D142" s="167"/>
      <c r="E142" s="167" t="s">
        <v>275</v>
      </c>
    </row>
    <row r="143" spans="2:5" ht="17.25">
      <c r="B143" s="185" t="s">
        <v>314</v>
      </c>
      <c r="C143" s="177">
        <v>283</v>
      </c>
      <c r="D143" s="177"/>
      <c r="E143" s="177"/>
    </row>
    <row r="144" spans="2:5" ht="17.25">
      <c r="B144" s="185" t="s">
        <v>315</v>
      </c>
      <c r="C144" s="177"/>
      <c r="D144" s="177"/>
      <c r="E144" s="177"/>
    </row>
    <row r="145" spans="2:5" ht="18" thickBot="1">
      <c r="B145" s="176" t="s">
        <v>0</v>
      </c>
      <c r="C145" s="312">
        <f>SUM(C143:C144)</f>
        <v>283</v>
      </c>
      <c r="D145" s="312"/>
      <c r="E145" s="312">
        <f>E143-E144</f>
        <v>0</v>
      </c>
    </row>
    <row r="146" spans="2:5" ht="18" thickTop="1">
      <c r="B146" s="176"/>
      <c r="C146" s="313">
        <f>C145-PASH!C41</f>
        <v>283</v>
      </c>
      <c r="D146" s="313">
        <f>D145-PASH!D41</f>
        <v>0</v>
      </c>
      <c r="E146" s="313">
        <f>E145-PASH!D47</f>
        <v>0</v>
      </c>
    </row>
    <row r="147" spans="2:5" ht="17.25">
      <c r="B147" s="190" t="s">
        <v>316</v>
      </c>
      <c r="C147" s="168"/>
      <c r="D147" s="168"/>
      <c r="E147" s="168"/>
    </row>
    <row r="148" spans="2:5" ht="17.25">
      <c r="B148" s="184"/>
      <c r="C148" s="167" t="s">
        <v>274</v>
      </c>
      <c r="D148" s="167"/>
      <c r="E148" s="167" t="s">
        <v>275</v>
      </c>
    </row>
    <row r="149" spans="2:5" ht="17.25">
      <c r="B149" s="185" t="s">
        <v>317</v>
      </c>
      <c r="C149" s="168">
        <v>20640453</v>
      </c>
      <c r="D149" s="168"/>
      <c r="E149" s="168">
        <v>17302704</v>
      </c>
    </row>
    <row r="150" spans="2:5" ht="17.25">
      <c r="B150" s="185" t="s">
        <v>318</v>
      </c>
      <c r="C150" s="325">
        <v>126394</v>
      </c>
      <c r="D150" s="325"/>
      <c r="E150" s="325">
        <v>1316</v>
      </c>
    </row>
    <row r="151" spans="2:5" ht="17.25">
      <c r="B151" s="191" t="s">
        <v>319</v>
      </c>
      <c r="C151" s="198">
        <v>100</v>
      </c>
      <c r="D151" s="198"/>
      <c r="E151" s="198">
        <v>1139</v>
      </c>
    </row>
    <row r="152" spans="2:5" ht="17.25">
      <c r="B152" s="191" t="s">
        <v>417</v>
      </c>
      <c r="C152" s="198">
        <v>109591</v>
      </c>
      <c r="D152" s="198"/>
      <c r="E152" s="198"/>
    </row>
    <row r="153" spans="2:5" s="224" customFormat="1" ht="17.25">
      <c r="B153" s="191" t="s">
        <v>465</v>
      </c>
      <c r="C153" s="198">
        <v>16703</v>
      </c>
      <c r="D153" s="198"/>
      <c r="E153" s="198">
        <v>177</v>
      </c>
    </row>
    <row r="154" spans="2:5" ht="17.25">
      <c r="B154" s="185" t="s">
        <v>320</v>
      </c>
      <c r="C154" s="326">
        <f>C149+C150</f>
        <v>20766847</v>
      </c>
      <c r="D154" s="326"/>
      <c r="E154" s="326">
        <f>E149+E150</f>
        <v>17304020</v>
      </c>
    </row>
    <row r="155" spans="2:5" ht="17.25">
      <c r="B155" s="185" t="s">
        <v>321</v>
      </c>
      <c r="C155" s="327">
        <v>15</v>
      </c>
      <c r="D155" s="327"/>
      <c r="E155" s="327">
        <v>15</v>
      </c>
    </row>
    <row r="156" spans="2:5" ht="17.25">
      <c r="B156" s="176" t="s">
        <v>322</v>
      </c>
      <c r="C156" s="328">
        <f>C154*C155/100</f>
        <v>3115027.05</v>
      </c>
      <c r="D156" s="328"/>
      <c r="E156" s="328">
        <f>E154*E155/100</f>
        <v>2595603</v>
      </c>
    </row>
    <row r="157" spans="2:5" ht="17.25">
      <c r="B157" s="184"/>
      <c r="C157" s="168"/>
      <c r="D157" s="168"/>
      <c r="E157" s="168"/>
    </row>
    <row r="158" spans="2:5" ht="17.25">
      <c r="B158" s="176" t="s">
        <v>323</v>
      </c>
      <c r="C158" s="328">
        <f>C149-C156</f>
        <v>17525425.949999999</v>
      </c>
      <c r="D158" s="328"/>
      <c r="E158" s="328">
        <f>E149-E156</f>
        <v>14707101</v>
      </c>
    </row>
    <row r="159" spans="2:5" ht="17.25">
      <c r="B159" s="184"/>
      <c r="C159" s="317">
        <f>C158-PASH!C60</f>
        <v>16904253.949999999</v>
      </c>
      <c r="D159" s="317"/>
      <c r="E159" s="317">
        <f>E158-PASH!D60</f>
        <v>14707101</v>
      </c>
    </row>
    <row r="160" spans="2:5" ht="17.25">
      <c r="B160" s="184"/>
      <c r="C160" s="168"/>
      <c r="D160" s="168"/>
      <c r="E160" s="168"/>
    </row>
  </sheetData>
  <pageMargins left="0.7" right="0.7" top="0.75" bottom="0.75" header="0.3" footer="0.3"/>
  <pageSetup paperSize="9" scale="89" orientation="portrait" horizontalDpi="300" verticalDpi="300" r:id="rId1"/>
  <rowBreaks count="2" manualBreakCount="2">
    <brk id="43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94" zoomScaleNormal="100" zoomScaleSheetLayoutView="100" workbookViewId="0">
      <selection activeCell="F85" sqref="F85"/>
    </sheetView>
  </sheetViews>
  <sheetFormatPr defaultRowHeight="15.75"/>
  <cols>
    <col min="1" max="1" width="6.28515625" style="121" customWidth="1"/>
    <col min="2" max="2" width="61.42578125" style="122" customWidth="1"/>
    <col min="3" max="3" width="4.140625" style="103" customWidth="1"/>
    <col min="4" max="4" width="18.85546875" style="103" customWidth="1"/>
    <col min="5" max="5" width="17" style="103" customWidth="1"/>
    <col min="6" max="6" width="27.140625" style="5" customWidth="1"/>
    <col min="7" max="16384" width="9.140625" style="5"/>
  </cols>
  <sheetData>
    <row r="1" spans="1:5">
      <c r="A1" s="138" t="s">
        <v>255</v>
      </c>
    </row>
    <row r="2" spans="1:5">
      <c r="A2" s="353" t="s">
        <v>480</v>
      </c>
      <c r="B2" s="354"/>
      <c r="C2" s="355"/>
      <c r="D2" s="32"/>
      <c r="E2" s="24"/>
    </row>
    <row r="3" spans="1:5">
      <c r="A3" s="136" t="s">
        <v>487</v>
      </c>
    </row>
    <row r="4" spans="1:5">
      <c r="A4" s="136" t="s">
        <v>256</v>
      </c>
    </row>
    <row r="5" spans="1:5" ht="16.5" customHeight="1" thickBot="1">
      <c r="A5" s="368" t="s">
        <v>86</v>
      </c>
      <c r="B5" s="368"/>
      <c r="C5" s="368"/>
      <c r="D5" s="368"/>
      <c r="E5" s="368"/>
    </row>
    <row r="6" spans="1:5" ht="30" thickTop="1" thickBot="1">
      <c r="A6" s="139" t="s">
        <v>11</v>
      </c>
      <c r="B6" s="139" t="s">
        <v>12</v>
      </c>
      <c r="C6" s="140" t="s">
        <v>13</v>
      </c>
      <c r="D6" s="342" t="s">
        <v>437</v>
      </c>
      <c r="E6" s="342" t="s">
        <v>438</v>
      </c>
    </row>
    <row r="7" spans="1:5" ht="17.25" thickTop="1" thickBot="1">
      <c r="A7" s="141" t="s">
        <v>8</v>
      </c>
      <c r="B7" s="57"/>
      <c r="C7" s="61"/>
      <c r="D7" s="142"/>
      <c r="E7" s="142"/>
    </row>
    <row r="8" spans="1:5" ht="16.5" thickTop="1">
      <c r="A8" s="59" t="s">
        <v>16</v>
      </c>
      <c r="B8" s="57"/>
      <c r="C8" s="61">
        <v>1</v>
      </c>
      <c r="D8" s="89"/>
      <c r="E8" s="89"/>
    </row>
    <row r="9" spans="1:5">
      <c r="A9" s="59" t="s">
        <v>17</v>
      </c>
      <c r="B9" s="59"/>
      <c r="C9" s="61">
        <v>2</v>
      </c>
      <c r="D9" s="143">
        <v>299954</v>
      </c>
      <c r="E9" s="144"/>
    </row>
    <row r="10" spans="1:5">
      <c r="A10" s="59" t="s">
        <v>70</v>
      </c>
      <c r="B10" s="59"/>
      <c r="C10" s="61">
        <v>3</v>
      </c>
      <c r="D10" s="90"/>
      <c r="E10" s="90"/>
    </row>
    <row r="11" spans="1:5">
      <c r="A11" s="57" t="s">
        <v>9</v>
      </c>
      <c r="B11" s="74" t="s">
        <v>53</v>
      </c>
      <c r="C11" s="61">
        <v>4</v>
      </c>
      <c r="D11" s="90"/>
      <c r="E11" s="90"/>
    </row>
    <row r="12" spans="1:5">
      <c r="A12" s="57" t="s">
        <v>10</v>
      </c>
      <c r="B12" s="74" t="s">
        <v>439</v>
      </c>
      <c r="C12" s="61">
        <v>5</v>
      </c>
      <c r="D12" s="90"/>
      <c r="E12" s="90"/>
    </row>
    <row r="13" spans="1:5">
      <c r="A13" s="57" t="s">
        <v>14</v>
      </c>
      <c r="B13" s="74" t="s">
        <v>440</v>
      </c>
      <c r="C13" s="61">
        <v>6</v>
      </c>
      <c r="D13" s="90"/>
      <c r="E13" s="90"/>
    </row>
    <row r="14" spans="1:5">
      <c r="A14" s="57" t="s">
        <v>15</v>
      </c>
      <c r="B14" s="74" t="s">
        <v>54</v>
      </c>
      <c r="C14" s="61">
        <v>7</v>
      </c>
      <c r="D14" s="145"/>
      <c r="E14" s="145"/>
    </row>
    <row r="15" spans="1:5">
      <c r="A15" s="44"/>
      <c r="B15" s="59" t="s">
        <v>21</v>
      </c>
      <c r="C15" s="61"/>
      <c r="D15" s="288">
        <f>SUM(D9:D10)</f>
        <v>299954</v>
      </c>
      <c r="E15" s="288">
        <f>SUM(E9:E10)</f>
        <v>0</v>
      </c>
    </row>
    <row r="16" spans="1:5">
      <c r="A16" s="59" t="s">
        <v>71</v>
      </c>
      <c r="B16" s="59"/>
      <c r="C16" s="61">
        <v>8</v>
      </c>
      <c r="D16" s="147"/>
      <c r="E16" s="147"/>
    </row>
    <row r="17" spans="1:5">
      <c r="A17" s="44" t="s">
        <v>9</v>
      </c>
      <c r="B17" s="62" t="s">
        <v>55</v>
      </c>
      <c r="C17" s="61">
        <v>9</v>
      </c>
      <c r="D17" s="143">
        <v>2030065</v>
      </c>
      <c r="E17" s="144"/>
    </row>
    <row r="18" spans="1:5">
      <c r="A18" s="44" t="s">
        <v>10</v>
      </c>
      <c r="B18" s="62" t="s">
        <v>56</v>
      </c>
      <c r="C18" s="61">
        <v>10</v>
      </c>
      <c r="D18" s="143"/>
      <c r="E18" s="143"/>
    </row>
    <row r="19" spans="1:5">
      <c r="A19" s="44" t="s">
        <v>14</v>
      </c>
      <c r="B19" s="62" t="s">
        <v>57</v>
      </c>
      <c r="C19" s="61">
        <v>11</v>
      </c>
      <c r="D19" s="90"/>
      <c r="E19" s="90"/>
    </row>
    <row r="20" spans="1:5">
      <c r="A20" s="44" t="s">
        <v>15</v>
      </c>
      <c r="B20" s="62" t="s">
        <v>58</v>
      </c>
      <c r="C20" s="61">
        <v>12</v>
      </c>
      <c r="D20" s="90">
        <v>2500000</v>
      </c>
      <c r="E20" s="90"/>
    </row>
    <row r="21" spans="1:5">
      <c r="A21" s="44" t="s">
        <v>19</v>
      </c>
      <c r="B21" s="62" t="s">
        <v>59</v>
      </c>
      <c r="C21" s="61">
        <v>13</v>
      </c>
      <c r="D21" s="145"/>
      <c r="E21" s="145"/>
    </row>
    <row r="22" spans="1:5">
      <c r="A22" s="44"/>
      <c r="B22" s="59" t="s">
        <v>22</v>
      </c>
      <c r="C22" s="61"/>
      <c r="D22" s="288">
        <f>SUM(D17:D21)</f>
        <v>4530065</v>
      </c>
      <c r="E22" s="288">
        <f>SUM(E17:E21)</f>
        <v>0</v>
      </c>
    </row>
    <row r="23" spans="1:5">
      <c r="A23" s="59" t="s">
        <v>72</v>
      </c>
      <c r="B23" s="57"/>
      <c r="C23" s="61">
        <v>14</v>
      </c>
      <c r="D23" s="147"/>
      <c r="E23" s="147"/>
    </row>
    <row r="24" spans="1:5">
      <c r="A24" s="44" t="s">
        <v>9</v>
      </c>
      <c r="B24" s="62" t="s">
        <v>60</v>
      </c>
      <c r="C24" s="61">
        <v>15</v>
      </c>
      <c r="D24" s="90"/>
      <c r="E24" s="89"/>
    </row>
    <row r="25" spans="1:5">
      <c r="A25" s="44" t="s">
        <v>10</v>
      </c>
      <c r="B25" s="62" t="s">
        <v>61</v>
      </c>
      <c r="C25" s="61">
        <v>16</v>
      </c>
      <c r="D25" s="90"/>
      <c r="E25" s="90"/>
    </row>
    <row r="26" spans="1:5">
      <c r="A26" s="44" t="s">
        <v>14</v>
      </c>
      <c r="B26" s="62" t="s">
        <v>62</v>
      </c>
      <c r="C26" s="61">
        <v>17</v>
      </c>
      <c r="D26" s="90"/>
      <c r="E26" s="90"/>
    </row>
    <row r="27" spans="1:5">
      <c r="A27" s="44" t="s">
        <v>15</v>
      </c>
      <c r="B27" s="62" t="s">
        <v>63</v>
      </c>
      <c r="C27" s="61">
        <v>18</v>
      </c>
      <c r="D27" s="90">
        <v>386196</v>
      </c>
      <c r="E27" s="90"/>
    </row>
    <row r="28" spans="1:5">
      <c r="A28" s="44" t="s">
        <v>19</v>
      </c>
      <c r="B28" s="62" t="s">
        <v>228</v>
      </c>
      <c r="C28" s="61">
        <v>19</v>
      </c>
      <c r="D28" s="90"/>
      <c r="E28" s="90"/>
    </row>
    <row r="29" spans="1:5">
      <c r="A29" s="44" t="s">
        <v>18</v>
      </c>
      <c r="B29" s="62" t="s">
        <v>66</v>
      </c>
      <c r="C29" s="61">
        <v>20</v>
      </c>
      <c r="D29" s="90"/>
      <c r="E29" s="90"/>
    </row>
    <row r="30" spans="1:5">
      <c r="A30" s="44" t="s">
        <v>65</v>
      </c>
      <c r="B30" s="62" t="s">
        <v>64</v>
      </c>
      <c r="C30" s="61">
        <v>21</v>
      </c>
      <c r="D30" s="145"/>
      <c r="E30" s="148"/>
    </row>
    <row r="31" spans="1:5">
      <c r="A31" s="44"/>
      <c r="B31" s="59" t="s">
        <v>23</v>
      </c>
      <c r="C31" s="61"/>
      <c r="D31" s="288">
        <f>SUM(D24:D30)</f>
        <v>386196</v>
      </c>
      <c r="E31" s="288">
        <f>SUM(E24:E30)</f>
        <v>0</v>
      </c>
    </row>
    <row r="32" spans="1:5">
      <c r="A32" s="59" t="s">
        <v>67</v>
      </c>
      <c r="B32" s="59"/>
      <c r="C32" s="61">
        <v>22</v>
      </c>
      <c r="D32" s="147"/>
      <c r="E32" s="147"/>
    </row>
    <row r="33" spans="1:5">
      <c r="A33" s="59" t="s">
        <v>68</v>
      </c>
      <c r="B33" s="59"/>
      <c r="C33" s="61">
        <v>23</v>
      </c>
      <c r="D33" s="145"/>
      <c r="E33" s="145"/>
    </row>
    <row r="34" spans="1:5">
      <c r="A34" s="44"/>
      <c r="B34" s="59" t="s">
        <v>163</v>
      </c>
      <c r="C34" s="61"/>
      <c r="D34" s="288">
        <f>SUM(D32:D33)</f>
        <v>0</v>
      </c>
      <c r="E34" s="288">
        <f>SUM(E32:E33)</f>
        <v>0</v>
      </c>
    </row>
    <row r="35" spans="1:5">
      <c r="A35" s="44"/>
      <c r="B35" s="57"/>
      <c r="C35" s="61"/>
      <c r="D35" s="149"/>
      <c r="E35" s="149"/>
    </row>
    <row r="36" spans="1:5">
      <c r="A36" s="44"/>
      <c r="B36" s="50" t="s">
        <v>26</v>
      </c>
      <c r="C36" s="61"/>
      <c r="D36" s="288">
        <f>D15+D22+D31+D34</f>
        <v>5216215</v>
      </c>
      <c r="E36" s="288">
        <f>E15+E22+E31+E34</f>
        <v>0</v>
      </c>
    </row>
    <row r="37" spans="1:5">
      <c r="A37" s="44"/>
      <c r="B37" s="57"/>
      <c r="C37" s="61"/>
      <c r="D37" s="90"/>
      <c r="E37" s="90"/>
    </row>
    <row r="38" spans="1:5">
      <c r="A38" s="59" t="s">
        <v>20</v>
      </c>
      <c r="B38" s="57"/>
      <c r="C38" s="61">
        <v>24</v>
      </c>
      <c r="D38" s="90"/>
      <c r="E38" s="90"/>
    </row>
    <row r="39" spans="1:5">
      <c r="A39" s="59" t="s">
        <v>69</v>
      </c>
      <c r="B39" s="59"/>
      <c r="C39" s="61">
        <v>25</v>
      </c>
      <c r="D39" s="90"/>
      <c r="E39" s="90"/>
    </row>
    <row r="40" spans="1:5">
      <c r="A40" s="57" t="s">
        <v>9</v>
      </c>
      <c r="B40" s="62" t="s">
        <v>164</v>
      </c>
      <c r="C40" s="61">
        <v>26</v>
      </c>
      <c r="D40" s="90"/>
      <c r="E40" s="90"/>
    </row>
    <row r="41" spans="1:5">
      <c r="A41" s="57" t="s">
        <v>10</v>
      </c>
      <c r="B41" s="62" t="s">
        <v>74</v>
      </c>
      <c r="C41" s="61">
        <v>27</v>
      </c>
      <c r="D41" s="90"/>
      <c r="E41" s="90"/>
    </row>
    <row r="42" spans="1:5">
      <c r="A42" s="57" t="s">
        <v>14</v>
      </c>
      <c r="B42" s="62" t="s">
        <v>441</v>
      </c>
      <c r="C42" s="61">
        <v>28</v>
      </c>
      <c r="D42" s="90"/>
      <c r="E42" s="90"/>
    </row>
    <row r="43" spans="1:5">
      <c r="A43" s="57" t="s">
        <v>15</v>
      </c>
      <c r="B43" s="62" t="s">
        <v>73</v>
      </c>
      <c r="C43" s="61">
        <v>29</v>
      </c>
      <c r="D43" s="90"/>
      <c r="E43" s="90"/>
    </row>
    <row r="44" spans="1:5">
      <c r="A44" s="57" t="s">
        <v>19</v>
      </c>
      <c r="B44" s="62" t="s">
        <v>75</v>
      </c>
      <c r="C44" s="61">
        <v>30</v>
      </c>
      <c r="D44" s="90"/>
      <c r="E44" s="90"/>
    </row>
    <row r="45" spans="1:5">
      <c r="A45" s="57" t="s">
        <v>18</v>
      </c>
      <c r="B45" s="62" t="s">
        <v>76</v>
      </c>
      <c r="C45" s="61">
        <v>31</v>
      </c>
      <c r="D45" s="90"/>
      <c r="E45" s="90"/>
    </row>
    <row r="46" spans="1:5">
      <c r="A46" s="57"/>
      <c r="B46" s="59" t="s">
        <v>24</v>
      </c>
      <c r="C46" s="61"/>
      <c r="D46" s="293">
        <f>SUM(D40:D45)</f>
        <v>0</v>
      </c>
      <c r="E46" s="293">
        <v>0</v>
      </c>
    </row>
    <row r="47" spans="1:5">
      <c r="A47" s="59" t="s">
        <v>87</v>
      </c>
      <c r="B47" s="59"/>
      <c r="C47" s="61">
        <v>32</v>
      </c>
      <c r="D47" s="143"/>
      <c r="E47" s="143"/>
    </row>
    <row r="48" spans="1:5">
      <c r="A48" s="57" t="s">
        <v>9</v>
      </c>
      <c r="B48" s="62" t="s">
        <v>77</v>
      </c>
      <c r="C48" s="61">
        <v>33</v>
      </c>
      <c r="D48" s="143"/>
      <c r="E48" s="143"/>
    </row>
    <row r="49" spans="1:5">
      <c r="A49" s="57" t="s">
        <v>10</v>
      </c>
      <c r="B49" s="62" t="s">
        <v>78</v>
      </c>
      <c r="C49" s="61">
        <v>34</v>
      </c>
      <c r="D49" s="143"/>
      <c r="E49" s="150"/>
    </row>
    <row r="50" spans="1:5">
      <c r="A50" s="57" t="s">
        <v>14</v>
      </c>
      <c r="B50" s="62" t="s">
        <v>79</v>
      </c>
      <c r="C50" s="61">
        <v>35</v>
      </c>
      <c r="D50" s="143"/>
      <c r="E50" s="150"/>
    </row>
    <row r="51" spans="1:5">
      <c r="A51" s="57" t="s">
        <v>15</v>
      </c>
      <c r="B51" s="62" t="s">
        <v>442</v>
      </c>
      <c r="C51" s="61">
        <v>36</v>
      </c>
      <c r="D51" s="143"/>
      <c r="E51" s="150"/>
    </row>
    <row r="52" spans="1:5">
      <c r="A52" s="57" t="s">
        <v>15</v>
      </c>
      <c r="B52" s="62" t="s">
        <v>122</v>
      </c>
      <c r="C52" s="61">
        <v>37</v>
      </c>
      <c r="D52" s="151"/>
      <c r="E52" s="151"/>
    </row>
    <row r="53" spans="1:5">
      <c r="A53" s="57"/>
      <c r="B53" s="59" t="s">
        <v>25</v>
      </c>
      <c r="C53" s="61"/>
      <c r="D53" s="290">
        <f>SUM(D48:D52)</f>
        <v>0</v>
      </c>
      <c r="E53" s="290">
        <f>SUM(E48:E52)</f>
        <v>0</v>
      </c>
    </row>
    <row r="54" spans="1:5">
      <c r="A54" s="59" t="s">
        <v>80</v>
      </c>
      <c r="B54" s="59"/>
      <c r="C54" s="61">
        <v>38</v>
      </c>
      <c r="D54" s="147"/>
      <c r="E54" s="147"/>
    </row>
    <row r="55" spans="1:5">
      <c r="A55" s="59" t="s">
        <v>88</v>
      </c>
      <c r="B55" s="59"/>
      <c r="C55" s="61">
        <v>39</v>
      </c>
      <c r="D55" s="147"/>
      <c r="E55" s="147"/>
    </row>
    <row r="56" spans="1:5">
      <c r="A56" s="57" t="s">
        <v>9</v>
      </c>
      <c r="B56" s="62" t="s">
        <v>81</v>
      </c>
      <c r="C56" s="61">
        <v>40</v>
      </c>
      <c r="D56" s="147"/>
      <c r="E56" s="147"/>
    </row>
    <row r="57" spans="1:5">
      <c r="A57" s="57" t="s">
        <v>10</v>
      </c>
      <c r="B57" s="62" t="s">
        <v>82</v>
      </c>
      <c r="C57" s="61">
        <v>41</v>
      </c>
      <c r="D57" s="147"/>
      <c r="E57" s="147"/>
    </row>
    <row r="58" spans="1:5">
      <c r="A58" s="57" t="s">
        <v>14</v>
      </c>
      <c r="B58" s="62" t="s">
        <v>83</v>
      </c>
      <c r="C58" s="61">
        <v>42</v>
      </c>
      <c r="D58" s="152"/>
      <c r="E58" s="152"/>
    </row>
    <row r="59" spans="1:5">
      <c r="A59" s="57"/>
      <c r="B59" s="59" t="s">
        <v>23</v>
      </c>
      <c r="C59" s="61"/>
      <c r="D59" s="147"/>
      <c r="E59" s="147"/>
    </row>
    <row r="60" spans="1:5">
      <c r="A60" s="59" t="s">
        <v>84</v>
      </c>
      <c r="B60" s="59"/>
      <c r="C60" s="44">
        <v>43</v>
      </c>
      <c r="D60" s="149">
        <v>0</v>
      </c>
      <c r="E60" s="149">
        <v>0</v>
      </c>
    </row>
    <row r="61" spans="1:5">
      <c r="A61" s="44"/>
      <c r="B61" s="50" t="s">
        <v>27</v>
      </c>
      <c r="C61" s="61"/>
      <c r="D61" s="288">
        <f>D46+D53+D54+D55+D59+D60</f>
        <v>0</v>
      </c>
      <c r="E61" s="288">
        <f>E46+E53+E54+E55+E59+E60</f>
        <v>0</v>
      </c>
    </row>
    <row r="62" spans="1:5">
      <c r="A62" s="44"/>
      <c r="B62" s="57"/>
      <c r="C62" s="153"/>
      <c r="D62" s="149"/>
      <c r="E62" s="149"/>
    </row>
    <row r="63" spans="1:5">
      <c r="A63" s="44"/>
      <c r="B63" s="59" t="s">
        <v>85</v>
      </c>
      <c r="C63" s="153"/>
      <c r="D63" s="288">
        <f>+D36+D61</f>
        <v>5216215</v>
      </c>
      <c r="E63" s="288">
        <f>+E36+E61</f>
        <v>0</v>
      </c>
    </row>
    <row r="64" spans="1:5">
      <c r="A64" s="44"/>
      <c r="B64" s="57"/>
      <c r="C64" s="153"/>
      <c r="D64" s="147"/>
      <c r="E64" s="147"/>
    </row>
    <row r="65" spans="1:5">
      <c r="A65" s="45" t="s">
        <v>271</v>
      </c>
      <c r="B65" s="57"/>
      <c r="C65" s="154"/>
      <c r="D65" s="90"/>
      <c r="E65" s="90"/>
    </row>
    <row r="66" spans="1:5">
      <c r="A66" s="44"/>
      <c r="B66" s="57"/>
      <c r="C66" s="153"/>
      <c r="D66" s="90"/>
      <c r="E66" s="90"/>
    </row>
    <row r="67" spans="1:5">
      <c r="A67" s="45" t="s">
        <v>206</v>
      </c>
      <c r="B67" s="57"/>
      <c r="C67" s="153">
        <v>44</v>
      </c>
      <c r="D67" s="90"/>
      <c r="E67" s="90"/>
    </row>
    <row r="68" spans="1:5">
      <c r="A68" s="44" t="s">
        <v>9</v>
      </c>
      <c r="B68" s="155" t="s">
        <v>89</v>
      </c>
      <c r="C68" s="153">
        <v>45</v>
      </c>
      <c r="D68" s="143"/>
      <c r="E68" s="144"/>
    </row>
    <row r="69" spans="1:5">
      <c r="A69" s="44" t="s">
        <v>10</v>
      </c>
      <c r="B69" s="155" t="s">
        <v>92</v>
      </c>
      <c r="C69" s="153">
        <v>46</v>
      </c>
      <c r="D69" s="143"/>
      <c r="E69" s="90"/>
    </row>
    <row r="70" spans="1:5">
      <c r="A70" s="44" t="s">
        <v>14</v>
      </c>
      <c r="B70" s="155" t="s">
        <v>93</v>
      </c>
      <c r="C70" s="153">
        <v>47</v>
      </c>
      <c r="D70" s="90"/>
      <c r="E70" s="90"/>
    </row>
    <row r="71" spans="1:5">
      <c r="A71" s="44" t="s">
        <v>15</v>
      </c>
      <c r="B71" s="155" t="s">
        <v>103</v>
      </c>
      <c r="C71" s="153">
        <v>48</v>
      </c>
      <c r="D71" s="90">
        <v>3590905</v>
      </c>
      <c r="E71" s="144"/>
    </row>
    <row r="72" spans="1:5">
      <c r="A72" s="44" t="s">
        <v>19</v>
      </c>
      <c r="B72" s="155" t="s">
        <v>94</v>
      </c>
      <c r="C72" s="153">
        <v>49</v>
      </c>
      <c r="D72" s="90"/>
      <c r="E72" s="144"/>
    </row>
    <row r="73" spans="1:5">
      <c r="A73" s="44" t="s">
        <v>18</v>
      </c>
      <c r="B73" s="155" t="s">
        <v>96</v>
      </c>
      <c r="C73" s="153">
        <v>50</v>
      </c>
      <c r="D73" s="90"/>
      <c r="E73" s="90"/>
    </row>
    <row r="74" spans="1:5">
      <c r="A74" s="44" t="s">
        <v>65</v>
      </c>
      <c r="B74" s="155" t="s">
        <v>97</v>
      </c>
      <c r="C74" s="153">
        <v>51</v>
      </c>
      <c r="D74" s="90"/>
      <c r="E74" s="90"/>
    </row>
    <row r="75" spans="1:5">
      <c r="A75" s="44" t="s">
        <v>90</v>
      </c>
      <c r="B75" s="155" t="s">
        <v>95</v>
      </c>
      <c r="C75" s="153">
        <v>52</v>
      </c>
      <c r="D75" s="90">
        <v>569309</v>
      </c>
      <c r="E75" s="89"/>
    </row>
    <row r="76" spans="1:5">
      <c r="A76" s="44" t="s">
        <v>91</v>
      </c>
      <c r="B76" s="155" t="s">
        <v>98</v>
      </c>
      <c r="C76" s="153">
        <v>53</v>
      </c>
      <c r="D76" s="147">
        <v>334829</v>
      </c>
      <c r="E76" s="144"/>
    </row>
    <row r="77" spans="1:5">
      <c r="A77" s="44" t="s">
        <v>443</v>
      </c>
      <c r="B77" s="155" t="s">
        <v>296</v>
      </c>
      <c r="C77" s="153">
        <v>54</v>
      </c>
      <c r="D77" s="147"/>
      <c r="E77" s="144"/>
    </row>
    <row r="78" spans="1:5">
      <c r="A78" s="44"/>
      <c r="B78" s="45" t="s">
        <v>21</v>
      </c>
      <c r="C78" s="153"/>
      <c r="D78" s="292">
        <f>SUM(D68:D76)</f>
        <v>4495043</v>
      </c>
      <c r="E78" s="292">
        <f>SUM(E68:E76)</f>
        <v>0</v>
      </c>
    </row>
    <row r="79" spans="1:5">
      <c r="A79" s="45" t="s">
        <v>99</v>
      </c>
      <c r="B79" s="45"/>
      <c r="C79" s="153">
        <v>55</v>
      </c>
      <c r="D79" s="90"/>
      <c r="E79" s="90"/>
    </row>
    <row r="80" spans="1:5">
      <c r="A80" s="156" t="s">
        <v>100</v>
      </c>
      <c r="B80" s="157"/>
      <c r="C80" s="153">
        <v>56</v>
      </c>
      <c r="D80" s="143"/>
      <c r="E80" s="143"/>
    </row>
    <row r="81" spans="1:5">
      <c r="A81" s="45" t="s">
        <v>101</v>
      </c>
      <c r="B81" s="157"/>
      <c r="C81" s="153">
        <v>57</v>
      </c>
      <c r="D81" s="143"/>
      <c r="E81" s="143"/>
    </row>
    <row r="82" spans="1:5">
      <c r="A82" s="45"/>
      <c r="B82" s="45"/>
      <c r="C82" s="154"/>
      <c r="D82" s="149"/>
      <c r="E82" s="149"/>
    </row>
    <row r="83" spans="1:5">
      <c r="A83" s="44"/>
      <c r="B83" s="50" t="s">
        <v>28</v>
      </c>
      <c r="C83" s="153"/>
      <c r="D83" s="288">
        <f>D78+D79+D80+D81+D82</f>
        <v>4495043</v>
      </c>
      <c r="E83" s="288">
        <f>E78+E79+E80+E81+E82</f>
        <v>0</v>
      </c>
    </row>
    <row r="84" spans="1:5">
      <c r="A84" s="44"/>
      <c r="B84" s="57"/>
      <c r="C84" s="153"/>
      <c r="D84" s="147"/>
      <c r="E84" s="147"/>
    </row>
    <row r="85" spans="1:5">
      <c r="A85" s="45" t="s">
        <v>120</v>
      </c>
      <c r="B85" s="57"/>
      <c r="C85" s="153">
        <v>58</v>
      </c>
      <c r="D85" s="147"/>
      <c r="E85" s="147"/>
    </row>
    <row r="86" spans="1:5">
      <c r="A86" s="44" t="s">
        <v>9</v>
      </c>
      <c r="B86" s="155" t="s">
        <v>102</v>
      </c>
      <c r="C86" s="153">
        <v>59</v>
      </c>
      <c r="D86" s="143"/>
      <c r="E86" s="143"/>
    </row>
    <row r="87" spans="1:5">
      <c r="A87" s="44" t="s">
        <v>10</v>
      </c>
      <c r="B87" s="155" t="s">
        <v>92</v>
      </c>
      <c r="C87" s="153">
        <v>60</v>
      </c>
      <c r="D87" s="143"/>
      <c r="E87" s="143"/>
    </row>
    <row r="88" spans="1:5">
      <c r="A88" s="44" t="s">
        <v>14</v>
      </c>
      <c r="B88" s="155" t="s">
        <v>93</v>
      </c>
      <c r="C88" s="153">
        <v>61</v>
      </c>
      <c r="D88" s="143"/>
      <c r="E88" s="143"/>
    </row>
    <row r="89" spans="1:5">
      <c r="A89" s="44" t="s">
        <v>15</v>
      </c>
      <c r="B89" s="155" t="s">
        <v>103</v>
      </c>
      <c r="C89" s="153">
        <v>62</v>
      </c>
      <c r="D89" s="158"/>
      <c r="E89" s="158"/>
    </row>
    <row r="90" spans="1:5">
      <c r="A90" s="44" t="s">
        <v>19</v>
      </c>
      <c r="B90" s="155" t="s">
        <v>94</v>
      </c>
      <c r="C90" s="153">
        <v>63</v>
      </c>
      <c r="D90" s="90"/>
      <c r="E90" s="90"/>
    </row>
    <row r="91" spans="1:5">
      <c r="A91" s="44" t="s">
        <v>18</v>
      </c>
      <c r="B91" s="155" t="s">
        <v>96</v>
      </c>
      <c r="C91" s="153">
        <v>64</v>
      </c>
      <c r="D91" s="90"/>
      <c r="E91" s="90"/>
    </row>
    <row r="92" spans="1:5">
      <c r="A92" s="44" t="s">
        <v>65</v>
      </c>
      <c r="B92" s="155" t="s">
        <v>97</v>
      </c>
      <c r="C92" s="153">
        <v>65</v>
      </c>
      <c r="D92" s="90"/>
      <c r="E92" s="90"/>
    </row>
    <row r="93" spans="1:5">
      <c r="A93" s="44" t="s">
        <v>90</v>
      </c>
      <c r="B93" s="155" t="s">
        <v>104</v>
      </c>
      <c r="C93" s="153">
        <v>66</v>
      </c>
      <c r="D93" s="90"/>
      <c r="E93" s="90"/>
    </row>
    <row r="94" spans="1:5">
      <c r="A94" s="44"/>
      <c r="B94" s="63" t="s">
        <v>105</v>
      </c>
      <c r="C94" s="153"/>
      <c r="D94" s="288">
        <f>SUM(D86:D93)</f>
        <v>0</v>
      </c>
      <c r="E94" s="288">
        <f>SUM(E86:E93)</f>
        <v>0</v>
      </c>
    </row>
    <row r="95" spans="1:5">
      <c r="A95" s="44"/>
      <c r="B95" s="63"/>
      <c r="C95" s="153"/>
      <c r="D95" s="146"/>
      <c r="E95" s="146"/>
    </row>
    <row r="96" spans="1:5">
      <c r="A96" s="45" t="s">
        <v>99</v>
      </c>
      <c r="B96" s="45"/>
      <c r="C96" s="153">
        <v>67</v>
      </c>
      <c r="D96" s="146"/>
      <c r="E96" s="146"/>
    </row>
    <row r="97" spans="1:5">
      <c r="A97" s="156" t="s">
        <v>100</v>
      </c>
      <c r="B97" s="157"/>
      <c r="C97" s="153">
        <v>68</v>
      </c>
      <c r="D97" s="146"/>
      <c r="E97" s="146"/>
    </row>
    <row r="98" spans="1:5">
      <c r="A98" s="45" t="s">
        <v>106</v>
      </c>
      <c r="B98" s="157"/>
      <c r="C98" s="153">
        <v>69</v>
      </c>
      <c r="D98" s="146"/>
      <c r="E98" s="146"/>
    </row>
    <row r="99" spans="1:5">
      <c r="A99" s="44" t="s">
        <v>9</v>
      </c>
      <c r="B99" s="62" t="s">
        <v>107</v>
      </c>
      <c r="C99" s="153">
        <v>70</v>
      </c>
      <c r="D99" s="147"/>
      <c r="E99" s="147"/>
    </row>
    <row r="100" spans="1:5">
      <c r="A100" s="44" t="s">
        <v>10</v>
      </c>
      <c r="B100" s="62" t="s">
        <v>108</v>
      </c>
      <c r="C100" s="153">
        <v>71</v>
      </c>
      <c r="D100" s="90"/>
      <c r="E100" s="90"/>
    </row>
    <row r="101" spans="1:5">
      <c r="A101" s="45" t="s">
        <v>109</v>
      </c>
      <c r="B101" s="159"/>
      <c r="C101" s="153">
        <v>72</v>
      </c>
      <c r="D101" s="90"/>
      <c r="E101" s="90"/>
    </row>
    <row r="102" spans="1:5">
      <c r="A102" s="44"/>
      <c r="B102" s="62"/>
      <c r="C102" s="153"/>
      <c r="D102" s="149"/>
      <c r="E102" s="149"/>
    </row>
    <row r="103" spans="1:5">
      <c r="A103" s="44"/>
      <c r="B103" s="59" t="s">
        <v>123</v>
      </c>
      <c r="C103" s="153"/>
      <c r="D103" s="292">
        <f>D94+D96+D97+D98</f>
        <v>0</v>
      </c>
      <c r="E103" s="292">
        <f>E94+E96+E97+E98</f>
        <v>0</v>
      </c>
    </row>
    <row r="104" spans="1:5">
      <c r="A104" s="44"/>
      <c r="B104" s="59"/>
      <c r="C104" s="153"/>
      <c r="D104" s="149"/>
      <c r="E104" s="149"/>
    </row>
    <row r="105" spans="1:5">
      <c r="A105" s="44"/>
      <c r="B105" s="59" t="s">
        <v>110</v>
      </c>
      <c r="C105" s="153"/>
      <c r="D105" s="292">
        <f>D103+D83</f>
        <v>4495043</v>
      </c>
      <c r="E105" s="292">
        <f>E103+E83</f>
        <v>0</v>
      </c>
    </row>
    <row r="106" spans="1:5">
      <c r="A106" s="44"/>
      <c r="B106" s="62"/>
      <c r="C106" s="153"/>
      <c r="D106" s="90"/>
      <c r="E106" s="90"/>
    </row>
    <row r="107" spans="1:5">
      <c r="A107" s="45" t="s">
        <v>111</v>
      </c>
      <c r="B107" s="57"/>
      <c r="C107" s="153">
        <v>73</v>
      </c>
      <c r="D107" s="90"/>
      <c r="E107" s="90"/>
    </row>
    <row r="108" spans="1:5">
      <c r="A108" s="45" t="s">
        <v>113</v>
      </c>
      <c r="B108" s="57"/>
      <c r="C108" s="153">
        <v>74</v>
      </c>
      <c r="D108" s="143">
        <v>100000</v>
      </c>
      <c r="E108" s="89"/>
    </row>
    <row r="109" spans="1:5">
      <c r="A109" s="45" t="s">
        <v>112</v>
      </c>
      <c r="B109" s="45"/>
      <c r="C109" s="153">
        <v>75</v>
      </c>
      <c r="D109" s="143"/>
      <c r="E109" s="143"/>
    </row>
    <row r="110" spans="1:5">
      <c r="A110" s="45" t="s">
        <v>117</v>
      </c>
      <c r="B110" s="45"/>
      <c r="C110" s="153">
        <v>76</v>
      </c>
      <c r="D110" s="143"/>
      <c r="E110" s="143"/>
    </row>
    <row r="111" spans="1:5">
      <c r="A111" s="45" t="s">
        <v>121</v>
      </c>
      <c r="B111" s="45"/>
      <c r="C111" s="153">
        <v>77</v>
      </c>
      <c r="D111" s="143"/>
      <c r="E111" s="143"/>
    </row>
    <row r="112" spans="1:5">
      <c r="A112" s="44" t="s">
        <v>9</v>
      </c>
      <c r="B112" s="155" t="s">
        <v>114</v>
      </c>
      <c r="C112" s="153">
        <v>78</v>
      </c>
      <c r="D112" s="143"/>
      <c r="E112" s="143"/>
    </row>
    <row r="113" spans="1:5">
      <c r="A113" s="44" t="s">
        <v>10</v>
      </c>
      <c r="B113" s="155" t="s">
        <v>115</v>
      </c>
      <c r="C113" s="153">
        <v>79</v>
      </c>
      <c r="D113" s="143"/>
      <c r="E113" s="143"/>
    </row>
    <row r="114" spans="1:5">
      <c r="A114" s="44" t="s">
        <v>14</v>
      </c>
      <c r="B114" s="155" t="s">
        <v>116</v>
      </c>
      <c r="C114" s="153">
        <v>70</v>
      </c>
      <c r="D114" s="90"/>
      <c r="E114" s="90"/>
    </row>
    <row r="115" spans="1:5">
      <c r="A115" s="44" t="s">
        <v>15</v>
      </c>
      <c r="B115" s="155" t="s">
        <v>258</v>
      </c>
      <c r="C115" s="153">
        <v>81</v>
      </c>
      <c r="D115" s="90"/>
      <c r="E115" s="90"/>
    </row>
    <row r="116" spans="1:5">
      <c r="A116" s="45" t="s">
        <v>118</v>
      </c>
      <c r="B116" s="45"/>
      <c r="C116" s="44">
        <v>82</v>
      </c>
      <c r="D116" s="90"/>
      <c r="E116" s="90"/>
    </row>
    <row r="117" spans="1:5">
      <c r="A117" s="45" t="s">
        <v>119</v>
      </c>
      <c r="B117" s="45"/>
      <c r="C117" s="44">
        <v>83</v>
      </c>
      <c r="D117" s="149">
        <v>621172</v>
      </c>
      <c r="E117" s="160"/>
    </row>
    <row r="118" spans="1:5">
      <c r="A118" s="45"/>
      <c r="B118" s="45" t="s">
        <v>229</v>
      </c>
      <c r="C118" s="44"/>
      <c r="D118" s="288">
        <f>SUM(D108:D117)</f>
        <v>721172</v>
      </c>
      <c r="E118" s="288">
        <f>SUM(E108:E117)</f>
        <v>0</v>
      </c>
    </row>
    <row r="119" spans="1:5">
      <c r="A119" s="45"/>
      <c r="B119" s="45" t="s">
        <v>230</v>
      </c>
      <c r="C119" s="44">
        <v>84</v>
      </c>
      <c r="D119" s="147">
        <v>0</v>
      </c>
      <c r="E119" s="58">
        <v>0</v>
      </c>
    </row>
    <row r="120" spans="1:5">
      <c r="A120" s="44"/>
      <c r="B120" s="50" t="s">
        <v>29</v>
      </c>
      <c r="C120" s="153"/>
      <c r="D120" s="290">
        <f>SUM(D108:D117)</f>
        <v>721172</v>
      </c>
      <c r="E120" s="290">
        <f>SUM(E108:E117)</f>
        <v>0</v>
      </c>
    </row>
    <row r="121" spans="1:5" ht="16.5" thickBot="1">
      <c r="A121" s="44"/>
      <c r="B121" s="63" t="s">
        <v>30</v>
      </c>
      <c r="C121" s="153"/>
      <c r="D121" s="291">
        <f>D83+D94+D120</f>
        <v>5216215</v>
      </c>
      <c r="E121" s="291">
        <f>E83+E94+E120</f>
        <v>0</v>
      </c>
    </row>
    <row r="122" spans="1:5" ht="16.5" thickTop="1">
      <c r="A122" s="44"/>
      <c r="B122" s="50"/>
      <c r="C122" s="55"/>
      <c r="D122" s="288">
        <f>D121-D63</f>
        <v>0</v>
      </c>
      <c r="E122" s="288">
        <f>E121-E63</f>
        <v>0</v>
      </c>
    </row>
    <row r="123" spans="1:5">
      <c r="A123" s="44"/>
      <c r="B123" s="57"/>
      <c r="C123" s="55"/>
      <c r="D123" s="55"/>
      <c r="E123" s="55"/>
    </row>
    <row r="124" spans="1:5" ht="24" customHeight="1">
      <c r="A124" s="44"/>
      <c r="B124" s="57"/>
      <c r="C124" s="55"/>
      <c r="D124" s="356" t="s">
        <v>488</v>
      </c>
      <c r="E124" s="357" t="s">
        <v>491</v>
      </c>
    </row>
    <row r="125" spans="1:5" ht="30" customHeight="1">
      <c r="A125" s="44"/>
      <c r="B125" s="57"/>
      <c r="C125" s="55"/>
      <c r="D125" s="358" t="s">
        <v>489</v>
      </c>
      <c r="E125" s="359" t="s">
        <v>490</v>
      </c>
    </row>
    <row r="126" spans="1:5">
      <c r="A126" s="44"/>
      <c r="B126" s="57"/>
      <c r="C126" s="55"/>
      <c r="D126" s="55"/>
      <c r="E126" s="55"/>
    </row>
    <row r="127" spans="1:5">
      <c r="A127" s="44"/>
      <c r="B127" s="57"/>
      <c r="C127" s="55"/>
      <c r="D127" s="55"/>
      <c r="E127" s="55"/>
    </row>
    <row r="128" spans="1:5">
      <c r="A128" s="44"/>
      <c r="B128" s="57"/>
      <c r="C128" s="55"/>
      <c r="D128" s="55"/>
      <c r="E128" s="55"/>
    </row>
    <row r="129" spans="1:5">
      <c r="A129" s="44"/>
      <c r="B129" s="57"/>
      <c r="C129" s="55"/>
      <c r="D129" s="55"/>
      <c r="E129" s="55"/>
    </row>
    <row r="130" spans="1:5">
      <c r="A130" s="44"/>
      <c r="B130" s="57"/>
      <c r="C130" s="55"/>
      <c r="D130" s="55"/>
      <c r="E130" s="55"/>
    </row>
    <row r="131" spans="1:5">
      <c r="A131" s="44"/>
      <c r="B131" s="57"/>
      <c r="C131" s="55"/>
      <c r="D131" s="55"/>
      <c r="E131" s="55"/>
    </row>
    <row r="132" spans="1:5">
      <c r="A132" s="44"/>
      <c r="B132" s="57"/>
      <c r="C132" s="55"/>
      <c r="D132" s="55"/>
      <c r="E132" s="55"/>
    </row>
    <row r="133" spans="1:5">
      <c r="A133" s="44"/>
      <c r="B133" s="57"/>
      <c r="C133" s="55"/>
      <c r="D133" s="55"/>
      <c r="E133" s="55"/>
    </row>
    <row r="134" spans="1:5">
      <c r="A134" s="44"/>
      <c r="B134" s="57"/>
      <c r="C134" s="55"/>
      <c r="D134" s="55"/>
      <c r="E134" s="55"/>
    </row>
    <row r="135" spans="1:5">
      <c r="A135" s="44"/>
      <c r="B135" s="57"/>
      <c r="C135" s="55"/>
      <c r="D135" s="55"/>
      <c r="E135" s="55"/>
    </row>
    <row r="136" spans="1:5">
      <c r="A136" s="44"/>
      <c r="B136" s="57"/>
      <c r="C136" s="55"/>
      <c r="D136" s="55"/>
      <c r="E136" s="55"/>
    </row>
    <row r="137" spans="1:5">
      <c r="A137" s="44"/>
      <c r="B137" s="57"/>
      <c r="C137" s="55"/>
      <c r="D137" s="55"/>
      <c r="E137" s="55"/>
    </row>
    <row r="138" spans="1:5">
      <c r="A138" s="44"/>
      <c r="B138" s="57"/>
      <c r="C138" s="55"/>
      <c r="D138" s="55"/>
      <c r="E138" s="55"/>
    </row>
    <row r="139" spans="1:5">
      <c r="A139" s="44"/>
      <c r="B139" s="57"/>
      <c r="C139" s="55"/>
      <c r="D139" s="55"/>
      <c r="E139" s="55"/>
    </row>
  </sheetData>
  <mergeCells count="1">
    <mergeCell ref="A5:E5"/>
  </mergeCells>
  <phoneticPr fontId="7" type="noConversion"/>
  <conditionalFormatting sqref="A2">
    <cfRule type="duplicateValues" dxfId="6" priority="1" stopIfTrue="1"/>
  </conditionalFormatting>
  <pageMargins left="0.74803149606299213" right="0.51181102362204722" top="0.74803149606299213" bottom="0.39370078740157483" header="0.11811023622047245" footer="0.2362204724409449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25" zoomScaleNormal="100" zoomScaleSheetLayoutView="80" workbookViewId="0">
      <selection activeCell="B59" sqref="B59"/>
    </sheetView>
  </sheetViews>
  <sheetFormatPr defaultRowHeight="15"/>
  <cols>
    <col min="1" max="1" width="8.140625" style="1" customWidth="1"/>
    <col min="2" max="2" width="112.42578125" style="1" customWidth="1"/>
    <col min="3" max="3" width="15.85546875" style="51" customWidth="1"/>
    <col min="4" max="4" width="17" style="51" customWidth="1"/>
    <col min="5" max="5" width="2.42578125" style="1" customWidth="1"/>
    <col min="6" max="6" width="57.42578125" style="1" customWidth="1"/>
    <col min="7" max="16384" width="9.140625" style="1"/>
  </cols>
  <sheetData>
    <row r="1" spans="1:6">
      <c r="A1" s="138" t="s">
        <v>255</v>
      </c>
      <c r="B1" s="122"/>
    </row>
    <row r="2" spans="1:6" s="121" customFormat="1">
      <c r="A2" s="353" t="s">
        <v>480</v>
      </c>
      <c r="B2" s="354"/>
      <c r="C2" s="51"/>
      <c r="D2" s="51"/>
    </row>
    <row r="3" spans="1:6" s="121" customFormat="1">
      <c r="A3" s="136" t="s">
        <v>487</v>
      </c>
      <c r="B3" s="122"/>
      <c r="C3" s="51"/>
      <c r="D3" s="51"/>
    </row>
    <row r="4" spans="1:6" s="121" customFormat="1">
      <c r="A4" s="136" t="s">
        <v>256</v>
      </c>
      <c r="B4" s="44"/>
      <c r="C4" s="51"/>
      <c r="D4" s="51"/>
    </row>
    <row r="5" spans="1:6" ht="18.75">
      <c r="A5" s="43"/>
      <c r="B5" s="295" t="s">
        <v>266</v>
      </c>
      <c r="E5" s="121"/>
    </row>
    <row r="6" spans="1:6">
      <c r="A6" s="52" t="s">
        <v>208</v>
      </c>
      <c r="B6" s="53"/>
      <c r="E6" s="121"/>
    </row>
    <row r="7" spans="1:6">
      <c r="A7" s="52" t="s">
        <v>144</v>
      </c>
      <c r="B7" s="44"/>
      <c r="E7" s="121"/>
    </row>
    <row r="8" spans="1:6" ht="9" customHeight="1">
      <c r="A8" s="52"/>
      <c r="B8" s="44"/>
      <c r="E8" s="121"/>
    </row>
    <row r="9" spans="1:6" ht="29.25" thickBot="1">
      <c r="A9" s="54" t="s">
        <v>148</v>
      </c>
      <c r="B9" s="50" t="s">
        <v>142</v>
      </c>
      <c r="C9" s="342" t="s">
        <v>437</v>
      </c>
      <c r="D9" s="342" t="s">
        <v>438</v>
      </c>
      <c r="E9" s="121"/>
    </row>
    <row r="10" spans="1:6" ht="6.75" customHeight="1" thickTop="1">
      <c r="A10" s="56"/>
      <c r="B10" s="57"/>
      <c r="C10" s="58"/>
      <c r="D10" s="58"/>
      <c r="E10" s="121"/>
    </row>
    <row r="11" spans="1:6">
      <c r="A11" s="54">
        <v>1</v>
      </c>
      <c r="B11" s="59" t="s">
        <v>124</v>
      </c>
      <c r="C11" s="287">
        <f>SUM(C12:C16)</f>
        <v>9954564</v>
      </c>
      <c r="D11" s="287">
        <f>SUM(D12:D16)</f>
        <v>0</v>
      </c>
      <c r="E11" s="121"/>
      <c r="F11" s="137" t="s">
        <v>267</v>
      </c>
    </row>
    <row r="12" spans="1:6">
      <c r="A12" s="54"/>
      <c r="B12" s="62" t="s">
        <v>231</v>
      </c>
      <c r="C12" s="58">
        <f>8896109+1058455</f>
        <v>9954564</v>
      </c>
      <c r="D12" s="89"/>
      <c r="E12" s="121"/>
      <c r="F12" s="137" t="s">
        <v>268</v>
      </c>
    </row>
    <row r="13" spans="1:6">
      <c r="A13" s="54"/>
      <c r="B13" s="62" t="s">
        <v>232</v>
      </c>
      <c r="C13" s="58"/>
      <c r="D13" s="89"/>
      <c r="E13" s="121"/>
      <c r="F13" s="137" t="s">
        <v>269</v>
      </c>
    </row>
    <row r="14" spans="1:6">
      <c r="A14" s="54"/>
      <c r="B14" s="62" t="s">
        <v>233</v>
      </c>
      <c r="C14" s="58"/>
      <c r="D14" s="89"/>
      <c r="E14" s="121"/>
      <c r="F14" s="137" t="s">
        <v>269</v>
      </c>
    </row>
    <row r="15" spans="1:6">
      <c r="A15" s="54"/>
      <c r="B15" s="62" t="s">
        <v>234</v>
      </c>
      <c r="C15" s="58"/>
      <c r="D15" s="89"/>
      <c r="E15" s="121"/>
      <c r="F15" s="137" t="s">
        <v>269</v>
      </c>
    </row>
    <row r="16" spans="1:6">
      <c r="A16" s="54"/>
      <c r="B16" s="62" t="s">
        <v>235</v>
      </c>
      <c r="C16" s="58"/>
      <c r="D16" s="89"/>
      <c r="E16" s="121"/>
      <c r="F16" s="137" t="s">
        <v>270</v>
      </c>
    </row>
    <row r="17" spans="1:5">
      <c r="A17" s="54">
        <v>2</v>
      </c>
      <c r="B17" s="59" t="s">
        <v>444</v>
      </c>
      <c r="C17" s="58"/>
      <c r="D17" s="58"/>
      <c r="E17" s="121"/>
    </row>
    <row r="18" spans="1:5">
      <c r="A18" s="54">
        <v>3</v>
      </c>
      <c r="B18" s="60" t="s">
        <v>445</v>
      </c>
      <c r="C18" s="58"/>
      <c r="D18" s="58"/>
      <c r="E18" s="121"/>
    </row>
    <row r="19" spans="1:5">
      <c r="A19" s="54">
        <v>4</v>
      </c>
      <c r="B19" s="60" t="s">
        <v>446</v>
      </c>
      <c r="C19" s="58"/>
      <c r="D19" s="89"/>
      <c r="E19" s="121"/>
    </row>
    <row r="20" spans="1:5" ht="6.75" customHeight="1">
      <c r="A20" s="54"/>
      <c r="B20" s="60"/>
      <c r="C20" s="58"/>
      <c r="D20" s="58"/>
      <c r="E20" s="121"/>
    </row>
    <row r="21" spans="1:5">
      <c r="A21" s="54">
        <v>5</v>
      </c>
      <c r="B21" s="59" t="s">
        <v>126</v>
      </c>
      <c r="C21" s="58"/>
      <c r="D21" s="58"/>
      <c r="E21" s="121"/>
    </row>
    <row r="22" spans="1:5">
      <c r="A22" s="61"/>
      <c r="B22" s="62" t="s">
        <v>135</v>
      </c>
      <c r="C22" s="58"/>
      <c r="D22" s="89"/>
      <c r="E22" s="121"/>
    </row>
    <row r="23" spans="1:5">
      <c r="A23" s="61"/>
      <c r="B23" s="62" t="s">
        <v>136</v>
      </c>
      <c r="C23" s="58">
        <f>-824935-115500-7243192-14167-21514-14550</f>
        <v>-8233858</v>
      </c>
      <c r="D23" s="89"/>
      <c r="E23" s="121"/>
    </row>
    <row r="24" spans="1:5" ht="7.5" customHeight="1">
      <c r="A24" s="61"/>
      <c r="B24" s="62"/>
      <c r="C24" s="58"/>
      <c r="D24" s="58"/>
      <c r="E24" s="121"/>
    </row>
    <row r="25" spans="1:5">
      <c r="A25" s="54">
        <v>6</v>
      </c>
      <c r="B25" s="59" t="s">
        <v>127</v>
      </c>
      <c r="C25" s="58"/>
      <c r="D25" s="58"/>
      <c r="E25" s="121"/>
    </row>
    <row r="26" spans="1:5">
      <c r="A26" s="61"/>
      <c r="B26" s="62" t="s">
        <v>155</v>
      </c>
      <c r="C26" s="58">
        <f>-908635</f>
        <v>-908635</v>
      </c>
      <c r="D26" s="89"/>
      <c r="E26" s="121"/>
    </row>
    <row r="27" spans="1:5">
      <c r="A27" s="61"/>
      <c r="B27" s="62" t="s">
        <v>156</v>
      </c>
      <c r="C27" s="58">
        <f>-151743</f>
        <v>-151743</v>
      </c>
      <c r="D27" s="89"/>
      <c r="E27" s="121"/>
    </row>
    <row r="28" spans="1:5">
      <c r="A28" s="61"/>
      <c r="B28" s="62" t="s">
        <v>218</v>
      </c>
      <c r="C28" s="58"/>
      <c r="D28" s="58"/>
      <c r="E28" s="121"/>
    </row>
    <row r="29" spans="1:5" ht="6" customHeight="1">
      <c r="A29" s="54"/>
      <c r="B29" s="62"/>
      <c r="C29" s="58"/>
      <c r="D29" s="58"/>
      <c r="E29" s="121"/>
    </row>
    <row r="30" spans="1:5">
      <c r="A30" s="54">
        <v>7</v>
      </c>
      <c r="B30" s="59" t="s">
        <v>128</v>
      </c>
      <c r="C30" s="58"/>
      <c r="D30" s="58"/>
      <c r="E30" s="121"/>
    </row>
    <row r="31" spans="1:5">
      <c r="A31" s="54">
        <v>8</v>
      </c>
      <c r="B31" s="59" t="s">
        <v>129</v>
      </c>
      <c r="C31" s="58"/>
      <c r="D31" s="90"/>
      <c r="E31" s="121"/>
    </row>
    <row r="32" spans="1:5">
      <c r="A32" s="54">
        <v>9</v>
      </c>
      <c r="B32" s="59" t="s">
        <v>130</v>
      </c>
      <c r="C32" s="58">
        <f>-3016</f>
        <v>-3016</v>
      </c>
      <c r="D32" s="89"/>
      <c r="E32" s="121"/>
    </row>
    <row r="33" spans="1:5" ht="13.5" customHeight="1">
      <c r="A33" s="61"/>
      <c r="B33" s="57"/>
      <c r="C33" s="58"/>
      <c r="D33" s="58"/>
      <c r="E33" s="121"/>
    </row>
    <row r="34" spans="1:5" ht="14.25">
      <c r="A34" s="54">
        <v>10</v>
      </c>
      <c r="B34" s="63" t="s">
        <v>143</v>
      </c>
      <c r="C34" s="288">
        <f>SUM(C12:C33)</f>
        <v>657312</v>
      </c>
      <c r="D34" s="288">
        <f>SUM(D12:D33)</f>
        <v>0</v>
      </c>
      <c r="E34" s="121"/>
    </row>
    <row r="35" spans="1:5" ht="6.75" customHeight="1">
      <c r="A35" s="61"/>
      <c r="B35" s="59"/>
      <c r="C35" s="58"/>
      <c r="D35" s="58"/>
      <c r="E35" s="121"/>
    </row>
    <row r="36" spans="1:5">
      <c r="A36" s="54">
        <v>11</v>
      </c>
      <c r="B36" s="60" t="s">
        <v>158</v>
      </c>
      <c r="C36" s="58"/>
      <c r="D36" s="58"/>
      <c r="E36" s="121"/>
    </row>
    <row r="37" spans="1:5" s="121" customFormat="1">
      <c r="A37" s="54"/>
      <c r="B37" s="101" t="s">
        <v>219</v>
      </c>
      <c r="C37" s="58"/>
      <c r="D37" s="58"/>
    </row>
    <row r="38" spans="1:5" s="121" customFormat="1">
      <c r="A38" s="54"/>
      <c r="B38" s="101" t="s">
        <v>220</v>
      </c>
      <c r="C38" s="58"/>
      <c r="D38" s="58"/>
    </row>
    <row r="39" spans="1:5" s="121" customFormat="1">
      <c r="A39" s="54"/>
      <c r="B39" s="101" t="s">
        <v>221</v>
      </c>
      <c r="C39" s="58"/>
      <c r="D39" s="58"/>
    </row>
    <row r="40" spans="1:5" ht="30">
      <c r="A40" s="61"/>
      <c r="B40" s="65" t="s">
        <v>222</v>
      </c>
      <c r="C40" s="58"/>
      <c r="D40" s="58"/>
      <c r="E40" s="121"/>
    </row>
    <row r="41" spans="1:5">
      <c r="A41" s="61"/>
      <c r="B41" s="65" t="s">
        <v>223</v>
      </c>
      <c r="C41" s="58"/>
      <c r="D41" s="58"/>
      <c r="E41" s="121"/>
    </row>
    <row r="42" spans="1:5">
      <c r="A42" s="61"/>
      <c r="B42" s="65" t="s">
        <v>224</v>
      </c>
      <c r="C42" s="58"/>
      <c r="D42" s="58"/>
      <c r="E42" s="121"/>
    </row>
    <row r="43" spans="1:5" ht="8.25" customHeight="1">
      <c r="A43" s="61"/>
      <c r="B43" s="66"/>
      <c r="C43" s="58"/>
      <c r="D43" s="58"/>
      <c r="E43" s="121"/>
    </row>
    <row r="44" spans="1:5">
      <c r="A44" s="67">
        <v>12</v>
      </c>
      <c r="B44" s="68" t="s">
        <v>157</v>
      </c>
      <c r="C44" s="64"/>
      <c r="D44" s="58"/>
      <c r="E44" s="121"/>
    </row>
    <row r="45" spans="1:5" ht="6" customHeight="1">
      <c r="A45" s="61"/>
      <c r="B45" s="66"/>
      <c r="C45" s="58"/>
      <c r="D45" s="58"/>
      <c r="E45" s="121"/>
    </row>
    <row r="46" spans="1:5">
      <c r="A46" s="54">
        <v>13</v>
      </c>
      <c r="B46" s="69" t="s">
        <v>131</v>
      </c>
      <c r="C46" s="58"/>
      <c r="D46" s="58"/>
      <c r="E46" s="121"/>
    </row>
    <row r="47" spans="1:5">
      <c r="A47" s="61"/>
      <c r="B47" s="65" t="s">
        <v>225</v>
      </c>
      <c r="C47" s="58">
        <v>37</v>
      </c>
      <c r="D47" s="89"/>
      <c r="E47" s="121"/>
    </row>
    <row r="48" spans="1:5" s="121" customFormat="1">
      <c r="A48" s="61"/>
      <c r="B48" s="65" t="s">
        <v>226</v>
      </c>
      <c r="C48" s="58"/>
      <c r="D48" s="89"/>
    </row>
    <row r="49" spans="1:5">
      <c r="A49" s="61"/>
      <c r="B49" s="70" t="s">
        <v>227</v>
      </c>
      <c r="C49" s="58">
        <f>-3288</f>
        <v>-3288</v>
      </c>
      <c r="D49" s="89"/>
      <c r="E49" s="121"/>
    </row>
    <row r="50" spans="1:5" ht="8.25" customHeight="1">
      <c r="A50" s="61"/>
      <c r="B50" s="70"/>
      <c r="C50" s="58"/>
      <c r="D50" s="58"/>
      <c r="E50" s="121"/>
    </row>
    <row r="51" spans="1:5">
      <c r="A51" s="54">
        <v>14</v>
      </c>
      <c r="B51" s="69" t="s">
        <v>132</v>
      </c>
      <c r="C51" s="58"/>
      <c r="D51" s="58"/>
      <c r="E51" s="121"/>
    </row>
    <row r="52" spans="1:5" ht="8.25" customHeight="1">
      <c r="A52" s="61"/>
      <c r="B52" s="55"/>
      <c r="C52" s="58"/>
      <c r="D52" s="58"/>
      <c r="E52" s="121"/>
    </row>
    <row r="53" spans="1:5">
      <c r="A53" s="61"/>
      <c r="B53" s="71" t="s">
        <v>133</v>
      </c>
      <c r="C53" s="288">
        <f>SUM(C34:C52)</f>
        <v>654061</v>
      </c>
      <c r="D53" s="288">
        <f>SUM(D34:D52)</f>
        <v>0</v>
      </c>
      <c r="E53" s="121"/>
    </row>
    <row r="54" spans="1:5" ht="7.5" customHeight="1">
      <c r="A54" s="61"/>
      <c r="B54" s="57"/>
      <c r="C54" s="58"/>
      <c r="D54" s="58"/>
      <c r="E54" s="121"/>
    </row>
    <row r="55" spans="1:5">
      <c r="A55" s="54">
        <v>15</v>
      </c>
      <c r="B55" s="72" t="s">
        <v>134</v>
      </c>
      <c r="C55" s="58">
        <v>0</v>
      </c>
      <c r="D55" s="58">
        <v>0</v>
      </c>
      <c r="E55" s="121"/>
    </row>
    <row r="56" spans="1:5">
      <c r="A56" s="54"/>
      <c r="B56" s="70" t="s">
        <v>447</v>
      </c>
      <c r="C56" s="58">
        <f>-32889</f>
        <v>-32889</v>
      </c>
      <c r="D56" s="58"/>
      <c r="E56" s="121"/>
    </row>
    <row r="57" spans="1:5">
      <c r="A57" s="54"/>
      <c r="B57" s="70" t="s">
        <v>448</v>
      </c>
      <c r="C57" s="58"/>
      <c r="D57" s="58"/>
      <c r="E57" s="121"/>
    </row>
    <row r="58" spans="1:5">
      <c r="A58" s="54"/>
      <c r="B58" s="70" t="s">
        <v>137</v>
      </c>
      <c r="C58" s="58"/>
      <c r="D58" s="58"/>
      <c r="E58" s="121"/>
    </row>
    <row r="59" spans="1:5" ht="7.5" customHeight="1">
      <c r="A59" s="54"/>
      <c r="B59" s="72"/>
      <c r="C59" s="58"/>
      <c r="D59" s="58"/>
      <c r="E59" s="121"/>
    </row>
    <row r="60" spans="1:5" ht="14.25">
      <c r="A60" s="54">
        <v>16</v>
      </c>
      <c r="B60" s="72" t="s">
        <v>138</v>
      </c>
      <c r="C60" s="288">
        <f>SUM(C53:C59)</f>
        <v>621172</v>
      </c>
      <c r="D60" s="288">
        <f>SUM(D53:D59)</f>
        <v>0</v>
      </c>
      <c r="E60" s="121"/>
    </row>
    <row r="61" spans="1:5" ht="7.5" customHeight="1">
      <c r="A61" s="61"/>
      <c r="B61" s="57"/>
      <c r="C61" s="58"/>
      <c r="D61" s="58"/>
      <c r="E61" s="121"/>
    </row>
    <row r="62" spans="1:5">
      <c r="A62" s="54">
        <v>17</v>
      </c>
      <c r="B62" s="59" t="s">
        <v>139</v>
      </c>
      <c r="C62" s="58"/>
      <c r="D62" s="58"/>
      <c r="E62" s="121"/>
    </row>
    <row r="63" spans="1:5">
      <c r="A63" s="61"/>
      <c r="B63" s="62" t="s">
        <v>140</v>
      </c>
      <c r="C63" s="287">
        <f>SUM(C60:C62)</f>
        <v>621172</v>
      </c>
      <c r="D63" s="287">
        <f>SUM(D60:D62)</f>
        <v>0</v>
      </c>
      <c r="E63" s="121"/>
    </row>
    <row r="64" spans="1:5">
      <c r="A64" s="61"/>
      <c r="B64" s="62" t="s">
        <v>141</v>
      </c>
      <c r="C64" s="73"/>
      <c r="D64" s="73"/>
      <c r="E64" s="121"/>
    </row>
    <row r="65" spans="1:5" ht="7.5" customHeight="1">
      <c r="A65" s="61"/>
      <c r="B65" s="57"/>
      <c r="C65" s="73"/>
      <c r="D65" s="73"/>
      <c r="E65" s="121"/>
    </row>
    <row r="66" spans="1:5">
      <c r="A66" s="61"/>
      <c r="B66" s="50" t="s">
        <v>145</v>
      </c>
      <c r="C66" s="73"/>
      <c r="D66" s="73"/>
      <c r="E66" s="121"/>
    </row>
    <row r="67" spans="1:5">
      <c r="A67" s="61" t="s">
        <v>148</v>
      </c>
      <c r="B67" s="50" t="s">
        <v>146</v>
      </c>
      <c r="C67" s="73"/>
      <c r="D67" s="73"/>
      <c r="E67" s="121"/>
    </row>
    <row r="68" spans="1:5" ht="14.25">
      <c r="A68" s="54">
        <v>1</v>
      </c>
      <c r="B68" s="59" t="s">
        <v>147</v>
      </c>
      <c r="C68" s="288">
        <f>SUM(C63:C67)</f>
        <v>621172</v>
      </c>
      <c r="D68" s="288">
        <f>SUM(D63:D67)</f>
        <v>0</v>
      </c>
      <c r="E68" s="121"/>
    </row>
    <row r="69" spans="1:5">
      <c r="A69" s="54">
        <v>2</v>
      </c>
      <c r="B69" s="59" t="s">
        <v>149</v>
      </c>
      <c r="C69" s="73"/>
      <c r="D69" s="73"/>
      <c r="E69" s="121"/>
    </row>
    <row r="70" spans="1:5">
      <c r="A70" s="61"/>
      <c r="B70" s="74" t="s">
        <v>159</v>
      </c>
      <c r="C70" s="75"/>
      <c r="D70" s="97"/>
      <c r="E70" s="121"/>
    </row>
    <row r="71" spans="1:5">
      <c r="A71" s="61"/>
      <c r="B71" s="74" t="s">
        <v>160</v>
      </c>
      <c r="C71" s="75"/>
      <c r="D71" s="97"/>
      <c r="E71" s="121"/>
    </row>
    <row r="72" spans="1:5">
      <c r="A72" s="61"/>
      <c r="B72" s="74" t="s">
        <v>161</v>
      </c>
      <c r="C72" s="75"/>
      <c r="D72" s="97"/>
      <c r="E72" s="121"/>
    </row>
    <row r="73" spans="1:5">
      <c r="A73" s="61"/>
      <c r="B73" s="74" t="s">
        <v>162</v>
      </c>
      <c r="C73" s="75"/>
      <c r="D73" s="97"/>
      <c r="E73" s="121"/>
    </row>
    <row r="74" spans="1:5" s="121" customFormat="1">
      <c r="A74" s="61"/>
      <c r="B74" s="74" t="s">
        <v>457</v>
      </c>
      <c r="C74" s="75"/>
      <c r="D74" s="97"/>
    </row>
    <row r="75" spans="1:5" ht="14.25">
      <c r="A75" s="54"/>
      <c r="B75" s="63" t="s">
        <v>150</v>
      </c>
      <c r="C75" s="75"/>
      <c r="D75" s="98"/>
      <c r="E75" s="121"/>
    </row>
    <row r="76" spans="1:5" ht="5.25" customHeight="1">
      <c r="A76" s="54"/>
      <c r="B76" s="57"/>
      <c r="C76" s="73"/>
      <c r="D76" s="73"/>
      <c r="E76" s="121"/>
    </row>
    <row r="77" spans="1:5" ht="14.25">
      <c r="A77" s="54">
        <v>3</v>
      </c>
      <c r="B77" s="63" t="s">
        <v>151</v>
      </c>
      <c r="C77" s="288">
        <f>SUM(C68:C76)</f>
        <v>621172</v>
      </c>
      <c r="D77" s="288">
        <f>SUM(D68:D76)</f>
        <v>0</v>
      </c>
    </row>
    <row r="78" spans="1:5" ht="6" customHeight="1">
      <c r="A78" s="61"/>
      <c r="B78" s="57"/>
      <c r="C78" s="73"/>
      <c r="D78" s="73"/>
    </row>
    <row r="79" spans="1:5">
      <c r="A79" s="59">
        <v>4</v>
      </c>
      <c r="B79" s="59" t="s">
        <v>152</v>
      </c>
      <c r="C79" s="55"/>
      <c r="D79" s="55"/>
    </row>
    <row r="80" spans="1:5">
      <c r="A80" s="57"/>
      <c r="B80" s="62" t="s">
        <v>153</v>
      </c>
      <c r="C80" s="289">
        <f>SUM(C77:C79)</f>
        <v>621172</v>
      </c>
      <c r="D80" s="289">
        <f>SUM(D77:D79)</f>
        <v>0</v>
      </c>
    </row>
    <row r="81" spans="1:4">
      <c r="A81" s="57"/>
      <c r="B81" s="62" t="s">
        <v>154</v>
      </c>
      <c r="C81" s="55"/>
      <c r="D81" s="55"/>
    </row>
    <row r="82" spans="1:4">
      <c r="C82" s="91">
        <f>C80-Bilanci!D117</f>
        <v>0</v>
      </c>
      <c r="D82" s="91">
        <f>D80-Bilanci!E117</f>
        <v>0</v>
      </c>
    </row>
    <row r="83" spans="1:4" ht="14.25">
      <c r="C83" s="356" t="s">
        <v>488</v>
      </c>
      <c r="D83" s="357" t="s">
        <v>491</v>
      </c>
    </row>
    <row r="84" spans="1:4">
      <c r="C84" s="358" t="s">
        <v>489</v>
      </c>
      <c r="D84" s="359" t="s">
        <v>490</v>
      </c>
    </row>
  </sheetData>
  <phoneticPr fontId="7" type="noConversion"/>
  <conditionalFormatting sqref="A2">
    <cfRule type="duplicateValues" dxfId="5" priority="1" stopIfTrue="1"/>
  </conditionalFormatting>
  <pageMargins left="0.66" right="0" top="0.5" bottom="0.5" header="0" footer="0"/>
  <pageSetup scale="63" orientation="portrait" r:id="rId1"/>
  <headerFooter alignWithMargins="0"/>
  <ignoredErrors>
    <ignoredError sqref="C11:D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opLeftCell="A57" zoomScaleNormal="100" zoomScaleSheetLayoutView="100" workbookViewId="0">
      <selection activeCell="A77" sqref="A1:E77"/>
    </sheetView>
  </sheetViews>
  <sheetFormatPr defaultRowHeight="12.75"/>
  <cols>
    <col min="1" max="1" width="3.5703125" style="1" customWidth="1"/>
    <col min="2" max="2" width="3.42578125" style="1" customWidth="1"/>
    <col min="3" max="3" width="60.140625" style="1" bestFit="1" customWidth="1"/>
    <col min="4" max="4" width="17.85546875" style="4" customWidth="1"/>
    <col min="5" max="5" width="15.7109375" style="4" customWidth="1"/>
    <col min="6" max="6" width="9.85546875" style="1" bestFit="1" customWidth="1"/>
    <col min="7" max="16384" width="9.140625" style="1"/>
  </cols>
  <sheetData>
    <row r="1" spans="1:5">
      <c r="B1" s="138" t="s">
        <v>255</v>
      </c>
      <c r="C1" s="122"/>
      <c r="D1" s="7"/>
      <c r="E1" s="7"/>
    </row>
    <row r="2" spans="1:5" s="121" customFormat="1">
      <c r="B2" s="353" t="s">
        <v>480</v>
      </c>
      <c r="C2" s="354"/>
      <c r="D2" s="7"/>
      <c r="E2" s="7"/>
    </row>
    <row r="3" spans="1:5" s="121" customFormat="1">
      <c r="B3" s="136" t="s">
        <v>487</v>
      </c>
      <c r="C3" s="122"/>
      <c r="D3" s="7"/>
      <c r="E3" s="7"/>
    </row>
    <row r="4" spans="1:5" s="121" customFormat="1" ht="15">
      <c r="B4" s="136" t="s">
        <v>256</v>
      </c>
      <c r="C4" s="44"/>
      <c r="D4" s="7"/>
      <c r="E4" s="7"/>
    </row>
    <row r="5" spans="1:5" ht="19.5">
      <c r="B5" s="39"/>
      <c r="C5" s="294" t="s">
        <v>194</v>
      </c>
      <c r="D5" s="7"/>
      <c r="E5" s="7"/>
    </row>
    <row r="6" spans="1:5" ht="13.5">
      <c r="B6" s="39"/>
      <c r="C6" s="47" t="s">
        <v>165</v>
      </c>
      <c r="D6" s="7"/>
      <c r="E6" s="7"/>
    </row>
    <row r="7" spans="1:5" s="2" customFormat="1">
      <c r="B7" s="40" t="s">
        <v>210</v>
      </c>
      <c r="D7" s="78"/>
      <c r="E7" s="78"/>
    </row>
    <row r="8" spans="1:5" s="2" customFormat="1" ht="13.5">
      <c r="C8" s="39"/>
      <c r="D8" s="79"/>
      <c r="E8" s="79"/>
    </row>
    <row r="9" spans="1:5" s="2" customFormat="1" ht="26.25" thickBot="1">
      <c r="C9" s="46"/>
      <c r="D9" s="343" t="s">
        <v>458</v>
      </c>
      <c r="E9" s="343" t="s">
        <v>459</v>
      </c>
    </row>
    <row r="10" spans="1:5" s="2" customFormat="1" ht="13.5" thickTop="1">
      <c r="A10" s="41" t="s">
        <v>195</v>
      </c>
      <c r="D10" s="83"/>
      <c r="E10" s="83"/>
    </row>
    <row r="11" spans="1:5" s="2" customFormat="1">
      <c r="B11" s="102">
        <v>1</v>
      </c>
      <c r="C11" s="48" t="s">
        <v>166</v>
      </c>
      <c r="D11" s="284">
        <f>PASH!C60</f>
        <v>621172</v>
      </c>
      <c r="E11" s="81">
        <f>PASH!D80</f>
        <v>0</v>
      </c>
    </row>
    <row r="12" spans="1:5" s="2" customFormat="1">
      <c r="B12" s="102">
        <v>2</v>
      </c>
      <c r="C12" s="48" t="s">
        <v>167</v>
      </c>
      <c r="D12" s="81"/>
      <c r="E12" s="81"/>
    </row>
    <row r="13" spans="1:5" s="2" customFormat="1">
      <c r="B13" s="102"/>
      <c r="C13" s="48" t="s">
        <v>236</v>
      </c>
      <c r="D13" s="81"/>
      <c r="E13" s="81"/>
    </row>
    <row r="14" spans="1:5" s="2" customFormat="1">
      <c r="B14" s="102"/>
      <c r="C14" s="48" t="s">
        <v>237</v>
      </c>
      <c r="D14" s="81"/>
      <c r="E14" s="81"/>
    </row>
    <row r="15" spans="1:5" s="2" customFormat="1">
      <c r="B15" s="102"/>
      <c r="C15" s="48" t="s">
        <v>238</v>
      </c>
      <c r="D15" s="284">
        <f>-PASH!C31</f>
        <v>0</v>
      </c>
      <c r="E15" s="81"/>
    </row>
    <row r="16" spans="1:5" s="2" customFormat="1">
      <c r="B16" s="102"/>
      <c r="C16" s="48" t="s">
        <v>239</v>
      </c>
      <c r="D16" s="81"/>
      <c r="E16" s="81"/>
    </row>
    <row r="17" spans="2:5" s="122" customFormat="1">
      <c r="B17" s="102"/>
      <c r="C17" s="48" t="s">
        <v>240</v>
      </c>
      <c r="D17" s="81"/>
      <c r="E17" s="81"/>
    </row>
    <row r="18" spans="2:5" s="122" customFormat="1">
      <c r="B18" s="102"/>
      <c r="C18" s="48" t="s">
        <v>241</v>
      </c>
      <c r="D18" s="81"/>
      <c r="E18" s="81"/>
    </row>
    <row r="19" spans="2:5" s="122" customFormat="1">
      <c r="B19" s="102"/>
      <c r="C19" s="48" t="s">
        <v>242</v>
      </c>
      <c r="D19" s="81"/>
      <c r="E19" s="81"/>
    </row>
    <row r="20" spans="2:5" s="122" customFormat="1">
      <c r="B20" s="102"/>
      <c r="C20" s="48" t="s">
        <v>243</v>
      </c>
      <c r="D20" s="81"/>
      <c r="E20" s="81"/>
    </row>
    <row r="21" spans="2:5" s="122" customFormat="1">
      <c r="B21" s="102"/>
      <c r="C21" s="48" t="s">
        <v>244</v>
      </c>
      <c r="D21" s="81"/>
      <c r="E21" s="81"/>
    </row>
    <row r="22" spans="2:5" s="122" customFormat="1">
      <c r="B22" s="102"/>
      <c r="C22" s="48" t="s">
        <v>245</v>
      </c>
      <c r="D22" s="81"/>
      <c r="E22" s="81"/>
    </row>
    <row r="23" spans="2:5" s="2" customFormat="1">
      <c r="B23" s="102">
        <v>3</v>
      </c>
      <c r="C23" s="48" t="s">
        <v>168</v>
      </c>
      <c r="D23" s="81"/>
      <c r="E23" s="81"/>
    </row>
    <row r="24" spans="2:5" s="2" customFormat="1">
      <c r="B24" s="102"/>
      <c r="C24" s="48" t="s">
        <v>246</v>
      </c>
      <c r="D24" s="84"/>
      <c r="E24" s="84"/>
    </row>
    <row r="25" spans="2:5" s="122" customFormat="1">
      <c r="B25" s="102"/>
      <c r="C25" s="48" t="s">
        <v>247</v>
      </c>
      <c r="D25" s="84"/>
      <c r="E25" s="84"/>
    </row>
    <row r="26" spans="2:5" s="122" customFormat="1">
      <c r="B26" s="102"/>
      <c r="C26" s="48" t="s">
        <v>248</v>
      </c>
      <c r="D26" s="84"/>
      <c r="E26" s="84"/>
    </row>
    <row r="27" spans="2:5" s="122" customFormat="1">
      <c r="B27" s="102"/>
      <c r="C27" s="48" t="s">
        <v>249</v>
      </c>
      <c r="D27" s="84"/>
      <c r="E27" s="84"/>
    </row>
    <row r="28" spans="2:5" s="2" customFormat="1">
      <c r="B28" s="102">
        <v>4</v>
      </c>
      <c r="C28" s="48" t="s">
        <v>169</v>
      </c>
      <c r="D28" s="81"/>
      <c r="E28" s="81"/>
    </row>
    <row r="29" spans="2:5" s="2" customFormat="1">
      <c r="B29" s="103"/>
      <c r="C29" s="48" t="s">
        <v>250</v>
      </c>
      <c r="D29" s="284">
        <f>Bilanci!E22-Bilanci!D22+Bilanci!E32-Bilanci!D32+Bilanci!E33-Bilanci!D33</f>
        <v>-4530065</v>
      </c>
      <c r="E29" s="81"/>
    </row>
    <row r="30" spans="2:5" s="2" customFormat="1">
      <c r="C30" s="48" t="s">
        <v>251</v>
      </c>
      <c r="D30" s="286">
        <f>Bilanci!E31-Bilanci!D31</f>
        <v>-386196</v>
      </c>
      <c r="E30" s="81"/>
    </row>
    <row r="31" spans="2:5" s="2" customFormat="1">
      <c r="C31" s="48" t="s">
        <v>252</v>
      </c>
      <c r="D31" s="284">
        <f>Bilanci!D78-Bilanci!E78-'Cash-Flow'!D32</f>
        <v>3925734</v>
      </c>
      <c r="E31" s="81"/>
    </row>
    <row r="32" spans="2:5" s="2" customFormat="1" ht="12.75" customHeight="1">
      <c r="C32" s="48" t="s">
        <v>253</v>
      </c>
      <c r="D32" s="284">
        <f>Bilanci!D75-Bilanci!E75</f>
        <v>569309</v>
      </c>
      <c r="E32" s="81"/>
    </row>
    <row r="33" spans="1:5" s="122" customFormat="1" ht="12.75" customHeight="1">
      <c r="C33" s="48" t="s">
        <v>254</v>
      </c>
      <c r="D33" s="81"/>
      <c r="E33" s="81"/>
    </row>
    <row r="34" spans="1:5" s="2" customFormat="1" ht="6" customHeight="1">
      <c r="D34" s="81"/>
      <c r="E34" s="81"/>
    </row>
    <row r="35" spans="1:5" s="2" customFormat="1">
      <c r="B35" s="42" t="s">
        <v>31</v>
      </c>
      <c r="C35" s="2" t="s">
        <v>170</v>
      </c>
      <c r="D35" s="285">
        <f>SUM(D11:D34)</f>
        <v>199954</v>
      </c>
      <c r="E35" s="285">
        <f t="shared" ref="E35" si="0">SUM(E11:E34)</f>
        <v>0</v>
      </c>
    </row>
    <row r="36" spans="1:5" s="2" customFormat="1">
      <c r="B36" s="42"/>
      <c r="D36" s="84"/>
      <c r="E36" s="84"/>
    </row>
    <row r="37" spans="1:5" s="2" customFormat="1">
      <c r="A37" s="42" t="s">
        <v>171</v>
      </c>
      <c r="D37" s="84"/>
      <c r="E37" s="84"/>
    </row>
    <row r="38" spans="1:5" s="2" customFormat="1">
      <c r="C38" s="48" t="s">
        <v>172</v>
      </c>
      <c r="D38" s="84"/>
      <c r="E38" s="84"/>
    </row>
    <row r="39" spans="1:5" s="2" customFormat="1">
      <c r="C39" s="48" t="s">
        <v>173</v>
      </c>
      <c r="D39" s="81"/>
      <c r="E39" s="81"/>
    </row>
    <row r="40" spans="1:5" s="2" customFormat="1">
      <c r="C40" s="48" t="s">
        <v>174</v>
      </c>
      <c r="D40" s="81">
        <f>Bilanci!E60-Bilanci!D60-D14</f>
        <v>0</v>
      </c>
      <c r="E40" s="81"/>
    </row>
    <row r="41" spans="1:5" s="2" customFormat="1" ht="12.75" customHeight="1">
      <c r="C41" s="48" t="s">
        <v>175</v>
      </c>
      <c r="D41" s="284">
        <f>Bilanci!E61-Bilanci!D61-D15</f>
        <v>0</v>
      </c>
      <c r="E41" s="81"/>
    </row>
    <row r="42" spans="1:5" s="2" customFormat="1" ht="12.75" customHeight="1">
      <c r="C42" s="48" t="s">
        <v>176</v>
      </c>
      <c r="D42" s="81"/>
      <c r="E42" s="81"/>
    </row>
    <row r="43" spans="1:5" s="2" customFormat="1" ht="12.75" customHeight="1">
      <c r="C43" s="48" t="s">
        <v>177</v>
      </c>
      <c r="D43" s="81"/>
      <c r="E43" s="81"/>
    </row>
    <row r="44" spans="1:5" s="2" customFormat="1" ht="12.75" customHeight="1">
      <c r="C44" s="48" t="s">
        <v>178</v>
      </c>
      <c r="D44" s="81"/>
      <c r="E44" s="81"/>
    </row>
    <row r="45" spans="1:5" s="122" customFormat="1" ht="12.75" customHeight="1">
      <c r="C45" s="48" t="s">
        <v>449</v>
      </c>
      <c r="D45" s="81"/>
      <c r="E45" s="81"/>
    </row>
    <row r="46" spans="1:5" s="122" customFormat="1" ht="12.75" customHeight="1">
      <c r="C46" s="48" t="s">
        <v>6</v>
      </c>
      <c r="D46" s="81"/>
      <c r="E46" s="81"/>
    </row>
    <row r="47" spans="1:5" s="2" customFormat="1" ht="6.75" customHeight="1">
      <c r="C47" s="3"/>
      <c r="D47" s="81"/>
      <c r="E47" s="81"/>
    </row>
    <row r="48" spans="1:5" s="2" customFormat="1">
      <c r="C48" s="42" t="s">
        <v>179</v>
      </c>
      <c r="D48" s="285">
        <f>SUM(D38:D42)</f>
        <v>0</v>
      </c>
      <c r="E48" s="285">
        <f t="shared" ref="E48" si="1">SUM(E38:E42)</f>
        <v>0</v>
      </c>
    </row>
    <row r="49" spans="1:5" s="2" customFormat="1">
      <c r="C49" s="3"/>
      <c r="D49" s="81"/>
      <c r="E49" s="81"/>
    </row>
    <row r="50" spans="1:5" s="2" customFormat="1">
      <c r="A50" s="42" t="s">
        <v>180</v>
      </c>
      <c r="C50" s="41"/>
      <c r="D50" s="84"/>
      <c r="E50" s="84"/>
    </row>
    <row r="51" spans="1:5" s="2" customFormat="1">
      <c r="C51" s="48" t="s">
        <v>181</v>
      </c>
      <c r="D51" s="84"/>
      <c r="E51" s="84"/>
    </row>
    <row r="52" spans="1:5" s="2" customFormat="1">
      <c r="C52" s="48" t="s">
        <v>182</v>
      </c>
      <c r="D52" s="81"/>
      <c r="E52" s="81"/>
    </row>
    <row r="53" spans="1:5" s="2" customFormat="1">
      <c r="C53" s="48" t="s">
        <v>183</v>
      </c>
      <c r="D53" s="81"/>
      <c r="E53" s="81"/>
    </row>
    <row r="54" spans="1:5" s="2" customFormat="1" ht="12.75" customHeight="1">
      <c r="C54" s="48" t="s">
        <v>184</v>
      </c>
      <c r="D54" s="81"/>
      <c r="E54" s="81"/>
    </row>
    <row r="55" spans="1:5" s="2" customFormat="1" ht="12.75" customHeight="1">
      <c r="C55" s="48" t="s">
        <v>185</v>
      </c>
      <c r="D55" s="81"/>
      <c r="E55" s="81"/>
    </row>
    <row r="56" spans="1:5" s="2" customFormat="1" ht="12.75" customHeight="1">
      <c r="C56" s="48" t="s">
        <v>186</v>
      </c>
      <c r="D56" s="81"/>
      <c r="E56" s="81"/>
    </row>
    <row r="57" spans="1:5" s="2" customFormat="1" ht="12.75" customHeight="1">
      <c r="C57" s="48" t="s">
        <v>187</v>
      </c>
      <c r="D57" s="284">
        <f>Bilanci!D94-Bilanci!E94</f>
        <v>0</v>
      </c>
      <c r="E57" s="81"/>
    </row>
    <row r="58" spans="1:5" s="2" customFormat="1" ht="12.75" customHeight="1">
      <c r="C58" s="48" t="s">
        <v>188</v>
      </c>
      <c r="D58" s="81"/>
      <c r="E58" s="81"/>
    </row>
    <row r="59" spans="1:5" s="2" customFormat="1" ht="12.75" customHeight="1">
      <c r="C59" s="48" t="s">
        <v>189</v>
      </c>
      <c r="D59" s="81"/>
      <c r="E59" s="81"/>
    </row>
    <row r="60" spans="1:5" s="2" customFormat="1">
      <c r="C60" s="48" t="s">
        <v>190</v>
      </c>
      <c r="D60" s="81"/>
      <c r="E60" s="81"/>
    </row>
    <row r="61" spans="1:5" s="122" customFormat="1">
      <c r="C61" s="48" t="s">
        <v>450</v>
      </c>
      <c r="D61" s="81"/>
      <c r="E61" s="81"/>
    </row>
    <row r="62" spans="1:5" s="122" customFormat="1">
      <c r="C62" s="48" t="s">
        <v>451</v>
      </c>
      <c r="D62" s="81"/>
      <c r="E62" s="81"/>
    </row>
    <row r="63" spans="1:5" s="2" customFormat="1">
      <c r="C63" s="48" t="s">
        <v>6</v>
      </c>
      <c r="D63" s="85"/>
      <c r="E63" s="85"/>
    </row>
    <row r="64" spans="1:5" s="2" customFormat="1">
      <c r="C64" s="42" t="s">
        <v>191</v>
      </c>
      <c r="D64" s="282">
        <f>SUM(D51:D63)</f>
        <v>0</v>
      </c>
      <c r="E64" s="282">
        <f t="shared" ref="E64" si="2">SUM(E51:E63)</f>
        <v>0</v>
      </c>
    </row>
    <row r="65" spans="2:5" s="2" customFormat="1">
      <c r="C65" s="42"/>
      <c r="D65" s="81"/>
      <c r="E65" s="81"/>
    </row>
    <row r="66" spans="2:5" s="2" customFormat="1">
      <c r="C66" s="49" t="s">
        <v>192</v>
      </c>
      <c r="D66" s="283">
        <f>D35+D48+D64</f>
        <v>199954</v>
      </c>
      <c r="E66" s="283">
        <f t="shared" ref="E66" si="3">E35+E48+E64</f>
        <v>0</v>
      </c>
    </row>
    <row r="67" spans="2:5" s="2" customFormat="1">
      <c r="C67" s="42"/>
      <c r="D67" s="81"/>
      <c r="E67" s="81"/>
    </row>
    <row r="68" spans="2:5" s="2" customFormat="1">
      <c r="C68" s="49" t="s">
        <v>452</v>
      </c>
      <c r="D68" s="282">
        <f>Bilanci!E9</f>
        <v>0</v>
      </c>
      <c r="E68" s="282"/>
    </row>
    <row r="69" spans="2:5" s="2" customFormat="1">
      <c r="C69" s="48" t="s">
        <v>193</v>
      </c>
      <c r="D69" s="82"/>
      <c r="E69" s="82"/>
    </row>
    <row r="70" spans="2:5" s="2" customFormat="1">
      <c r="C70" s="49" t="s">
        <v>453</v>
      </c>
      <c r="D70" s="281">
        <f>Bilanci!D15</f>
        <v>299954</v>
      </c>
      <c r="E70" s="281">
        <f>Bilanci!E15</f>
        <v>0</v>
      </c>
    </row>
    <row r="71" spans="2:5" s="2" customFormat="1">
      <c r="D71" s="80"/>
      <c r="E71" s="80"/>
    </row>
    <row r="72" spans="2:5" s="2" customFormat="1" ht="15.75">
      <c r="B72" s="6"/>
      <c r="C72" s="6"/>
      <c r="D72" s="86"/>
      <c r="E72" s="86"/>
    </row>
    <row r="73" spans="2:5" ht="15.75">
      <c r="B73" s="5"/>
      <c r="C73" s="5"/>
      <c r="D73" s="87"/>
      <c r="E73" s="88"/>
    </row>
    <row r="74" spans="2:5">
      <c r="D74" s="280">
        <f>D70-Bilanci!D9</f>
        <v>0</v>
      </c>
      <c r="E74" s="280">
        <f>E70-Bilanci!E9</f>
        <v>0</v>
      </c>
    </row>
    <row r="75" spans="2:5">
      <c r="D75" s="7"/>
      <c r="E75" s="7"/>
    </row>
    <row r="76" spans="2:5" ht="14.25">
      <c r="D76" s="356" t="s">
        <v>488</v>
      </c>
      <c r="E76" s="357" t="s">
        <v>491</v>
      </c>
    </row>
    <row r="77" spans="2:5" ht="15">
      <c r="D77" s="358" t="s">
        <v>489</v>
      </c>
      <c r="E77" s="359" t="s">
        <v>490</v>
      </c>
    </row>
  </sheetData>
  <phoneticPr fontId="7" type="noConversion"/>
  <conditionalFormatting sqref="B2">
    <cfRule type="duplicateValues" dxfId="4" priority="1" stopIfTrue="1"/>
  </conditionalFormatting>
  <pageMargins left="0" right="0" top="0.15748031496062992" bottom="0" header="0" footer="0"/>
  <pageSetup paperSize="9" scale="83" orientation="portrait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9" zoomScaleNormal="100" workbookViewId="0">
      <selection sqref="A1:L39"/>
    </sheetView>
  </sheetViews>
  <sheetFormatPr defaultRowHeight="12.75"/>
  <cols>
    <col min="1" max="1" width="61.42578125" bestFit="1" customWidth="1"/>
    <col min="2" max="4" width="15.28515625" bestFit="1" customWidth="1"/>
    <col min="5" max="5" width="12.28515625" customWidth="1"/>
    <col min="6" max="7" width="15.28515625" bestFit="1" customWidth="1"/>
    <col min="8" max="8" width="12.5703125" customWidth="1"/>
    <col min="9" max="11" width="15.28515625" bestFit="1" customWidth="1"/>
    <col min="12" max="12" width="17.85546875" customWidth="1"/>
  </cols>
  <sheetData>
    <row r="1" spans="1:11">
      <c r="A1" s="138" t="s">
        <v>255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353" t="s">
        <v>480</v>
      </c>
      <c r="B2" s="354"/>
      <c r="C2" s="123"/>
      <c r="D2" s="123"/>
      <c r="E2" s="123"/>
      <c r="F2" s="123"/>
      <c r="G2" s="123"/>
      <c r="H2" s="123"/>
      <c r="I2" s="123"/>
      <c r="J2" s="123"/>
      <c r="K2" s="123"/>
    </row>
    <row r="3" spans="1:11">
      <c r="A3" s="136" t="s">
        <v>487</v>
      </c>
      <c r="B3" s="122"/>
      <c r="C3" s="123"/>
      <c r="D3" s="123"/>
      <c r="E3" s="123"/>
      <c r="F3" s="123"/>
      <c r="G3" s="123"/>
      <c r="H3" s="123"/>
      <c r="I3" s="123"/>
      <c r="J3" s="123"/>
      <c r="K3" s="123"/>
    </row>
    <row r="4" spans="1:11">
      <c r="A4" s="136" t="s">
        <v>256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ht="23.25" customHeight="1">
      <c r="A5" s="369" t="s">
        <v>257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</row>
    <row r="6" spans="1:11" ht="6" customHeight="1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ht="122.25" customHeight="1">
      <c r="A7" s="130"/>
      <c r="B7" s="133" t="s">
        <v>196</v>
      </c>
      <c r="C7" s="135" t="s">
        <v>197</v>
      </c>
      <c r="D7" s="133" t="s">
        <v>198</v>
      </c>
      <c r="E7" s="135" t="s">
        <v>116</v>
      </c>
      <c r="F7" s="135" t="s">
        <v>258</v>
      </c>
      <c r="G7" s="134" t="s">
        <v>199</v>
      </c>
      <c r="H7" s="135" t="s">
        <v>456</v>
      </c>
      <c r="I7" s="134" t="s">
        <v>0</v>
      </c>
      <c r="J7" s="134" t="s">
        <v>200</v>
      </c>
      <c r="K7" s="134" t="s">
        <v>0</v>
      </c>
    </row>
    <row r="8" spans="1:11">
      <c r="A8" s="124"/>
      <c r="B8" s="127"/>
      <c r="C8" s="127"/>
      <c r="D8" s="127"/>
      <c r="E8" s="127"/>
      <c r="F8" s="127"/>
      <c r="G8" s="127"/>
      <c r="H8" s="127"/>
      <c r="I8" s="127"/>
      <c r="J8" s="127"/>
      <c r="K8" s="128"/>
    </row>
    <row r="9" spans="1:11" s="108" customFormat="1" ht="18" customHeight="1" thickBot="1">
      <c r="A9" s="132" t="s">
        <v>259</v>
      </c>
      <c r="B9" s="111"/>
      <c r="C9" s="111"/>
      <c r="D9" s="111"/>
      <c r="E9" s="111"/>
      <c r="F9" s="111"/>
      <c r="G9" s="111"/>
      <c r="H9" s="111"/>
      <c r="I9" s="265">
        <f>SUM(B9:H9)</f>
        <v>0</v>
      </c>
      <c r="J9" s="111">
        <v>0</v>
      </c>
      <c r="K9" s="269">
        <f>I9+J9</f>
        <v>0</v>
      </c>
    </row>
    <row r="10" spans="1:11" ht="13.5" thickTop="1">
      <c r="A10" s="124" t="s">
        <v>260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>
      <c r="A11" s="132" t="s">
        <v>261</v>
      </c>
      <c r="B11" s="125">
        <f>B9</f>
        <v>0</v>
      </c>
      <c r="C11" s="125"/>
      <c r="D11" s="125"/>
      <c r="E11" s="125">
        <f>E9</f>
        <v>0</v>
      </c>
      <c r="F11" s="125"/>
      <c r="G11" s="125"/>
      <c r="H11" s="125">
        <f>H9</f>
        <v>0</v>
      </c>
      <c r="I11" s="266">
        <f>SUM(B11:H11)</f>
        <v>0</v>
      </c>
      <c r="J11" s="125">
        <v>0</v>
      </c>
      <c r="K11" s="270">
        <f>I11+J11</f>
        <v>0</v>
      </c>
    </row>
    <row r="12" spans="1:11">
      <c r="A12" s="132" t="s">
        <v>460</v>
      </c>
      <c r="B12" s="125"/>
      <c r="C12" s="125"/>
      <c r="D12" s="125"/>
      <c r="E12" s="125"/>
      <c r="F12" s="125"/>
      <c r="G12" s="125"/>
      <c r="H12" s="125"/>
      <c r="I12" s="266">
        <f t="shared" ref="I12:I21" si="0">SUM(B12:H12)</f>
        <v>0</v>
      </c>
      <c r="J12" s="125"/>
      <c r="K12" s="270">
        <f t="shared" ref="K12:K21" si="1">I12+J12</f>
        <v>0</v>
      </c>
    </row>
    <row r="13" spans="1:11">
      <c r="A13" s="124" t="s">
        <v>461</v>
      </c>
      <c r="B13" s="125"/>
      <c r="C13" s="125"/>
      <c r="D13" s="125"/>
      <c r="E13" s="125"/>
      <c r="F13" s="125"/>
      <c r="G13" s="125"/>
      <c r="H13" s="125">
        <f>Bilanci!E117</f>
        <v>0</v>
      </c>
      <c r="I13" s="266">
        <f t="shared" si="0"/>
        <v>0</v>
      </c>
      <c r="J13" s="125"/>
      <c r="K13" s="270">
        <f t="shared" si="1"/>
        <v>0</v>
      </c>
    </row>
    <row r="14" spans="1:11">
      <c r="A14" s="132" t="s">
        <v>201</v>
      </c>
      <c r="B14" s="125"/>
      <c r="C14" s="125"/>
      <c r="D14" s="125"/>
      <c r="E14" s="125"/>
      <c r="F14" s="125"/>
      <c r="G14" s="125"/>
      <c r="H14" s="125"/>
      <c r="I14" s="266">
        <f t="shared" si="0"/>
        <v>0</v>
      </c>
      <c r="J14" s="125"/>
      <c r="K14" s="270">
        <f t="shared" si="1"/>
        <v>0</v>
      </c>
    </row>
    <row r="15" spans="1:11">
      <c r="A15" s="124" t="s">
        <v>262</v>
      </c>
      <c r="B15" s="125"/>
      <c r="C15" s="125"/>
      <c r="D15" s="125"/>
      <c r="E15" s="125"/>
      <c r="F15" s="125"/>
      <c r="G15" s="125"/>
      <c r="H15" s="125"/>
      <c r="I15" s="266">
        <f t="shared" si="0"/>
        <v>0</v>
      </c>
      <c r="J15" s="125"/>
      <c r="K15" s="270">
        <f t="shared" si="1"/>
        <v>0</v>
      </c>
    </row>
    <row r="16" spans="1:11">
      <c r="A16" s="132" t="s">
        <v>462</v>
      </c>
      <c r="B16" s="125"/>
      <c r="C16" s="125"/>
      <c r="D16" s="125"/>
      <c r="E16" s="125"/>
      <c r="F16" s="125"/>
      <c r="G16" s="125"/>
      <c r="H16" s="125"/>
      <c r="I16" s="266">
        <f t="shared" si="0"/>
        <v>0</v>
      </c>
      <c r="J16" s="125"/>
      <c r="K16" s="270">
        <f t="shared" si="1"/>
        <v>0</v>
      </c>
    </row>
    <row r="17" spans="1:12">
      <c r="A17" s="132" t="s">
        <v>203</v>
      </c>
      <c r="B17" s="125"/>
      <c r="C17" s="125"/>
      <c r="D17" s="125"/>
      <c r="E17" s="125"/>
      <c r="F17" s="125"/>
      <c r="G17" s="125" t="s">
        <v>265</v>
      </c>
      <c r="H17" s="125"/>
      <c r="I17" s="266">
        <f t="shared" si="0"/>
        <v>0</v>
      </c>
      <c r="J17" s="125"/>
      <c r="K17" s="270">
        <f t="shared" si="1"/>
        <v>0</v>
      </c>
    </row>
    <row r="18" spans="1:12">
      <c r="A18" s="124" t="s">
        <v>204</v>
      </c>
      <c r="B18" s="125" t="s">
        <v>265</v>
      </c>
      <c r="C18" s="125"/>
      <c r="D18" s="125"/>
      <c r="E18" s="125"/>
      <c r="F18" s="125"/>
      <c r="G18" s="125"/>
      <c r="H18" s="125"/>
      <c r="I18" s="266">
        <f t="shared" si="0"/>
        <v>0</v>
      </c>
      <c r="J18" s="125"/>
      <c r="K18" s="270">
        <f t="shared" si="1"/>
        <v>0</v>
      </c>
    </row>
    <row r="19" spans="1:12">
      <c r="A19" s="124" t="s">
        <v>263</v>
      </c>
      <c r="B19" s="125" t="s">
        <v>265</v>
      </c>
      <c r="C19" s="125"/>
      <c r="D19" s="125" t="s">
        <v>265</v>
      </c>
      <c r="E19" s="125"/>
      <c r="F19" s="125"/>
      <c r="G19" s="125" t="s">
        <v>265</v>
      </c>
      <c r="H19" s="125"/>
      <c r="I19" s="266">
        <f t="shared" si="0"/>
        <v>0</v>
      </c>
      <c r="J19" s="125"/>
      <c r="K19" s="270">
        <f t="shared" si="1"/>
        <v>0</v>
      </c>
    </row>
    <row r="20" spans="1:12" s="105" customFormat="1">
      <c r="A20" s="109" t="s">
        <v>1</v>
      </c>
      <c r="B20" s="107"/>
      <c r="C20" s="107"/>
      <c r="D20" s="107"/>
      <c r="E20" s="107"/>
      <c r="F20" s="107"/>
      <c r="G20" s="107" t="s">
        <v>265</v>
      </c>
      <c r="H20" s="107"/>
      <c r="I20" s="266">
        <f t="shared" si="0"/>
        <v>0</v>
      </c>
      <c r="J20" s="107"/>
      <c r="K20" s="270">
        <f t="shared" si="1"/>
        <v>0</v>
      </c>
    </row>
    <row r="21" spans="1:12">
      <c r="A21" s="132" t="s">
        <v>205</v>
      </c>
      <c r="B21" s="125"/>
      <c r="C21" s="125"/>
      <c r="D21" s="125"/>
      <c r="E21" s="125">
        <f>H9</f>
        <v>0</v>
      </c>
      <c r="F21" s="125"/>
      <c r="G21" s="125" t="s">
        <v>265</v>
      </c>
      <c r="H21" s="125">
        <f>-H9</f>
        <v>0</v>
      </c>
      <c r="I21" s="266">
        <f t="shared" si="0"/>
        <v>0</v>
      </c>
      <c r="J21" s="125"/>
      <c r="K21" s="270">
        <f t="shared" si="1"/>
        <v>0</v>
      </c>
    </row>
    <row r="22" spans="1:12" ht="19.5" customHeight="1">
      <c r="A22" s="132" t="s">
        <v>264</v>
      </c>
      <c r="B22" s="267">
        <f>SUM(B11:B21)</f>
        <v>0</v>
      </c>
      <c r="C22" s="267"/>
      <c r="D22" s="267"/>
      <c r="E22" s="267">
        <f>SUM(E11:E21)</f>
        <v>0</v>
      </c>
      <c r="F22" s="267"/>
      <c r="G22" s="267"/>
      <c r="H22" s="267">
        <f>SUM(H11:H21)</f>
        <v>0</v>
      </c>
      <c r="I22" s="267">
        <f>SUM(I11:I21)</f>
        <v>0</v>
      </c>
      <c r="J22" s="267"/>
      <c r="K22" s="271">
        <f>SUM(K11:K21)</f>
        <v>0</v>
      </c>
      <c r="L22" s="274">
        <f>K22-Bilanci!E118</f>
        <v>0</v>
      </c>
    </row>
    <row r="23" spans="1:12" ht="19.5" customHeight="1" thickBot="1">
      <c r="A23" s="129" t="s">
        <v>211</v>
      </c>
      <c r="B23" s="110">
        <v>100000</v>
      </c>
      <c r="C23" s="110" t="s">
        <v>265</v>
      </c>
      <c r="D23" s="110" t="s">
        <v>265</v>
      </c>
      <c r="E23" s="110">
        <f>E22</f>
        <v>0</v>
      </c>
      <c r="F23" s="110"/>
      <c r="G23" s="110" t="s">
        <v>265</v>
      </c>
      <c r="H23" s="110">
        <f>H22</f>
        <v>0</v>
      </c>
      <c r="I23" s="268">
        <f>SUM(B23:H23)</f>
        <v>100000</v>
      </c>
      <c r="J23" s="110">
        <v>0</v>
      </c>
      <c r="K23" s="269">
        <f>I23+J23</f>
        <v>100000</v>
      </c>
    </row>
    <row r="24" spans="1:12" ht="13.5" thickTop="1">
      <c r="A24" s="132" t="s">
        <v>202</v>
      </c>
      <c r="B24" s="125"/>
      <c r="C24" s="125"/>
      <c r="D24" s="125"/>
      <c r="E24" s="125"/>
      <c r="F24" s="125"/>
      <c r="G24" s="125" t="s">
        <v>265</v>
      </c>
      <c r="H24" s="125"/>
      <c r="I24" s="125" t="s">
        <v>265</v>
      </c>
      <c r="J24" s="125"/>
      <c r="K24" s="126" t="s">
        <v>265</v>
      </c>
    </row>
    <row r="25" spans="1:12">
      <c r="A25" s="131" t="s">
        <v>454</v>
      </c>
      <c r="B25" s="125"/>
      <c r="C25" s="125"/>
      <c r="D25" s="125"/>
      <c r="E25" s="125"/>
      <c r="F25" s="125"/>
      <c r="G25" s="125"/>
      <c r="H25" s="125">
        <f>Bilanci!D117</f>
        <v>621172</v>
      </c>
      <c r="I25" s="266">
        <f>SUM(B25:H25)</f>
        <v>621172</v>
      </c>
      <c r="J25" s="125">
        <v>0</v>
      </c>
      <c r="K25" s="270">
        <f>I25+J25</f>
        <v>621172</v>
      </c>
    </row>
    <row r="26" spans="1:12">
      <c r="A26" s="131" t="s">
        <v>201</v>
      </c>
      <c r="B26" s="125"/>
      <c r="C26" s="125"/>
      <c r="D26" s="125"/>
      <c r="E26" s="125"/>
      <c r="F26" s="125"/>
      <c r="G26" s="125" t="s">
        <v>265</v>
      </c>
      <c r="H26" s="125"/>
      <c r="I26" s="266">
        <f t="shared" ref="I26:I33" si="2">SUM(B26:H26)</f>
        <v>0</v>
      </c>
      <c r="J26" s="125"/>
      <c r="K26" s="270">
        <f t="shared" ref="K26:K33" si="3">I26+J26</f>
        <v>0</v>
      </c>
    </row>
    <row r="27" spans="1:12">
      <c r="A27" s="131" t="s">
        <v>262</v>
      </c>
      <c r="B27" s="125"/>
      <c r="C27" s="125"/>
      <c r="D27" s="125"/>
      <c r="E27" s="125"/>
      <c r="F27" s="125"/>
      <c r="G27" s="125"/>
      <c r="H27" s="125"/>
      <c r="I27" s="266">
        <f t="shared" si="2"/>
        <v>0</v>
      </c>
      <c r="J27" s="125"/>
      <c r="K27" s="270">
        <f t="shared" si="3"/>
        <v>0</v>
      </c>
    </row>
    <row r="28" spans="1:12">
      <c r="A28" s="131" t="s">
        <v>455</v>
      </c>
      <c r="B28" s="125"/>
      <c r="C28" s="125"/>
      <c r="D28" s="125"/>
      <c r="E28" s="125"/>
      <c r="F28" s="125"/>
      <c r="G28" s="125"/>
      <c r="H28" s="125"/>
      <c r="I28" s="266">
        <f t="shared" si="2"/>
        <v>0</v>
      </c>
      <c r="J28" s="125"/>
      <c r="K28" s="270">
        <f t="shared" si="3"/>
        <v>0</v>
      </c>
    </row>
    <row r="29" spans="1:12">
      <c r="A29" s="124" t="s">
        <v>203</v>
      </c>
      <c r="B29" s="125"/>
      <c r="C29" s="125"/>
      <c r="D29" s="125"/>
      <c r="E29" s="125"/>
      <c r="F29" s="125"/>
      <c r="G29" s="125" t="s">
        <v>265</v>
      </c>
      <c r="H29" s="125"/>
      <c r="I29" s="266">
        <f t="shared" si="2"/>
        <v>0</v>
      </c>
      <c r="J29" s="125"/>
      <c r="K29" s="270">
        <f t="shared" si="3"/>
        <v>0</v>
      </c>
    </row>
    <row r="30" spans="1:12">
      <c r="A30" s="124" t="s">
        <v>204</v>
      </c>
      <c r="B30" s="125" t="s">
        <v>265</v>
      </c>
      <c r="C30" s="125"/>
      <c r="D30" s="125"/>
      <c r="E30" s="125"/>
      <c r="F30" s="125"/>
      <c r="G30" s="125"/>
      <c r="H30" s="125"/>
      <c r="I30" s="266">
        <f t="shared" si="2"/>
        <v>0</v>
      </c>
      <c r="J30" s="125"/>
      <c r="K30" s="270">
        <f t="shared" si="3"/>
        <v>0</v>
      </c>
    </row>
    <row r="31" spans="1:12">
      <c r="A31" s="124" t="s">
        <v>263</v>
      </c>
      <c r="B31" s="125" t="s">
        <v>265</v>
      </c>
      <c r="C31" s="125"/>
      <c r="D31" s="125" t="s">
        <v>265</v>
      </c>
      <c r="E31" s="125"/>
      <c r="F31" s="125"/>
      <c r="G31" s="125"/>
      <c r="H31" s="125"/>
      <c r="I31" s="266">
        <f t="shared" si="2"/>
        <v>0</v>
      </c>
      <c r="J31" s="125"/>
      <c r="K31" s="270">
        <f t="shared" si="3"/>
        <v>0</v>
      </c>
    </row>
    <row r="32" spans="1:12">
      <c r="A32" s="131" t="s">
        <v>1</v>
      </c>
      <c r="B32" s="125"/>
      <c r="C32" s="125"/>
      <c r="D32" s="125"/>
      <c r="E32" s="125"/>
      <c r="F32" s="125"/>
      <c r="G32" s="125" t="s">
        <v>265</v>
      </c>
      <c r="H32" s="125"/>
      <c r="I32" s="266">
        <f t="shared" si="2"/>
        <v>0</v>
      </c>
      <c r="J32" s="125"/>
      <c r="K32" s="270">
        <f t="shared" si="3"/>
        <v>0</v>
      </c>
    </row>
    <row r="33" spans="1:12" s="105" customFormat="1" ht="18.75" customHeight="1">
      <c r="A33" s="104" t="s">
        <v>205</v>
      </c>
      <c r="B33" s="106" t="s">
        <v>265</v>
      </c>
      <c r="C33" s="106"/>
      <c r="D33" s="106"/>
      <c r="E33" s="106">
        <f>H23</f>
        <v>0</v>
      </c>
      <c r="F33" s="106"/>
      <c r="G33" s="106" t="s">
        <v>265</v>
      </c>
      <c r="H33" s="106">
        <f>-H23</f>
        <v>0</v>
      </c>
      <c r="I33" s="272">
        <f t="shared" si="2"/>
        <v>0</v>
      </c>
      <c r="J33" s="106"/>
      <c r="K33" s="273">
        <f t="shared" si="3"/>
        <v>0</v>
      </c>
    </row>
    <row r="34" spans="1:12" s="105" customFormat="1" ht="18.75" customHeight="1" thickBot="1">
      <c r="A34" s="104" t="s">
        <v>463</v>
      </c>
      <c r="B34" s="276">
        <f>SUM(B23:B33)</f>
        <v>100000</v>
      </c>
      <c r="C34" s="276"/>
      <c r="D34" s="276"/>
      <c r="E34" s="276"/>
      <c r="F34" s="276"/>
      <c r="G34" s="276"/>
      <c r="H34" s="276">
        <f>SUM(H23:H33)</f>
        <v>621172</v>
      </c>
      <c r="I34" s="276">
        <f>SUM(I23:I33)</f>
        <v>721172</v>
      </c>
      <c r="J34" s="276">
        <f>SUM(J23:J33)</f>
        <v>0</v>
      </c>
      <c r="K34" s="275">
        <f>SUM(K23:K33)</f>
        <v>721172</v>
      </c>
      <c r="L34" s="277">
        <f>K34-Bilanci!D118</f>
        <v>0</v>
      </c>
    </row>
    <row r="35" spans="1:12" ht="13.5" thickTop="1"/>
    <row r="37" spans="1:12" ht="28.5">
      <c r="G37" s="356" t="s">
        <v>488</v>
      </c>
      <c r="H37" s="357" t="s">
        <v>491</v>
      </c>
    </row>
    <row r="38" spans="1:12" ht="15">
      <c r="G38" s="358" t="s">
        <v>489</v>
      </c>
      <c r="H38" s="359" t="s">
        <v>490</v>
      </c>
    </row>
  </sheetData>
  <mergeCells count="1">
    <mergeCell ref="A5:K5"/>
  </mergeCells>
  <conditionalFormatting sqref="A2">
    <cfRule type="duplicateValues" dxfId="3" priority="1" stopIfTrue="1"/>
  </conditionalFormatting>
  <pageMargins left="0.7" right="0.7" top="0.75" bottom="0.75" header="0.3" footer="0.3"/>
  <pageSetup paperSize="9" scale="59" orientation="landscape" horizontalDpi="300" verticalDpi="300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zoomScaleSheetLayoutView="100" workbookViewId="0">
      <selection sqref="A1:B3"/>
    </sheetView>
  </sheetViews>
  <sheetFormatPr defaultRowHeight="12.75"/>
  <cols>
    <col min="1" max="1" width="26.5703125" customWidth="1"/>
    <col min="2" max="5" width="29.5703125" customWidth="1"/>
    <col min="6" max="6" width="21.140625" customWidth="1"/>
    <col min="7" max="7" width="10.140625" bestFit="1" customWidth="1"/>
  </cols>
  <sheetData>
    <row r="1" spans="1:7">
      <c r="A1" s="138" t="s">
        <v>255</v>
      </c>
      <c r="B1" s="122"/>
      <c r="C1" s="121"/>
      <c r="D1" s="121"/>
      <c r="E1" s="121"/>
      <c r="F1" s="121"/>
      <c r="G1" s="24"/>
    </row>
    <row r="2" spans="1:7">
      <c r="A2" s="353" t="s">
        <v>480</v>
      </c>
      <c r="B2" s="354"/>
      <c r="C2" s="122"/>
      <c r="D2" s="122"/>
      <c r="E2" s="122"/>
      <c r="F2" s="121"/>
      <c r="G2" s="24"/>
    </row>
    <row r="3" spans="1:7" s="119" customFormat="1">
      <c r="A3" s="136" t="s">
        <v>487</v>
      </c>
      <c r="B3" s="122"/>
      <c r="C3" s="122"/>
      <c r="D3" s="122"/>
      <c r="E3" s="122"/>
      <c r="F3" s="121"/>
      <c r="G3" s="24"/>
    </row>
    <row r="4" spans="1:7">
      <c r="A4" s="136" t="s">
        <v>256</v>
      </c>
      <c r="B4" s="122"/>
      <c r="C4" s="122"/>
      <c r="D4" s="122"/>
      <c r="E4" s="122"/>
      <c r="F4" s="121"/>
      <c r="G4" s="24"/>
    </row>
    <row r="5" spans="1:7" ht="23.25" customHeight="1">
      <c r="A5" s="112"/>
      <c r="B5" s="113" t="s">
        <v>52</v>
      </c>
      <c r="C5" s="113" t="s">
        <v>32</v>
      </c>
      <c r="D5" s="113" t="s">
        <v>6</v>
      </c>
      <c r="E5" s="113" t="s">
        <v>0</v>
      </c>
      <c r="F5" s="121"/>
      <c r="G5" s="24"/>
    </row>
    <row r="6" spans="1:7" ht="19.5" customHeight="1">
      <c r="A6" s="114" t="s">
        <v>2</v>
      </c>
      <c r="B6" s="260"/>
      <c r="C6" s="260"/>
      <c r="D6" s="260"/>
      <c r="E6" s="260"/>
      <c r="F6" s="7"/>
      <c r="G6" s="24"/>
    </row>
    <row r="7" spans="1:7" ht="19.5" customHeight="1">
      <c r="A7" s="115" t="s">
        <v>212</v>
      </c>
      <c r="B7" s="261"/>
      <c r="C7" s="260"/>
      <c r="D7" s="261"/>
      <c r="E7" s="278">
        <f>SUM(B7:D7)</f>
        <v>0</v>
      </c>
      <c r="F7" s="7"/>
      <c r="G7" s="24"/>
    </row>
    <row r="8" spans="1:7" ht="19.5" customHeight="1">
      <c r="A8" s="115" t="s">
        <v>3</v>
      </c>
      <c r="B8" s="262"/>
      <c r="C8" s="263"/>
      <c r="D8" s="262"/>
      <c r="E8" s="279">
        <f>SUM(B8:D8)</f>
        <v>0</v>
      </c>
      <c r="F8" s="7"/>
      <c r="G8" s="24"/>
    </row>
    <row r="9" spans="1:7" ht="19.5" customHeight="1">
      <c r="A9" s="115" t="s">
        <v>4</v>
      </c>
      <c r="B9" s="260"/>
      <c r="C9" s="260"/>
      <c r="D9" s="262"/>
      <c r="E9" s="279">
        <f>SUM(B9:D9)</f>
        <v>0</v>
      </c>
      <c r="F9" s="7"/>
      <c r="G9" s="120"/>
    </row>
    <row r="10" spans="1:7" ht="19.5" customHeight="1">
      <c r="A10" s="115" t="s">
        <v>213</v>
      </c>
      <c r="B10" s="278">
        <f>B7+B8-B9</f>
        <v>0</v>
      </c>
      <c r="C10" s="278">
        <f>C7+C8-C9</f>
        <v>0</v>
      </c>
      <c r="D10" s="278">
        <f>D7+D8-D9</f>
        <v>0</v>
      </c>
      <c r="E10" s="278">
        <f>E7+E8-E9</f>
        <v>0</v>
      </c>
      <c r="F10" s="7"/>
      <c r="G10" s="120"/>
    </row>
    <row r="11" spans="1:7" ht="19.5" customHeight="1">
      <c r="A11" s="116"/>
      <c r="B11" s="264"/>
      <c r="C11" s="264"/>
      <c r="D11" s="264"/>
      <c r="E11" s="264"/>
      <c r="F11" s="7"/>
      <c r="G11" s="120"/>
    </row>
    <row r="12" spans="1:7" ht="19.5" customHeight="1">
      <c r="A12" s="114" t="s">
        <v>5</v>
      </c>
      <c r="B12" s="260"/>
      <c r="C12" s="260"/>
      <c r="D12" s="260"/>
      <c r="E12" s="260"/>
      <c r="F12" s="7"/>
      <c r="G12" s="120"/>
    </row>
    <row r="13" spans="1:7" ht="19.5" customHeight="1">
      <c r="A13" s="115" t="s">
        <v>214</v>
      </c>
      <c r="B13" s="261"/>
      <c r="C13" s="260"/>
      <c r="D13" s="262"/>
      <c r="E13" s="278">
        <f>SUM(B13:D13)</f>
        <v>0</v>
      </c>
      <c r="F13" s="7"/>
      <c r="G13" s="120"/>
    </row>
    <row r="14" spans="1:7" ht="19.5" customHeight="1">
      <c r="A14" s="115" t="s">
        <v>7</v>
      </c>
      <c r="B14" s="261"/>
      <c r="C14" s="263"/>
      <c r="D14" s="262"/>
      <c r="E14" s="279">
        <f>SUM(B14:D14)</f>
        <v>0</v>
      </c>
      <c r="F14" s="280">
        <f>E14+PASH!C31</f>
        <v>0</v>
      </c>
      <c r="G14" s="117"/>
    </row>
    <row r="15" spans="1:7" ht="19.5" customHeight="1">
      <c r="A15" s="115" t="s">
        <v>4</v>
      </c>
      <c r="B15" s="262"/>
      <c r="C15" s="260"/>
      <c r="D15" s="262"/>
      <c r="E15" s="279">
        <f>SUM(B15:D15)</f>
        <v>0</v>
      </c>
      <c r="F15" s="7"/>
      <c r="G15" s="120"/>
    </row>
    <row r="16" spans="1:7" ht="19.5" customHeight="1">
      <c r="A16" s="115" t="s">
        <v>215</v>
      </c>
      <c r="B16" s="278">
        <f>B13+B14-B15</f>
        <v>0</v>
      </c>
      <c r="C16" s="278">
        <f>C13+C14-C15</f>
        <v>0</v>
      </c>
      <c r="D16" s="278">
        <f>D13+D14-D15</f>
        <v>0</v>
      </c>
      <c r="E16" s="278">
        <f>E13+E14-E15</f>
        <v>0</v>
      </c>
      <c r="F16" s="7"/>
      <c r="G16" s="120"/>
    </row>
    <row r="17" spans="1:7" ht="19.5" customHeight="1">
      <c r="A17" s="116"/>
      <c r="B17" s="264"/>
      <c r="C17" s="264"/>
      <c r="D17" s="264"/>
      <c r="E17" s="264"/>
      <c r="F17" s="7"/>
      <c r="G17" s="120"/>
    </row>
    <row r="18" spans="1:7" ht="19.5" customHeight="1">
      <c r="A18" s="114" t="s">
        <v>216</v>
      </c>
      <c r="B18" s="279">
        <f>B7-B13</f>
        <v>0</v>
      </c>
      <c r="C18" s="279">
        <f>C7-C13</f>
        <v>0</v>
      </c>
      <c r="D18" s="279">
        <f>D7-D13</f>
        <v>0</v>
      </c>
      <c r="E18" s="279">
        <f>SUM(B18:D18)</f>
        <v>0</v>
      </c>
      <c r="F18" s="7"/>
      <c r="G18" s="118"/>
    </row>
    <row r="19" spans="1:7" ht="19.5" customHeight="1">
      <c r="A19" s="114" t="s">
        <v>217</v>
      </c>
      <c r="B19" s="278">
        <f>B10-B16</f>
        <v>0</v>
      </c>
      <c r="C19" s="278">
        <f>C10-C16</f>
        <v>0</v>
      </c>
      <c r="D19" s="278">
        <f>D10-D16</f>
        <v>0</v>
      </c>
      <c r="E19" s="278">
        <f>SUM(B19:D19)</f>
        <v>0</v>
      </c>
      <c r="F19" s="280">
        <f>E19-Bilanci!D48-Bilanci!D49-Bilanci!D50</f>
        <v>0</v>
      </c>
      <c r="G19" s="120"/>
    </row>
    <row r="20" spans="1:7">
      <c r="A20" s="120"/>
      <c r="B20" s="117"/>
      <c r="C20" s="117"/>
      <c r="D20" s="117"/>
      <c r="E20" s="117"/>
      <c r="F20" s="117"/>
      <c r="G20" s="120"/>
    </row>
    <row r="21" spans="1:7">
      <c r="A21" s="120"/>
      <c r="B21" s="117"/>
      <c r="C21" s="117"/>
      <c r="D21" s="117"/>
      <c r="E21" s="117"/>
      <c r="F21" s="117"/>
      <c r="G21" s="120"/>
    </row>
    <row r="22" spans="1:7">
      <c r="A22" s="120"/>
      <c r="B22" s="117"/>
      <c r="C22" s="117"/>
      <c r="D22" s="117"/>
      <c r="E22" s="117"/>
      <c r="F22" s="117"/>
      <c r="G22" s="120"/>
    </row>
    <row r="23" spans="1:7">
      <c r="F23" s="100"/>
    </row>
    <row r="24" spans="1:7">
      <c r="D24" s="92"/>
      <c r="E24" s="92"/>
      <c r="F24" s="100"/>
    </row>
    <row r="25" spans="1:7">
      <c r="E25" s="92"/>
      <c r="F25" s="100"/>
    </row>
    <row r="26" spans="1:7">
      <c r="F26" s="100"/>
    </row>
    <row r="27" spans="1:7">
      <c r="C27" s="92"/>
      <c r="F27" s="100"/>
    </row>
    <row r="28" spans="1:7">
      <c r="F28" s="100"/>
    </row>
    <row r="29" spans="1:7">
      <c r="F29" s="100"/>
    </row>
    <row r="30" spans="1:7">
      <c r="F30" s="100"/>
    </row>
    <row r="31" spans="1:7">
      <c r="F31" s="100"/>
    </row>
    <row r="32" spans="1:7">
      <c r="F32" s="100"/>
    </row>
    <row r="33" spans="6:6">
      <c r="F33" s="100"/>
    </row>
    <row r="34" spans="6:6">
      <c r="F34" s="100"/>
    </row>
  </sheetData>
  <phoneticPr fontId="7" type="noConversion"/>
  <conditionalFormatting sqref="A2">
    <cfRule type="duplicateValues" dxfId="2" priority="1" stopIfTrue="1"/>
  </conditionalFormatting>
  <pageMargins left="0.75" right="0.75" top="1" bottom="1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sqref="A1:B3"/>
    </sheetView>
  </sheetViews>
  <sheetFormatPr defaultRowHeight="12.75"/>
  <cols>
    <col min="1" max="1" width="5.140625" customWidth="1"/>
    <col min="2" max="13" width="23.140625" customWidth="1"/>
  </cols>
  <sheetData>
    <row r="1" spans="1:13" s="224" customFormat="1">
      <c r="A1" s="138" t="s">
        <v>255</v>
      </c>
      <c r="B1" s="122"/>
    </row>
    <row r="2" spans="1:13" s="224" customFormat="1">
      <c r="A2" s="353" t="s">
        <v>480</v>
      </c>
      <c r="B2" s="354"/>
    </row>
    <row r="3" spans="1:13" s="224" customFormat="1">
      <c r="A3" s="136" t="s">
        <v>487</v>
      </c>
      <c r="B3" s="122"/>
    </row>
    <row r="4" spans="1:13" s="224" customFormat="1">
      <c r="A4" s="136" t="s">
        <v>256</v>
      </c>
    </row>
    <row r="5" spans="1:13" ht="15.75">
      <c r="A5" s="370" t="s">
        <v>385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 s="241" customFormat="1">
      <c r="A6" s="245" t="s">
        <v>11</v>
      </c>
      <c r="B6" s="245" t="s">
        <v>386</v>
      </c>
      <c r="C6" s="245" t="s">
        <v>387</v>
      </c>
      <c r="D6" s="245" t="s">
        <v>388</v>
      </c>
      <c r="E6" s="245" t="s">
        <v>389</v>
      </c>
      <c r="F6" s="245" t="s">
        <v>390</v>
      </c>
      <c r="G6" s="245" t="s">
        <v>391</v>
      </c>
      <c r="H6" s="245" t="s">
        <v>392</v>
      </c>
      <c r="I6" s="245" t="s">
        <v>393</v>
      </c>
      <c r="J6" s="245" t="s">
        <v>394</v>
      </c>
      <c r="K6" s="245" t="s">
        <v>395</v>
      </c>
      <c r="L6" s="245" t="s">
        <v>396</v>
      </c>
      <c r="M6" s="245" t="s">
        <v>397</v>
      </c>
    </row>
  </sheetData>
  <mergeCells count="1">
    <mergeCell ref="A5:M5"/>
  </mergeCells>
  <conditionalFormatting sqref="A2">
    <cfRule type="duplicateValues" dxfId="1" priority="1" stopIfTrue="1"/>
  </conditionalFormatting>
  <pageMargins left="0.25" right="0.25" top="0.75" bottom="0.75" header="0.3" footer="0.3"/>
  <pageSetup paperSize="9" scale="5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E33" sqref="E33"/>
    </sheetView>
  </sheetViews>
  <sheetFormatPr defaultRowHeight="12.75"/>
  <cols>
    <col min="1" max="1" width="4.85546875" customWidth="1"/>
    <col min="2" max="2" width="20.28515625" customWidth="1"/>
    <col min="3" max="3" width="20.42578125" bestFit="1" customWidth="1"/>
    <col min="4" max="4" width="14.5703125" bestFit="1" customWidth="1"/>
    <col min="5" max="5" width="17.7109375" bestFit="1" customWidth="1"/>
    <col min="6" max="6" width="19.5703125" bestFit="1" customWidth="1"/>
    <col min="7" max="7" width="16.28515625" bestFit="1" customWidth="1"/>
    <col min="8" max="8" width="17.85546875" bestFit="1" customWidth="1"/>
    <col min="9" max="9" width="10.28515625" bestFit="1" customWidth="1"/>
    <col min="10" max="10" width="14.5703125" bestFit="1" customWidth="1"/>
    <col min="11" max="11" width="23.140625" bestFit="1" customWidth="1"/>
    <col min="12" max="12" width="17.42578125" bestFit="1" customWidth="1"/>
    <col min="13" max="13" width="25.7109375" bestFit="1" customWidth="1"/>
  </cols>
  <sheetData>
    <row r="1" spans="1:13" s="224" customFormat="1">
      <c r="A1" s="138" t="s">
        <v>255</v>
      </c>
      <c r="B1" s="122"/>
    </row>
    <row r="2" spans="1:13" s="224" customFormat="1">
      <c r="A2" s="353" t="s">
        <v>480</v>
      </c>
      <c r="B2" s="354"/>
    </row>
    <row r="3" spans="1:13" s="224" customFormat="1">
      <c r="A3" s="136" t="s">
        <v>487</v>
      </c>
      <c r="B3" s="122"/>
    </row>
    <row r="4" spans="1:13" s="224" customFormat="1">
      <c r="A4" s="136" t="s">
        <v>256</v>
      </c>
    </row>
    <row r="5" spans="1:13" ht="15.75">
      <c r="A5" s="371" t="s">
        <v>398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</row>
    <row r="6" spans="1:13">
      <c r="A6" s="246" t="s">
        <v>11</v>
      </c>
      <c r="B6" s="246" t="s">
        <v>386</v>
      </c>
      <c r="C6" s="246" t="s">
        <v>387</v>
      </c>
      <c r="D6" s="246" t="s">
        <v>399</v>
      </c>
      <c r="E6" s="246" t="s">
        <v>400</v>
      </c>
      <c r="F6" s="246" t="s">
        <v>401</v>
      </c>
      <c r="G6" s="246" t="s">
        <v>402</v>
      </c>
      <c r="H6" s="246" t="s">
        <v>403</v>
      </c>
      <c r="I6" s="246" t="s">
        <v>404</v>
      </c>
      <c r="J6" s="246" t="s">
        <v>394</v>
      </c>
      <c r="K6" s="246" t="s">
        <v>405</v>
      </c>
      <c r="L6" s="246" t="s">
        <v>406</v>
      </c>
      <c r="M6" s="246" t="s">
        <v>407</v>
      </c>
    </row>
  </sheetData>
  <mergeCells count="1">
    <mergeCell ref="A5:M5"/>
  </mergeCells>
  <conditionalFormatting sqref="A2">
    <cfRule type="duplicateValues" dxfId="0" priority="1" stopIfTrue="1"/>
  </conditionalFormatting>
  <pageMargins left="0.25" right="0.25" top="0.75" bottom="0.75" header="0.3" footer="0.3"/>
  <pageSetup paperSize="9" scale="6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selection activeCell="K35" sqref="K35"/>
    </sheetView>
  </sheetViews>
  <sheetFormatPr defaultRowHeight="12.75"/>
  <cols>
    <col min="1" max="1" width="14.28515625" customWidth="1"/>
    <col min="2" max="4" width="12.85546875" customWidth="1"/>
    <col min="5" max="5" width="10.7109375" customWidth="1"/>
    <col min="6" max="6" width="16.140625" customWidth="1"/>
    <col min="7" max="7" width="11.7109375" customWidth="1"/>
    <col min="8" max="8" width="10" bestFit="1" customWidth="1"/>
    <col min="9" max="9" width="11.85546875" customWidth="1"/>
    <col min="11" max="11" width="12" customWidth="1"/>
    <col min="12" max="12" width="10.140625" customWidth="1"/>
    <col min="13" max="13" width="13.42578125" customWidth="1"/>
    <col min="14" max="14" width="11.140625" customWidth="1"/>
    <col min="15" max="15" width="11.85546875" customWidth="1"/>
    <col min="17" max="18" width="12.140625" customWidth="1"/>
  </cols>
  <sheetData>
    <row r="1" spans="1:18" s="224" customFormat="1">
      <c r="A1" s="138" t="s">
        <v>255</v>
      </c>
    </row>
    <row r="2" spans="1:18" s="224" customFormat="1">
      <c r="A2" s="136" t="s">
        <v>418</v>
      </c>
    </row>
    <row r="3" spans="1:18" s="224" customFormat="1">
      <c r="A3" s="136" t="s">
        <v>419</v>
      </c>
    </row>
    <row r="4" spans="1:18" s="224" customFormat="1">
      <c r="A4" s="136" t="s">
        <v>256</v>
      </c>
    </row>
    <row r="5" spans="1:18" ht="18.75">
      <c r="A5" s="200"/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8"/>
      <c r="Q5" s="309"/>
      <c r="R5" s="309"/>
    </row>
    <row r="6" spans="1:18" ht="13.5" thickBo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1"/>
      <c r="M6" s="200"/>
      <c r="N6" s="202"/>
      <c r="O6" s="200"/>
      <c r="P6" s="200"/>
      <c r="Q6" s="200"/>
      <c r="R6" s="200"/>
    </row>
    <row r="7" spans="1:18" ht="15.75" thickBot="1">
      <c r="A7" s="240"/>
      <c r="B7" s="374"/>
      <c r="C7" s="375"/>
      <c r="D7" s="376" t="s">
        <v>324</v>
      </c>
      <c r="E7" s="374"/>
      <c r="F7" s="374"/>
      <c r="G7" s="374"/>
      <c r="H7" s="374"/>
      <c r="I7" s="374"/>
      <c r="J7" s="374"/>
      <c r="K7" s="374"/>
      <c r="L7" s="374"/>
      <c r="M7" s="374"/>
      <c r="N7" s="375"/>
      <c r="O7" s="257"/>
      <c r="P7" s="258"/>
      <c r="Q7" s="203"/>
      <c r="R7" s="220"/>
    </row>
    <row r="8" spans="1:18" s="242" customFormat="1" ht="17.25" customHeight="1">
      <c r="A8" s="379" t="s">
        <v>325</v>
      </c>
      <c r="B8" s="383" t="s">
        <v>326</v>
      </c>
      <c r="C8" s="384"/>
      <c r="D8" s="255" t="s">
        <v>327</v>
      </c>
      <c r="E8" s="256" t="s">
        <v>328</v>
      </c>
      <c r="F8" s="381" t="s">
        <v>329</v>
      </c>
      <c r="G8" s="385" t="s">
        <v>330</v>
      </c>
      <c r="H8" s="386"/>
      <c r="I8" s="383" t="s">
        <v>331</v>
      </c>
      <c r="J8" s="387"/>
      <c r="K8" s="383" t="s">
        <v>332</v>
      </c>
      <c r="L8" s="387"/>
      <c r="M8" s="383" t="s">
        <v>334</v>
      </c>
      <c r="N8" s="384"/>
      <c r="O8" s="372" t="s">
        <v>410</v>
      </c>
      <c r="P8" s="373"/>
      <c r="Q8" s="247" t="s">
        <v>336</v>
      </c>
      <c r="R8" s="248" t="s">
        <v>337</v>
      </c>
    </row>
    <row r="9" spans="1:18" s="242" customFormat="1" ht="19.5" customHeight="1">
      <c r="A9" s="380"/>
      <c r="B9" s="243" t="s">
        <v>408</v>
      </c>
      <c r="C9" s="249" t="s">
        <v>335</v>
      </c>
      <c r="D9" s="250" t="s">
        <v>409</v>
      </c>
      <c r="E9" s="251" t="s">
        <v>338</v>
      </c>
      <c r="F9" s="382"/>
      <c r="G9" s="243" t="s">
        <v>408</v>
      </c>
      <c r="H9" s="249" t="s">
        <v>335</v>
      </c>
      <c r="I9" s="243" t="s">
        <v>408</v>
      </c>
      <c r="J9" s="249" t="s">
        <v>333</v>
      </c>
      <c r="K9" s="243" t="s">
        <v>408</v>
      </c>
      <c r="L9" s="223" t="s">
        <v>333</v>
      </c>
      <c r="M9" s="243" t="s">
        <v>408</v>
      </c>
      <c r="N9" s="253" t="s">
        <v>333</v>
      </c>
      <c r="O9" s="254" t="s">
        <v>408</v>
      </c>
      <c r="P9" s="223" t="s">
        <v>333</v>
      </c>
      <c r="Q9" s="244" t="s">
        <v>339</v>
      </c>
      <c r="R9" s="252" t="s">
        <v>411</v>
      </c>
    </row>
    <row r="10" spans="1:18">
      <c r="A10" s="259" t="s">
        <v>340</v>
      </c>
      <c r="B10" s="307"/>
      <c r="C10" s="308"/>
      <c r="D10" s="207"/>
      <c r="E10" s="208"/>
      <c r="F10" s="208"/>
      <c r="G10" s="209"/>
      <c r="H10" s="205"/>
      <c r="I10" s="205"/>
      <c r="J10" s="205"/>
      <c r="K10" s="210"/>
      <c r="L10" s="211"/>
      <c r="M10" s="211"/>
      <c r="N10" s="212"/>
      <c r="O10" s="210"/>
      <c r="P10" s="206"/>
      <c r="Q10" s="207">
        <v>10257612</v>
      </c>
      <c r="R10" s="221">
        <v>0</v>
      </c>
    </row>
    <row r="11" spans="1:18">
      <c r="A11" s="204" t="s">
        <v>341</v>
      </c>
      <c r="B11" s="337">
        <v>9793065</v>
      </c>
      <c r="C11" s="306">
        <f>B11*0.2</f>
        <v>1958613</v>
      </c>
      <c r="D11" s="338">
        <v>923949</v>
      </c>
      <c r="E11" s="213"/>
      <c r="F11" s="213"/>
      <c r="G11" s="339">
        <v>23066810</v>
      </c>
      <c r="H11" s="214">
        <f>G11*20%</f>
        <v>4613362</v>
      </c>
      <c r="I11" s="340"/>
      <c r="J11" s="214">
        <f>I11*20%</f>
        <v>0</v>
      </c>
      <c r="K11" s="341">
        <v>1866497</v>
      </c>
      <c r="L11" s="215">
        <f>K11*0.2</f>
        <v>373299.4</v>
      </c>
      <c r="M11" s="215"/>
      <c r="N11" s="216"/>
      <c r="O11" s="214"/>
      <c r="P11" s="215">
        <v>0</v>
      </c>
      <c r="Q11" s="301">
        <f t="shared" ref="Q11:Q22" si="0">Q10+H11+J11+L11+N11+P11+R11-C11</f>
        <v>13285660.4</v>
      </c>
      <c r="R11" s="222"/>
    </row>
    <row r="12" spans="1:18">
      <c r="A12" s="204" t="s">
        <v>342</v>
      </c>
      <c r="B12" s="337">
        <v>7663672</v>
      </c>
      <c r="C12" s="306">
        <f t="shared" ref="C12:C22" si="1">B12*0.2</f>
        <v>1532734.4000000001</v>
      </c>
      <c r="D12" s="338">
        <v>716087</v>
      </c>
      <c r="E12" s="213"/>
      <c r="F12" s="213"/>
      <c r="G12" s="339">
        <v>933625</v>
      </c>
      <c r="H12" s="214">
        <f t="shared" ref="H12:H22" si="2">G12*20%</f>
        <v>186725</v>
      </c>
      <c r="I12" s="340"/>
      <c r="J12" s="214">
        <f t="shared" ref="J12:J22" si="3">I12*20%</f>
        <v>0</v>
      </c>
      <c r="K12" s="341">
        <v>41598</v>
      </c>
      <c r="L12" s="215">
        <f t="shared" ref="L12:L22" si="4">K12*0.2</f>
        <v>8319.6</v>
      </c>
      <c r="M12" s="215"/>
      <c r="N12" s="216"/>
      <c r="O12" s="214"/>
      <c r="P12" s="215">
        <v>0</v>
      </c>
      <c r="Q12" s="301">
        <f t="shared" si="0"/>
        <v>11947970.6</v>
      </c>
      <c r="R12" s="222"/>
    </row>
    <row r="13" spans="1:18">
      <c r="A13" s="204" t="s">
        <v>343</v>
      </c>
      <c r="B13" s="337">
        <v>9924040</v>
      </c>
      <c r="C13" s="306">
        <f t="shared" si="1"/>
        <v>1984808</v>
      </c>
      <c r="D13" s="338">
        <v>674900</v>
      </c>
      <c r="E13" s="213"/>
      <c r="F13" s="213"/>
      <c r="G13" s="339"/>
      <c r="H13" s="214">
        <f t="shared" si="2"/>
        <v>0</v>
      </c>
      <c r="I13" s="340"/>
      <c r="J13" s="214">
        <f t="shared" si="3"/>
        <v>0</v>
      </c>
      <c r="K13" s="341">
        <v>985139</v>
      </c>
      <c r="L13" s="215">
        <f t="shared" si="4"/>
        <v>197027.80000000002</v>
      </c>
      <c r="M13" s="215"/>
      <c r="N13" s="216">
        <f>M13*0.2</f>
        <v>0</v>
      </c>
      <c r="O13" s="214"/>
      <c r="P13" s="215">
        <v>0</v>
      </c>
      <c r="Q13" s="301">
        <f t="shared" si="0"/>
        <v>10160190.4</v>
      </c>
      <c r="R13" s="222"/>
    </row>
    <row r="14" spans="1:18">
      <c r="A14" s="204" t="s">
        <v>344</v>
      </c>
      <c r="B14" s="337">
        <v>10765772</v>
      </c>
      <c r="C14" s="306">
        <f t="shared" si="1"/>
        <v>2153154.4</v>
      </c>
      <c r="D14" s="338">
        <v>674900</v>
      </c>
      <c r="E14" s="213"/>
      <c r="F14" s="213"/>
      <c r="G14" s="339"/>
      <c r="H14" s="214">
        <f t="shared" si="2"/>
        <v>0</v>
      </c>
      <c r="I14" s="340"/>
      <c r="J14" s="214">
        <f t="shared" si="3"/>
        <v>0</v>
      </c>
      <c r="K14" s="341">
        <v>4224524</v>
      </c>
      <c r="L14" s="215">
        <f t="shared" si="4"/>
        <v>844904.8</v>
      </c>
      <c r="M14" s="215"/>
      <c r="N14" s="216"/>
      <c r="O14" s="214"/>
      <c r="P14" s="215">
        <v>0</v>
      </c>
      <c r="Q14" s="301">
        <f t="shared" si="0"/>
        <v>8851940.8000000007</v>
      </c>
      <c r="R14" s="222"/>
    </row>
    <row r="15" spans="1:18">
      <c r="A15" s="204" t="s">
        <v>345</v>
      </c>
      <c r="B15" s="337">
        <v>15993475</v>
      </c>
      <c r="C15" s="306">
        <f t="shared" si="1"/>
        <v>3198695</v>
      </c>
      <c r="D15" s="338">
        <v>949319</v>
      </c>
      <c r="E15" s="213"/>
      <c r="F15" s="213"/>
      <c r="G15" s="339">
        <v>11155770</v>
      </c>
      <c r="H15" s="214">
        <f t="shared" si="2"/>
        <v>2231154</v>
      </c>
      <c r="I15" s="340">
        <v>1780265</v>
      </c>
      <c r="J15" s="214">
        <f t="shared" si="3"/>
        <v>356053</v>
      </c>
      <c r="K15" s="341">
        <v>2366228</v>
      </c>
      <c r="L15" s="215">
        <f t="shared" si="4"/>
        <v>473245.60000000003</v>
      </c>
      <c r="M15" s="215"/>
      <c r="N15" s="216">
        <f>M15*0.2</f>
        <v>0</v>
      </c>
      <c r="O15" s="214">
        <v>0</v>
      </c>
      <c r="P15" s="215">
        <v>0</v>
      </c>
      <c r="Q15" s="301">
        <f t="shared" si="0"/>
        <v>8713698.4000000004</v>
      </c>
      <c r="R15" s="222"/>
    </row>
    <row r="16" spans="1:18">
      <c r="A16" s="204" t="s">
        <v>346</v>
      </c>
      <c r="B16" s="337">
        <v>12711855</v>
      </c>
      <c r="C16" s="306">
        <f t="shared" si="1"/>
        <v>2542371</v>
      </c>
      <c r="D16" s="338">
        <v>775088</v>
      </c>
      <c r="E16" s="213"/>
      <c r="F16" s="213"/>
      <c r="G16" s="339">
        <v>6591800</v>
      </c>
      <c r="H16" s="214">
        <f t="shared" si="2"/>
        <v>1318360</v>
      </c>
      <c r="I16" s="340">
        <v>113375</v>
      </c>
      <c r="J16" s="214">
        <f t="shared" si="3"/>
        <v>22675</v>
      </c>
      <c r="K16" s="341">
        <v>4059493</v>
      </c>
      <c r="L16" s="215">
        <f t="shared" si="4"/>
        <v>811898.60000000009</v>
      </c>
      <c r="M16" s="215"/>
      <c r="N16" s="216"/>
      <c r="O16" s="214">
        <v>0</v>
      </c>
      <c r="P16" s="215">
        <v>0</v>
      </c>
      <c r="Q16" s="301">
        <f>Q15+H16+J16+L16+N16+P16-R16-C16</f>
        <v>8324261</v>
      </c>
      <c r="R16" s="222"/>
    </row>
    <row r="17" spans="1:18">
      <c r="A17" s="217" t="s">
        <v>347</v>
      </c>
      <c r="B17" s="337">
        <v>13206291</v>
      </c>
      <c r="C17" s="306">
        <f t="shared" si="1"/>
        <v>2641258.2000000002</v>
      </c>
      <c r="D17" s="338">
        <v>788476</v>
      </c>
      <c r="E17" s="213"/>
      <c r="F17" s="213"/>
      <c r="G17" s="339">
        <v>14960480</v>
      </c>
      <c r="H17" s="214">
        <f t="shared" si="2"/>
        <v>2992096</v>
      </c>
      <c r="I17" s="340">
        <v>167540</v>
      </c>
      <c r="J17" s="214">
        <f t="shared" si="3"/>
        <v>33508</v>
      </c>
      <c r="K17" s="341">
        <v>336657</v>
      </c>
      <c r="L17" s="215">
        <f t="shared" si="4"/>
        <v>67331.400000000009</v>
      </c>
      <c r="M17" s="215"/>
      <c r="N17" s="216"/>
      <c r="O17" s="214">
        <v>0</v>
      </c>
      <c r="P17" s="215">
        <v>0</v>
      </c>
      <c r="Q17" s="301">
        <f t="shared" si="0"/>
        <v>8775938.1999999993</v>
      </c>
      <c r="R17" s="222"/>
    </row>
    <row r="18" spans="1:18">
      <c r="A18" s="204" t="s">
        <v>348</v>
      </c>
      <c r="B18" s="337">
        <v>16404692</v>
      </c>
      <c r="C18" s="306">
        <f t="shared" si="1"/>
        <v>3280938.4000000004</v>
      </c>
      <c r="D18" s="338">
        <v>1054728</v>
      </c>
      <c r="E18" s="213"/>
      <c r="F18" s="213"/>
      <c r="G18" s="339">
        <v>10163685</v>
      </c>
      <c r="H18" s="214">
        <f t="shared" si="2"/>
        <v>2032737</v>
      </c>
      <c r="I18" s="340"/>
      <c r="J18" s="214">
        <f t="shared" si="3"/>
        <v>0</v>
      </c>
      <c r="K18" s="341">
        <v>2156537</v>
      </c>
      <c r="L18" s="215">
        <f t="shared" si="4"/>
        <v>431307.4</v>
      </c>
      <c r="M18" s="215"/>
      <c r="N18" s="216"/>
      <c r="O18" s="214">
        <v>0</v>
      </c>
      <c r="P18" s="215">
        <v>0</v>
      </c>
      <c r="Q18" s="301">
        <f t="shared" si="0"/>
        <v>7959044.1999999993</v>
      </c>
      <c r="R18" s="222"/>
    </row>
    <row r="19" spans="1:18">
      <c r="A19" s="204" t="s">
        <v>349</v>
      </c>
      <c r="B19" s="337">
        <v>17164778</v>
      </c>
      <c r="C19" s="306">
        <f t="shared" si="1"/>
        <v>3432955.6</v>
      </c>
      <c r="D19" s="338">
        <v>1148924</v>
      </c>
      <c r="E19" s="213"/>
      <c r="F19" s="213"/>
      <c r="G19" s="339">
        <v>9310400</v>
      </c>
      <c r="H19" s="214">
        <f t="shared" si="2"/>
        <v>1862080</v>
      </c>
      <c r="I19" s="340"/>
      <c r="J19" s="214">
        <f t="shared" si="3"/>
        <v>0</v>
      </c>
      <c r="K19" s="341">
        <v>5685743</v>
      </c>
      <c r="L19" s="215">
        <f t="shared" si="4"/>
        <v>1137148.6000000001</v>
      </c>
      <c r="M19" s="215"/>
      <c r="N19" s="216">
        <f>M19*0.2</f>
        <v>0</v>
      </c>
      <c r="O19" s="214">
        <v>0</v>
      </c>
      <c r="P19" s="215">
        <v>0</v>
      </c>
      <c r="Q19" s="301">
        <f t="shared" si="0"/>
        <v>7525317.1999999993</v>
      </c>
      <c r="R19" s="222"/>
    </row>
    <row r="20" spans="1:18">
      <c r="A20" s="204" t="s">
        <v>350</v>
      </c>
      <c r="B20" s="337">
        <v>16399256</v>
      </c>
      <c r="C20" s="306">
        <f t="shared" si="1"/>
        <v>3279851.2</v>
      </c>
      <c r="D20" s="338">
        <v>910705</v>
      </c>
      <c r="E20" s="213"/>
      <c r="F20" s="213"/>
      <c r="G20" s="339">
        <v>14686700</v>
      </c>
      <c r="H20" s="214">
        <f t="shared" si="2"/>
        <v>2937340</v>
      </c>
      <c r="I20" s="340">
        <v>17655</v>
      </c>
      <c r="J20" s="214">
        <f t="shared" si="3"/>
        <v>3531</v>
      </c>
      <c r="K20" s="341">
        <v>269262</v>
      </c>
      <c r="L20" s="215">
        <f t="shared" si="4"/>
        <v>53852.4</v>
      </c>
      <c r="M20" s="215"/>
      <c r="N20" s="216"/>
      <c r="O20" s="214">
        <v>0</v>
      </c>
      <c r="P20" s="215">
        <v>0</v>
      </c>
      <c r="Q20" s="301">
        <f t="shared" si="0"/>
        <v>7240189.3999999994</v>
      </c>
      <c r="R20" s="222"/>
    </row>
    <row r="21" spans="1:18">
      <c r="A21" s="204" t="s">
        <v>351</v>
      </c>
      <c r="B21" s="337">
        <v>24437336</v>
      </c>
      <c r="C21" s="306">
        <f t="shared" si="1"/>
        <v>4887467.2</v>
      </c>
      <c r="D21" s="338">
        <v>1410377</v>
      </c>
      <c r="E21" s="213"/>
      <c r="F21" s="213"/>
      <c r="G21" s="339">
        <v>23589355</v>
      </c>
      <c r="H21" s="214">
        <f t="shared" si="2"/>
        <v>4717871</v>
      </c>
      <c r="I21" s="340"/>
      <c r="J21" s="214">
        <f t="shared" si="3"/>
        <v>0</v>
      </c>
      <c r="K21" s="341">
        <v>3635592</v>
      </c>
      <c r="L21" s="215">
        <f t="shared" si="4"/>
        <v>727118.4</v>
      </c>
      <c r="M21" s="215"/>
      <c r="N21" s="216">
        <f>M21*0.2</f>
        <v>0</v>
      </c>
      <c r="O21" s="214">
        <v>0</v>
      </c>
      <c r="P21" s="215">
        <v>0</v>
      </c>
      <c r="Q21" s="301">
        <f t="shared" si="0"/>
        <v>7797711.5999999987</v>
      </c>
      <c r="R21" s="222"/>
    </row>
    <row r="22" spans="1:18" ht="13.5" thickBot="1">
      <c r="A22" s="218" t="s">
        <v>352</v>
      </c>
      <c r="B22" s="337">
        <v>22846577</v>
      </c>
      <c r="C22" s="306">
        <f t="shared" si="1"/>
        <v>4569315.4000000004</v>
      </c>
      <c r="D22" s="338">
        <v>1274677</v>
      </c>
      <c r="E22" s="213"/>
      <c r="F22" s="213"/>
      <c r="G22" s="339">
        <v>32008275</v>
      </c>
      <c r="H22" s="214">
        <f t="shared" si="2"/>
        <v>6401655</v>
      </c>
      <c r="I22" s="340">
        <v>426905</v>
      </c>
      <c r="J22" s="214">
        <f t="shared" si="3"/>
        <v>85381</v>
      </c>
      <c r="K22" s="341">
        <v>3095726</v>
      </c>
      <c r="L22" s="215">
        <f t="shared" si="4"/>
        <v>619145.20000000007</v>
      </c>
      <c r="M22" s="215"/>
      <c r="N22" s="216">
        <f>M22*0.2</f>
        <v>0</v>
      </c>
      <c r="O22" s="214">
        <v>0</v>
      </c>
      <c r="P22" s="215">
        <v>0</v>
      </c>
      <c r="Q22" s="301">
        <f t="shared" si="0"/>
        <v>10334577.399999997</v>
      </c>
      <c r="R22" s="222"/>
    </row>
    <row r="23" spans="1:18" ht="13.5" thickBot="1">
      <c r="A23" s="219" t="s">
        <v>353</v>
      </c>
      <c r="B23" s="302">
        <f t="shared" ref="B23:P23" si="5">SUM(B11:B22)</f>
        <v>177310809</v>
      </c>
      <c r="C23" s="302">
        <f t="shared" si="5"/>
        <v>35462161.799999997</v>
      </c>
      <c r="D23" s="302">
        <f t="shared" si="5"/>
        <v>11302130</v>
      </c>
      <c r="E23" s="302">
        <f t="shared" si="5"/>
        <v>0</v>
      </c>
      <c r="F23" s="302">
        <f t="shared" si="5"/>
        <v>0</v>
      </c>
      <c r="G23" s="302">
        <f t="shared" si="5"/>
        <v>146466900</v>
      </c>
      <c r="H23" s="302">
        <f t="shared" si="5"/>
        <v>29293380</v>
      </c>
      <c r="I23" s="302">
        <f t="shared" si="5"/>
        <v>2505740</v>
      </c>
      <c r="J23" s="302">
        <f t="shared" si="5"/>
        <v>501148</v>
      </c>
      <c r="K23" s="302">
        <f t="shared" si="5"/>
        <v>28722996</v>
      </c>
      <c r="L23" s="302">
        <f t="shared" si="5"/>
        <v>5744599.2000000011</v>
      </c>
      <c r="M23" s="302">
        <f t="shared" si="5"/>
        <v>0</v>
      </c>
      <c r="N23" s="303">
        <f t="shared" si="5"/>
        <v>0</v>
      </c>
      <c r="O23" s="304">
        <f t="shared" si="5"/>
        <v>0</v>
      </c>
      <c r="P23" s="303">
        <f t="shared" si="5"/>
        <v>0</v>
      </c>
      <c r="Q23" s="304">
        <v>0</v>
      </c>
      <c r="R23" s="305">
        <f>SUM(R10:R22)</f>
        <v>0</v>
      </c>
    </row>
    <row r="24" spans="1:18">
      <c r="I24" s="92"/>
      <c r="M24" s="92"/>
    </row>
  </sheetData>
  <mergeCells count="11">
    <mergeCell ref="O8:P8"/>
    <mergeCell ref="B7:C7"/>
    <mergeCell ref="D7:N7"/>
    <mergeCell ref="B5:P5"/>
    <mergeCell ref="A8:A9"/>
    <mergeCell ref="F8:F9"/>
    <mergeCell ref="B8:C8"/>
    <mergeCell ref="G8:H8"/>
    <mergeCell ref="I8:J8"/>
    <mergeCell ref="K8:L8"/>
    <mergeCell ref="M8:N8"/>
  </mergeCells>
  <pageMargins left="0.25" right="0.25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Kapaku</vt:lpstr>
      <vt:lpstr>Bilanci</vt:lpstr>
      <vt:lpstr>PASH</vt:lpstr>
      <vt:lpstr>Cash-Flow</vt:lpstr>
      <vt:lpstr>Kapitalet e Veta</vt:lpstr>
      <vt:lpstr>Aktive A.M.</vt:lpstr>
      <vt:lpstr>Makinat</vt:lpstr>
      <vt:lpstr>Ndertesat</vt:lpstr>
      <vt:lpstr>Permbledhese FDP</vt:lpstr>
      <vt:lpstr>Analiza e blerjeve</vt:lpstr>
      <vt:lpstr>Te tjera</vt:lpstr>
      <vt:lpstr>'Aktive A.M.'!Print_Area</vt:lpstr>
      <vt:lpstr>Bilanci!Print_Area</vt:lpstr>
      <vt:lpstr>'Cash-Flow'!Print_Area</vt:lpstr>
      <vt:lpstr>Kapaku!Print_Area</vt:lpstr>
      <vt:lpstr>'Kapitalet e Veta'!Print_Area</vt:lpstr>
      <vt:lpstr>PASH!Print_Area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Windows User</cp:lastModifiedBy>
  <cp:lastPrinted>2020-07-29T10:37:49Z</cp:lastPrinted>
  <dcterms:created xsi:type="dcterms:W3CDTF">2008-12-17T10:29:05Z</dcterms:created>
  <dcterms:modified xsi:type="dcterms:W3CDTF">2020-08-03T14:22:18Z</dcterms:modified>
</cp:coreProperties>
</file>