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900"/>
  </bookViews>
  <sheets>
    <sheet name="2.1-Pasqyra e Perform. (natyra)" sheetId="18" r:id="rId1"/>
    <sheet name="2.2-Pasqyra e Perform.(funks)" sheetId="20" r:id="rId2"/>
    <sheet name="3.1-CashFlow (indirekt)" sheetId="22" r:id="rId3"/>
    <sheet name="3.2-CashFlow (direkt)" sheetId="21" r:id="rId4"/>
    <sheet name="4-Pasq. e Levizjeve ne Kapital" sheetId="19" r:id="rId5"/>
  </sheets>
  <externalReferences>
    <externalReference r:id="rId6"/>
    <externalReference r:id="rId7"/>
    <externalReference r:id="rId8"/>
  </externalReferenc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1"/>
  <c r="D11" l="1"/>
  <c r="E35" i="19" l="1"/>
  <c r="B12" i="21"/>
  <c r="D45"/>
  <c r="B45"/>
  <c r="D21"/>
  <c r="B21"/>
  <c r="B11"/>
  <c r="D72" i="22"/>
  <c r="C72"/>
  <c r="C37"/>
  <c r="C36" i="20"/>
  <c r="B36"/>
  <c r="C18"/>
  <c r="B18"/>
  <c r="C14"/>
  <c r="B14"/>
  <c r="C10"/>
  <c r="B10"/>
  <c r="A3" i="19"/>
  <c r="A2"/>
  <c r="A1"/>
  <c r="A3" i="21"/>
  <c r="A2"/>
  <c r="A1"/>
  <c r="B3" i="22"/>
  <c r="B2"/>
  <c r="B1"/>
  <c r="A3" i="20"/>
  <c r="A2"/>
  <c r="A1"/>
  <c r="C16" l="1"/>
  <c r="C34" s="1"/>
  <c r="C39" s="1"/>
  <c r="B16"/>
  <c r="B34" s="1"/>
  <c r="D37" i="22"/>
  <c r="C49"/>
  <c r="D49"/>
  <c r="C64"/>
  <c r="D64"/>
  <c r="B18" i="21"/>
  <c r="D18"/>
  <c r="B29"/>
  <c r="D29"/>
  <c r="B42"/>
  <c r="D42"/>
  <c r="B46" i="20"/>
  <c r="C46"/>
  <c r="B44" i="21" l="1"/>
  <c r="B47" s="1"/>
  <c r="B49" s="1"/>
  <c r="B47" i="20"/>
  <c r="C47"/>
  <c r="D44" i="21"/>
  <c r="D47" s="1"/>
  <c r="D49" s="1"/>
  <c r="D66" i="22"/>
  <c r="D69" s="1"/>
  <c r="C66"/>
  <c r="C69" s="1"/>
  <c r="B42" i="18" l="1"/>
  <c r="J35" i="19" l="1"/>
  <c r="H35"/>
  <c r="G35"/>
  <c r="F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4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D12"/>
  <c r="C12"/>
  <c r="B12"/>
  <c r="I11"/>
  <c r="K11" s="1"/>
  <c r="I10"/>
  <c r="K10" s="1"/>
  <c r="C55" i="18"/>
  <c r="B55"/>
  <c r="C42"/>
  <c r="C47" s="1"/>
  <c r="F24" i="19" l="1"/>
  <c r="D24"/>
  <c r="I22"/>
  <c r="K22" s="1"/>
  <c r="C57" i="18"/>
  <c r="I35" i="19"/>
  <c r="K35" s="1"/>
  <c r="I12"/>
  <c r="K12" s="1"/>
  <c r="C24"/>
  <c r="G24"/>
  <c r="J24"/>
  <c r="J37" s="1"/>
  <c r="H30"/>
  <c r="I30" s="1"/>
  <c r="K30" s="1"/>
  <c r="H17"/>
  <c r="I17" s="1"/>
  <c r="K17" s="1"/>
  <c r="I14"/>
  <c r="K14" s="1"/>
  <c r="C37"/>
  <c r="G37"/>
  <c r="F37"/>
  <c r="D37"/>
  <c r="B37"/>
  <c r="E37"/>
  <c r="H24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<sst xmlns="http://schemas.openxmlformats.org/spreadsheetml/2006/main" count="249" uniqueCount="149">
  <si>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</si>
  <si>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</si>
  <si>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</si>
  <si>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</si>
  <si>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</si>
  <si>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</si>
  <si>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</si>
  <si>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</si>
  <si>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</si>
  <si>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Primi i lidhur me kapitalin</t>
  </si>
  <si>
    <t>Rezerva rivleresimi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</si>
  <si>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</si>
  <si>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</si>
  <si>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</si>
  <si>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</si>
  <si>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</si>
  <si>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</si>
  <si>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</si>
  <si>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</si>
  <si>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</si>
  <si>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</si>
  <si>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</si>
  <si>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</si>
  <si>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</si>
  <si>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</si>
  <si>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</si>
  <si>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</si>
  <si>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</si>
  <si>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</si>
  <si>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</si>
  <si>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</si>
  <si>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</si>
  <si>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</si>
  <si>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</si>
  <si>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</si>
  <si>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</si>
  <si>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</si>
  <si>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</si>
  <si>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</si>
  <si>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</si>
  <si>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</si>
  <si>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</si>
  <si>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</si>
  <si>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</si>
  <si>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</si>
  <si>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</si>
  <si>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</si>
  <si>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</si>
  <si>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</si>
  <si>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</si>
  <si>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</si>
  <si>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</si>
  <si>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</si>
  <si>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</si>
  <si>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</si>
  <si>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</si>
  <si>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</si>
  <si>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</si>
  <si>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</si>
  <si>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</si>
  <si>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</si>
  <si>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</si>
  <si>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</si>
  <si>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</si>
  <si>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</si>
  <si>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</si>
  <si>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</si>
  <si>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</si>
  <si>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</si>
  <si>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</si>
  <si>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</si>
  <si>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</si>
  <si>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</si>
  <si>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</si>
  <si>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</si>
  <si>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</si>
  <si>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</si>
  <si>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</si>
  <si>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</si>
  <si>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</si>
  <si>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</si>
  <si>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</si>
  <si>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</si>
  <si>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</si>
  <si>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</si>
  <si>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</si>
  <si>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</si>
  <si>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</si>
  <si>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</si>
  <si>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</si>
  <si>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</si>
  <si>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</si>
  <si>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</si>
  <si>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</si>
  <si>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</si>
  <si>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</si>
  <si>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</si>
  <si>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</si>
  <si>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</si>
  <si>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</si>
  <si>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</si>
  <si>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</si>
  <si>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</si>
  <si>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</si>
  <si>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</si>
  <si>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</si>
  <si>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</si>
  <si>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</si>
  <si>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</si>
  <si>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</si>
  <si>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</si>
  <si>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</si>
  <si>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</si>
  <si>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</si>
  <si>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</si>
  <si>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</si>
  <si>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</si>
  <si>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</si>
  <si>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</si>
  <si>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</si>
  <si>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</si>
  <si>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</si>
  <si>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</si>
  <si>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</si>
  <si>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</si>
  <si>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</si>
  <si>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</si>
  <si>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</si>
  <si>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</si>
  <si>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</si>
  <si>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</si>
  <si>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</si>
  <si>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</si>
  <si>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</si>
  <si>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</si>
  <si>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</si>
  <si>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</si>
  <si>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</si>
  <si>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</si>
  <si>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</si>
  <si>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</si>
  <si>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</si>
  <si>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</si>
  <si>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</si>
  <si>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</si>
  <si>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</si>
  <si>
    <t>Pasqyrat financiare te vitit 2019</t>
  </si>
  <si>
    <t>Orlu Shpk</t>
  </si>
  <si>
    <t>L52609403Q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</si>
</sst>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0" fontId="182" fillId="0" borderId="0" xfId="0" applyFont="1"/>
    <xf numFmtId="0" fontId="183" fillId="0" borderId="0" xfId="6592" applyFont="1"/>
    <xf numFmtId="0" fontId="184" fillId="0" borderId="0" xfId="0" applyFont="1"/>
    <xf numFmtId="0" fontId="184" fillId="0" borderId="0" xfId="6592" applyFont="1"/>
    <xf numFmtId="0" fontId="126" fillId="0" borderId="0" xfId="6592" applyNumberFormat="1" applyFont="1" applyFill="1" applyBorder="1" applyAlignment="1" applyProtection="1">
      <alignment horizontal="center" vertical="center" wrapText="1"/>
    </xf>
    <xf numFmtId="0" fontId="126" fillId="0" borderId="0" xfId="6592" applyNumberFormat="1" applyFont="1" applyFill="1" applyBorder="1" applyAlignment="1" applyProtection="1">
      <alignment wrapText="1"/>
    </xf>
    <xf numFmtId="0" fontId="126" fillId="0" borderId="0" xfId="6593" applyFont="1" applyFill="1" applyBorder="1"/>
    <xf numFmtId="0" fontId="183" fillId="0" borderId="0" xfId="6592" applyFont="1" applyBorder="1"/>
    <xf numFmtId="0" fontId="185" fillId="0" borderId="0" xfId="6592" applyNumberFormat="1" applyFont="1" applyFill="1" applyBorder="1" applyAlignment="1" applyProtection="1"/>
    <xf numFmtId="0" fontId="126" fillId="0" borderId="0" xfId="6592" applyNumberFormat="1" applyFont="1" applyFill="1" applyBorder="1" applyAlignment="1" applyProtection="1">
      <alignment horizontal="right" wrapText="1"/>
    </xf>
    <xf numFmtId="0" fontId="185" fillId="0" borderId="0" xfId="6593" applyFont="1" applyFill="1" applyBorder="1"/>
    <xf numFmtId="37" fontId="185" fillId="0" borderId="0" xfId="6594" applyNumberFormat="1" applyFont="1" applyBorder="1" applyAlignment="1">
      <alignment horizontal="right"/>
    </xf>
    <xf numFmtId="37" fontId="185" fillId="0" borderId="0" xfId="6594" applyNumberFormat="1" applyFont="1" applyFill="1" applyBorder="1" applyAlignment="1" applyProtection="1">
      <alignment horizontal="right" wrapText="1"/>
    </xf>
    <xf numFmtId="37" fontId="183" fillId="0" borderId="0" xfId="6592" applyNumberFormat="1" applyFont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vertical="center"/>
    </xf>
    <xf numFmtId="37" fontId="182" fillId="0" borderId="16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vertical="center"/>
    </xf>
    <xf numFmtId="37" fontId="185" fillId="0" borderId="0" xfId="6594" applyNumberFormat="1" applyFont="1" applyFill="1" applyBorder="1" applyAlignment="1">
      <alignment horizontal="right"/>
    </xf>
    <xf numFmtId="37" fontId="126" fillId="0" borderId="26" xfId="6594" applyNumberFormat="1" applyFont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vertical="top" wrapText="1"/>
    </xf>
    <xf numFmtId="37" fontId="183" fillId="0" borderId="0" xfId="6592" applyNumberFormat="1" applyFont="1" applyAlignment="1">
      <alignment horizontal="right"/>
    </xf>
    <xf numFmtId="0" fontId="187" fillId="0" borderId="0" xfId="6592" applyNumberFormat="1" applyFont="1" applyFill="1" applyBorder="1" applyAlignment="1" applyProtection="1">
      <alignment vertical="top" wrapText="1"/>
    </xf>
    <xf numFmtId="37" fontId="183" fillId="61" borderId="0" xfId="6592" applyNumberFormat="1" applyFont="1" applyFill="1" applyAlignment="1">
      <alignment horizontal="right"/>
    </xf>
    <xf numFmtId="37" fontId="182" fillId="0" borderId="26" xfId="6592" applyNumberFormat="1" applyFont="1" applyBorder="1" applyAlignment="1">
      <alignment horizontal="right"/>
    </xf>
    <xf numFmtId="37" fontId="182" fillId="61" borderId="26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vertical="top"/>
    </xf>
    <xf numFmtId="0" fontId="187" fillId="60" borderId="0" xfId="6592" applyNumberFormat="1" applyFont="1" applyFill="1" applyBorder="1" applyAlignment="1" applyProtection="1">
      <alignment vertical="top"/>
    </xf>
    <xf numFmtId="37" fontId="183" fillId="0" borderId="0" xfId="6592" applyNumberFormat="1" applyFont="1" applyFill="1" applyBorder="1" applyAlignment="1">
      <alignment horizontal="right"/>
    </xf>
    <xf numFmtId="37" fontId="182" fillId="59" borderId="16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/>
    <xf numFmtId="37" fontId="183" fillId="0" borderId="0" xfId="6592" applyNumberFormat="1" applyFont="1" applyBorder="1"/>
    <xf numFmtId="37" fontId="183" fillId="0" borderId="0" xfId="6592" applyNumberFormat="1" applyFont="1"/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Ditar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mela%202019/09%20SHTATOR%202016/EU/BILANCE/bilance%20orlu/orlu%2018/11.Ditar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tari permbledhes"/>
      <sheetName val="Caktimi i rezultateve"/>
      <sheetName val="Dalje AAM"/>
      <sheetName val="Kosto e inventareve"/>
      <sheetName val="Llogaritja e kostos"/>
      <sheetName val="Materiale"/>
      <sheetName val="Mallra"/>
      <sheetName val="Llogaria 467.2"/>
      <sheetName val="Vleresime tatimore"/>
      <sheetName val="Deklarimet e shit-blerjeve"/>
      <sheetName val="Hyrje AAM"/>
      <sheetName val="Inventaret AAM"/>
      <sheetName val="Amortizimi AAM"/>
      <sheetName val="Ditari i shitjeve"/>
      <sheetName val="Ditari Arka-arketime"/>
      <sheetName val="Ditari Arka-pagesa"/>
      <sheetName val="Llogaria 413"/>
      <sheetName val="Llogaria 419"/>
      <sheetName val="Llogaria 401"/>
      <sheetName val="Llogaria 409"/>
      <sheetName val="Ditari i blerjeve"/>
      <sheetName val="Pagat"/>
      <sheetName val="Ditari Banka-pagesa"/>
      <sheetName val="Llogaria 411"/>
      <sheetName val="Ditari Banka-arketime"/>
      <sheetName val="Sheet1"/>
      <sheetName val="Llogaria 512, 531"/>
      <sheetName val="Llogaria 456"/>
      <sheetName val="Llogaria 467.1"/>
      <sheetName val="Produkte"/>
      <sheetName val="Kosto e produkteve"/>
      <sheetName val="Inventari Produkte"/>
      <sheetName val="Inventari Prodhimi"/>
      <sheetName val="Zhvleresimi AAM"/>
      <sheetName val="Tatime te shtyra"/>
    </sheetNames>
    <sheetDataSet>
      <sheetData sheetId="0">
        <row r="1">
          <cell r="A1" t="str">
            <v>Orlu Shpk</v>
          </cell>
        </row>
      </sheetData>
      <sheetData sheetId="1"/>
      <sheetData sheetId="2">
        <row r="20">
          <cell r="F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L21">
            <v>2851554.0552000003</v>
          </cell>
        </row>
      </sheetData>
      <sheetData sheetId="11">
        <row r="21">
          <cell r="S21">
            <v>0</v>
          </cell>
        </row>
      </sheetData>
      <sheetData sheetId="12">
        <row r="8">
          <cell r="J8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64">
          <cell r="K64">
            <v>4425778</v>
          </cell>
          <cell r="M64">
            <v>705626</v>
          </cell>
        </row>
      </sheetData>
      <sheetData sheetId="19"/>
      <sheetData sheetId="20"/>
      <sheetData sheetId="21"/>
      <sheetData sheetId="22">
        <row r="257">
          <cell r="E257">
            <v>1553226</v>
          </cell>
        </row>
      </sheetData>
      <sheetData sheetId="23">
        <row r="544">
          <cell r="K544">
            <v>5603100</v>
          </cell>
          <cell r="M544">
            <v>5867656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tari permbledhes"/>
      <sheetName val="Tatime te shtyra"/>
      <sheetName val="Hyrje AAM"/>
      <sheetName val="Dalje AAM"/>
      <sheetName val="Inventaret AAM"/>
      <sheetName val="Amortizimi AAM"/>
      <sheetName val="Inventari Materiale"/>
      <sheetName val="Inventari Mallra"/>
      <sheetName val="Vleresime tatimore"/>
      <sheetName val="Deklarimet e shit-blerjeve"/>
      <sheetName val="inventari (2)"/>
      <sheetName val="Ditari i blerjeve"/>
      <sheetName val="Llogaria 401"/>
      <sheetName val="Llogaria 409"/>
      <sheetName val="Ditari i shitjeve"/>
      <sheetName val="Llogaria 411"/>
      <sheetName val="Sheet1"/>
      <sheetName val="Ditari Arka-pagesa"/>
      <sheetName val="Ditari Arka-arketime"/>
      <sheetName val="Ditari Banka-arketime"/>
      <sheetName val="Pagat"/>
      <sheetName val="Ditari Banka-pagesa"/>
      <sheetName val="Llogaria 512, 531"/>
      <sheetName val="Llogarite ekstrakontabel"/>
      <sheetName val="Llogaria 419"/>
      <sheetName val="Llogaria 413"/>
      <sheetName val="Llogaria 456"/>
      <sheetName val="Llogaria 467.1"/>
      <sheetName val="Llogaria 467.2"/>
      <sheetName val="Libri i Arkes"/>
      <sheetName val="Kosto e inventareve"/>
      <sheetName val="Materiale"/>
      <sheetName val="Dalje Materiale"/>
      <sheetName val="Mallra"/>
      <sheetName val="Dalje Mallra"/>
      <sheetName val="Kosto e produkteve"/>
      <sheetName val="Inventari Produkte"/>
      <sheetName val="Inventari Prodhimi"/>
      <sheetName val="Zhvleresimi A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26">
          <cell r="J426">
            <v>3667200</v>
          </cell>
          <cell r="L426">
            <v>4517400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i"/>
      <sheetName val="Pasivi"/>
      <sheetName val="PASH"/>
      <sheetName val="P.A.GJ."/>
      <sheetName val="Aksioneret"/>
      <sheetName val="Ndryshimet ne kapital"/>
      <sheetName val="Fluksi i parase"/>
      <sheetName val="Shenime P.F."/>
      <sheetName val="Shpenzime te shfrytezimit"/>
      <sheetName val="Te ardhura nga aktivitetet"/>
      <sheetName val="Rezultati tatimor"/>
      <sheetName val="Te Drejta-Detyrime tatimore"/>
      <sheetName val="AAM"/>
      <sheetName val="Amortizimi tatimor"/>
      <sheetName val="Inventari AAM"/>
      <sheetName val="Inventaret"/>
      <sheetName val="Te drejta"/>
      <sheetName val="Detyrime Afatshkurtra"/>
      <sheetName val="Detyrime Afatgjata"/>
      <sheetName val="Deklarata P.F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8">
          <cell r="D48">
            <v>-67496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37" workbookViewId="0">
      <selection activeCell="C45" sqref="C45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16" t="s">
        <v>146</v>
      </c>
    </row>
    <row r="2" spans="1:4">
      <c r="A2" s="17" t="s">
        <v>147</v>
      </c>
    </row>
    <row r="3" spans="1:4">
      <c r="A3" s="17" t="s">
        <v>148</v>
      </c>
    </row>
    <row r="4" spans="1:4">
      <c r="A4" s="17" t="s">
        <v>37</v>
      </c>
    </row>
    <row r="5" spans="1:4">
      <c r="A5" s="16" t="s">
        <v>25</v>
      </c>
      <c r="B5" s="7"/>
      <c r="C5" s="7"/>
      <c r="D5" s="7"/>
    </row>
    <row r="6" spans="1:4">
      <c r="A6" s="14"/>
      <c r="B6" s="8" t="s">
        <v>5</v>
      </c>
      <c r="C6" s="8" t="s">
        <v>5</v>
      </c>
      <c r="D6" s="25"/>
    </row>
    <row r="7" spans="1:4">
      <c r="A7" s="14"/>
      <c r="B7" s="8" t="s">
        <v>6</v>
      </c>
      <c r="C7" s="8" t="s">
        <v>7</v>
      </c>
      <c r="D7" s="25"/>
    </row>
    <row r="8" spans="1:4">
      <c r="A8" s="15"/>
      <c r="B8" s="9"/>
      <c r="C8" s="9"/>
      <c r="D8" s="23"/>
    </row>
    <row r="9" spans="1:4">
      <c r="A9" s="12" t="s">
        <v>11</v>
      </c>
      <c r="B9" s="18"/>
      <c r="C9" s="18"/>
      <c r="D9" s="18"/>
    </row>
    <row r="10" spans="1:4">
      <c r="A10" s="31" t="s">
        <v>74</v>
      </c>
      <c r="B10" s="32">
        <v>9403798</v>
      </c>
      <c r="C10" s="32">
        <v>7251665</v>
      </c>
      <c r="D10" s="18"/>
    </row>
    <row r="11" spans="1:4">
      <c r="A11" s="31" t="s">
        <v>76</v>
      </c>
      <c r="B11" s="32"/>
      <c r="C11" s="32"/>
      <c r="D11" s="18"/>
    </row>
    <row r="12" spans="1:4">
      <c r="A12" s="31" t="s">
        <v>77</v>
      </c>
      <c r="B12" s="32"/>
      <c r="C12" s="32"/>
      <c r="D12" s="18"/>
    </row>
    <row r="13" spans="1:4">
      <c r="A13" s="31" t="s">
        <v>78</v>
      </c>
      <c r="B13" s="32"/>
      <c r="C13" s="32"/>
      <c r="D13" s="18"/>
    </row>
    <row r="14" spans="1:4">
      <c r="A14" s="31" t="s">
        <v>75</v>
      </c>
      <c r="B14" s="32">
        <v>27440</v>
      </c>
      <c r="C14" s="32">
        <v>14915</v>
      </c>
      <c r="D14" s="18"/>
    </row>
    <row r="15" spans="1:4">
      <c r="A15" s="12" t="s">
        <v>12</v>
      </c>
      <c r="B15" s="32"/>
      <c r="C15" s="32"/>
      <c r="D15" s="18"/>
    </row>
    <row r="16" spans="1:4">
      <c r="A16" s="12" t="s">
        <v>13</v>
      </c>
      <c r="B16" s="32"/>
      <c r="C16" s="32"/>
      <c r="D16" s="18"/>
    </row>
    <row r="17" spans="1:4">
      <c r="A17" s="12" t="s">
        <v>14</v>
      </c>
      <c r="B17" s="32"/>
      <c r="C17" s="32"/>
      <c r="D17" s="18"/>
    </row>
    <row r="18" spans="1:4">
      <c r="A18" s="12" t="s">
        <v>15</v>
      </c>
      <c r="B18" s="18"/>
      <c r="C18" s="18"/>
      <c r="D18" s="18"/>
    </row>
    <row r="19" spans="1:4">
      <c r="A19" s="31" t="s">
        <v>15</v>
      </c>
      <c r="B19" s="32">
        <v>-1171629</v>
      </c>
      <c r="C19" s="32">
        <v>-1099330</v>
      </c>
      <c r="D19" s="18"/>
    </row>
    <row r="20" spans="1:4">
      <c r="A20" s="31" t="s">
        <v>42</v>
      </c>
      <c r="B20" s="32">
        <v>-773087</v>
      </c>
      <c r="C20" s="32">
        <v>-833223</v>
      </c>
      <c r="D20" s="18"/>
    </row>
    <row r="21" spans="1:4">
      <c r="A21" s="12" t="s">
        <v>35</v>
      </c>
      <c r="B21" s="18"/>
      <c r="C21" s="18"/>
      <c r="D21" s="18"/>
    </row>
    <row r="22" spans="1:4">
      <c r="A22" s="31" t="s">
        <v>43</v>
      </c>
      <c r="B22" s="32">
        <v>-1776721</v>
      </c>
      <c r="C22" s="32">
        <v>-1638975</v>
      </c>
      <c r="D22" s="18"/>
    </row>
    <row r="23" spans="1:4">
      <c r="A23" s="31" t="s">
        <v>44</v>
      </c>
      <c r="B23" s="32">
        <v>-296729</v>
      </c>
      <c r="C23" s="32">
        <v>-273723</v>
      </c>
      <c r="D23" s="18"/>
    </row>
    <row r="24" spans="1:4">
      <c r="A24" s="31" t="s">
        <v>46</v>
      </c>
      <c r="B24" s="32"/>
      <c r="C24" s="32"/>
      <c r="D24" s="18"/>
    </row>
    <row r="25" spans="1:4">
      <c r="A25" s="12" t="s">
        <v>16</v>
      </c>
      <c r="B25" s="32"/>
      <c r="C25" s="32"/>
      <c r="D25" s="18"/>
    </row>
    <row r="26" spans="1:4">
      <c r="A26" s="12" t="s">
        <v>31</v>
      </c>
      <c r="B26" s="32">
        <v>-2057080</v>
      </c>
      <c r="C26" s="32">
        <v>-1932365</v>
      </c>
      <c r="D26" s="18"/>
    </row>
    <row r="27" spans="1:4">
      <c r="A27" s="12" t="s">
        <v>17</v>
      </c>
      <c r="B27" s="32"/>
      <c r="C27" s="32"/>
      <c r="D27" s="18"/>
    </row>
    <row r="28" spans="1:4">
      <c r="A28" s="12" t="s">
        <v>4</v>
      </c>
      <c r="B28" s="18"/>
      <c r="C28" s="18"/>
      <c r="D28" s="18"/>
    </row>
    <row r="29" spans="1:4" ht="15" customHeight="1">
      <c r="A29" s="31" t="s">
        <v>47</v>
      </c>
      <c r="B29" s="32"/>
      <c r="C29" s="32"/>
      <c r="D29" s="18"/>
    </row>
    <row r="30" spans="1:4" ht="15" customHeight="1">
      <c r="A30" s="31" t="s">
        <v>45</v>
      </c>
      <c r="B30" s="32"/>
      <c r="C30" s="32"/>
      <c r="D30" s="18"/>
    </row>
    <row r="31" spans="1:4" ht="15" customHeight="1">
      <c r="A31" s="31" t="s">
        <v>54</v>
      </c>
      <c r="B31" s="32"/>
      <c r="C31" s="32"/>
      <c r="D31" s="18"/>
    </row>
    <row r="32" spans="1:4" ht="15" customHeight="1">
      <c r="A32" s="31" t="s">
        <v>48</v>
      </c>
      <c r="B32" s="32"/>
      <c r="C32" s="32"/>
      <c r="D32" s="18"/>
    </row>
    <row r="33" spans="1:4" ht="15" customHeight="1">
      <c r="A33" s="31" t="s">
        <v>53</v>
      </c>
      <c r="B33" s="32"/>
      <c r="C33" s="32"/>
      <c r="D33" s="18"/>
    </row>
    <row r="34" spans="1:4" ht="15" customHeight="1">
      <c r="A34" s="31" t="s">
        <v>49</v>
      </c>
      <c r="B34" s="32"/>
      <c r="C34" s="32"/>
      <c r="D34" s="18"/>
    </row>
    <row r="35" spans="1:4">
      <c r="A35" s="12" t="s">
        <v>18</v>
      </c>
      <c r="B35" s="32"/>
      <c r="C35" s="32"/>
      <c r="D35" s="18"/>
    </row>
    <row r="36" spans="1:4">
      <c r="A36" s="12" t="s">
        <v>36</v>
      </c>
      <c r="B36" s="18"/>
      <c r="C36" s="18"/>
      <c r="D36" s="18"/>
    </row>
    <row r="37" spans="1:4">
      <c r="A37" s="31" t="s">
        <v>50</v>
      </c>
      <c r="B37" s="32"/>
      <c r="C37" s="32"/>
      <c r="D37" s="18"/>
    </row>
    <row r="38" spans="1:4">
      <c r="A38" s="31" t="s">
        <v>52</v>
      </c>
      <c r="B38" s="32"/>
      <c r="C38" s="32"/>
      <c r="D38" s="18"/>
    </row>
    <row r="39" spans="1:4">
      <c r="A39" s="31" t="s">
        <v>51</v>
      </c>
      <c r="B39" s="32"/>
      <c r="C39" s="32"/>
      <c r="D39" s="18"/>
    </row>
    <row r="40" spans="1:4">
      <c r="A40" s="12" t="s">
        <v>19</v>
      </c>
      <c r="B40" s="32"/>
      <c r="C40" s="32"/>
      <c r="D40" s="18"/>
    </row>
    <row r="41" spans="1:4">
      <c r="A41" s="44" t="s">
        <v>56</v>
      </c>
      <c r="B41" s="32"/>
      <c r="C41" s="32"/>
      <c r="D41" s="18"/>
    </row>
    <row r="42" spans="1:4">
      <c r="A42" s="12" t="s">
        <v>20</v>
      </c>
      <c r="B42" s="21">
        <f>SUM(B9:B41)</f>
        <v>3355992</v>
      </c>
      <c r="C42" s="21">
        <f>SUM(C9:C41)</f>
        <v>1488964</v>
      </c>
      <c r="D42" s="26"/>
    </row>
    <row r="43" spans="1:4">
      <c r="A43" s="12" t="s">
        <v>1</v>
      </c>
      <c r="B43" s="22"/>
      <c r="C43" s="22"/>
      <c r="D43" s="26"/>
    </row>
    <row r="44" spans="1:4">
      <c r="A44" s="31" t="s">
        <v>21</v>
      </c>
      <c r="B44" s="32">
        <v>-167800</v>
      </c>
      <c r="C44" s="32">
        <v>-223345</v>
      </c>
      <c r="D44" s="18"/>
    </row>
    <row r="45" spans="1:4">
      <c r="A45" s="31" t="s">
        <v>22</v>
      </c>
      <c r="B45" s="32"/>
      <c r="C45" s="32"/>
      <c r="D45" s="18"/>
    </row>
    <row r="46" spans="1:4">
      <c r="A46" s="31" t="s">
        <v>34</v>
      </c>
      <c r="B46" s="32"/>
      <c r="C46" s="32"/>
      <c r="D46" s="18"/>
    </row>
    <row r="47" spans="1:4">
      <c r="A47" s="12" t="s">
        <v>38</v>
      </c>
      <c r="B47" s="34">
        <v>3188192</v>
      </c>
      <c r="C47" s="34">
        <f>SUM(C42:C46)</f>
        <v>1265619</v>
      </c>
      <c r="D47" s="26"/>
    </row>
    <row r="48" spans="1:4" ht="15.75" thickBot="1">
      <c r="A48" s="35"/>
      <c r="B48" s="36"/>
      <c r="C48" s="36"/>
      <c r="D48" s="27"/>
    </row>
    <row r="49" spans="1:4" ht="15.75" thickTop="1">
      <c r="A49" s="37" t="s">
        <v>39</v>
      </c>
      <c r="B49" s="19"/>
      <c r="C49" s="19"/>
      <c r="D49" s="27"/>
    </row>
    <row r="50" spans="1:4">
      <c r="A50" s="31" t="s">
        <v>26</v>
      </c>
      <c r="B50" s="33"/>
      <c r="C50" s="33"/>
      <c r="D50" s="18"/>
    </row>
    <row r="51" spans="1:4">
      <c r="A51" s="31" t="s">
        <v>27</v>
      </c>
      <c r="B51" s="33"/>
      <c r="C51" s="33"/>
      <c r="D51" s="18"/>
    </row>
    <row r="52" spans="1:4">
      <c r="A52" s="31" t="s">
        <v>28</v>
      </c>
      <c r="B52" s="33"/>
      <c r="C52" s="33"/>
      <c r="D52" s="23"/>
    </row>
    <row r="53" spans="1:4" ht="15" customHeight="1">
      <c r="A53" s="31" t="s">
        <v>29</v>
      </c>
      <c r="B53" s="33"/>
      <c r="C53" s="33"/>
      <c r="D53" s="28"/>
    </row>
    <row r="54" spans="1:4">
      <c r="A54" s="45" t="s">
        <v>8</v>
      </c>
      <c r="B54" s="33"/>
      <c r="C54" s="33"/>
      <c r="D54" s="1"/>
    </row>
    <row r="55" spans="1:4">
      <c r="A55" s="37" t="s">
        <v>40</v>
      </c>
      <c r="B55" s="38">
        <f>SUM(B50:B54)</f>
        <v>0</v>
      </c>
      <c r="C55" s="38">
        <f>SUM(C50:C54)</f>
        <v>0</v>
      </c>
      <c r="D55" s="28"/>
    </row>
    <row r="56" spans="1:4">
      <c r="A56" s="39"/>
      <c r="B56" s="40"/>
      <c r="C56" s="40"/>
      <c r="D56" s="28"/>
    </row>
    <row r="57" spans="1:4" ht="15.75" thickBot="1">
      <c r="A57" s="37" t="s">
        <v>41</v>
      </c>
      <c r="B57" s="41">
        <v>3188192</v>
      </c>
      <c r="C57" s="41">
        <f>C47+C55</f>
        <v>1265619</v>
      </c>
      <c r="D57" s="28"/>
    </row>
    <row r="58" spans="1:4" ht="15.75" thickTop="1">
      <c r="A58" s="39"/>
      <c r="B58" s="40"/>
      <c r="C58" s="40"/>
      <c r="D58" s="28"/>
    </row>
    <row r="59" spans="1:4">
      <c r="A59" s="42" t="s">
        <v>30</v>
      </c>
      <c r="B59" s="40"/>
      <c r="C59" s="40"/>
      <c r="D59" s="29"/>
    </row>
    <row r="60" spans="1:4">
      <c r="A60" s="39" t="s">
        <v>23</v>
      </c>
      <c r="B60" s="32"/>
      <c r="C60" s="32"/>
      <c r="D60" s="29"/>
    </row>
    <row r="61" spans="1:4">
      <c r="A61" s="39" t="s">
        <v>24</v>
      </c>
      <c r="B61" s="32"/>
      <c r="C61" s="32"/>
      <c r="D61" s="29"/>
    </row>
    <row r="62" spans="1:4">
      <c r="A62" s="3"/>
      <c r="B62" s="4"/>
      <c r="C62" s="4"/>
      <c r="D62" s="29"/>
    </row>
    <row r="63" spans="1:4">
      <c r="A63" s="3"/>
      <c r="B63" s="4"/>
      <c r="C63" s="4"/>
      <c r="D63" s="29"/>
    </row>
    <row r="64" spans="1:4">
      <c r="A64" s="5" t="s">
        <v>57</v>
      </c>
      <c r="B64" s="4"/>
      <c r="C64" s="4"/>
      <c r="D64" s="29"/>
    </row>
    <row r="65" spans="1:4">
      <c r="A65" s="43"/>
      <c r="B65" s="2"/>
      <c r="C65" s="2"/>
      <c r="D65" s="30"/>
    </row>
  </sheetData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53"/>
  <sheetViews>
    <sheetView topLeftCell="A34" workbookViewId="0">
      <selection activeCell="B36" sqref="B36"/>
    </sheetView>
  </sheetViews>
  <sheetFormatPr defaultColWidth="9.140625" defaultRowHeight="15"/>
  <cols>
    <col min="1" max="1" width="62.140625" style="46" customWidth="1"/>
    <col min="2" max="2" width="12" style="46" customWidth="1"/>
    <col min="3" max="3" width="14.28515625" style="46" customWidth="1"/>
    <col min="4" max="4" width="10.7109375" style="46" customWidth="1"/>
    <col min="5" max="5" width="10.140625" style="46" customWidth="1"/>
    <col min="6" max="6" width="10.7109375" style="46" customWidth="1"/>
    <col min="7" max="7" width="11.5703125" style="46" customWidth="1"/>
    <col min="8" max="8" width="84.28515625" style="46" customWidth="1"/>
    <col min="9" max="16384" width="9.140625" style="46"/>
  </cols>
  <sheetData>
    <row r="1" spans="1:6">
      <c r="A1" s="61" t="e">
        <f>#REF!</f>
        <v>#REF!</v>
      </c>
    </row>
    <row r="2" spans="1:6">
      <c r="A2" s="73" t="e">
        <f>#REF!</f>
        <v>#REF!</v>
      </c>
    </row>
    <row r="3" spans="1:6">
      <c r="A3" s="73" t="e">
        <f>#REF!</f>
        <v>#REF!</v>
      </c>
    </row>
    <row r="4" spans="1:6" ht="15.75" customHeight="1">
      <c r="A4" s="73" t="s">
        <v>37</v>
      </c>
    </row>
    <row r="5" spans="1:6" ht="15.75" customHeight="1">
      <c r="A5" s="61" t="s">
        <v>87</v>
      </c>
    </row>
    <row r="6" spans="1:6" ht="15" customHeight="1">
      <c r="A6" s="127"/>
      <c r="B6" s="72" t="s">
        <v>5</v>
      </c>
      <c r="C6" s="72" t="s">
        <v>5</v>
      </c>
    </row>
    <row r="7" spans="1:6" ht="15" customHeight="1">
      <c r="A7" s="127"/>
      <c r="B7" s="72" t="s">
        <v>6</v>
      </c>
      <c r="C7" s="72" t="s">
        <v>7</v>
      </c>
    </row>
    <row r="8" spans="1:6">
      <c r="A8" s="71"/>
    </row>
    <row r="9" spans="1:6">
      <c r="A9" s="70" t="s">
        <v>86</v>
      </c>
    </row>
    <row r="10" spans="1:6">
      <c r="A10" s="31" t="s">
        <v>74</v>
      </c>
      <c r="B10" s="32">
        <f>'2.1-Pasqyra e Perform. (natyra)'!B10</f>
        <v>9403798</v>
      </c>
      <c r="C10" s="32">
        <f>'2.1-Pasqyra e Perform. (natyra)'!C10</f>
        <v>7251665</v>
      </c>
      <c r="E10" s="7"/>
      <c r="F10" s="7"/>
    </row>
    <row r="11" spans="1:6">
      <c r="A11" s="31" t="s">
        <v>76</v>
      </c>
      <c r="B11" s="32"/>
      <c r="C11" s="32"/>
      <c r="E11" s="7"/>
      <c r="F11" s="7"/>
    </row>
    <row r="12" spans="1:6">
      <c r="A12" s="31" t="s">
        <v>77</v>
      </c>
      <c r="B12" s="32"/>
      <c r="C12" s="32"/>
      <c r="E12" s="7"/>
      <c r="F12" s="7"/>
    </row>
    <row r="13" spans="1:6">
      <c r="A13" s="31" t="s">
        <v>78</v>
      </c>
      <c r="B13" s="32"/>
      <c r="C13" s="32"/>
      <c r="E13" s="7"/>
      <c r="F13" s="7"/>
    </row>
    <row r="14" spans="1:6">
      <c r="A14" s="31" t="s">
        <v>75</v>
      </c>
      <c r="B14" s="32">
        <f>'2.1-Pasqyra e Perform. (natyra)'!B14</f>
        <v>27440</v>
      </c>
      <c r="C14" s="32">
        <f>'2.1-Pasqyra e Perform. (natyra)'!C14</f>
        <v>14915</v>
      </c>
      <c r="E14" s="7"/>
      <c r="F14" s="7"/>
    </row>
    <row r="15" spans="1:6">
      <c r="A15" s="70" t="s">
        <v>85</v>
      </c>
      <c r="B15" s="57"/>
      <c r="C15" s="57"/>
    </row>
    <row r="16" spans="1:6">
      <c r="A16" s="70" t="s">
        <v>84</v>
      </c>
      <c r="B16" s="63">
        <f>SUM(B10:B15)</f>
        <v>9431238</v>
      </c>
      <c r="C16" s="63">
        <f>SUM(C10:C15)</f>
        <v>7266580</v>
      </c>
    </row>
    <row r="17" spans="1:8">
      <c r="A17" s="70" t="s">
        <v>83</v>
      </c>
      <c r="B17" s="69"/>
      <c r="C17" s="69"/>
    </row>
    <row r="18" spans="1:8">
      <c r="A18" s="70" t="s">
        <v>82</v>
      </c>
      <c r="B18" s="69">
        <f>'2.1-Pasqyra e Perform. (natyra)'!B19+'2.1-Pasqyra e Perform. (natyra)'!B20+'2.1-Pasqyra e Perform. (natyra)'!B22+'2.1-Pasqyra e Perform. (natyra)'!B23+'2.1-Pasqyra e Perform. (natyra)'!B26</f>
        <v>-6075246</v>
      </c>
      <c r="C18" s="69">
        <f>'2.1-Pasqyra e Perform. (natyra)'!C19+'2.1-Pasqyra e Perform. (natyra)'!C20+'2.1-Pasqyra e Perform. (natyra)'!C22+'2.1-Pasqyra e Perform. (natyra)'!C23+'2.1-Pasqyra e Perform. (natyra)'!C26</f>
        <v>-5777616</v>
      </c>
    </row>
    <row r="19" spans="1:8">
      <c r="A19" s="70" t="s">
        <v>4</v>
      </c>
      <c r="B19" s="67"/>
      <c r="C19" s="58"/>
    </row>
    <row r="20" spans="1:8">
      <c r="A20" s="31" t="s">
        <v>81</v>
      </c>
      <c r="B20" s="66"/>
      <c r="C20" s="69"/>
    </row>
    <row r="21" spans="1:8">
      <c r="A21" s="31" t="s">
        <v>47</v>
      </c>
      <c r="B21" s="66"/>
      <c r="C21" s="69"/>
      <c r="H21" s="31"/>
    </row>
    <row r="22" spans="1:8">
      <c r="A22" s="31" t="s">
        <v>45</v>
      </c>
      <c r="B22" s="66"/>
      <c r="C22" s="69"/>
      <c r="H22" s="31"/>
    </row>
    <row r="23" spans="1:8" ht="30">
      <c r="A23" s="31" t="s">
        <v>54</v>
      </c>
      <c r="B23" s="66"/>
      <c r="C23" s="69"/>
      <c r="H23" s="31"/>
    </row>
    <row r="24" spans="1:8" ht="45">
      <c r="A24" s="31" t="s">
        <v>48</v>
      </c>
      <c r="B24" s="66"/>
      <c r="C24" s="69"/>
    </row>
    <row r="25" spans="1:8" ht="30">
      <c r="A25" s="31" t="s">
        <v>53</v>
      </c>
      <c r="B25" s="66"/>
      <c r="C25" s="69"/>
    </row>
    <row r="26" spans="1:8" ht="30">
      <c r="A26" s="31" t="s">
        <v>49</v>
      </c>
      <c r="B26" s="66"/>
      <c r="C26" s="69"/>
    </row>
    <row r="27" spans="1:8">
      <c r="A27" s="70" t="s">
        <v>18</v>
      </c>
      <c r="B27" s="66"/>
      <c r="C27" s="69"/>
    </row>
    <row r="28" spans="1:8">
      <c r="A28" s="70" t="s">
        <v>80</v>
      </c>
      <c r="B28" s="67"/>
      <c r="C28" s="58"/>
    </row>
    <row r="29" spans="1:8">
      <c r="A29" s="31" t="s">
        <v>50</v>
      </c>
      <c r="B29" s="66"/>
      <c r="C29" s="69"/>
    </row>
    <row r="30" spans="1:8" ht="30">
      <c r="A30" s="31" t="s">
        <v>52</v>
      </c>
      <c r="B30" s="66"/>
      <c r="C30" s="69"/>
    </row>
    <row r="31" spans="1:8">
      <c r="A31" s="31" t="s">
        <v>51</v>
      </c>
      <c r="B31" s="66"/>
      <c r="C31" s="69"/>
    </row>
    <row r="32" spans="1:8">
      <c r="A32" s="68" t="s">
        <v>79</v>
      </c>
      <c r="B32" s="66"/>
      <c r="C32" s="66"/>
    </row>
    <row r="33" spans="1:3">
      <c r="A33" s="12" t="s">
        <v>56</v>
      </c>
      <c r="B33" s="65"/>
      <c r="C33" s="65"/>
    </row>
    <row r="34" spans="1:3">
      <c r="A34" s="64" t="s">
        <v>20</v>
      </c>
      <c r="B34" s="62">
        <f>SUM(B16:B33)</f>
        <v>3355992</v>
      </c>
      <c r="C34" s="62">
        <f>SUM(C16:C33)</f>
        <v>1488964</v>
      </c>
    </row>
    <row r="35" spans="1:3">
      <c r="A35" s="12" t="s">
        <v>1</v>
      </c>
      <c r="B35" s="60"/>
      <c r="C35" s="60"/>
    </row>
    <row r="36" spans="1:3">
      <c r="A36" s="31" t="s">
        <v>21</v>
      </c>
      <c r="B36" s="59">
        <f>'2.1-Pasqyra e Perform. (natyra)'!B44</f>
        <v>-167800</v>
      </c>
      <c r="C36" s="59">
        <f>'2.1-Pasqyra e Perform. (natyra)'!C44</f>
        <v>-223345</v>
      </c>
    </row>
    <row r="37" spans="1:3">
      <c r="A37" s="31" t="s">
        <v>22</v>
      </c>
      <c r="B37" s="59"/>
      <c r="C37" s="59"/>
    </row>
    <row r="38" spans="1:3">
      <c r="A38" s="31" t="s">
        <v>34</v>
      </c>
      <c r="B38" s="57"/>
      <c r="C38" s="57"/>
    </row>
    <row r="39" spans="1:3" ht="15.75" thickBot="1">
      <c r="A39" s="12" t="s">
        <v>38</v>
      </c>
      <c r="B39" s="56">
        <v>3188192</v>
      </c>
      <c r="C39" s="56">
        <f>SUM(C34:C38)</f>
        <v>1265619</v>
      </c>
    </row>
    <row r="40" spans="1:3" ht="15.75" thickTop="1">
      <c r="A40" s="53" t="s">
        <v>39</v>
      </c>
      <c r="B40" s="19"/>
      <c r="C40" s="19"/>
    </row>
    <row r="41" spans="1:3" ht="30">
      <c r="A41" s="31" t="s">
        <v>26</v>
      </c>
      <c r="B41" s="55"/>
      <c r="C41" s="55"/>
    </row>
    <row r="42" spans="1:3">
      <c r="A42" s="31" t="s">
        <v>27</v>
      </c>
      <c r="B42" s="55"/>
      <c r="C42" s="55"/>
    </row>
    <row r="43" spans="1:3" ht="30">
      <c r="A43" s="31" t="s">
        <v>28</v>
      </c>
      <c r="B43" s="55"/>
      <c r="C43" s="55"/>
    </row>
    <row r="44" spans="1:3">
      <c r="A44" s="31" t="s">
        <v>29</v>
      </c>
      <c r="B44" s="55"/>
      <c r="C44" s="55"/>
    </row>
    <row r="45" spans="1:3">
      <c r="A45" s="31" t="s">
        <v>8</v>
      </c>
      <c r="B45" s="55"/>
      <c r="C45" s="55"/>
    </row>
    <row r="46" spans="1:3" ht="29.25">
      <c r="A46" s="53" t="s">
        <v>40</v>
      </c>
      <c r="B46" s="54">
        <f>SUM(B41:B45)</f>
        <v>0</v>
      </c>
      <c r="C46" s="54">
        <f>SUM(C41:C45)</f>
        <v>0</v>
      </c>
    </row>
    <row r="47" spans="1:3" ht="30" thickBot="1">
      <c r="A47" s="53" t="s">
        <v>41</v>
      </c>
      <c r="B47" s="52">
        <f>B39+B46</f>
        <v>3188192</v>
      </c>
      <c r="C47" s="52">
        <f>C39+C46</f>
        <v>1265619</v>
      </c>
    </row>
    <row r="48" spans="1:3" ht="15.75" thickTop="1">
      <c r="A48" s="51" t="s">
        <v>30</v>
      </c>
      <c r="B48" s="50"/>
      <c r="C48" s="50"/>
    </row>
    <row r="49" spans="1:3">
      <c r="A49" s="49" t="s">
        <v>23</v>
      </c>
      <c r="B49" s="48"/>
      <c r="C49" s="48"/>
    </row>
    <row r="50" spans="1:3">
      <c r="A50" s="49" t="s">
        <v>24</v>
      </c>
      <c r="B50" s="48"/>
      <c r="C50" s="48"/>
    </row>
    <row r="51" spans="1:3">
      <c r="A51" s="3"/>
      <c r="B51" s="4"/>
      <c r="C51" s="4"/>
    </row>
    <row r="52" spans="1:3">
      <c r="A52" s="3"/>
      <c r="B52" s="4"/>
      <c r="C52" s="4"/>
    </row>
    <row r="53" spans="1:3">
      <c r="A53" s="5" t="s">
        <v>57</v>
      </c>
      <c r="B53" s="4"/>
      <c r="C53" s="4"/>
    </row>
  </sheetData>
  <mergeCells count="1"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72"/>
  <sheetViews>
    <sheetView showGridLines="0" topLeftCell="B1" workbookViewId="0">
      <selection activeCell="G5" sqref="G5"/>
    </sheetView>
  </sheetViews>
  <sheetFormatPr defaultColWidth="9.140625" defaultRowHeight="15"/>
  <cols>
    <col min="1" max="1" width="9.7109375" style="7" customWidth="1"/>
    <col min="2" max="2" width="52.7109375" style="7" customWidth="1"/>
    <col min="3" max="3" width="13.140625" style="7" customWidth="1"/>
    <col min="4" max="4" width="13.85546875" style="7" customWidth="1"/>
    <col min="5" max="5" width="11.5703125" style="7" customWidth="1"/>
    <col min="6" max="16384" width="9.140625" style="7"/>
  </cols>
  <sheetData>
    <row r="1" spans="2:4">
      <c r="B1" s="16" t="e">
        <f>#REF!</f>
        <v>#REF!</v>
      </c>
    </row>
    <row r="2" spans="2:4">
      <c r="B2" s="17" t="e">
        <f>#REF!</f>
        <v>#REF!</v>
      </c>
    </row>
    <row r="3" spans="2:4">
      <c r="B3" s="17" t="e">
        <f>#REF!</f>
        <v>#REF!</v>
      </c>
    </row>
    <row r="4" spans="2:4">
      <c r="B4" s="17" t="s">
        <v>37</v>
      </c>
    </row>
    <row r="5" spans="2:4">
      <c r="B5" s="16" t="s">
        <v>144</v>
      </c>
      <c r="C5" s="9"/>
      <c r="D5" s="9"/>
    </row>
    <row r="6" spans="2:4">
      <c r="B6" s="17"/>
      <c r="C6" s="9"/>
      <c r="D6" s="9"/>
    </row>
    <row r="7" spans="2:4">
      <c r="B7" s="128"/>
      <c r="C7" s="8" t="s">
        <v>5</v>
      </c>
      <c r="D7" s="8" t="s">
        <v>5</v>
      </c>
    </row>
    <row r="8" spans="2:4" ht="14.1" customHeight="1">
      <c r="B8" s="128"/>
      <c r="C8" s="8" t="s">
        <v>6</v>
      </c>
      <c r="D8" s="8" t="s">
        <v>7</v>
      </c>
    </row>
    <row r="9" spans="2:4" ht="14.1" customHeight="1">
      <c r="B9" s="15"/>
      <c r="C9" s="9"/>
      <c r="D9" s="9"/>
    </row>
    <row r="10" spans="2:4" ht="14.1" customHeight="1">
      <c r="B10" s="12" t="s">
        <v>120</v>
      </c>
      <c r="C10" s="94"/>
      <c r="D10" s="94"/>
    </row>
    <row r="11" spans="2:4" ht="14.1" customHeight="1">
      <c r="B11" s="10" t="s">
        <v>143</v>
      </c>
      <c r="C11" s="11">
        <v>3355992</v>
      </c>
      <c r="D11" s="11">
        <v>1488964</v>
      </c>
    </row>
    <row r="12" spans="2:4" ht="14.1" customHeight="1">
      <c r="B12" s="93" t="s">
        <v>142</v>
      </c>
      <c r="C12" s="11"/>
      <c r="D12" s="11"/>
    </row>
    <row r="13" spans="2:4" ht="14.1" customHeight="1">
      <c r="B13" s="91" t="s">
        <v>141</v>
      </c>
      <c r="C13" s="11"/>
      <c r="D13" s="11"/>
    </row>
    <row r="14" spans="2:4" ht="14.1" customHeight="1">
      <c r="B14" s="91" t="s">
        <v>140</v>
      </c>
      <c r="C14" s="11">
        <v>-167800</v>
      </c>
      <c r="D14" s="11">
        <v>-223344.6</v>
      </c>
    </row>
    <row r="15" spans="2:4">
      <c r="B15" s="92" t="s">
        <v>31</v>
      </c>
      <c r="C15" s="11">
        <v>2057080</v>
      </c>
      <c r="D15" s="11">
        <v>1932365</v>
      </c>
    </row>
    <row r="16" spans="2:4">
      <c r="B16" s="91" t="s">
        <v>16</v>
      </c>
      <c r="C16" s="11"/>
      <c r="D16" s="11"/>
    </row>
    <row r="17" spans="2:4">
      <c r="B17" s="91" t="s">
        <v>139</v>
      </c>
      <c r="C17" s="11">
        <v>179931</v>
      </c>
      <c r="D17" s="11">
        <v>-526867</v>
      </c>
    </row>
    <row r="18" spans="2:4">
      <c r="B18" s="91" t="s">
        <v>138</v>
      </c>
      <c r="C18" s="11">
        <v>-1153796</v>
      </c>
      <c r="D18" s="11">
        <v>-285260</v>
      </c>
    </row>
    <row r="19" spans="2:4">
      <c r="B19" s="91" t="s">
        <v>137</v>
      </c>
      <c r="C19" s="11"/>
      <c r="D19" s="11"/>
    </row>
    <row r="20" spans="2:4">
      <c r="B20" s="91" t="s">
        <v>136</v>
      </c>
      <c r="C20" s="11"/>
      <c r="D20" s="24"/>
    </row>
    <row r="21" spans="2:4">
      <c r="B21" s="91" t="s">
        <v>135</v>
      </c>
      <c r="C21" s="11"/>
      <c r="D21" s="24"/>
    </row>
    <row r="22" spans="2:4">
      <c r="B22" s="91" t="s">
        <v>93</v>
      </c>
      <c r="C22" s="11"/>
      <c r="D22" s="24"/>
    </row>
    <row r="23" spans="2:4">
      <c r="B23" s="91" t="s">
        <v>93</v>
      </c>
      <c r="C23" s="11"/>
      <c r="D23" s="24"/>
    </row>
    <row r="24" spans="2:4">
      <c r="B24" s="91"/>
      <c r="C24" s="11"/>
      <c r="D24" s="11"/>
    </row>
    <row r="25" spans="2:4" ht="14.1" customHeight="1">
      <c r="B25" s="10" t="s">
        <v>134</v>
      </c>
      <c r="C25" s="11"/>
      <c r="D25" s="11"/>
    </row>
    <row r="26" spans="2:4" ht="14.1" customHeight="1">
      <c r="B26" s="91" t="s">
        <v>133</v>
      </c>
      <c r="C26" s="11"/>
      <c r="D26" s="11"/>
    </row>
    <row r="27" spans="2:4">
      <c r="B27" s="91" t="s">
        <v>132</v>
      </c>
      <c r="C27" s="11"/>
      <c r="D27" s="11"/>
    </row>
    <row r="28" spans="2:4">
      <c r="B28" s="91" t="s">
        <v>131</v>
      </c>
      <c r="C28" s="11"/>
      <c r="D28" s="11"/>
    </row>
    <row r="29" spans="2:4">
      <c r="B29" s="91" t="s">
        <v>93</v>
      </c>
      <c r="C29" s="11"/>
      <c r="D29" s="11"/>
    </row>
    <row r="30" spans="2:4">
      <c r="B30" s="91"/>
      <c r="C30" s="11"/>
      <c r="D30" s="11"/>
    </row>
    <row r="31" spans="2:4" ht="14.1" customHeight="1">
      <c r="B31" s="10" t="s">
        <v>130</v>
      </c>
      <c r="C31" s="11"/>
      <c r="D31" s="11"/>
    </row>
    <row r="32" spans="2:4">
      <c r="B32" s="91" t="s">
        <v>129</v>
      </c>
      <c r="C32" s="11"/>
      <c r="D32" s="11"/>
    </row>
    <row r="33" spans="2:4" ht="14.25" customHeight="1">
      <c r="B33" s="91" t="s">
        <v>128</v>
      </c>
      <c r="C33" s="11"/>
      <c r="D33" s="11"/>
    </row>
    <row r="34" spans="2:4" ht="14.25" customHeight="1">
      <c r="B34" s="91" t="s">
        <v>127</v>
      </c>
      <c r="C34" s="11">
        <v>702632</v>
      </c>
      <c r="D34" s="24">
        <v>-1019006</v>
      </c>
    </row>
    <row r="35" spans="2:4">
      <c r="B35" s="91" t="s">
        <v>126</v>
      </c>
      <c r="C35" s="11"/>
      <c r="D35" s="11"/>
    </row>
    <row r="36" spans="2:4" ht="14.1" customHeight="1">
      <c r="B36" s="91" t="s">
        <v>93</v>
      </c>
      <c r="C36" s="11"/>
      <c r="D36" s="11"/>
    </row>
    <row r="37" spans="2:4" ht="29.25">
      <c r="B37" s="12" t="s">
        <v>113</v>
      </c>
      <c r="C37" s="20">
        <f>SUM(C11:C36)</f>
        <v>4974039</v>
      </c>
      <c r="D37" s="20">
        <f>SUM(D11:D36)</f>
        <v>1366851.4</v>
      </c>
    </row>
    <row r="38" spans="2:4">
      <c r="B38" s="80"/>
      <c r="C38" s="11"/>
      <c r="D38" s="11"/>
    </row>
    <row r="39" spans="2:4" ht="29.25">
      <c r="B39" s="12" t="s">
        <v>112</v>
      </c>
      <c r="C39" s="11"/>
      <c r="D39" s="11"/>
    </row>
    <row r="40" spans="2:4" ht="14.1" customHeight="1">
      <c r="B40" s="91" t="s">
        <v>111</v>
      </c>
      <c r="C40" s="11">
        <v>-2851554.0552000003</v>
      </c>
      <c r="D40" s="11">
        <v>-20816</v>
      </c>
    </row>
    <row r="41" spans="2:4">
      <c r="B41" s="91" t="s">
        <v>110</v>
      </c>
      <c r="C41" s="11"/>
      <c r="D41" s="11"/>
    </row>
    <row r="42" spans="2:4" ht="14.1" customHeight="1">
      <c r="B42" s="91" t="s">
        <v>109</v>
      </c>
      <c r="C42" s="11"/>
      <c r="D42" s="11"/>
    </row>
    <row r="43" spans="2:4" ht="45">
      <c r="B43" s="91" t="s">
        <v>108</v>
      </c>
      <c r="C43" s="11"/>
      <c r="D43" s="11"/>
    </row>
    <row r="44" spans="2:4">
      <c r="B44" s="91" t="s">
        <v>107</v>
      </c>
      <c r="C44" s="11"/>
      <c r="D44" s="11"/>
    </row>
    <row r="45" spans="2:4">
      <c r="B45" s="91" t="s">
        <v>106</v>
      </c>
      <c r="C45" s="11"/>
      <c r="D45" s="11"/>
    </row>
    <row r="46" spans="2:4">
      <c r="B46" s="91" t="s">
        <v>105</v>
      </c>
      <c r="C46" s="11"/>
      <c r="D46" s="11"/>
    </row>
    <row r="47" spans="2:4" ht="14.1" customHeight="1">
      <c r="B47" s="91" t="s">
        <v>125</v>
      </c>
      <c r="C47" s="11"/>
      <c r="D47" s="11"/>
    </row>
    <row r="48" spans="2:4" ht="14.1" customHeight="1">
      <c r="B48" s="91" t="s">
        <v>93</v>
      </c>
      <c r="C48" s="11"/>
      <c r="D48" s="11"/>
    </row>
    <row r="49" spans="2:4" ht="14.1" customHeight="1">
      <c r="B49" s="12" t="s">
        <v>104</v>
      </c>
      <c r="C49" s="20">
        <f>SUM(C40:C48)</f>
        <v>-2851554.0552000003</v>
      </c>
      <c r="D49" s="20">
        <f>SUM(D40:D48)</f>
        <v>-20816</v>
      </c>
    </row>
    <row r="50" spans="2:4" ht="14.1" customHeight="1">
      <c r="B50" s="80"/>
      <c r="C50" s="11"/>
      <c r="D50" s="11"/>
    </row>
    <row r="51" spans="2:4" ht="14.1" customHeight="1">
      <c r="B51" s="12" t="s">
        <v>103</v>
      </c>
      <c r="C51" s="11"/>
      <c r="D51" s="11"/>
    </row>
    <row r="52" spans="2:4" ht="14.1" customHeight="1">
      <c r="B52" s="91" t="s">
        <v>102</v>
      </c>
      <c r="C52" s="11"/>
      <c r="D52" s="11"/>
    </row>
    <row r="53" spans="2:4" ht="14.1" customHeight="1">
      <c r="B53" s="91" t="s">
        <v>101</v>
      </c>
      <c r="C53" s="11"/>
      <c r="D53" s="11"/>
    </row>
    <row r="54" spans="2:4" ht="14.1" customHeight="1">
      <c r="B54" s="91" t="s">
        <v>100</v>
      </c>
      <c r="C54" s="11"/>
      <c r="D54" s="11"/>
    </row>
    <row r="55" spans="2:4" ht="14.1" customHeight="1">
      <c r="B55" s="91" t="s">
        <v>99</v>
      </c>
      <c r="C55" s="11"/>
      <c r="D55" s="11"/>
    </row>
    <row r="56" spans="2:4" ht="14.1" customHeight="1">
      <c r="B56" s="91" t="s">
        <v>98</v>
      </c>
      <c r="C56" s="11"/>
      <c r="D56" s="11"/>
    </row>
    <row r="57" spans="2:4" ht="14.1" customHeight="1">
      <c r="B57" s="91" t="s">
        <v>97</v>
      </c>
      <c r="C57" s="11"/>
      <c r="D57" s="11"/>
    </row>
    <row r="58" spans="2:4" ht="14.1" customHeight="1">
      <c r="B58" s="91" t="s">
        <v>96</v>
      </c>
      <c r="C58" s="11"/>
      <c r="D58" s="11"/>
    </row>
    <row r="59" spans="2:4" ht="14.1" customHeight="1">
      <c r="B59" s="91" t="s">
        <v>95</v>
      </c>
      <c r="C59" s="11"/>
      <c r="D59" s="11"/>
    </row>
    <row r="60" spans="2:4" ht="15" customHeight="1">
      <c r="B60" s="91" t="s">
        <v>115</v>
      </c>
      <c r="C60" s="11"/>
      <c r="D60" s="11"/>
    </row>
    <row r="61" spans="2:4" ht="14.1" customHeight="1">
      <c r="B61" s="91" t="s">
        <v>124</v>
      </c>
      <c r="C61" s="11"/>
      <c r="D61" s="24"/>
    </row>
    <row r="62" spans="2:4" ht="14.1" customHeight="1">
      <c r="B62" s="91" t="s">
        <v>123</v>
      </c>
      <c r="C62" s="11"/>
      <c r="D62" s="24"/>
    </row>
    <row r="63" spans="2:4" ht="14.1" customHeight="1">
      <c r="B63" s="91" t="s">
        <v>93</v>
      </c>
      <c r="C63" s="11"/>
      <c r="D63" s="11"/>
    </row>
    <row r="64" spans="2:4" ht="14.1" customHeight="1">
      <c r="B64" s="12" t="s">
        <v>92</v>
      </c>
      <c r="C64" s="20">
        <f>SUM(C52:C63)</f>
        <v>0</v>
      </c>
      <c r="D64" s="20">
        <f>SUM(D52:D63)</f>
        <v>0</v>
      </c>
    </row>
    <row r="65" spans="2:5" ht="14.1" customHeight="1">
      <c r="B65" s="80"/>
      <c r="C65" s="11"/>
      <c r="D65" s="11"/>
    </row>
    <row r="66" spans="2:5" ht="14.1" customHeight="1">
      <c r="B66" s="12" t="s">
        <v>91</v>
      </c>
      <c r="C66" s="90">
        <f>C37+C49+C64</f>
        <v>2122484.9447999997</v>
      </c>
      <c r="D66" s="90">
        <f>D37+D49+D64</f>
        <v>1346035.4</v>
      </c>
    </row>
    <row r="67" spans="2:5">
      <c r="B67" s="89" t="s">
        <v>90</v>
      </c>
      <c r="C67" s="11">
        <v>2961803</v>
      </c>
      <c r="D67" s="11">
        <v>1615768</v>
      </c>
    </row>
    <row r="68" spans="2:5" ht="30">
      <c r="B68" s="89" t="s">
        <v>122</v>
      </c>
      <c r="C68" s="11"/>
      <c r="D68" s="11"/>
    </row>
    <row r="69" spans="2:5" ht="15.75" thickBot="1">
      <c r="B69" s="88" t="s">
        <v>88</v>
      </c>
      <c r="C69" s="87">
        <f>SUM(C66:C68)</f>
        <v>5084287.9447999997</v>
      </c>
      <c r="D69" s="87">
        <f>SUM(D66:D68)</f>
        <v>2961803.4</v>
      </c>
    </row>
    <row r="70" spans="2:5" ht="15.75" thickTop="1"/>
    <row r="72" spans="2:5">
      <c r="B72" s="13" t="s">
        <v>0</v>
      </c>
      <c r="C72" s="86" t="e">
        <f>C69-#REF!</f>
        <v>#REF!</v>
      </c>
      <c r="D72" s="85" t="e">
        <f>D69-#REF!</f>
        <v>#REF!</v>
      </c>
      <c r="E72" s="1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D13" sqref="D13"/>
    </sheetView>
  </sheetViews>
  <sheetFormatPr defaultColWidth="9.140625" defaultRowHeight="15"/>
  <cols>
    <col min="1" max="1" width="58.7109375" style="46" customWidth="1"/>
    <col min="2" max="2" width="13.5703125" style="46" customWidth="1"/>
    <col min="3" max="3" width="2.7109375" style="47" customWidth="1"/>
    <col min="4" max="4" width="15.5703125" style="46" customWidth="1"/>
    <col min="5" max="5" width="10.5703125" style="46" customWidth="1"/>
    <col min="6" max="6" width="10.7109375" style="46" customWidth="1"/>
    <col min="7" max="7" width="10.140625" style="46" customWidth="1"/>
    <col min="8" max="8" width="10.7109375" style="46" customWidth="1"/>
    <col min="9" max="9" width="11.5703125" style="46" customWidth="1"/>
    <col min="10" max="10" width="11" style="46" customWidth="1"/>
    <col min="11" max="16384" width="9.140625" style="46"/>
  </cols>
  <sheetData>
    <row r="1" spans="1:4">
      <c r="A1" s="61" t="e">
        <f>#REF!</f>
        <v>#REF!</v>
      </c>
    </row>
    <row r="2" spans="1:4">
      <c r="A2" s="73" t="e">
        <f>#REF!</f>
        <v>#REF!</v>
      </c>
    </row>
    <row r="3" spans="1:4">
      <c r="A3" s="73" t="e">
        <f>#REF!</f>
        <v>#REF!</v>
      </c>
    </row>
    <row r="4" spans="1:4" ht="16.5" customHeight="1">
      <c r="A4" s="73" t="s">
        <v>37</v>
      </c>
    </row>
    <row r="5" spans="1:4" ht="16.5" customHeight="1">
      <c r="A5" s="61" t="s">
        <v>121</v>
      </c>
    </row>
    <row r="6" spans="1:4" ht="16.5" customHeight="1">
      <c r="A6" s="61"/>
    </row>
    <row r="7" spans="1:4" ht="15" customHeight="1">
      <c r="A7" s="127"/>
      <c r="B7" s="72" t="s">
        <v>5</v>
      </c>
      <c r="C7" s="72"/>
      <c r="D7" s="72" t="s">
        <v>5</v>
      </c>
    </row>
    <row r="8" spans="1:4" ht="15" customHeight="1">
      <c r="A8" s="127"/>
      <c r="B8" s="72" t="s">
        <v>6</v>
      </c>
      <c r="C8" s="72"/>
      <c r="D8" s="72" t="s">
        <v>7</v>
      </c>
    </row>
    <row r="9" spans="1:4">
      <c r="A9" s="71"/>
      <c r="B9" s="84"/>
      <c r="C9" s="84"/>
      <c r="D9" s="84"/>
    </row>
    <row r="10" spans="1:4" ht="29.25">
      <c r="A10" s="64" t="s">
        <v>120</v>
      </c>
      <c r="B10" s="60"/>
      <c r="C10" s="58"/>
      <c r="D10" s="60"/>
    </row>
    <row r="11" spans="1:4">
      <c r="A11" s="83" t="s">
        <v>119</v>
      </c>
      <c r="B11" s="60">
        <f>'[1]Llogaria 411'!$K$544+'[1]Llogaria 411'!$M$544</f>
        <v>11470756</v>
      </c>
      <c r="C11" s="58"/>
      <c r="D11" s="60">
        <f>'[2]Llogaria 411'!$J$426+'[2]Llogaria 411'!$L$426</f>
        <v>8184600</v>
      </c>
    </row>
    <row r="12" spans="1:4">
      <c r="A12" s="83" t="s">
        <v>118</v>
      </c>
      <c r="B12" s="60">
        <f>-'[1]Llogaria 401'!$K$64-'[1]Llogaria 401'!$M$64-'[1]Ditari Banka-pagesa'!$E$257+269749</f>
        <v>-6414881</v>
      </c>
      <c r="C12" s="58"/>
      <c r="D12" s="60">
        <v>-6750253</v>
      </c>
    </row>
    <row r="13" spans="1:4">
      <c r="A13" s="83" t="s">
        <v>117</v>
      </c>
      <c r="B13" s="60"/>
      <c r="C13" s="58"/>
      <c r="D13" s="60"/>
    </row>
    <row r="14" spans="1:4">
      <c r="A14" s="82" t="s">
        <v>93</v>
      </c>
      <c r="B14" s="60"/>
      <c r="C14" s="58"/>
      <c r="D14" s="60"/>
    </row>
    <row r="15" spans="1:4">
      <c r="A15" s="64" t="s">
        <v>116</v>
      </c>
      <c r="B15" s="60"/>
      <c r="C15" s="58"/>
      <c r="D15" s="60"/>
    </row>
    <row r="16" spans="1:4">
      <c r="A16" s="83" t="s">
        <v>115</v>
      </c>
      <c r="B16" s="60"/>
      <c r="C16" s="58"/>
      <c r="D16" s="60"/>
    </row>
    <row r="17" spans="1:4">
      <c r="A17" s="82" t="s">
        <v>114</v>
      </c>
      <c r="B17" s="60">
        <v>-81836</v>
      </c>
      <c r="C17" s="58"/>
      <c r="D17" s="60">
        <f>'[3]Rezultati tatimor'!$D$48</f>
        <v>-67496</v>
      </c>
    </row>
    <row r="18" spans="1:4" ht="29.25">
      <c r="A18" s="64" t="s">
        <v>113</v>
      </c>
      <c r="B18" s="81">
        <f>SUM(B11:B17)</f>
        <v>4974039</v>
      </c>
      <c r="C18" s="58"/>
      <c r="D18" s="81">
        <f>SUM(D11:D17)</f>
        <v>1366851</v>
      </c>
    </row>
    <row r="19" spans="1:4">
      <c r="A19" s="82"/>
      <c r="B19" s="60"/>
      <c r="C19" s="58"/>
      <c r="D19" s="60"/>
    </row>
    <row r="20" spans="1:4" ht="13.5" customHeight="1">
      <c r="A20" s="64" t="s">
        <v>112</v>
      </c>
      <c r="B20" s="60"/>
      <c r="C20" s="58"/>
      <c r="D20" s="60"/>
    </row>
    <row r="21" spans="1:4" ht="13.5" customHeight="1">
      <c r="A21" s="82" t="s">
        <v>111</v>
      </c>
      <c r="B21" s="60">
        <f>'3.1-CashFlow (indirekt)'!C40</f>
        <v>-2851554.0552000003</v>
      </c>
      <c r="C21" s="58"/>
      <c r="D21" s="60">
        <f>'3.1-CashFlow (indirekt)'!D40</f>
        <v>-20816</v>
      </c>
    </row>
    <row r="22" spans="1:4" ht="13.5" customHeight="1">
      <c r="A22" s="82" t="s">
        <v>110</v>
      </c>
      <c r="B22" s="60"/>
      <c r="C22" s="58"/>
      <c r="D22" s="60"/>
    </row>
    <row r="23" spans="1:4" ht="13.5" customHeight="1">
      <c r="A23" s="82" t="s">
        <v>109</v>
      </c>
      <c r="B23" s="60"/>
      <c r="C23" s="58"/>
      <c r="D23" s="60"/>
    </row>
    <row r="24" spans="1:4" ht="13.5" customHeight="1">
      <c r="A24" s="82" t="s">
        <v>108</v>
      </c>
      <c r="B24" s="60"/>
      <c r="C24" s="58"/>
      <c r="D24" s="60"/>
    </row>
    <row r="25" spans="1:4" ht="13.5" customHeight="1">
      <c r="A25" s="82" t="s">
        <v>107</v>
      </c>
      <c r="B25" s="60"/>
      <c r="C25" s="58"/>
      <c r="D25" s="60"/>
    </row>
    <row r="26" spans="1:4" ht="13.5" customHeight="1">
      <c r="A26" s="82" t="s">
        <v>106</v>
      </c>
      <c r="B26" s="60"/>
      <c r="C26" s="58"/>
      <c r="D26" s="60"/>
    </row>
    <row r="27" spans="1:4" ht="13.5" customHeight="1">
      <c r="A27" s="82" t="s">
        <v>105</v>
      </c>
      <c r="B27" s="60"/>
      <c r="C27" s="58"/>
      <c r="D27" s="60"/>
    </row>
    <row r="28" spans="1:4">
      <c r="A28" s="82" t="s">
        <v>93</v>
      </c>
      <c r="B28" s="60"/>
      <c r="C28" s="58"/>
      <c r="D28" s="60"/>
    </row>
    <row r="29" spans="1:4" ht="29.25">
      <c r="A29" s="64" t="s">
        <v>104</v>
      </c>
      <c r="B29" s="81">
        <f>SUM(B21:B28)</f>
        <v>-2851554.0552000003</v>
      </c>
      <c r="C29" s="58"/>
      <c r="D29" s="81">
        <f>SUM(D21:D28)</f>
        <v>-20816</v>
      </c>
    </row>
    <row r="30" spans="1:4">
      <c r="A30" s="80"/>
      <c r="B30" s="60"/>
      <c r="C30" s="58"/>
      <c r="D30" s="60"/>
    </row>
    <row r="31" spans="1:4" ht="29.25">
      <c r="A31" s="64" t="s">
        <v>103</v>
      </c>
      <c r="B31" s="60"/>
      <c r="C31" s="58"/>
      <c r="D31" s="60"/>
    </row>
    <row r="32" spans="1:4">
      <c r="A32" s="82" t="s">
        <v>102</v>
      </c>
      <c r="B32" s="60"/>
      <c r="C32" s="58"/>
      <c r="D32" s="60"/>
    </row>
    <row r="33" spans="1:4">
      <c r="A33" s="82" t="s">
        <v>101</v>
      </c>
      <c r="B33" s="60"/>
      <c r="C33" s="58"/>
      <c r="D33" s="60"/>
    </row>
    <row r="34" spans="1:4">
      <c r="A34" s="82" t="s">
        <v>100</v>
      </c>
      <c r="B34" s="60"/>
      <c r="C34" s="58"/>
      <c r="D34" s="60"/>
    </row>
    <row r="35" spans="1:4" ht="30">
      <c r="A35" s="82" t="s">
        <v>99</v>
      </c>
      <c r="B35" s="60"/>
      <c r="C35" s="58"/>
      <c r="D35" s="60"/>
    </row>
    <row r="36" spans="1:4">
      <c r="A36" s="82" t="s">
        <v>98</v>
      </c>
      <c r="B36" s="60"/>
      <c r="C36" s="58"/>
      <c r="D36" s="60"/>
    </row>
    <row r="37" spans="1:4">
      <c r="A37" s="82" t="s">
        <v>97</v>
      </c>
      <c r="B37" s="60"/>
      <c r="C37" s="58"/>
      <c r="D37" s="60"/>
    </row>
    <row r="38" spans="1:4">
      <c r="A38" s="82" t="s">
        <v>96</v>
      </c>
      <c r="B38" s="60"/>
      <c r="C38" s="58"/>
      <c r="D38" s="60"/>
    </row>
    <row r="39" spans="1:4">
      <c r="A39" s="82" t="s">
        <v>95</v>
      </c>
      <c r="B39" s="60"/>
      <c r="C39" s="58"/>
      <c r="D39" s="60"/>
    </row>
    <row r="40" spans="1:4">
      <c r="A40" s="82" t="s">
        <v>94</v>
      </c>
      <c r="B40" s="60"/>
      <c r="C40" s="58"/>
      <c r="D40" s="60"/>
    </row>
    <row r="41" spans="1:4">
      <c r="A41" s="82" t="s">
        <v>93</v>
      </c>
      <c r="B41" s="60"/>
      <c r="C41" s="58"/>
      <c r="D41" s="60"/>
    </row>
    <row r="42" spans="1:4" ht="29.25">
      <c r="A42" s="64" t="s">
        <v>92</v>
      </c>
      <c r="B42" s="81">
        <f>SUM(B32:B41)</f>
        <v>0</v>
      </c>
      <c r="C42" s="58"/>
      <c r="D42" s="81">
        <f>SUM(D32:D41)</f>
        <v>0</v>
      </c>
    </row>
    <row r="43" spans="1:4">
      <c r="A43" s="80"/>
      <c r="B43" s="60"/>
      <c r="C43" s="58"/>
      <c r="D43" s="60"/>
    </row>
    <row r="44" spans="1:4" ht="29.25">
      <c r="A44" s="64" t="s">
        <v>91</v>
      </c>
      <c r="B44" s="79">
        <f>B18+B29+B42</f>
        <v>2122484.9447999997</v>
      </c>
      <c r="C44" s="58"/>
      <c r="D44" s="79">
        <f>D18+D29+D42</f>
        <v>1346035</v>
      </c>
    </row>
    <row r="45" spans="1:4">
      <c r="A45" s="78" t="s">
        <v>90</v>
      </c>
      <c r="B45" s="60">
        <f>'3.1-CashFlow (indirekt)'!C67</f>
        <v>2961803</v>
      </c>
      <c r="C45" s="58"/>
      <c r="D45" s="60">
        <f>'3.1-CashFlow (indirekt)'!D67</f>
        <v>1615768</v>
      </c>
    </row>
    <row r="46" spans="1:4">
      <c r="A46" s="78" t="s">
        <v>89</v>
      </c>
      <c r="B46" s="60"/>
      <c r="C46" s="58"/>
      <c r="D46" s="60"/>
    </row>
    <row r="47" spans="1:4" ht="15.75" thickBot="1">
      <c r="A47" s="77" t="s">
        <v>88</v>
      </c>
      <c r="B47" s="75">
        <f>B44+B45+B46</f>
        <v>5084287.9447999997</v>
      </c>
      <c r="C47" s="76"/>
      <c r="D47" s="75">
        <f>D44+D45+D46</f>
        <v>2961803</v>
      </c>
    </row>
    <row r="48" spans="1:4" ht="15.75" thickTop="1">
      <c r="A48" s="74"/>
    </row>
    <row r="49" spans="1:4">
      <c r="A49" s="74"/>
      <c r="B49" s="60">
        <f>B47-'3.1-CashFlow (indirekt)'!C69</f>
        <v>0</v>
      </c>
      <c r="D49" s="60">
        <f>D47-'3.1-CashFlow (indirekt)'!D69</f>
        <v>-0.39999999990686774</v>
      </c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workbookViewId="0">
      <selection activeCell="O7" sqref="O7"/>
    </sheetView>
  </sheetViews>
  <sheetFormatPr defaultColWidth="9.140625" defaultRowHeight="12"/>
  <cols>
    <col min="1" max="1" width="41.85546875" style="96" customWidth="1"/>
    <col min="2" max="2" width="7.5703125" style="96" customWidth="1"/>
    <col min="3" max="3" width="6.7109375" style="96" customWidth="1"/>
    <col min="4" max="4" width="6.85546875" style="96" customWidth="1"/>
    <col min="5" max="5" width="10.85546875" style="96" customWidth="1"/>
    <col min="6" max="7" width="7.5703125" style="96" customWidth="1"/>
    <col min="8" max="8" width="10.7109375" style="96" customWidth="1"/>
    <col min="9" max="9" width="8.5703125" style="96" customWidth="1"/>
    <col min="10" max="10" width="7.42578125" style="96" customWidth="1"/>
    <col min="11" max="11" width="8.5703125" style="96" customWidth="1"/>
    <col min="12" max="16384" width="9.140625" style="96"/>
  </cols>
  <sheetData>
    <row r="1" spans="1:12">
      <c r="A1" s="95" t="e">
        <f>#REF!</f>
        <v>#REF!</v>
      </c>
    </row>
    <row r="2" spans="1:12">
      <c r="A2" s="97" t="e">
        <f>#REF!</f>
        <v>#REF!</v>
      </c>
    </row>
    <row r="3" spans="1:12">
      <c r="A3" s="97" t="e">
        <f>#REF!</f>
        <v>#REF!</v>
      </c>
    </row>
    <row r="4" spans="1:12">
      <c r="A4" s="97" t="s">
        <v>37</v>
      </c>
    </row>
    <row r="5" spans="1:12">
      <c r="A5" s="95" t="s">
        <v>32</v>
      </c>
    </row>
    <row r="6" spans="1:12">
      <c r="A6" s="98"/>
    </row>
    <row r="7" spans="1:12" ht="144" customHeight="1">
      <c r="B7" s="99" t="s">
        <v>58</v>
      </c>
      <c r="C7" s="99" t="s">
        <v>9</v>
      </c>
      <c r="D7" s="99" t="s">
        <v>10</v>
      </c>
      <c r="E7" s="99" t="s">
        <v>3</v>
      </c>
      <c r="F7" s="99" t="s">
        <v>55</v>
      </c>
      <c r="G7" s="99" t="s">
        <v>59</v>
      </c>
      <c r="H7" s="99" t="s">
        <v>60</v>
      </c>
      <c r="I7" s="99" t="s">
        <v>2</v>
      </c>
      <c r="J7" s="99" t="s">
        <v>33</v>
      </c>
      <c r="K7" s="99" t="s">
        <v>2</v>
      </c>
      <c r="L7" s="100"/>
    </row>
    <row r="8" spans="1:12" ht="15.75" customHeight="1">
      <c r="A8" s="101"/>
      <c r="B8" s="100"/>
      <c r="C8" s="102"/>
      <c r="D8" s="102"/>
      <c r="E8" s="103"/>
      <c r="F8" s="103"/>
      <c r="G8" s="103"/>
      <c r="H8" s="104"/>
      <c r="I8" s="104"/>
      <c r="J8" s="104"/>
      <c r="K8" s="102"/>
      <c r="L8" s="102"/>
    </row>
    <row r="9" spans="1:12" ht="21" customHeight="1">
      <c r="A9" s="105"/>
      <c r="B9" s="106"/>
      <c r="C9" s="106"/>
      <c r="D9" s="106"/>
      <c r="E9" s="107"/>
      <c r="F9" s="107"/>
      <c r="G9" s="107"/>
      <c r="H9" s="108"/>
      <c r="I9" s="108"/>
      <c r="J9" s="108"/>
      <c r="K9" s="108"/>
      <c r="L9" s="102"/>
    </row>
    <row r="10" spans="1:12" ht="30" customHeight="1" thickBot="1">
      <c r="A10" s="109" t="s">
        <v>61</v>
      </c>
      <c r="B10" s="110"/>
      <c r="C10" s="110"/>
      <c r="D10" s="110"/>
      <c r="E10" s="110"/>
      <c r="F10" s="110"/>
      <c r="G10" s="110"/>
      <c r="H10" s="110"/>
      <c r="I10" s="110">
        <f>SUM(B10:H10)</f>
        <v>0</v>
      </c>
      <c r="J10" s="110"/>
      <c r="K10" s="110">
        <f>SUM(I10:J10)</f>
        <v>0</v>
      </c>
      <c r="L10" s="102"/>
    </row>
    <row r="11" spans="1:12" ht="30" customHeight="1" thickTop="1">
      <c r="A11" s="111" t="s">
        <v>62</v>
      </c>
      <c r="B11" s="106"/>
      <c r="C11" s="106"/>
      <c r="D11" s="106"/>
      <c r="E11" s="106"/>
      <c r="F11" s="106"/>
      <c r="G11" s="106"/>
      <c r="H11" s="108"/>
      <c r="I11" s="108">
        <f>SUM(B11:H11)</f>
        <v>0</v>
      </c>
      <c r="J11" s="112"/>
      <c r="K11" s="106">
        <f>SUM(I11:J11)</f>
        <v>0</v>
      </c>
      <c r="L11" s="102"/>
    </row>
    <row r="12" spans="1:12" ht="30" customHeight="1">
      <c r="A12" s="109" t="s">
        <v>63</v>
      </c>
      <c r="B12" s="113">
        <f>SUM(B10:B11)</f>
        <v>0</v>
      </c>
      <c r="C12" s="113">
        <f t="shared" ref="C12:J12" si="0">SUM(C10:C11)</f>
        <v>0</v>
      </c>
      <c r="D12" s="113">
        <f t="shared" si="0"/>
        <v>0</v>
      </c>
      <c r="E12" s="108">
        <v>0</v>
      </c>
      <c r="F12" s="113">
        <f t="shared" si="0"/>
        <v>0</v>
      </c>
      <c r="G12" s="113">
        <f t="shared" si="0"/>
        <v>0</v>
      </c>
      <c r="H12" s="113">
        <f t="shared" si="0"/>
        <v>0</v>
      </c>
      <c r="I12" s="113">
        <f>SUM(B12:H12)</f>
        <v>0</v>
      </c>
      <c r="J12" s="113">
        <f t="shared" si="0"/>
        <v>0</v>
      </c>
      <c r="K12" s="113">
        <f>SUM(I12:J12)</f>
        <v>0</v>
      </c>
      <c r="L12" s="102"/>
    </row>
    <row r="13" spans="1:12" ht="30" customHeight="1">
      <c r="A13" s="114" t="s">
        <v>64</v>
      </c>
      <c r="B13" s="106"/>
      <c r="C13" s="106"/>
      <c r="D13" s="106"/>
      <c r="E13" s="106"/>
      <c r="F13" s="106"/>
      <c r="G13" s="106"/>
      <c r="H13" s="115"/>
      <c r="I13" s="115">
        <f t="shared" ref="I13:I37" si="1">SUM(B13:H13)</f>
        <v>0</v>
      </c>
      <c r="J13" s="115"/>
      <c r="K13" s="106">
        <f t="shared" ref="K13:K37" si="2">SUM(I13:J13)</f>
        <v>0</v>
      </c>
      <c r="L13" s="102"/>
    </row>
    <row r="14" spans="1:12" ht="30" customHeight="1">
      <c r="A14" s="116" t="s">
        <v>60</v>
      </c>
      <c r="B14" s="108"/>
      <c r="C14" s="108"/>
      <c r="D14" s="108"/>
      <c r="E14" s="108"/>
      <c r="F14" s="108"/>
      <c r="G14" s="115"/>
      <c r="H14" s="117">
        <v>1265619</v>
      </c>
      <c r="I14" s="115">
        <f t="shared" si="1"/>
        <v>1265619</v>
      </c>
      <c r="J14" s="117"/>
      <c r="K14" s="115">
        <f t="shared" si="2"/>
        <v>1265619</v>
      </c>
      <c r="L14" s="102"/>
    </row>
    <row r="15" spans="1:12" ht="30" customHeight="1">
      <c r="A15" s="116" t="s">
        <v>65</v>
      </c>
      <c r="B15" s="108"/>
      <c r="C15" s="108"/>
      <c r="D15" s="108"/>
      <c r="E15" s="108"/>
      <c r="F15" s="108"/>
      <c r="G15" s="115"/>
      <c r="H15" s="117"/>
      <c r="I15" s="115">
        <f t="shared" si="1"/>
        <v>0</v>
      </c>
      <c r="J15" s="117"/>
      <c r="K15" s="115">
        <f t="shared" si="2"/>
        <v>0</v>
      </c>
      <c r="L15" s="102"/>
    </row>
    <row r="16" spans="1:12" ht="30" customHeight="1">
      <c r="A16" s="116" t="s">
        <v>66</v>
      </c>
      <c r="B16" s="108"/>
      <c r="C16" s="108"/>
      <c r="D16" s="108"/>
      <c r="E16" s="108"/>
      <c r="F16" s="108"/>
      <c r="G16" s="115"/>
      <c r="H16" s="115"/>
      <c r="I16" s="115">
        <f t="shared" si="1"/>
        <v>0</v>
      </c>
      <c r="J16" s="115"/>
      <c r="K16" s="115">
        <f t="shared" si="2"/>
        <v>0</v>
      </c>
      <c r="L16" s="102"/>
    </row>
    <row r="17" spans="1:12" ht="30" customHeight="1">
      <c r="A17" s="114" t="s">
        <v>67</v>
      </c>
      <c r="B17" s="118">
        <f>SUM(B13:B16)</f>
        <v>0</v>
      </c>
      <c r="C17" s="118">
        <f t="shared" ref="C17:J17" si="3">SUM(C13:C16)</f>
        <v>0</v>
      </c>
      <c r="D17" s="118">
        <f t="shared" si="3"/>
        <v>0</v>
      </c>
      <c r="E17" s="118">
        <f t="shared" si="3"/>
        <v>0</v>
      </c>
      <c r="F17" s="118">
        <f t="shared" si="3"/>
        <v>0</v>
      </c>
      <c r="G17" s="118">
        <f t="shared" si="3"/>
        <v>0</v>
      </c>
      <c r="H17" s="119">
        <f>SUM(H13:H16)</f>
        <v>1265619</v>
      </c>
      <c r="I17" s="118">
        <f t="shared" si="1"/>
        <v>1265619</v>
      </c>
      <c r="J17" s="119">
        <f t="shared" si="3"/>
        <v>0</v>
      </c>
      <c r="K17" s="118">
        <f t="shared" si="2"/>
        <v>1265619</v>
      </c>
      <c r="L17" s="102"/>
    </row>
    <row r="18" spans="1:12" ht="30" customHeight="1">
      <c r="A18" s="114" t="s">
        <v>68</v>
      </c>
      <c r="B18" s="108"/>
      <c r="C18" s="108"/>
      <c r="D18" s="108"/>
      <c r="E18" s="108"/>
      <c r="F18" s="108"/>
      <c r="G18" s="115"/>
      <c r="H18" s="115"/>
      <c r="I18" s="115">
        <f t="shared" si="1"/>
        <v>0</v>
      </c>
      <c r="J18" s="115"/>
      <c r="K18" s="115">
        <f t="shared" si="2"/>
        <v>0</v>
      </c>
      <c r="L18" s="102"/>
    </row>
    <row r="19" spans="1:12" ht="30" customHeight="1">
      <c r="A19" s="120" t="s">
        <v>69</v>
      </c>
      <c r="B19" s="108"/>
      <c r="C19" s="108"/>
      <c r="D19" s="108"/>
      <c r="E19" s="108"/>
      <c r="F19" s="108"/>
      <c r="G19" s="115"/>
      <c r="H19" s="115"/>
      <c r="I19" s="115">
        <f t="shared" si="1"/>
        <v>0</v>
      </c>
      <c r="J19" s="115"/>
      <c r="K19" s="115">
        <f t="shared" si="2"/>
        <v>0</v>
      </c>
      <c r="L19" s="102"/>
    </row>
    <row r="20" spans="1:12" ht="30" customHeight="1">
      <c r="A20" s="120" t="s">
        <v>70</v>
      </c>
      <c r="B20" s="108"/>
      <c r="C20" s="108"/>
      <c r="D20" s="108"/>
      <c r="E20" s="108"/>
      <c r="F20" s="108"/>
      <c r="G20" s="115"/>
      <c r="H20" s="115"/>
      <c r="I20" s="115">
        <f t="shared" si="1"/>
        <v>0</v>
      </c>
      <c r="J20" s="115"/>
      <c r="K20" s="115">
        <f t="shared" si="2"/>
        <v>0</v>
      </c>
      <c r="L20" s="102"/>
    </row>
    <row r="21" spans="1:12" ht="30" customHeight="1">
      <c r="A21" s="121" t="s">
        <v>145</v>
      </c>
      <c r="B21" s="108"/>
      <c r="C21" s="108"/>
      <c r="D21" s="108"/>
      <c r="E21" s="122"/>
      <c r="F21" s="122"/>
      <c r="G21" s="115"/>
      <c r="H21" s="115"/>
      <c r="I21" s="115">
        <f t="shared" si="1"/>
        <v>0</v>
      </c>
      <c r="J21" s="115"/>
      <c r="K21" s="115">
        <f t="shared" si="2"/>
        <v>0</v>
      </c>
      <c r="L21" s="102"/>
    </row>
    <row r="22" spans="1:12" ht="30" customHeight="1">
      <c r="A22" s="114" t="s">
        <v>71</v>
      </c>
      <c r="B22" s="113">
        <v>100000</v>
      </c>
      <c r="C22" s="113">
        <f t="shared" ref="C22:J22" si="4">SUM(C19:C21)</f>
        <v>0</v>
      </c>
      <c r="D22" s="113">
        <f t="shared" si="4"/>
        <v>0</v>
      </c>
      <c r="E22" s="113">
        <f t="shared" si="4"/>
        <v>0</v>
      </c>
      <c r="F22" s="113">
        <f t="shared" si="4"/>
        <v>0</v>
      </c>
      <c r="G22" s="113">
        <f t="shared" si="4"/>
        <v>0</v>
      </c>
      <c r="H22" s="113">
        <f t="shared" si="4"/>
        <v>0</v>
      </c>
      <c r="I22" s="118">
        <f t="shared" si="1"/>
        <v>100000</v>
      </c>
      <c r="J22" s="113">
        <f t="shared" si="4"/>
        <v>0</v>
      </c>
      <c r="K22" s="113">
        <f t="shared" si="2"/>
        <v>100000</v>
      </c>
      <c r="L22" s="102"/>
    </row>
    <row r="23" spans="1:12" ht="30" customHeight="1">
      <c r="A23" s="114"/>
      <c r="B23" s="106"/>
      <c r="C23" s="107"/>
      <c r="D23" s="106"/>
      <c r="E23" s="107"/>
      <c r="F23" s="107"/>
      <c r="G23" s="107"/>
      <c r="H23" s="115"/>
      <c r="I23" s="115"/>
      <c r="J23" s="115"/>
      <c r="K23" s="107"/>
      <c r="L23" s="102"/>
    </row>
    <row r="24" spans="1:12" ht="30" customHeight="1" thickBot="1">
      <c r="A24" s="114" t="s">
        <v>72</v>
      </c>
      <c r="B24" s="123">
        <f>B12+B17+B22</f>
        <v>100000</v>
      </c>
      <c r="C24" s="123">
        <f t="shared" ref="C24:J24" si="5">C12+C17+C22</f>
        <v>0</v>
      </c>
      <c r="D24" s="123">
        <f t="shared" si="5"/>
        <v>0</v>
      </c>
      <c r="E24" s="123">
        <v>4423444</v>
      </c>
      <c r="F24" s="123">
        <f t="shared" si="5"/>
        <v>0</v>
      </c>
      <c r="G24" s="123">
        <f t="shared" si="5"/>
        <v>0</v>
      </c>
      <c r="H24" s="123">
        <f t="shared" si="5"/>
        <v>1265619</v>
      </c>
      <c r="I24" s="123">
        <f t="shared" si="1"/>
        <v>5789063</v>
      </c>
      <c r="J24" s="123">
        <f t="shared" si="5"/>
        <v>0</v>
      </c>
      <c r="K24" s="123">
        <f t="shared" si="2"/>
        <v>5789063</v>
      </c>
      <c r="L24" s="102"/>
    </row>
    <row r="25" spans="1:12" ht="30" customHeight="1" thickTop="1">
      <c r="A25" s="124"/>
      <c r="B25" s="106"/>
      <c r="C25" s="106"/>
      <c r="D25" s="106"/>
      <c r="E25" s="106"/>
      <c r="F25" s="106"/>
      <c r="G25" s="106"/>
      <c r="H25" s="115"/>
      <c r="I25" s="115">
        <f t="shared" si="1"/>
        <v>0</v>
      </c>
      <c r="J25" s="115"/>
      <c r="K25" s="106">
        <f t="shared" si="2"/>
        <v>0</v>
      </c>
      <c r="L25" s="102"/>
    </row>
    <row r="26" spans="1:12" ht="30" customHeight="1">
      <c r="A26" s="114" t="s">
        <v>64</v>
      </c>
      <c r="B26" s="108"/>
      <c r="C26" s="108"/>
      <c r="D26" s="108"/>
      <c r="E26" s="108"/>
      <c r="F26" s="108"/>
      <c r="G26" s="115"/>
      <c r="H26" s="115"/>
      <c r="I26" s="115">
        <f t="shared" si="1"/>
        <v>0</v>
      </c>
      <c r="J26" s="115"/>
      <c r="K26" s="115">
        <f t="shared" si="2"/>
        <v>0</v>
      </c>
      <c r="L26" s="102"/>
    </row>
    <row r="27" spans="1:12" ht="30" customHeight="1">
      <c r="A27" s="116" t="s">
        <v>60</v>
      </c>
      <c r="B27" s="108"/>
      <c r="C27" s="108"/>
      <c r="D27" s="108"/>
      <c r="E27" s="108"/>
      <c r="F27" s="108"/>
      <c r="G27" s="115"/>
      <c r="H27" s="117">
        <v>3188192</v>
      </c>
      <c r="I27" s="115">
        <f t="shared" si="1"/>
        <v>3188192</v>
      </c>
      <c r="J27" s="117"/>
      <c r="K27" s="115">
        <f t="shared" si="2"/>
        <v>3188192</v>
      </c>
      <c r="L27" s="102"/>
    </row>
    <row r="28" spans="1:12" ht="30" customHeight="1">
      <c r="A28" s="116" t="s">
        <v>65</v>
      </c>
      <c r="B28" s="108"/>
      <c r="C28" s="108"/>
      <c r="D28" s="108"/>
      <c r="E28" s="108"/>
      <c r="F28" s="108"/>
      <c r="G28" s="115"/>
      <c r="H28" s="117"/>
      <c r="I28" s="115">
        <f t="shared" si="1"/>
        <v>0</v>
      </c>
      <c r="J28" s="117"/>
      <c r="K28" s="115">
        <f t="shared" si="2"/>
        <v>0</v>
      </c>
      <c r="L28" s="102"/>
    </row>
    <row r="29" spans="1:12" ht="30" customHeight="1">
      <c r="A29" s="116" t="s">
        <v>66</v>
      </c>
      <c r="B29" s="108"/>
      <c r="C29" s="108"/>
      <c r="D29" s="108"/>
      <c r="E29" s="108"/>
      <c r="F29" s="108"/>
      <c r="G29" s="115"/>
      <c r="H29" s="115"/>
      <c r="I29" s="115">
        <f t="shared" si="1"/>
        <v>0</v>
      </c>
      <c r="J29" s="115"/>
      <c r="K29" s="115">
        <f t="shared" si="2"/>
        <v>0</v>
      </c>
      <c r="L29" s="102"/>
    </row>
    <row r="30" spans="1:12" ht="30" customHeight="1">
      <c r="A30" s="114" t="s">
        <v>67</v>
      </c>
      <c r="B30" s="118">
        <f>SUM(B27:B29)</f>
        <v>0</v>
      </c>
      <c r="C30" s="118">
        <f t="shared" ref="C30:J30" si="6">SUM(C27:C29)</f>
        <v>0</v>
      </c>
      <c r="D30" s="118">
        <f t="shared" si="6"/>
        <v>0</v>
      </c>
      <c r="E30" s="118">
        <f t="shared" si="6"/>
        <v>0</v>
      </c>
      <c r="F30" s="118">
        <f t="shared" si="6"/>
        <v>0</v>
      </c>
      <c r="G30" s="118">
        <f t="shared" si="6"/>
        <v>0</v>
      </c>
      <c r="H30" s="119">
        <f t="shared" si="6"/>
        <v>3188192</v>
      </c>
      <c r="I30" s="118">
        <f t="shared" si="1"/>
        <v>3188192</v>
      </c>
      <c r="J30" s="119">
        <f t="shared" si="6"/>
        <v>0</v>
      </c>
      <c r="K30" s="118">
        <f t="shared" si="2"/>
        <v>3188192</v>
      </c>
      <c r="L30" s="102"/>
    </row>
    <row r="31" spans="1:12" ht="30" customHeight="1">
      <c r="A31" s="114" t="s">
        <v>68</v>
      </c>
      <c r="B31" s="108"/>
      <c r="C31" s="108"/>
      <c r="D31" s="108"/>
      <c r="E31" s="108"/>
      <c r="F31" s="108"/>
      <c r="G31" s="115"/>
      <c r="H31" s="115"/>
      <c r="I31" s="115">
        <f t="shared" si="1"/>
        <v>0</v>
      </c>
      <c r="J31" s="115"/>
      <c r="K31" s="115">
        <f t="shared" si="2"/>
        <v>0</v>
      </c>
      <c r="L31" s="102"/>
    </row>
    <row r="32" spans="1:12" ht="30" customHeight="1">
      <c r="A32" s="120" t="s">
        <v>69</v>
      </c>
      <c r="B32" s="108"/>
      <c r="C32" s="108"/>
      <c r="D32" s="108"/>
      <c r="E32" s="108"/>
      <c r="F32" s="108"/>
      <c r="G32" s="115"/>
      <c r="H32" s="115"/>
      <c r="I32" s="115">
        <f t="shared" si="1"/>
        <v>0</v>
      </c>
      <c r="J32" s="115"/>
      <c r="K32" s="115">
        <f t="shared" si="2"/>
        <v>0</v>
      </c>
      <c r="L32" s="102"/>
    </row>
    <row r="33" spans="1:12" ht="30" customHeight="1">
      <c r="A33" s="120" t="s">
        <v>70</v>
      </c>
      <c r="B33" s="108"/>
      <c r="C33" s="108"/>
      <c r="D33" s="108"/>
      <c r="E33" s="108"/>
      <c r="F33" s="108"/>
      <c r="G33" s="115"/>
      <c r="H33" s="115"/>
      <c r="I33" s="115">
        <f t="shared" si="1"/>
        <v>0</v>
      </c>
      <c r="J33" s="115"/>
      <c r="K33" s="115">
        <f t="shared" si="2"/>
        <v>0</v>
      </c>
      <c r="L33" s="102"/>
    </row>
    <row r="34" spans="1:12" ht="30" customHeight="1">
      <c r="A34" s="121" t="s">
        <v>145</v>
      </c>
      <c r="B34" s="108"/>
      <c r="C34" s="108"/>
      <c r="D34" s="108"/>
      <c r="E34" s="108">
        <v>1265619</v>
      </c>
      <c r="F34" s="122"/>
      <c r="G34" s="115"/>
      <c r="H34" s="115">
        <v>-1265619</v>
      </c>
      <c r="I34" s="115">
        <f t="shared" si="1"/>
        <v>0</v>
      </c>
      <c r="J34" s="115"/>
      <c r="K34" s="115">
        <f t="shared" si="2"/>
        <v>0</v>
      </c>
      <c r="L34" s="102"/>
    </row>
    <row r="35" spans="1:12" ht="30" customHeight="1">
      <c r="A35" s="114" t="s">
        <v>71</v>
      </c>
      <c r="B35" s="118">
        <f>SUM(B32:B34)</f>
        <v>0</v>
      </c>
      <c r="C35" s="118">
        <f t="shared" ref="C35:J35" si="7">SUM(C32:C34)</f>
        <v>0</v>
      </c>
      <c r="D35" s="118">
        <f t="shared" si="7"/>
        <v>0</v>
      </c>
      <c r="E35" s="118">
        <f>SUM(E31:E34)</f>
        <v>1265619</v>
      </c>
      <c r="F35" s="118">
        <f t="shared" si="7"/>
        <v>0</v>
      </c>
      <c r="G35" s="118">
        <f t="shared" si="7"/>
        <v>0</v>
      </c>
      <c r="H35" s="118">
        <f t="shared" si="7"/>
        <v>-1265619</v>
      </c>
      <c r="I35" s="118">
        <f t="shared" si="1"/>
        <v>0</v>
      </c>
      <c r="J35" s="118">
        <f t="shared" si="7"/>
        <v>0</v>
      </c>
      <c r="K35" s="118">
        <f t="shared" si="2"/>
        <v>0</v>
      </c>
      <c r="L35" s="102"/>
    </row>
    <row r="36" spans="1:12" ht="30" customHeight="1">
      <c r="A36" s="114"/>
      <c r="B36" s="108"/>
      <c r="C36" s="108"/>
      <c r="D36" s="108"/>
      <c r="E36" s="108"/>
      <c r="F36" s="108"/>
      <c r="G36" s="115"/>
      <c r="H36" s="115"/>
      <c r="I36" s="115"/>
      <c r="J36" s="115"/>
      <c r="K36" s="115"/>
      <c r="L36" s="102"/>
    </row>
    <row r="37" spans="1:12" ht="30" customHeight="1" thickBot="1">
      <c r="A37" s="114" t="s">
        <v>73</v>
      </c>
      <c r="B37" s="123">
        <f>B24+B30+B35</f>
        <v>100000</v>
      </c>
      <c r="C37" s="123">
        <f t="shared" ref="C37:J37" si="8">C24+C30+C35</f>
        <v>0</v>
      </c>
      <c r="D37" s="123">
        <f t="shared" si="8"/>
        <v>0</v>
      </c>
      <c r="E37" s="123">
        <f t="shared" si="8"/>
        <v>5689063</v>
      </c>
      <c r="F37" s="123">
        <f t="shared" si="8"/>
        <v>0</v>
      </c>
      <c r="G37" s="123">
        <f t="shared" si="8"/>
        <v>0</v>
      </c>
      <c r="H37" s="123">
        <f t="shared" si="8"/>
        <v>3188192</v>
      </c>
      <c r="I37" s="123">
        <f t="shared" si="1"/>
        <v>8977255</v>
      </c>
      <c r="J37" s="123">
        <f t="shared" si="8"/>
        <v>0</v>
      </c>
      <c r="K37" s="123">
        <f t="shared" si="2"/>
        <v>8977255</v>
      </c>
      <c r="L37" s="102"/>
    </row>
    <row r="38" spans="1:12" ht="12.75" thickTop="1">
      <c r="B38" s="125"/>
      <c r="C38" s="125"/>
      <c r="D38" s="125"/>
      <c r="E38" s="125"/>
      <c r="F38" s="125"/>
      <c r="G38" s="126"/>
      <c r="H38" s="126"/>
      <c r="I38" s="126"/>
      <c r="J38" s="126"/>
      <c r="K38" s="126"/>
      <c r="L38" s="102"/>
    </row>
    <row r="39" spans="1:12">
      <c r="B39" s="102"/>
      <c r="C39" s="102"/>
      <c r="D39" s="102"/>
      <c r="E39" s="102"/>
      <c r="F39" s="102"/>
      <c r="L39" s="102"/>
    </row>
    <row r="40" spans="1:12">
      <c r="B40" s="102"/>
      <c r="C40" s="102"/>
      <c r="D40" s="102"/>
      <c r="E40" s="102"/>
      <c r="F40" s="102"/>
      <c r="L40" s="102"/>
    </row>
    <row r="41" spans="1:12">
      <c r="B41" s="102"/>
      <c r="C41" s="102"/>
      <c r="D41" s="102"/>
      <c r="E41" s="102"/>
      <c r="F41" s="10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2020-07-02T17:09:25Z</cp:lastPrinted>
  <dcterms:created xsi:type="dcterms:W3CDTF">2012-01-19T09:31:29Z</dcterms:created>
  <dcterms:modified xsi:type="dcterms:W3CDTF">2020-07-21T20:12:07Z</dcterms:modified>
</cp:coreProperties>
</file>