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960" windowHeight="11325"/>
  </bookViews>
  <sheets>
    <sheet name="Pasqyra e pozicioni  financ" sheetId="1" r:id="rId1"/>
    <sheet name="Pasqyra e te ardhurave" sheetId="2" r:id="rId2"/>
    <sheet name="Pasqyra e ndryshimeve ne kapita" sheetId="3" r:id="rId3"/>
    <sheet name="Pasqyra e fluksit te paras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01">#REF!</definedName>
    <definedName name="_tab02">#REF!</definedName>
    <definedName name="AccDigits">[1]Assets!#REF!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ypoloipo">#REF!</definedName>
    <definedName name="AS2DocOpenMode" hidden="1">"AS2DocumentEdit"</definedName>
    <definedName name="BankName">#REF!</definedName>
    <definedName name="BranchName">[2]General!$A$2</definedName>
    <definedName name="cell">#REF!</definedName>
    <definedName name="cell123">#REF!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odeREF_A">#REF!</definedName>
    <definedName name="codeREF_B">#REF!</definedName>
    <definedName name="CONTO_ECONOMICO">#REF!</definedName>
    <definedName name="DatabasePath">[2]General!$F$13</definedName>
    <definedName name="DatabasePathe">[2]General!$F$13</definedName>
    <definedName name="DBPATH">#REF!</definedName>
    <definedName name="descREF_A">#REF!</definedName>
    <definedName name="descREF_B">#REF!</definedName>
    <definedName name="dItemsToTest">#REF!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entries">#REF!</definedName>
    <definedName name="euro">#REF!</definedName>
    <definedName name="ExternalData">#REF!</definedName>
    <definedName name="F100Level">[2]General!#REF!</definedName>
    <definedName name="FACTOR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OLE_LINK1" localSheetId="1">'Pasqyra e te ardhurave'!$D$28</definedName>
    <definedName name="OLE_LINK15" localSheetId="2">'Pasqyra e ndryshimeve ne kapita'!#REF!</definedName>
    <definedName name="perigrafi_code">#REF!</definedName>
    <definedName name="posoREF_A">#REF!</definedName>
    <definedName name="posoREF_B">#REF!</definedName>
    <definedName name="_xlnm.Print_Area" localSheetId="2">'Pasqyra e ndryshimeve ne kapita'!$A$1:$O$31</definedName>
    <definedName name="_xlnm.Print_Area" localSheetId="0">'Pasqyra e pozicioni  financ'!$A$1:$E$41</definedName>
    <definedName name="_xlnm.Print_Area" localSheetId="1">'Pasqyra e te ardhurave'!$A$1:$F$41</definedName>
    <definedName name="_xlnm.Print_Area">#REF!</definedName>
    <definedName name="PRINT_AREA_MI">#REF!</definedName>
    <definedName name="ReportDate">[2]General!$F$9</definedName>
    <definedName name="ReportedBy">[2]General!$F$11</definedName>
    <definedName name="ROUND">#REF!</definedName>
    <definedName name="TBData">#REF!</definedName>
    <definedName name="Unit">[3]BalanceSheet!$K$5</definedName>
    <definedName name="W">#REF!</definedName>
    <definedName name="xe110soc">#REF!</definedName>
    <definedName name="xe180soc">#REF!</definedName>
    <definedName name="ΛΟΓΑΡΙΑΣΜΟΙ">#REF!</definedName>
  </definedNames>
  <calcPr calcId="125725"/>
</workbook>
</file>

<file path=xl/calcChain.xml><?xml version="1.0" encoding="utf-8"?>
<calcChain xmlns="http://schemas.openxmlformats.org/spreadsheetml/2006/main">
  <c r="D40" i="2"/>
  <c r="E40"/>
  <c r="D39"/>
  <c r="B24" i="3"/>
  <c r="J21"/>
  <c r="D21"/>
  <c r="C21"/>
  <c r="L36"/>
  <c r="J6"/>
  <c r="D6"/>
  <c r="C6"/>
  <c r="J31"/>
  <c r="J30" s="1"/>
  <c r="K30" s="1"/>
  <c r="H29"/>
  <c r="K29" s="1"/>
  <c r="K28"/>
  <c r="E26"/>
  <c r="K26" s="1"/>
  <c r="K24"/>
  <c r="J23"/>
  <c r="I23"/>
  <c r="H23"/>
  <c r="G23"/>
  <c r="F23"/>
  <c r="E23"/>
  <c r="D23"/>
  <c r="C23"/>
  <c r="K23" s="1"/>
  <c r="E31"/>
  <c r="I31"/>
  <c r="H31"/>
  <c r="G31"/>
  <c r="G27" s="1"/>
  <c r="K27" s="1"/>
  <c r="F31"/>
  <c r="D31"/>
  <c r="C31"/>
  <c r="F26" i="1"/>
  <c r="D29"/>
  <c r="F15"/>
  <c r="D17"/>
  <c r="D32" i="3" l="1"/>
  <c r="F32"/>
  <c r="H32"/>
  <c r="K31"/>
  <c r="G32"/>
  <c r="I32"/>
  <c r="J25"/>
  <c r="E25" s="1"/>
  <c r="K25" s="1"/>
  <c r="C32"/>
  <c r="D39" i="1"/>
  <c r="D40" s="1"/>
  <c r="D44" s="1"/>
  <c r="K32" i="3" l="1"/>
  <c r="J32"/>
  <c r="E32"/>
</calcChain>
</file>

<file path=xl/sharedStrings.xml><?xml version="1.0" encoding="utf-8"?>
<sst xmlns="http://schemas.openxmlformats.org/spreadsheetml/2006/main" count="139" uniqueCount="120">
  <si>
    <t>Notes</t>
  </si>
  <si>
    <t>13,14</t>
  </si>
  <si>
    <t>Total</t>
  </si>
  <si>
    <t>-</t>
  </si>
  <si>
    <t>Balance at  1 January 2010</t>
  </si>
  <si>
    <t>Balance at  31 December 2010</t>
  </si>
  <si>
    <t>Aktivet</t>
  </si>
  <si>
    <t>Mjete monetare dhe te ngjashme</t>
  </si>
  <si>
    <t>Hua dhe paradhenie bankave</t>
  </si>
  <si>
    <t xml:space="preserve">Letra me vlere te vendosjes  </t>
  </si>
  <si>
    <t>Letra me vlere te investimit</t>
  </si>
  <si>
    <t>Hua dhe paradhenie klienteve</t>
  </si>
  <si>
    <t>Ndertesa dhe pajisje</t>
  </si>
  <si>
    <t>Aktive afatgjata jomateriale</t>
  </si>
  <si>
    <t>Te drejta tatimore te shtyra</t>
  </si>
  <si>
    <t>Te drejta tatimore korrente</t>
  </si>
  <si>
    <t>Mjete te tjera</t>
  </si>
  <si>
    <t>Aktive gjithsej</t>
  </si>
  <si>
    <t>Detyrimet</t>
  </si>
  <si>
    <t>Detyrime ndaj bankave</t>
  </si>
  <si>
    <t>Detyrime ndaj klienteve</t>
  </si>
  <si>
    <t xml:space="preserve">   Llogari rrjedhese</t>
  </si>
  <si>
    <t xml:space="preserve">   Depozita me afat</t>
  </si>
  <si>
    <t>Borxhi i varur</t>
  </si>
  <si>
    <t>Detyrime tatimore korrente</t>
  </si>
  <si>
    <t>Detyrime tatimore te shtyra</t>
  </si>
  <si>
    <t>Provizione</t>
  </si>
  <si>
    <t>Detyrime te tjera</t>
  </si>
  <si>
    <t>Detyrime gjithsej</t>
  </si>
  <si>
    <t>Kapitali aksioner</t>
  </si>
  <si>
    <t xml:space="preserve">Kapitali i nenshkruar i paguar </t>
  </si>
  <si>
    <t>Primet e aksioneve</t>
  </si>
  <si>
    <t>Rezerva ligjore dhe rregullative</t>
  </si>
  <si>
    <t>Rezerva per letrat me vlere te vendosjes</t>
  </si>
  <si>
    <t>Diferenca e rivleresimit nga kurset e kembimit</t>
  </si>
  <si>
    <t>Diferenca te tjera rivleresimi</t>
  </si>
  <si>
    <t>Fitimi i pashperndare</t>
  </si>
  <si>
    <t>Totali i Kapitalit Aksioner</t>
  </si>
  <si>
    <t>Totali i Detyrimeve  dhe Kapitalit Aksioner</t>
  </si>
  <si>
    <t>Intesa Sanpaolo Banka Albania Sh.a.</t>
  </si>
  <si>
    <t>Pasqyra e konsoliduar e te ardhurave dhe e te ardhuarave gjitheperfshirese deri me 31 Dhjetor 2010</t>
  </si>
  <si>
    <t>(in 000 ALL)</t>
  </si>
  <si>
    <t>Shenime</t>
  </si>
  <si>
    <t>Te ardhura nga interesi</t>
  </si>
  <si>
    <t>Shpenzime interesi</t>
  </si>
  <si>
    <t>Te ardhura nga interesi, neto</t>
  </si>
  <si>
    <t>Te ardhura nga komisionet</t>
  </si>
  <si>
    <t>Shpenzime per komisionet</t>
  </si>
  <si>
    <t>Te ardhura nga komisionet, neto</t>
  </si>
  <si>
    <t>Te ardhura bankare nga tregtueshmeria, neto</t>
  </si>
  <si>
    <t>Te ardhura / (shpenzime) te tjera operative, neto</t>
  </si>
  <si>
    <t>Te ardhura operative</t>
  </si>
  <si>
    <t>Humbje nga zhvleresimi i mjeteve financiare, neto</t>
  </si>
  <si>
    <t>Shpenzime personeli</t>
  </si>
  <si>
    <t>Shpenzime qeraje operacionale</t>
  </si>
  <si>
    <t>Zhvleresimi dhe amortizimi</t>
  </si>
  <si>
    <t>Amortizimi i permiresimeve te ambienteve me qira</t>
  </si>
  <si>
    <t>Shpenzime te tjera administrative</t>
  </si>
  <si>
    <t>Provizione per rreziqe dhe shpenzime</t>
  </si>
  <si>
    <t>Totali i shpenzimeve</t>
  </si>
  <si>
    <t>Fitimi neto para tatimit</t>
  </si>
  <si>
    <t>Tatimi mbi fitimin</t>
  </si>
  <si>
    <t>Fitimi per periudhen</t>
  </si>
  <si>
    <t xml:space="preserve">Fitimi per periudhen </t>
  </si>
  <si>
    <t>Te ardhura te tjera gjitheperfshirese</t>
  </si>
  <si>
    <t>Ndryshimi neto ne vleren e drejte te Letrave me Vlere te Vendosjes</t>
  </si>
  <si>
    <t>Efekti i tatimit mbi fitimin</t>
  </si>
  <si>
    <t>Te ardhura te tjera gjitheperfshirese per periudhen, neto</t>
  </si>
  <si>
    <t>Totali i te  ardhurave te tjera gjitheperfshirese per periudhen, neto</t>
  </si>
  <si>
    <t>Pasqyra financiare e konsoliduar e ndryshimeve ne kapital me 31 Dhjetor 2010</t>
  </si>
  <si>
    <t>Rezervat</t>
  </si>
  <si>
    <t>Rezerva statutore, te pergjithshme   dhe ligjore</t>
  </si>
  <si>
    <t>Rezerve e rivleresimit nga kurset e kembimit</t>
  </si>
  <si>
    <t xml:space="preserve">Rritja e kapitalit aksioner </t>
  </si>
  <si>
    <t>Transferimi i fitimit vjetor</t>
  </si>
  <si>
    <t>Kalimi i fitimit te mbartur</t>
  </si>
  <si>
    <t>Te ardhura te tjera gjitheperfshirese (Ndryshimi ne vleren e investimit ne letra me vlere te vendosjes, neto)</t>
  </si>
  <si>
    <t>Fitimi i vitit</t>
  </si>
  <si>
    <t>Gjendja me 1 Janar 2009</t>
  </si>
  <si>
    <t>Gjendja me 31 Dhjetor 2009</t>
  </si>
  <si>
    <t>Te Tjera</t>
  </si>
  <si>
    <t>Rezervat e vleresimit</t>
  </si>
  <si>
    <t xml:space="preserve">Diferenca valutore e rivleresimit  </t>
  </si>
  <si>
    <t>Riklasifikimi i rezerves ligjore</t>
  </si>
  <si>
    <t>Transferimi i fitimit te mbartur</t>
  </si>
  <si>
    <t>Fluksi i parase nga/(ne) aktivitetet operative</t>
  </si>
  <si>
    <t>Zerat qe rakordojne fitimin para tatimit me mjetet</t>
  </si>
  <si>
    <t>monetare neto te perdorura ne aktivitetet operacionale</t>
  </si>
  <si>
    <t>Amortizimi i investimeve ne letra me vlere te mbajtura</t>
  </si>
  <si>
    <t>Ndryshime ne aktive dhe detyrime operative</t>
  </si>
  <si>
    <t>Fluksi i parase nga aktivitetet investuese</t>
  </si>
  <si>
    <t>Fitimi neto</t>
  </si>
  <si>
    <t>Zhvleresimi i ndertesave dhe pajisjeve</t>
  </si>
  <si>
    <t>Amortizimi i aktiveve afatgjata jomateriale</t>
  </si>
  <si>
    <t>Zhvleresimi i permiresimeve te ambjenteve me qira</t>
  </si>
  <si>
    <t>Shitja e aktiveve afatgjata jomateriale</t>
  </si>
  <si>
    <t>Shitja e ndertesave dhe pajisjeve</t>
  </si>
  <si>
    <t>deri ne maturim- bono thesari</t>
  </si>
  <si>
    <t>Amortizimi i letrave me vlere te vendosjes</t>
  </si>
  <si>
    <t>Humbje nga zhvleresimi i mjeteve financiare</t>
  </si>
  <si>
    <t xml:space="preserve">Pakesimi (rritje) ne interesin per t‟u arketuar  </t>
  </si>
  <si>
    <t xml:space="preserve">Rritje(pakesim) ne interesin per t‟u paguar  </t>
  </si>
  <si>
    <t>Diferenca nga ndryshimi i kursit te kembimit</t>
  </si>
  <si>
    <t>Ndryshime ne hua dhe paradhenie bankave</t>
  </si>
  <si>
    <t>Ndryshime ne hua dhe paradhenie klienteve</t>
  </si>
  <si>
    <t>Ndryshime ne aktive te tjera</t>
  </si>
  <si>
    <t>Ndryshime ne aktive tatimore te shtyra</t>
  </si>
  <si>
    <t>Ndryshime ne detyrime ndaj bankave</t>
  </si>
  <si>
    <t>Ndryshime ne detyrime ndaj klienteve</t>
  </si>
  <si>
    <t>Ndryshime ne detyrime te tjera dhe provizione</t>
  </si>
  <si>
    <t>Ndryshime ne detyrime tatimore te shtyra</t>
  </si>
  <si>
    <t>Ndryshime ne tatime korrente</t>
  </si>
  <si>
    <t>Fluksi neto i parase nga aktivitetet operative</t>
  </si>
  <si>
    <t>Shitja (blerja) e aktiveve afatgjata jomateriale</t>
  </si>
  <si>
    <t>Shitja (blerja) e ndertesave dhe pajisjeve</t>
  </si>
  <si>
    <t>Shitja (blerja) e investimeve financiare</t>
  </si>
  <si>
    <t>Fluksi neto i parase nga aktivitetet investuese</t>
  </si>
  <si>
    <t>deri ne maturim te ndryshme nga bono thesari</t>
  </si>
  <si>
    <t>Pasqyra financiare e konsoliduar e fluksit te mjeteve monetare deri me 31 Dhjetor 2010</t>
  </si>
  <si>
    <t>Pasqyra e Konsoliduar e Pozicionit Financiar deri me 31 Dhjetor 2010</t>
  </si>
</sst>
</file>

<file path=xl/styles.xml><?xml version="1.0" encoding="utf-8"?>
<styleSheet xmlns="http://schemas.openxmlformats.org/spreadsheetml/2006/main">
  <numFmts count="11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00"/>
    <numFmt numFmtId="166" formatCode="#,"/>
    <numFmt numFmtId="167" formatCode="_-* #,##0\ _D_M_-;\-* #,##0\ _D_M_-;_-* &quot;-&quot;\ _D_M_-;_-@_-"/>
    <numFmt numFmtId="168" formatCode="_-* #,##0.00\ _D_M_-;\-* #,##0.00\ _D_M_-;_-* &quot;-&quot;??\ _D_M_-;_-@_-"/>
    <numFmt numFmtId="169" formatCode="_-* #,##0.00\ &quot;€&quot;_-;\-* #,##0.00\ &quot;€&quot;_-;_-* &quot;-&quot;??\ &quot;€&quot;_-;_-@_-"/>
    <numFmt numFmtId="170" formatCode="_-&quot;L.&quot;\ * #,##0_-;\-&quot;L.&quot;\ * #,##0_-;_-&quot;L.&quot;\ * &quot;-&quot;_-;_-@_-"/>
    <numFmt numFmtId="171" formatCode="_-* #,##0\ &quot;DM&quot;_-;\-* #,##0\ &quot;DM&quot;_-;_-* &quot;-&quot;\ &quot;DM&quot;_-;_-@_-"/>
    <numFmt numFmtId="172" formatCode="_-* #,##0.00\ &quot;DM&quot;_-;\-* #,##0.00\ &quot;DM&quot;_-;_-* &quot;-&quot;??\ &quot;DM&quot;_-;_-@_-"/>
  </numFmts>
  <fonts count="22">
    <font>
      <sz val="10"/>
      <name val="Arial"/>
    </font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charset val="1"/>
    </font>
    <font>
      <sz val="1"/>
      <color indexed="16"/>
      <name val="Courier"/>
    </font>
    <font>
      <sz val="12"/>
      <name val="Times New Roman"/>
      <charset val="238"/>
    </font>
    <font>
      <sz val="12"/>
      <name val="Tms Rmn"/>
      <charset val="161"/>
    </font>
    <font>
      <sz val="10"/>
      <name val="Palatino Linotype"/>
      <charset val="161"/>
    </font>
    <font>
      <b/>
      <sz val="1"/>
      <color indexed="16"/>
      <name val="Courier"/>
    </font>
    <font>
      <sz val="10"/>
      <name val="MS Sans Serif"/>
    </font>
    <font>
      <sz val="10"/>
      <name val="Times New Roman"/>
      <family val="1"/>
    </font>
    <font>
      <sz val="12"/>
      <name val="Arial CE"/>
      <charset val="238"/>
    </font>
    <font>
      <sz val="10"/>
      <name val="Helv"/>
      <charset val="204"/>
    </font>
    <font>
      <sz val="10"/>
      <name val="Courier New"/>
      <charset val="161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  <xf numFmtId="166" fontId="6" fillId="0" borderId="0">
      <protection locked="0"/>
    </xf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66" fontId="6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38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3" fillId="0" borderId="0"/>
    <xf numFmtId="0" fontId="7" fillId="0" borderId="0"/>
    <xf numFmtId="0" fontId="14" fillId="0" borderId="0"/>
    <xf numFmtId="170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15" fillId="0" borderId="0" applyNumberFormat="0"/>
    <xf numFmtId="0" fontId="1" fillId="0" borderId="0"/>
  </cellStyleXfs>
  <cellXfs count="109">
    <xf numFmtId="0" fontId="0" fillId="0" borderId="0" xfId="0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37" fontId="2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37" fontId="2" fillId="2" borderId="1" xfId="0" applyNumberFormat="1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 wrapText="1"/>
    </xf>
    <xf numFmtId="37" fontId="3" fillId="2" borderId="1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37" fontId="4" fillId="2" borderId="0" xfId="0" applyNumberFormat="1" applyFont="1" applyFill="1" applyAlignment="1">
      <alignment horizontal="right" wrapText="1"/>
    </xf>
    <xf numFmtId="37" fontId="3" fillId="2" borderId="0" xfId="0" applyNumberFormat="1" applyFont="1" applyFill="1" applyAlignment="1">
      <alignment wrapText="1"/>
    </xf>
    <xf numFmtId="164" fontId="2" fillId="2" borderId="0" xfId="1" applyNumberFormat="1" applyFont="1" applyFill="1" applyAlignment="1">
      <alignment horizontal="right" wrapText="1"/>
    </xf>
    <xf numFmtId="3" fontId="3" fillId="2" borderId="2" xfId="0" applyNumberFormat="1" applyFont="1" applyFill="1" applyBorder="1" applyAlignment="1">
      <alignment horizontal="right" wrapText="1"/>
    </xf>
    <xf numFmtId="37" fontId="3" fillId="2" borderId="2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right" wrapText="1"/>
    </xf>
    <xf numFmtId="0" fontId="3" fillId="2" borderId="0" xfId="0" applyFont="1" applyFill="1" applyAlignment="1">
      <alignment vertical="top" wrapText="1"/>
    </xf>
    <xf numFmtId="164" fontId="3" fillId="2" borderId="1" xfId="1" applyNumberFormat="1" applyFont="1" applyFill="1" applyBorder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64" fontId="3" fillId="2" borderId="0" xfId="1" applyNumberFormat="1" applyFont="1" applyFill="1" applyAlignment="1">
      <alignment horizontal="right" wrapText="1"/>
    </xf>
    <xf numFmtId="164" fontId="3" fillId="2" borderId="2" xfId="1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3" fontId="3" fillId="2" borderId="1" xfId="1" applyNumberFormat="1" applyFont="1" applyFill="1" applyBorder="1" applyAlignment="1">
      <alignment horizontal="right" wrapText="1"/>
    </xf>
    <xf numFmtId="0" fontId="2" fillId="2" borderId="0" xfId="0" applyFont="1" applyFill="1" applyAlignment="1">
      <alignment horizontal="center" vertical="top" wrapText="1"/>
    </xf>
    <xf numFmtId="3" fontId="3" fillId="2" borderId="0" xfId="0" applyNumberFormat="1" applyFont="1" applyFill="1" applyAlignment="1">
      <alignment horizontal="right" wrapText="1"/>
    </xf>
    <xf numFmtId="3" fontId="3" fillId="2" borderId="1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wrapText="1"/>
    </xf>
    <xf numFmtId="3" fontId="3" fillId="2" borderId="1" xfId="0" applyNumberFormat="1" applyFont="1" applyFill="1" applyBorder="1" applyAlignment="1">
      <alignment horizontal="right" wrapText="1"/>
    </xf>
    <xf numFmtId="0" fontId="16" fillId="2" borderId="0" xfId="0" applyFont="1" applyFill="1"/>
    <xf numFmtId="3" fontId="3" fillId="0" borderId="0" xfId="21" applyNumberFormat="1" applyFont="1" applyFill="1" applyAlignment="1">
      <alignment horizontal="left"/>
    </xf>
    <xf numFmtId="0" fontId="16" fillId="2" borderId="0" xfId="0" applyFont="1" applyFill="1" applyBorder="1"/>
    <xf numFmtId="3" fontId="16" fillId="2" borderId="0" xfId="0" applyNumberFormat="1" applyFont="1" applyFill="1"/>
    <xf numFmtId="164" fontId="16" fillId="2" borderId="0" xfId="0" applyNumberFormat="1" applyFont="1" applyFill="1"/>
    <xf numFmtId="43" fontId="16" fillId="2" borderId="0" xfId="0" applyNumberFormat="1" applyFont="1" applyFill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43" fontId="16" fillId="2" borderId="0" xfId="1" applyFont="1" applyFill="1"/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21" applyFont="1" applyFill="1"/>
    <xf numFmtId="3" fontId="16" fillId="2" borderId="0" xfId="0" applyNumberFormat="1" applyFont="1" applyFill="1" applyBorder="1"/>
    <xf numFmtId="164" fontId="16" fillId="2" borderId="0" xfId="1" applyNumberFormat="1" applyFont="1" applyFill="1" applyBorder="1"/>
    <xf numFmtId="43" fontId="16" fillId="2" borderId="0" xfId="1" applyFont="1" applyFill="1" applyBorder="1"/>
    <xf numFmtId="0" fontId="2" fillId="0" borderId="0" xfId="0" applyFont="1" applyAlignment="1">
      <alignment horizontal="justify" wrapText="1"/>
    </xf>
    <xf numFmtId="165" fontId="16" fillId="2" borderId="0" xfId="0" applyNumberFormat="1" applyFont="1" applyFill="1"/>
    <xf numFmtId="0" fontId="16" fillId="0" borderId="0" xfId="0" applyFont="1"/>
    <xf numFmtId="0" fontId="17" fillId="0" borderId="0" xfId="0" applyFont="1"/>
    <xf numFmtId="3" fontId="0" fillId="0" borderId="0" xfId="0" applyNumberFormat="1"/>
    <xf numFmtId="3" fontId="17" fillId="0" borderId="0" xfId="0" applyNumberFormat="1" applyFont="1"/>
    <xf numFmtId="0" fontId="17" fillId="0" borderId="0" xfId="0" applyFont="1" applyBorder="1"/>
    <xf numFmtId="3" fontId="17" fillId="0" borderId="9" xfId="0" applyNumberFormat="1" applyFont="1" applyBorder="1"/>
    <xf numFmtId="0" fontId="2" fillId="2" borderId="0" xfId="0" applyFont="1" applyFill="1" applyAlignment="1">
      <alignment horizontal="center" vertical="top" wrapText="1"/>
    </xf>
    <xf numFmtId="3" fontId="3" fillId="2" borderId="0" xfId="0" applyNumberFormat="1" applyFont="1" applyFill="1" applyAlignment="1">
      <alignment horizontal="right" wrapText="1"/>
    </xf>
    <xf numFmtId="3" fontId="3" fillId="2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3" fontId="17" fillId="0" borderId="8" xfId="0" applyNumberFormat="1" applyFont="1" applyBorder="1"/>
    <xf numFmtId="0" fontId="0" fillId="0" borderId="0" xfId="0" applyFill="1"/>
    <xf numFmtId="3" fontId="0" fillId="0" borderId="0" xfId="0" applyNumberFormat="1" applyFill="1"/>
    <xf numFmtId="37" fontId="0" fillId="0" borderId="0" xfId="0" applyNumberFormat="1" applyFill="1"/>
    <xf numFmtId="0" fontId="16" fillId="0" borderId="0" xfId="0" applyFont="1" applyFill="1"/>
    <xf numFmtId="3" fontId="18" fillId="0" borderId="0" xfId="21" applyNumberFormat="1" applyFont="1" applyFill="1" applyAlignment="1">
      <alignment horizontal="left"/>
    </xf>
    <xf numFmtId="3" fontId="19" fillId="0" borderId="0" xfId="21" applyNumberFormat="1" applyFont="1" applyFill="1" applyAlignment="1">
      <alignment horizontal="left"/>
    </xf>
    <xf numFmtId="0" fontId="16" fillId="2" borderId="1" xfId="0" applyFont="1" applyFill="1" applyBorder="1"/>
    <xf numFmtId="0" fontId="19" fillId="2" borderId="0" xfId="0" applyFont="1" applyFill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0" xfId="0" applyFont="1" applyFill="1" applyAlignment="1">
      <alignment wrapText="1"/>
    </xf>
    <xf numFmtId="0" fontId="19" fillId="2" borderId="2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right" wrapText="1"/>
    </xf>
    <xf numFmtId="0" fontId="19" fillId="2" borderId="2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wrapText="1"/>
    </xf>
    <xf numFmtId="3" fontId="19" fillId="2" borderId="2" xfId="0" applyNumberFormat="1" applyFont="1" applyFill="1" applyBorder="1" applyAlignment="1">
      <alignment horizontal="right" wrapText="1"/>
    </xf>
    <xf numFmtId="0" fontId="20" fillId="4" borderId="0" xfId="0" applyFont="1" applyFill="1" applyBorder="1" applyAlignment="1">
      <alignment wrapText="1"/>
    </xf>
    <xf numFmtId="0" fontId="20" fillId="2" borderId="0" xfId="0" applyFont="1" applyFill="1" applyAlignment="1">
      <alignment horizontal="right" vertical="top" wrapText="1"/>
    </xf>
    <xf numFmtId="0" fontId="20" fillId="2" borderId="0" xfId="0" applyFont="1" applyFill="1" applyAlignment="1">
      <alignment horizontal="right" wrapText="1"/>
    </xf>
    <xf numFmtId="0" fontId="19" fillId="2" borderId="0" xfId="0" applyFont="1" applyFill="1" applyAlignment="1">
      <alignment horizontal="right" wrapText="1"/>
    </xf>
    <xf numFmtId="3" fontId="20" fillId="2" borderId="0" xfId="0" applyNumberFormat="1" applyFont="1" applyFill="1" applyAlignment="1">
      <alignment horizontal="right" wrapText="1"/>
    </xf>
    <xf numFmtId="3" fontId="20" fillId="2" borderId="0" xfId="0" applyNumberFormat="1" applyFont="1" applyFill="1" applyAlignment="1">
      <alignment horizontal="center" wrapText="1"/>
    </xf>
    <xf numFmtId="0" fontId="20" fillId="4" borderId="0" xfId="0" applyFont="1" applyFill="1" applyBorder="1" applyAlignment="1">
      <alignment wrapText="1"/>
    </xf>
    <xf numFmtId="3" fontId="19" fillId="2" borderId="0" xfId="0" applyNumberFormat="1" applyFont="1" applyFill="1" applyAlignment="1">
      <alignment horizontal="right" wrapText="1"/>
    </xf>
    <xf numFmtId="0" fontId="20" fillId="2" borderId="0" xfId="0" applyFont="1" applyFill="1" applyAlignment="1">
      <alignment vertical="top" wrapText="1"/>
    </xf>
    <xf numFmtId="0" fontId="20" fillId="2" borderId="0" xfId="0" applyFont="1" applyFill="1" applyAlignment="1">
      <alignment wrapText="1"/>
    </xf>
    <xf numFmtId="3" fontId="20" fillId="2" borderId="1" xfId="0" applyNumberFormat="1" applyFont="1" applyFill="1" applyBorder="1" applyAlignment="1">
      <alignment horizontal="right" vertical="top" wrapText="1"/>
    </xf>
    <xf numFmtId="3" fontId="19" fillId="2" borderId="0" xfId="0" applyNumberFormat="1" applyFont="1" applyFill="1" applyAlignment="1">
      <alignment wrapText="1"/>
    </xf>
    <xf numFmtId="0" fontId="19" fillId="0" borderId="0" xfId="0" applyFont="1" applyBorder="1" applyAlignment="1">
      <alignment wrapText="1"/>
    </xf>
    <xf numFmtId="0" fontId="21" fillId="2" borderId="1" xfId="0" applyFont="1" applyFill="1" applyBorder="1"/>
    <xf numFmtId="0" fontId="19" fillId="0" borderId="2" xfId="0" applyFont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right" wrapText="1"/>
    </xf>
    <xf numFmtId="0" fontId="20" fillId="0" borderId="0" xfId="0" applyFont="1" applyFill="1" applyBorder="1" applyAlignment="1">
      <alignment wrapText="1"/>
    </xf>
    <xf numFmtId="0" fontId="20" fillId="4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3" fontId="20" fillId="0" borderId="1" xfId="0" applyNumberFormat="1" applyFont="1" applyFill="1" applyBorder="1" applyAlignment="1">
      <alignment horizontal="right" vertical="top" wrapText="1"/>
    </xf>
  </cellXfs>
  <cellStyles count="22">
    <cellStyle name="_Upload sheet TOTAL ISP 31.12.2008 FOR IT FINAL" xfId="2"/>
    <cellStyle name="Comma" xfId="1" builtinId="3"/>
    <cellStyle name="Date" xfId="3"/>
    <cellStyle name="Dezimal [0]_DEFTAX~1" xfId="4"/>
    <cellStyle name="Dezimal_DEFTAX~1" xfId="5"/>
    <cellStyle name="E&amp;Y House" xfId="6"/>
    <cellStyle name="Euro" xfId="7"/>
    <cellStyle name="Fixed" xfId="8"/>
    <cellStyle name="Heading1" xfId="9"/>
    <cellStyle name="Heading2" xfId="10"/>
    <cellStyle name="Migliaia (0)_Prospetti" xfId="11"/>
    <cellStyle name="Migliaia [0]_Modulo RWA" xfId="12"/>
    <cellStyle name="Normal" xfId="0" builtinId="0"/>
    <cellStyle name="Normal_ABA IFRS FS_ 2007 modified Original version" xfId="21"/>
    <cellStyle name="Normale_CARIPARMA_Grafici_set_2002" xfId="13"/>
    <cellStyle name="Normalny_AKTYWA" xfId="14"/>
    <cellStyle name="Standard_DEFTAX~1" xfId="15"/>
    <cellStyle name="Style 1" xfId="16"/>
    <cellStyle name="Valuta (0)_tabelle" xfId="17"/>
    <cellStyle name="Währung [0]_DEFTAX~1" xfId="18"/>
    <cellStyle name="Währung_DEFTAX~1" xfId="19"/>
    <cellStyle name="Βασικό_SYN1102" xfId="20"/>
  </cellStyles>
  <dxfs count="0"/>
  <tableStyles count="0" defaultTableStyle="TableStyleMedium9" defaultPivotStyle="PivotStyleLight16"/>
  <colors>
    <mruColors>
      <color rgb="FF33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g000dc2\Users\Accounting\KPMG\Audit%202003\raportimi%20BoA\Dep.sup.kerk.publik%20inf\viti%202003\bilanci\BOA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asters\c\ALBANI~1\BoA\Albanian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aster3\c\My%20Documents\orfeaBOARepor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_%20AUDIT%20Reports/E&amp;Y_2010/03_December%2010/IFRS%20FS%202010/FS2010_draft_tb_ifrs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6_%20ACCOUNTING/QKR/INTESA%20SANPAOLO%20BANK%20ALBANIA_%20QKR%202009/Bilanc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3_%20AUDIT%20Reports/E&amp;Y_2010/03_December%2010/IFRS%20FS%202010/FS2010_draft_tb_ifrs%20Final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ventory"/>
      <sheetName val="Assets"/>
      <sheetName val="Liabilities"/>
      <sheetName val="Income &amp; Expences"/>
      <sheetName val="Off Balance"/>
      <sheetName val="A&amp;L by CCY"/>
      <sheetName val="Loans"/>
      <sheetName val="BShR"/>
      <sheetName val="SIR"/>
      <sheetName val="OBSR"/>
      <sheetName val="SCFR"/>
      <sheetName val="LIQUIDITY_TEST"/>
      <sheetName val="F12R"/>
      <sheetName val="F13R"/>
      <sheetName val="F14R"/>
      <sheetName val="F15R"/>
      <sheetName val="F16R"/>
      <sheetName val="F17R"/>
      <sheetName val="F18R"/>
      <sheetName val="F19R"/>
      <sheetName val="F20R"/>
      <sheetName val="F21R"/>
      <sheetName val="F22R"/>
      <sheetName val="F23R"/>
      <sheetName val="F24R"/>
      <sheetName val="F25R"/>
      <sheetName val="F26R"/>
      <sheetName val="F27R"/>
      <sheetName val="F28R"/>
      <sheetName val="F29R"/>
      <sheetName val="F30R"/>
      <sheetName val="F31R"/>
      <sheetName val="F36R"/>
      <sheetName val="Aktivi"/>
      <sheetName val="Pasi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eral"/>
      <sheetName val="22 ORG"/>
      <sheetName val="23 ORG"/>
      <sheetName val="24 ORG"/>
      <sheetName val="30 ORG"/>
      <sheetName val="35 ORG"/>
      <sheetName val="39 ORG"/>
      <sheetName val="40 ORG"/>
      <sheetName val="41 ORG"/>
      <sheetName val="42 ORG"/>
      <sheetName val="55 ORG"/>
      <sheetName val="Form430"/>
      <sheetName val="Weekly"/>
    </sheetNames>
    <sheetDataSet>
      <sheetData sheetId="0" refreshError="1">
        <row r="2">
          <cell r="A2" t="str">
            <v>TIRANA BRANCH</v>
          </cell>
        </row>
        <row r="9">
          <cell r="F9">
            <v>36188</v>
          </cell>
        </row>
        <row r="11">
          <cell r="F11" t="str">
            <v>Orfea Duchi</v>
          </cell>
        </row>
        <row r="13">
          <cell r="F13" t="str">
            <v>c:\AlbanianGL\INA_FE.mdb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l"/>
      <sheetName val="30 ORG"/>
      <sheetName val="Form001"/>
      <sheetName val="Form002"/>
      <sheetName val="Form003"/>
      <sheetName val="Form004"/>
      <sheetName val="Form005"/>
      <sheetName val="Form006"/>
      <sheetName val="BalanceSheet"/>
      <sheetName val="IncomeStatement"/>
      <sheetName val="Form200"/>
      <sheetName val="Form210"/>
      <sheetName val="Form220"/>
      <sheetName val="Form230"/>
      <sheetName val="Form240"/>
      <sheetName val="Form250"/>
      <sheetName val="Form300"/>
      <sheetName val="Form301"/>
      <sheetName val="Form310"/>
      <sheetName val="Form320"/>
      <sheetName val="Form321"/>
      <sheetName val="Form330"/>
      <sheetName val="Form340"/>
      <sheetName val="Form341"/>
      <sheetName val="Form350"/>
      <sheetName val="Form360"/>
      <sheetName val="Form361"/>
      <sheetName val="Form400"/>
      <sheetName val="Form410"/>
      <sheetName val="Form430"/>
      <sheetName val="Form440"/>
      <sheetName val="Form450"/>
      <sheetName val="Form460"/>
      <sheetName val="Form47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K5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gend"/>
      <sheetName val="fs1"/>
      <sheetName val="fs2"/>
      <sheetName val="fs3"/>
      <sheetName val="fs4"/>
      <sheetName val="n5_1"/>
      <sheetName val="n5_2"/>
      <sheetName val="n5_3"/>
      <sheetName val="n5_4"/>
      <sheetName val="n5_5"/>
      <sheetName val="n5_6"/>
      <sheetName val="n5_7"/>
      <sheetName val="n5_8"/>
      <sheetName val="n5_9"/>
      <sheetName val="n5_10"/>
      <sheetName val="n5_11"/>
      <sheetName val="n6"/>
      <sheetName val="n7"/>
      <sheetName val="n8"/>
      <sheetName val="n9"/>
      <sheetName val="n10"/>
      <sheetName val="n11"/>
      <sheetName val="Sheet1"/>
      <sheetName val="n12"/>
      <sheetName val="n13"/>
      <sheetName val="n14"/>
      <sheetName val="Sheet3"/>
      <sheetName val="Sheet2"/>
      <sheetName val="n15"/>
      <sheetName val="n16"/>
      <sheetName val="n17"/>
      <sheetName val="n18"/>
      <sheetName val="n19"/>
      <sheetName val="n20"/>
      <sheetName val="Sheet4"/>
      <sheetName val="n21"/>
      <sheetName val="n22"/>
      <sheetName val="n23"/>
      <sheetName val="n24"/>
      <sheetName val="Sheet5"/>
      <sheetName val="n25"/>
      <sheetName val="Sheet6"/>
      <sheetName val="n26"/>
      <sheetName val="Sheet7"/>
      <sheetName val="n27"/>
      <sheetName val="Sheet8"/>
      <sheetName val="n28"/>
      <sheetName val="Sheet9"/>
      <sheetName val="n29"/>
      <sheetName val="Sheet10"/>
      <sheetName val="n30"/>
      <sheetName val="n31"/>
      <sheetName val="n32"/>
      <sheetName val="n33"/>
      <sheetName val="n34"/>
      <sheetName val="n35"/>
      <sheetName val="check"/>
      <sheetName val="TB_cons1"/>
      <sheetName val="TB_cons"/>
      <sheetName val="TB_AL"/>
      <sheetName val="TB_GR"/>
    </sheetNames>
    <sheetDataSet>
      <sheetData sheetId="0" refreshError="1"/>
      <sheetData sheetId="1" refreshError="1">
        <row r="13">
          <cell r="D13">
            <v>264865.83971000003</v>
          </cell>
        </row>
        <row r="24">
          <cell r="D24">
            <v>182583.81892940693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ilanc 2009"/>
    </sheetNames>
    <sheetDataSet>
      <sheetData sheetId="0">
        <row r="89">
          <cell r="B89" t="str">
            <v>Kapitali i paguar</v>
          </cell>
          <cell r="C89" t="str">
            <v>Primet e aksioneve</v>
          </cell>
          <cell r="I89" t="str">
            <v>Fitimi i vitit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gend"/>
      <sheetName val="fs1"/>
      <sheetName val="fs2"/>
      <sheetName val="fs3"/>
      <sheetName val="fs4"/>
      <sheetName val="n5_1"/>
      <sheetName val="n5_2"/>
      <sheetName val="n5_3"/>
      <sheetName val="n5_4"/>
      <sheetName val="n5_5"/>
      <sheetName val="n5_6"/>
      <sheetName val="n5_7"/>
      <sheetName val="n5_8"/>
      <sheetName val="n5_9"/>
      <sheetName val="n5_10"/>
      <sheetName val="n5_11"/>
      <sheetName val="n6"/>
      <sheetName val="n7"/>
      <sheetName val="n8"/>
      <sheetName val="n9"/>
      <sheetName val="n10"/>
      <sheetName val="n11"/>
      <sheetName val="Sheet1"/>
      <sheetName val="n12"/>
      <sheetName val="n13"/>
      <sheetName val="n14"/>
      <sheetName val="Sheet3"/>
      <sheetName val="Sheet2"/>
      <sheetName val="n15"/>
      <sheetName val="n16"/>
      <sheetName val="n17"/>
      <sheetName val="n18"/>
      <sheetName val="n19"/>
      <sheetName val="n20"/>
      <sheetName val="Sheet4"/>
      <sheetName val="n21"/>
      <sheetName val="n22"/>
      <sheetName val="n23"/>
      <sheetName val="n24"/>
      <sheetName val="Sheet5"/>
      <sheetName val="n25"/>
      <sheetName val="Sheet6"/>
      <sheetName val="n26"/>
      <sheetName val="Sheet7"/>
      <sheetName val="n27"/>
      <sheetName val="Sheet8"/>
      <sheetName val="n28"/>
      <sheetName val="Sheet9"/>
      <sheetName val="n29"/>
      <sheetName val="Sheet10"/>
      <sheetName val="n30"/>
      <sheetName val="n31"/>
      <sheetName val="n32"/>
      <sheetName val="n33"/>
      <sheetName val="n34"/>
      <sheetName val="n35"/>
      <sheetName val="check"/>
      <sheetName val="TB_cons1"/>
      <sheetName val="TB_cons"/>
      <sheetName val="TB_AL"/>
      <sheetName val="TB_GR"/>
    </sheetNames>
    <definedNames>
      <definedName name="OLE_LINK1" refersTo="='fs2'!$D$25" sheetId="2"/>
    </definedNames>
    <sheetDataSet>
      <sheetData sheetId="0">
        <row r="25">
          <cell r="D25" t="str">
            <v>CFO</v>
          </cell>
        </row>
      </sheetData>
      <sheetData sheetId="1">
        <row r="25">
          <cell r="D25">
            <v>217270.10785999999</v>
          </cell>
        </row>
      </sheetData>
      <sheetData sheetId="2">
        <row r="25">
          <cell r="D25">
            <v>1915523.7720370642</v>
          </cell>
        </row>
      </sheetData>
      <sheetData sheetId="3">
        <row r="25">
          <cell r="D25">
            <v>1383880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5">
          <cell r="D25" t="str">
            <v>Rate A2</v>
          </cell>
        </row>
      </sheetData>
      <sheetData sheetId="15">
        <row r="25">
          <cell r="D25">
            <v>13747538.333360001</v>
          </cell>
        </row>
      </sheetData>
      <sheetData sheetId="16">
        <row r="25">
          <cell r="D25">
            <v>79205.785510949878</v>
          </cell>
        </row>
      </sheetData>
      <sheetData sheetId="17"/>
      <sheetData sheetId="18">
        <row r="25">
          <cell r="D25" t="str">
            <v>na</v>
          </cell>
        </row>
      </sheetData>
      <sheetData sheetId="19">
        <row r="8">
          <cell r="C8">
            <v>9518805.9665600006</v>
          </cell>
        </row>
      </sheetData>
      <sheetData sheetId="20">
        <row r="26">
          <cell r="C26">
            <v>2668122.8730299999</v>
          </cell>
        </row>
      </sheetData>
      <sheetData sheetId="21">
        <row r="10">
          <cell r="C10">
            <v>7966704.6027061185</v>
          </cell>
        </row>
      </sheetData>
      <sheetData sheetId="22"/>
      <sheetData sheetId="23">
        <row r="191">
          <cell r="C191">
            <v>45753791.471665278</v>
          </cell>
        </row>
      </sheetData>
      <sheetData sheetId="24">
        <row r="60">
          <cell r="H60">
            <v>1656910.57213598</v>
          </cell>
        </row>
      </sheetData>
      <sheetData sheetId="25">
        <row r="31">
          <cell r="E31">
            <v>-106555.72227680002</v>
          </cell>
        </row>
      </sheetData>
      <sheetData sheetId="26"/>
      <sheetData sheetId="27"/>
      <sheetData sheetId="28">
        <row r="65">
          <cell r="C65">
            <v>364059.73334296618</v>
          </cell>
        </row>
      </sheetData>
      <sheetData sheetId="29">
        <row r="42">
          <cell r="C42">
            <v>1650858.5881041</v>
          </cell>
        </row>
      </sheetData>
      <sheetData sheetId="30">
        <row r="25">
          <cell r="D25">
            <v>0</v>
          </cell>
        </row>
      </sheetData>
      <sheetData sheetId="31">
        <row r="7">
          <cell r="C7">
            <v>532568.19077999995</v>
          </cell>
        </row>
      </sheetData>
      <sheetData sheetId="32">
        <row r="13">
          <cell r="C13">
            <v>40571.672666826031</v>
          </cell>
        </row>
        <row r="25">
          <cell r="D25">
            <v>0</v>
          </cell>
        </row>
      </sheetData>
      <sheetData sheetId="33">
        <row r="15">
          <cell r="C15">
            <v>-41400.986679999995</v>
          </cell>
        </row>
      </sheetData>
      <sheetData sheetId="34"/>
      <sheetData sheetId="35">
        <row r="143">
          <cell r="C143">
            <v>732014.07256105007</v>
          </cell>
        </row>
      </sheetData>
      <sheetData sheetId="36">
        <row r="25">
          <cell r="D25">
            <v>357</v>
          </cell>
        </row>
      </sheetData>
      <sheetData sheetId="37"/>
      <sheetData sheetId="38"/>
      <sheetData sheetId="39">
        <row r="25">
          <cell r="D25" t="str">
            <v>6EO121-15</v>
          </cell>
        </row>
      </sheetData>
      <sheetData sheetId="40">
        <row r="57">
          <cell r="C57">
            <v>8215638.8575404007</v>
          </cell>
        </row>
      </sheetData>
      <sheetData sheetId="41">
        <row r="25">
          <cell r="D25" t="str">
            <v>7IO310-02</v>
          </cell>
        </row>
      </sheetData>
      <sheetData sheetId="42">
        <row r="50">
          <cell r="C50">
            <v>725359.78697799996</v>
          </cell>
        </row>
      </sheetData>
      <sheetData sheetId="43"/>
      <sheetData sheetId="44">
        <row r="15">
          <cell r="C15">
            <v>355584.11686042027</v>
          </cell>
        </row>
      </sheetData>
      <sheetData sheetId="45">
        <row r="25">
          <cell r="D25" t="str">
            <v>7IO570-15</v>
          </cell>
        </row>
      </sheetData>
      <sheetData sheetId="46">
        <row r="21">
          <cell r="C21">
            <v>224921.09755024003</v>
          </cell>
        </row>
      </sheetData>
      <sheetData sheetId="47">
        <row r="25">
          <cell r="D25" t="str">
            <v>6E1O11-10</v>
          </cell>
        </row>
      </sheetData>
      <sheetData sheetId="48">
        <row r="36">
          <cell r="C36">
            <v>-1086711.0463896</v>
          </cell>
        </row>
      </sheetData>
      <sheetData sheetId="49">
        <row r="25">
          <cell r="D25" t="str">
            <v>6E3730-08</v>
          </cell>
        </row>
      </sheetData>
      <sheetData sheetId="50">
        <row r="128">
          <cell r="C128">
            <v>664248.02329560008</v>
          </cell>
        </row>
      </sheetData>
      <sheetData sheetId="51">
        <row r="11">
          <cell r="C11">
            <v>-252885.09855258098</v>
          </cell>
        </row>
      </sheetData>
      <sheetData sheetId="52">
        <row r="25">
          <cell r="D25">
            <v>0</v>
          </cell>
        </row>
      </sheetData>
      <sheetData sheetId="53">
        <row r="12">
          <cell r="C12">
            <v>-187370.68267519999</v>
          </cell>
        </row>
      </sheetData>
      <sheetData sheetId="54"/>
      <sheetData sheetId="55"/>
      <sheetData sheetId="56"/>
      <sheetData sheetId="57">
        <row r="25">
          <cell r="D25">
            <v>1126500</v>
          </cell>
        </row>
      </sheetData>
      <sheetData sheetId="58">
        <row r="25">
          <cell r="D25" t="str">
            <v>A010005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9"/>
  </sheetPr>
  <dimension ref="A1:I48"/>
  <sheetViews>
    <sheetView tabSelected="1" view="pageBreakPreview" zoomScaleNormal="100" workbookViewId="0">
      <selection activeCell="F5" sqref="F5"/>
    </sheetView>
  </sheetViews>
  <sheetFormatPr defaultRowHeight="12.75"/>
  <cols>
    <col min="1" max="1" width="9.140625" style="37"/>
    <col min="2" max="2" width="54.42578125" style="37" customWidth="1"/>
    <col min="3" max="3" width="9.140625" style="37"/>
    <col min="4" max="4" width="14.42578125" style="37" customWidth="1"/>
    <col min="5" max="5" width="16.28515625" style="37" customWidth="1"/>
    <col min="6" max="6" width="12.140625" style="37" customWidth="1"/>
    <col min="7" max="7" width="14.42578125" style="37" customWidth="1"/>
    <col min="8" max="8" width="26.140625" style="37" customWidth="1"/>
    <col min="9" max="16384" width="9.140625" style="37"/>
  </cols>
  <sheetData>
    <row r="1" spans="1:9" ht="14.25">
      <c r="A1" s="38" t="s">
        <v>39</v>
      </c>
    </row>
    <row r="2" spans="1:9" ht="14.25">
      <c r="A2" s="38" t="s">
        <v>119</v>
      </c>
    </row>
    <row r="3" spans="1:9" ht="15">
      <c r="A3" s="49" t="s">
        <v>41</v>
      </c>
    </row>
    <row r="4" spans="1:9" ht="15">
      <c r="B4" s="35"/>
      <c r="C4" s="43" t="s">
        <v>42</v>
      </c>
      <c r="D4" s="2">
        <v>2010</v>
      </c>
      <c r="E4" s="2">
        <v>2009</v>
      </c>
    </row>
    <row r="5" spans="1:9" ht="14.25">
      <c r="B5" s="3"/>
      <c r="C5" s="1"/>
      <c r="D5" s="1"/>
      <c r="E5" s="1"/>
    </row>
    <row r="6" spans="1:9" ht="15">
      <c r="B6" s="48" t="s">
        <v>6</v>
      </c>
      <c r="C6" s="1"/>
      <c r="D6" s="4"/>
      <c r="E6" s="4"/>
    </row>
    <row r="7" spans="1:9" ht="15">
      <c r="B7" s="47" t="s">
        <v>7</v>
      </c>
      <c r="C7" s="5">
        <v>8</v>
      </c>
      <c r="D7" s="6">
        <v>10431415.2755368</v>
      </c>
      <c r="E7" s="7">
        <v>5742645</v>
      </c>
      <c r="F7" s="8"/>
      <c r="G7" s="50"/>
      <c r="H7" s="51"/>
    </row>
    <row r="8" spans="1:9" ht="15">
      <c r="B8" s="47" t="s">
        <v>8</v>
      </c>
      <c r="C8" s="5">
        <v>9</v>
      </c>
      <c r="D8" s="6">
        <v>9518805.9665600006</v>
      </c>
      <c r="E8" s="7">
        <v>8686240</v>
      </c>
      <c r="F8" s="8"/>
      <c r="G8" s="50"/>
      <c r="H8" s="51"/>
    </row>
    <row r="9" spans="1:9" ht="15">
      <c r="B9" s="44" t="s">
        <v>9</v>
      </c>
      <c r="C9" s="5">
        <v>10</v>
      </c>
      <c r="D9" s="6">
        <v>2668122.8730299999</v>
      </c>
      <c r="E9" s="7">
        <v>2643232</v>
      </c>
      <c r="F9" s="8"/>
      <c r="G9" s="50"/>
      <c r="H9" s="51"/>
    </row>
    <row r="10" spans="1:9" ht="15">
      <c r="B10" s="44" t="s">
        <v>10</v>
      </c>
      <c r="C10" s="5">
        <v>11</v>
      </c>
      <c r="D10" s="6">
        <v>49641225.738969997</v>
      </c>
      <c r="E10" s="7">
        <v>47016899</v>
      </c>
      <c r="F10" s="8"/>
      <c r="G10" s="50"/>
      <c r="H10" s="51"/>
    </row>
    <row r="11" spans="1:9" ht="15">
      <c r="B11" s="47" t="s">
        <v>11</v>
      </c>
      <c r="C11" s="5">
        <v>12</v>
      </c>
      <c r="D11" s="6">
        <v>45753791.471665278</v>
      </c>
      <c r="E11" s="7">
        <v>47490960</v>
      </c>
      <c r="F11" s="8"/>
      <c r="G11" s="50"/>
      <c r="H11" s="51"/>
    </row>
    <row r="12" spans="1:9" ht="15">
      <c r="B12" s="47" t="s">
        <v>12</v>
      </c>
      <c r="C12" s="5">
        <v>13</v>
      </c>
      <c r="D12" s="6">
        <v>1656910.57213598</v>
      </c>
      <c r="E12" s="7">
        <v>1862884</v>
      </c>
      <c r="F12" s="8"/>
      <c r="G12" s="50"/>
      <c r="H12" s="51"/>
    </row>
    <row r="13" spans="1:9" ht="15">
      <c r="B13" s="47" t="s">
        <v>13</v>
      </c>
      <c r="C13" s="5">
        <v>14</v>
      </c>
      <c r="D13" s="6">
        <v>292140.98987308005</v>
      </c>
      <c r="E13" s="7">
        <v>289771</v>
      </c>
      <c r="F13" s="8"/>
      <c r="G13" s="50"/>
      <c r="H13" s="51"/>
    </row>
    <row r="14" spans="1:9" ht="15">
      <c r="B14" s="47" t="s">
        <v>14</v>
      </c>
      <c r="C14" s="5">
        <v>19</v>
      </c>
      <c r="D14" s="9">
        <v>40571.672666826031</v>
      </c>
      <c r="E14" s="7">
        <v>39678</v>
      </c>
      <c r="F14" s="8"/>
      <c r="G14" s="50"/>
      <c r="H14" s="51"/>
    </row>
    <row r="15" spans="1:9" ht="15">
      <c r="B15" s="47" t="s">
        <v>15</v>
      </c>
      <c r="C15" s="5"/>
      <c r="D15" s="9">
        <v>264967.63871000003</v>
      </c>
      <c r="E15" s="7">
        <v>178709</v>
      </c>
      <c r="F15" s="8">
        <f>D15-[4]fs1!$D$13</f>
        <v>101.79899999999907</v>
      </c>
      <c r="G15" s="50"/>
      <c r="H15" s="51"/>
    </row>
    <row r="16" spans="1:9" ht="15.75" thickBot="1">
      <c r="B16" s="47" t="s">
        <v>16</v>
      </c>
      <c r="C16" s="5">
        <v>15</v>
      </c>
      <c r="D16" s="10">
        <v>364059.73334296618</v>
      </c>
      <c r="E16" s="11">
        <v>433743</v>
      </c>
      <c r="F16" s="39"/>
      <c r="G16" s="50"/>
      <c r="H16" s="51"/>
      <c r="I16" s="40"/>
    </row>
    <row r="17" spans="2:9" ht="15.75" thickBot="1">
      <c r="B17" s="48" t="s">
        <v>17</v>
      </c>
      <c r="C17" s="5"/>
      <c r="D17" s="12">
        <f>SUM(D7:D16)</f>
        <v>120632011.93249094</v>
      </c>
      <c r="E17" s="13">
        <v>114384761</v>
      </c>
      <c r="F17" s="14"/>
      <c r="G17" s="14"/>
      <c r="H17" s="39"/>
      <c r="I17" s="40"/>
    </row>
    <row r="18" spans="2:9" ht="15">
      <c r="B18" s="3"/>
      <c r="C18" s="5"/>
      <c r="D18" s="4"/>
      <c r="E18" s="7"/>
      <c r="F18" s="39"/>
      <c r="G18" s="39"/>
      <c r="H18" s="39"/>
    </row>
    <row r="19" spans="2:9" ht="15">
      <c r="B19" s="48" t="s">
        <v>18</v>
      </c>
      <c r="C19" s="5"/>
      <c r="D19" s="4"/>
      <c r="E19" s="7"/>
      <c r="F19" s="39"/>
      <c r="G19" s="39"/>
      <c r="H19" s="39"/>
    </row>
    <row r="20" spans="2:9" ht="15">
      <c r="B20" s="47" t="s">
        <v>19</v>
      </c>
      <c r="C20" s="5">
        <v>16</v>
      </c>
      <c r="D20" s="6">
        <v>1650858.5881041</v>
      </c>
      <c r="E20" s="7">
        <v>4554716</v>
      </c>
      <c r="F20" s="39"/>
      <c r="G20" s="50"/>
      <c r="H20" s="51"/>
    </row>
    <row r="21" spans="2:9" ht="15">
      <c r="B21" s="47" t="s">
        <v>20</v>
      </c>
      <c r="C21" s="5">
        <v>17</v>
      </c>
      <c r="D21" s="15">
        <v>104604212.42347398</v>
      </c>
      <c r="E21" s="16">
        <v>97427503</v>
      </c>
      <c r="F21" s="39"/>
      <c r="G21" s="50"/>
      <c r="H21" s="51"/>
    </row>
    <row r="22" spans="2:9" ht="15">
      <c r="B22" s="47" t="s">
        <v>21</v>
      </c>
      <c r="C22" s="5"/>
      <c r="D22" s="6">
        <v>29473190.118861802</v>
      </c>
      <c r="E22" s="7">
        <v>26161276</v>
      </c>
      <c r="F22" s="39"/>
      <c r="G22" s="50"/>
      <c r="H22" s="51"/>
    </row>
    <row r="23" spans="2:9" ht="15">
      <c r="B23" s="47" t="s">
        <v>22</v>
      </c>
      <c r="C23" s="5"/>
      <c r="D23" s="6">
        <v>75131022.30461219</v>
      </c>
      <c r="E23" s="7">
        <v>71266227</v>
      </c>
      <c r="F23" s="39"/>
      <c r="G23" s="50"/>
      <c r="H23" s="51"/>
    </row>
    <row r="24" spans="2:9" ht="15">
      <c r="B24" s="47" t="s">
        <v>23</v>
      </c>
      <c r="C24" s="5">
        <v>18</v>
      </c>
      <c r="D24" s="6">
        <v>532568.19077999995</v>
      </c>
      <c r="E24" s="7">
        <v>529471</v>
      </c>
      <c r="F24" s="52"/>
      <c r="G24" s="50"/>
      <c r="H24" s="51"/>
    </row>
    <row r="25" spans="2:9" ht="15">
      <c r="B25" s="47" t="s">
        <v>24</v>
      </c>
      <c r="C25" s="5"/>
      <c r="D25" s="6">
        <v>0</v>
      </c>
      <c r="E25" s="7">
        <v>41346</v>
      </c>
      <c r="F25" s="39"/>
      <c r="G25" s="50"/>
      <c r="H25" s="51"/>
    </row>
    <row r="26" spans="2:9" ht="15">
      <c r="B26" s="47" t="s">
        <v>25</v>
      </c>
      <c r="C26" s="5">
        <v>19</v>
      </c>
      <c r="D26" s="9">
        <v>182583.81892940693</v>
      </c>
      <c r="E26" s="7">
        <v>42187</v>
      </c>
      <c r="F26" s="50">
        <f>D26-[4]fs1!$D$24</f>
        <v>0</v>
      </c>
      <c r="G26" s="50"/>
      <c r="H26" s="51"/>
    </row>
    <row r="27" spans="2:9" ht="15">
      <c r="B27" s="47" t="s">
        <v>26</v>
      </c>
      <c r="C27" s="5">
        <v>20</v>
      </c>
      <c r="D27" s="6">
        <v>217270.10785999999</v>
      </c>
      <c r="E27" s="7">
        <v>187786</v>
      </c>
      <c r="F27" s="39"/>
      <c r="G27" s="50"/>
      <c r="H27" s="51"/>
    </row>
    <row r="28" spans="2:9" ht="15.75" thickBot="1">
      <c r="B28" s="47" t="s">
        <v>27</v>
      </c>
      <c r="C28" s="5">
        <v>21</v>
      </c>
      <c r="D28" s="10">
        <v>732014.07256105007</v>
      </c>
      <c r="E28" s="11">
        <v>610794</v>
      </c>
      <c r="F28" s="39"/>
      <c r="G28" s="50"/>
      <c r="H28" s="51"/>
      <c r="I28" s="40"/>
    </row>
    <row r="29" spans="2:9" ht="15.75" thickBot="1">
      <c r="B29" s="48" t="s">
        <v>28</v>
      </c>
      <c r="C29" s="5"/>
      <c r="D29" s="12">
        <f>SUM(D20:D28)-D21</f>
        <v>107919507.20170856</v>
      </c>
      <c r="E29" s="13">
        <v>103393803</v>
      </c>
      <c r="F29" s="39"/>
      <c r="G29" s="14"/>
      <c r="H29" s="39"/>
      <c r="I29" s="40"/>
    </row>
    <row r="30" spans="2:9" ht="15">
      <c r="B30" s="35"/>
      <c r="C30" s="5"/>
      <c r="D30" s="4"/>
      <c r="E30" s="7"/>
      <c r="F30" s="39"/>
      <c r="G30" s="39"/>
      <c r="H30" s="39"/>
    </row>
    <row r="31" spans="2:9" ht="15">
      <c r="B31" s="48" t="s">
        <v>29</v>
      </c>
      <c r="C31" s="5"/>
      <c r="D31" s="3"/>
      <c r="E31" s="17"/>
      <c r="G31" s="39"/>
      <c r="H31" s="39"/>
    </row>
    <row r="32" spans="2:9" ht="15">
      <c r="B32" s="44" t="s">
        <v>30</v>
      </c>
      <c r="C32" s="5">
        <v>22</v>
      </c>
      <c r="D32" s="18">
        <v>5562517.6739999996</v>
      </c>
      <c r="E32" s="7">
        <v>5562518</v>
      </c>
      <c r="G32" s="50"/>
      <c r="H32" s="51"/>
    </row>
    <row r="33" spans="2:9" ht="15">
      <c r="B33" s="53" t="s">
        <v>31</v>
      </c>
      <c r="C33" s="5">
        <v>22</v>
      </c>
      <c r="D33" s="18">
        <v>1383880</v>
      </c>
      <c r="E33" s="7">
        <v>1383880</v>
      </c>
      <c r="G33" s="50"/>
      <c r="H33" s="51"/>
    </row>
    <row r="34" spans="2:9" ht="15">
      <c r="B34" s="53" t="s">
        <v>32</v>
      </c>
      <c r="C34" s="5">
        <v>23</v>
      </c>
      <c r="D34" s="18">
        <v>1752403.7880000002</v>
      </c>
      <c r="E34" s="7">
        <v>1347176</v>
      </c>
      <c r="G34" s="50"/>
      <c r="H34" s="51"/>
    </row>
    <row r="35" spans="2:9" ht="15">
      <c r="B35" s="53" t="s">
        <v>33</v>
      </c>
      <c r="C35" s="5"/>
      <c r="D35" s="18">
        <v>-1130902.3997500001</v>
      </c>
      <c r="E35" s="7">
        <v>-889309</v>
      </c>
      <c r="F35" s="41"/>
      <c r="G35" s="50"/>
      <c r="H35" s="51"/>
    </row>
    <row r="36" spans="2:9" ht="15">
      <c r="B36" s="47" t="s">
        <v>34</v>
      </c>
      <c r="C36" s="5"/>
      <c r="D36" s="18">
        <v>152241.29356999998</v>
      </c>
      <c r="E36" s="7">
        <v>106952</v>
      </c>
      <c r="G36" s="50"/>
      <c r="H36" s="51"/>
    </row>
    <row r="37" spans="2:9" ht="15">
      <c r="B37" s="47" t="s">
        <v>35</v>
      </c>
      <c r="C37" s="5">
        <v>24</v>
      </c>
      <c r="D37" s="18">
        <v>714554.17</v>
      </c>
      <c r="E37" s="7">
        <v>714555</v>
      </c>
      <c r="G37" s="50"/>
      <c r="H37" s="51"/>
    </row>
    <row r="38" spans="2:9" ht="15.75" thickBot="1">
      <c r="B38" s="47" t="s">
        <v>36</v>
      </c>
      <c r="C38" s="5"/>
      <c r="D38" s="9">
        <v>4277810.2042047642</v>
      </c>
      <c r="E38" s="7">
        <v>2765186</v>
      </c>
      <c r="G38" s="50"/>
      <c r="H38" s="51"/>
    </row>
    <row r="39" spans="2:9" ht="15.75" thickBot="1">
      <c r="B39" s="48" t="s">
        <v>37</v>
      </c>
      <c r="C39" s="5"/>
      <c r="D39" s="19">
        <f>SUM(D32:D38)</f>
        <v>12712504.730024764</v>
      </c>
      <c r="E39" s="20">
        <v>10990958</v>
      </c>
      <c r="G39" s="14"/>
      <c r="H39" s="51"/>
    </row>
    <row r="40" spans="2:9" ht="15.75" thickBot="1">
      <c r="B40" s="48" t="s">
        <v>38</v>
      </c>
      <c r="C40" s="5"/>
      <c r="D40" s="12">
        <f>D39+D29</f>
        <v>120632011.93173333</v>
      </c>
      <c r="E40" s="13">
        <v>114384761</v>
      </c>
      <c r="G40" s="39"/>
      <c r="H40" s="39"/>
    </row>
    <row r="41" spans="2:9">
      <c r="G41" s="39"/>
      <c r="H41" s="39"/>
    </row>
    <row r="42" spans="2:9">
      <c r="G42" s="39"/>
      <c r="H42" s="52"/>
    </row>
    <row r="43" spans="2:9">
      <c r="D43" s="40"/>
      <c r="G43" s="39"/>
      <c r="H43" s="39"/>
    </row>
    <row r="44" spans="2:9" hidden="1">
      <c r="D44" s="40">
        <f>(D40-D17)*1000</f>
        <v>-0.75761973857879639</v>
      </c>
      <c r="G44" s="39"/>
      <c r="H44" s="39"/>
      <c r="I44" s="54"/>
    </row>
    <row r="47" spans="2:9">
      <c r="D47" s="40"/>
    </row>
    <row r="48" spans="2:9">
      <c r="D48" s="40"/>
    </row>
  </sheetData>
  <pageMargins left="0.75" right="0.75" top="1" bottom="1" header="0.5" footer="0.5"/>
  <pageSetup scale="80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9"/>
  </sheetPr>
  <dimension ref="A1:I40"/>
  <sheetViews>
    <sheetView view="pageBreakPreview" topLeftCell="A16" zoomScaleNormal="100" zoomScaleSheetLayoutView="100" workbookViewId="0">
      <selection activeCell="A2" sqref="A2"/>
    </sheetView>
  </sheetViews>
  <sheetFormatPr defaultRowHeight="12.75"/>
  <cols>
    <col min="1" max="1" width="9.140625" style="37"/>
    <col min="2" max="2" width="49.140625" style="37" customWidth="1"/>
    <col min="3" max="3" width="9.28515625" style="37" bestFit="1" customWidth="1"/>
    <col min="4" max="4" width="19" style="37" bestFit="1" customWidth="1"/>
    <col min="5" max="5" width="14.42578125" style="37" bestFit="1" customWidth="1"/>
    <col min="6" max="6" width="12.85546875" style="37" bestFit="1" customWidth="1"/>
    <col min="7" max="7" width="11.85546875" style="37" bestFit="1" customWidth="1"/>
    <col min="8" max="8" width="14.7109375" style="37" customWidth="1"/>
    <col min="9" max="9" width="11.28515625" style="37" customWidth="1"/>
    <col min="10" max="16384" width="9.140625" style="37"/>
  </cols>
  <sheetData>
    <row r="1" spans="1:9" ht="14.25">
      <c r="A1" s="38" t="s">
        <v>39</v>
      </c>
    </row>
    <row r="2" spans="1:9" ht="14.25">
      <c r="A2" s="38" t="s">
        <v>40</v>
      </c>
    </row>
    <row r="5" spans="1:9" ht="15">
      <c r="B5" s="35"/>
      <c r="C5" s="43" t="s">
        <v>42</v>
      </c>
      <c r="D5" s="2">
        <v>2010</v>
      </c>
      <c r="E5" s="2">
        <v>2009</v>
      </c>
    </row>
    <row r="6" spans="1:9" ht="15">
      <c r="B6" s="44" t="s">
        <v>43</v>
      </c>
      <c r="C6" s="22"/>
      <c r="D6" s="18">
        <v>8215638.8575404007</v>
      </c>
      <c r="E6" s="6">
        <v>7811838</v>
      </c>
      <c r="H6" s="45"/>
      <c r="I6" s="42"/>
    </row>
    <row r="7" spans="1:9" ht="15.75" thickBot="1">
      <c r="B7" s="44" t="s">
        <v>44</v>
      </c>
      <c r="C7" s="22"/>
      <c r="D7" s="23">
        <v>-3318184.1306495997</v>
      </c>
      <c r="E7" s="10">
        <v>-3463147</v>
      </c>
      <c r="H7" s="45"/>
      <c r="I7" s="42"/>
    </row>
    <row r="8" spans="1:9" ht="15.75" thickBot="1">
      <c r="B8" s="46" t="s">
        <v>45</v>
      </c>
      <c r="C8" s="32">
        <v>25</v>
      </c>
      <c r="D8" s="25">
        <v>4897454.7268908005</v>
      </c>
      <c r="E8" s="34">
        <v>4348691</v>
      </c>
      <c r="F8" s="37">
        <v>0</v>
      </c>
      <c r="H8" s="45"/>
      <c r="I8" s="42"/>
    </row>
    <row r="9" spans="1:9" ht="15">
      <c r="B9" s="44" t="s">
        <v>46</v>
      </c>
      <c r="C9" s="32"/>
      <c r="D9" s="18">
        <v>725359.78697799996</v>
      </c>
      <c r="E9" s="6">
        <v>716027</v>
      </c>
      <c r="H9" s="45"/>
      <c r="I9" s="42"/>
    </row>
    <row r="10" spans="1:9" ht="15.75" thickBot="1">
      <c r="B10" s="44" t="s">
        <v>47</v>
      </c>
      <c r="C10" s="32"/>
      <c r="D10" s="23">
        <v>-157186.95126800003</v>
      </c>
      <c r="E10" s="10">
        <v>-151862</v>
      </c>
      <c r="H10" s="45"/>
      <c r="I10" s="42"/>
    </row>
    <row r="11" spans="1:9" ht="15.75" thickBot="1">
      <c r="B11" s="46" t="s">
        <v>48</v>
      </c>
      <c r="C11" s="32">
        <v>26</v>
      </c>
      <c r="D11" s="25">
        <v>568172.8357099999</v>
      </c>
      <c r="E11" s="34">
        <v>564165</v>
      </c>
      <c r="H11" s="45"/>
      <c r="I11" s="42"/>
    </row>
    <row r="12" spans="1:9" ht="15">
      <c r="B12" s="47" t="s">
        <v>49</v>
      </c>
      <c r="C12" s="32">
        <v>27</v>
      </c>
      <c r="D12" s="26">
        <v>355584.11686042027</v>
      </c>
      <c r="E12" s="6">
        <v>284733</v>
      </c>
      <c r="F12" s="41"/>
      <c r="H12" s="45"/>
      <c r="I12" s="42"/>
    </row>
    <row r="13" spans="1:9" ht="15.75" thickBot="1">
      <c r="B13" s="44" t="s">
        <v>50</v>
      </c>
      <c r="C13" s="32">
        <v>28</v>
      </c>
      <c r="D13" s="23">
        <v>-224921.09755024003</v>
      </c>
      <c r="E13" s="10">
        <v>-176611</v>
      </c>
      <c r="H13" s="45"/>
      <c r="I13" s="42"/>
    </row>
    <row r="14" spans="1:9" ht="15.75" thickBot="1">
      <c r="B14" s="46" t="s">
        <v>51</v>
      </c>
      <c r="C14" s="32"/>
      <c r="D14" s="25">
        <v>5596290.5819109809</v>
      </c>
      <c r="E14" s="34">
        <v>5020978</v>
      </c>
      <c r="H14" s="45"/>
      <c r="I14" s="42"/>
    </row>
    <row r="15" spans="1:9" ht="15">
      <c r="B15" s="21"/>
      <c r="C15" s="5"/>
      <c r="D15" s="18"/>
      <c r="E15" s="4"/>
    </row>
    <row r="16" spans="1:9" ht="15">
      <c r="B16" s="44" t="s">
        <v>52</v>
      </c>
      <c r="C16" s="5">
        <v>12</v>
      </c>
      <c r="D16" s="26">
        <v>-993625.57121813577</v>
      </c>
      <c r="E16" s="6">
        <v>-771489</v>
      </c>
      <c r="H16" s="45"/>
      <c r="I16" s="42"/>
    </row>
    <row r="17" spans="2:9" ht="15">
      <c r="B17" s="44" t="s">
        <v>53</v>
      </c>
      <c r="C17" s="32">
        <v>29</v>
      </c>
      <c r="D17" s="18">
        <v>-1086711.0463896</v>
      </c>
      <c r="E17" s="6">
        <v>-1010351</v>
      </c>
      <c r="H17" s="45"/>
      <c r="I17" s="42"/>
    </row>
    <row r="18" spans="2:9" ht="15">
      <c r="B18" s="44" t="s">
        <v>54</v>
      </c>
      <c r="C18" s="32">
        <v>33</v>
      </c>
      <c r="D18" s="18">
        <v>-187370.68267519999</v>
      </c>
      <c r="E18" s="6">
        <v>-170844</v>
      </c>
      <c r="H18" s="45"/>
      <c r="I18" s="42"/>
    </row>
    <row r="19" spans="2:9" ht="15">
      <c r="B19" s="44" t="s">
        <v>55</v>
      </c>
      <c r="C19" s="32" t="s">
        <v>1</v>
      </c>
      <c r="D19" s="18">
        <v>-342922.85740600002</v>
      </c>
      <c r="E19" s="6">
        <v>-358036</v>
      </c>
      <c r="H19" s="45"/>
      <c r="I19" s="42"/>
    </row>
    <row r="20" spans="2:9" ht="15">
      <c r="B20" s="44" t="s">
        <v>56</v>
      </c>
      <c r="C20" s="32">
        <v>15</v>
      </c>
      <c r="D20" s="18">
        <v>-111602.5436568</v>
      </c>
      <c r="E20" s="6">
        <v>-101972</v>
      </c>
      <c r="H20" s="45"/>
      <c r="I20" s="42"/>
    </row>
    <row r="21" spans="2:9" ht="15">
      <c r="B21" s="44" t="s">
        <v>57</v>
      </c>
      <c r="C21" s="32">
        <v>30</v>
      </c>
      <c r="D21" s="18">
        <v>-664248.02329560008</v>
      </c>
      <c r="E21" s="6">
        <v>-744728</v>
      </c>
      <c r="H21" s="45"/>
      <c r="I21" s="42"/>
    </row>
    <row r="22" spans="2:9" ht="15.75" thickBot="1">
      <c r="B22" s="47" t="s">
        <v>58</v>
      </c>
      <c r="C22" s="32">
        <v>20</v>
      </c>
      <c r="D22" s="23">
        <v>-41400.986679999995</v>
      </c>
      <c r="E22" s="34">
        <v>-80813</v>
      </c>
      <c r="H22" s="45"/>
      <c r="I22" s="42"/>
    </row>
    <row r="23" spans="2:9" ht="15.75" thickBot="1">
      <c r="B23" s="48" t="s">
        <v>59</v>
      </c>
      <c r="C23" s="32"/>
      <c r="D23" s="25">
        <v>-3427881.7113213358</v>
      </c>
      <c r="E23" s="34">
        <v>-3238233</v>
      </c>
    </row>
    <row r="24" spans="2:9" ht="15.75" thickBot="1">
      <c r="B24" s="3"/>
      <c r="C24" s="32"/>
      <c r="D24" s="25"/>
      <c r="E24" s="27"/>
    </row>
    <row r="25" spans="2:9" ht="15">
      <c r="B25" s="48" t="s">
        <v>60</v>
      </c>
      <c r="C25" s="32"/>
      <c r="D25" s="28">
        <v>2168408.8705896451</v>
      </c>
      <c r="E25" s="33">
        <v>1782745</v>
      </c>
    </row>
    <row r="26" spans="2:9" ht="15.75" thickBot="1">
      <c r="B26" s="47" t="s">
        <v>61</v>
      </c>
      <c r="C26" s="5">
        <v>31</v>
      </c>
      <c r="D26" s="18">
        <v>-252885.09855258098</v>
      </c>
      <c r="E26" s="6">
        <v>-164524</v>
      </c>
      <c r="F26" s="41"/>
      <c r="H26" s="45"/>
      <c r="I26" s="42"/>
    </row>
    <row r="27" spans="2:9" ht="15" thickBot="1">
      <c r="B27" s="46"/>
      <c r="C27" s="1"/>
      <c r="D27" s="29"/>
      <c r="E27" s="30"/>
      <c r="F27" s="42"/>
    </row>
    <row r="28" spans="2:9" ht="15" thickBot="1">
      <c r="B28" s="48" t="s">
        <v>62</v>
      </c>
      <c r="C28" s="1"/>
      <c r="D28" s="31">
        <v>1915523.7720370642</v>
      </c>
      <c r="E28" s="34">
        <v>1618221</v>
      </c>
      <c r="H28" s="45"/>
      <c r="I28" s="42"/>
    </row>
    <row r="32" spans="2:9" ht="15">
      <c r="B32" s="35"/>
      <c r="C32" s="1" t="s">
        <v>0</v>
      </c>
      <c r="D32" s="2">
        <v>2010</v>
      </c>
      <c r="E32" s="2">
        <v>2009</v>
      </c>
    </row>
    <row r="33" spans="2:6" ht="14.25">
      <c r="B33" s="24"/>
      <c r="C33" s="61"/>
      <c r="D33" s="62">
        <v>1915523.7720370642</v>
      </c>
      <c r="E33" s="33"/>
    </row>
    <row r="34" spans="2:6" ht="15" thickBot="1">
      <c r="B34" s="46" t="s">
        <v>63</v>
      </c>
      <c r="C34" s="61"/>
      <c r="D34" s="63"/>
      <c r="E34" s="34">
        <v>1618221</v>
      </c>
    </row>
    <row r="35" spans="2:6" ht="15">
      <c r="B35" s="48" t="s">
        <v>64</v>
      </c>
      <c r="C35" s="32"/>
      <c r="D35" s="2"/>
      <c r="E35" s="2"/>
    </row>
    <row r="36" spans="2:6" ht="15">
      <c r="B36" s="64" t="s">
        <v>65</v>
      </c>
      <c r="C36" s="32"/>
      <c r="D36" s="6"/>
      <c r="E36" s="6"/>
    </row>
    <row r="37" spans="2:6" ht="15">
      <c r="B37" s="64"/>
      <c r="C37" s="32">
        <v>24</v>
      </c>
      <c r="D37" s="6">
        <v>-241593.39975000001</v>
      </c>
      <c r="E37" s="6">
        <v>396416</v>
      </c>
    </row>
    <row r="38" spans="2:6" ht="15.75" thickBot="1">
      <c r="B38" s="47" t="s">
        <v>66</v>
      </c>
      <c r="C38" s="32"/>
      <c r="D38" s="10">
        <v>24159.339974999999</v>
      </c>
      <c r="E38" s="10">
        <v>-39642</v>
      </c>
      <c r="F38" s="6"/>
    </row>
    <row r="39" spans="2:6" ht="29.25" thickBot="1">
      <c r="B39" s="46" t="s">
        <v>67</v>
      </c>
      <c r="C39" s="32"/>
      <c r="D39" s="34">
        <f>D37+D38</f>
        <v>-217434.059775</v>
      </c>
      <c r="E39" s="34">
        <v>356774</v>
      </c>
    </row>
    <row r="40" spans="2:6" ht="29.25" thickBot="1">
      <c r="B40" s="46" t="s">
        <v>68</v>
      </c>
      <c r="C40" s="32"/>
      <c r="D40" s="34">
        <f>D33+D39</f>
        <v>1698089.7122620642</v>
      </c>
      <c r="E40" s="36">
        <f>E34+E39</f>
        <v>1974995</v>
      </c>
    </row>
  </sheetData>
  <mergeCells count="3">
    <mergeCell ref="C33:C34"/>
    <mergeCell ref="D33:D34"/>
    <mergeCell ref="B36:B37"/>
  </mergeCells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9"/>
  </sheetPr>
  <dimension ref="A2:L38"/>
  <sheetViews>
    <sheetView view="pageBreakPreview" zoomScale="75" zoomScaleNormal="100" zoomScaleSheetLayoutView="75" workbookViewId="0">
      <selection activeCell="B3" sqref="B3"/>
    </sheetView>
  </sheetViews>
  <sheetFormatPr defaultRowHeight="12.75"/>
  <cols>
    <col min="1" max="1" width="4.5703125" style="37" customWidth="1"/>
    <col min="2" max="2" width="40.7109375" style="37" customWidth="1"/>
    <col min="3" max="4" width="15.140625" style="37" customWidth="1"/>
    <col min="5" max="5" width="19.42578125" style="37" customWidth="1"/>
    <col min="6" max="6" width="23.28515625" style="37" customWidth="1"/>
    <col min="7" max="8" width="15.140625" style="37" customWidth="1"/>
    <col min="9" max="9" width="15.85546875" style="37" customWidth="1"/>
    <col min="10" max="11" width="15.140625" style="37" customWidth="1"/>
    <col min="12" max="16384" width="9.140625" style="37"/>
  </cols>
  <sheetData>
    <row r="2" spans="1:11" ht="33.75" customHeight="1">
      <c r="A2" s="71" t="s">
        <v>39</v>
      </c>
    </row>
    <row r="3" spans="1:11" ht="33.75" customHeight="1">
      <c r="A3" s="71" t="s">
        <v>69</v>
      </c>
    </row>
    <row r="5" spans="1:11" ht="13.5" thickBot="1">
      <c r="C5" s="72"/>
      <c r="D5" s="72"/>
      <c r="J5" s="72"/>
    </row>
    <row r="6" spans="1:11" ht="30.75" thickBot="1">
      <c r="A6" s="37">
        <v>0</v>
      </c>
      <c r="B6" s="73"/>
      <c r="C6" s="73" t="str">
        <f>'[5]Bilanc 2009'!$B$89</f>
        <v>Kapitali i paguar</v>
      </c>
      <c r="D6" s="73" t="str">
        <f>'[5]Bilanc 2009'!$C$89</f>
        <v>Primet e aksioneve</v>
      </c>
      <c r="E6" s="74" t="s">
        <v>70</v>
      </c>
      <c r="F6" s="74"/>
      <c r="G6" s="75" t="s">
        <v>81</v>
      </c>
      <c r="H6" s="76"/>
      <c r="I6" s="77"/>
      <c r="J6" s="78" t="str">
        <f>'[5]Bilanc 2009'!$I$89</f>
        <v>Fitimi i vitit</v>
      </c>
      <c r="K6" s="79" t="s">
        <v>2</v>
      </c>
    </row>
    <row r="7" spans="1:11" ht="60.75" thickBot="1">
      <c r="B7" s="80"/>
      <c r="C7" s="81"/>
      <c r="D7" s="81"/>
      <c r="E7" s="82" t="s">
        <v>36</v>
      </c>
      <c r="F7" s="82" t="s">
        <v>71</v>
      </c>
      <c r="G7" s="82" t="s">
        <v>33</v>
      </c>
      <c r="H7" s="82" t="s">
        <v>72</v>
      </c>
      <c r="I7" s="81" t="s">
        <v>80</v>
      </c>
      <c r="J7" s="81"/>
      <c r="K7" s="83"/>
    </row>
    <row r="8" spans="1:11" ht="33.75" customHeight="1" thickBot="1">
      <c r="B8" s="84"/>
      <c r="C8" s="81"/>
      <c r="D8" s="81"/>
      <c r="E8" s="81"/>
      <c r="F8" s="81"/>
      <c r="G8" s="81"/>
      <c r="H8" s="81"/>
      <c r="I8" s="81"/>
      <c r="J8" s="81"/>
      <c r="K8" s="83"/>
    </row>
    <row r="9" spans="1:11" ht="16.5" customHeight="1" thickBot="1">
      <c r="B9" s="84" t="s">
        <v>78</v>
      </c>
      <c r="C9" s="85">
        <v>5562518</v>
      </c>
      <c r="D9" s="85">
        <v>1383880</v>
      </c>
      <c r="E9" s="85">
        <v>-387588</v>
      </c>
      <c r="F9" s="85">
        <v>1258387</v>
      </c>
      <c r="G9" s="85">
        <v>-1285725</v>
      </c>
      <c r="H9" s="85">
        <v>6389</v>
      </c>
      <c r="I9" s="85">
        <v>714555</v>
      </c>
      <c r="J9" s="85">
        <v>1775778</v>
      </c>
      <c r="K9" s="85">
        <v>9028194</v>
      </c>
    </row>
    <row r="10" spans="1:11" ht="15">
      <c r="B10" s="86" t="s">
        <v>73</v>
      </c>
      <c r="C10" s="87"/>
      <c r="D10" s="88"/>
      <c r="E10" s="88"/>
      <c r="F10" s="88"/>
      <c r="G10" s="88"/>
      <c r="H10" s="88"/>
      <c r="I10" s="88"/>
      <c r="J10" s="87"/>
      <c r="K10" s="89" t="s">
        <v>3</v>
      </c>
    </row>
    <row r="11" spans="1:11" ht="15">
      <c r="B11" s="86"/>
      <c r="C11" s="87"/>
      <c r="D11" s="88"/>
      <c r="E11" s="90">
        <v>1775778</v>
      </c>
      <c r="F11" s="88"/>
      <c r="G11" s="88"/>
      <c r="H11" s="88"/>
      <c r="I11" s="88"/>
      <c r="J11" s="91">
        <v>-1775778</v>
      </c>
      <c r="K11" s="89" t="s">
        <v>3</v>
      </c>
    </row>
    <row r="12" spans="1:11" ht="15">
      <c r="B12" s="92" t="s">
        <v>74</v>
      </c>
      <c r="C12" s="87"/>
      <c r="D12" s="88"/>
      <c r="E12" s="90">
        <v>-88789</v>
      </c>
      <c r="F12" s="90">
        <v>88789</v>
      </c>
      <c r="G12" s="88"/>
      <c r="H12" s="88"/>
      <c r="I12" s="88"/>
      <c r="J12" s="87"/>
      <c r="K12" s="89" t="s">
        <v>3</v>
      </c>
    </row>
    <row r="13" spans="1:11" ht="15">
      <c r="B13" s="86" t="s">
        <v>76</v>
      </c>
      <c r="C13" s="87"/>
      <c r="D13" s="88"/>
      <c r="E13" s="88"/>
      <c r="F13" s="88"/>
      <c r="G13" s="90">
        <v>396416</v>
      </c>
      <c r="H13" s="88"/>
      <c r="I13" s="88"/>
      <c r="J13" s="87"/>
      <c r="K13" s="93">
        <v>396416</v>
      </c>
    </row>
    <row r="14" spans="1:11" ht="15">
      <c r="B14" s="86"/>
      <c r="C14" s="87"/>
      <c r="D14" s="88"/>
      <c r="E14" s="90">
        <v>-152436</v>
      </c>
      <c r="F14" s="88"/>
      <c r="G14" s="88"/>
      <c r="H14" s="90">
        <v>100563</v>
      </c>
      <c r="I14" s="88"/>
      <c r="J14" s="87"/>
      <c r="K14" s="93">
        <v>-51873</v>
      </c>
    </row>
    <row r="15" spans="1:11" ht="15.75" thickBot="1">
      <c r="B15" s="92" t="s">
        <v>77</v>
      </c>
      <c r="C15" s="94"/>
      <c r="D15" s="95"/>
      <c r="E15" s="95"/>
      <c r="F15" s="95"/>
      <c r="G15" s="95"/>
      <c r="H15" s="95"/>
      <c r="I15" s="95"/>
      <c r="J15" s="96">
        <v>1618221</v>
      </c>
      <c r="K15" s="97">
        <v>1618221</v>
      </c>
    </row>
    <row r="16" spans="1:11" ht="18.75" customHeight="1" thickBot="1">
      <c r="B16" s="98" t="s">
        <v>79</v>
      </c>
      <c r="C16" s="85">
        <v>5562518</v>
      </c>
      <c r="D16" s="85">
        <v>1383880</v>
      </c>
      <c r="E16" s="85">
        <v>1146965</v>
      </c>
      <c r="F16" s="85">
        <v>1347176</v>
      </c>
      <c r="G16" s="85">
        <v>-889309</v>
      </c>
      <c r="H16" s="85">
        <v>106952</v>
      </c>
      <c r="I16" s="85">
        <v>714555</v>
      </c>
      <c r="J16" s="85">
        <v>1618221</v>
      </c>
      <c r="K16" s="85">
        <v>10990958</v>
      </c>
    </row>
    <row r="20" spans="2:12" ht="13.5" thickBot="1">
      <c r="C20" s="99"/>
      <c r="D20" s="99"/>
      <c r="E20" s="72"/>
      <c r="F20" s="72"/>
      <c r="G20" s="72"/>
      <c r="H20" s="72"/>
      <c r="I20" s="72"/>
      <c r="J20" s="72"/>
      <c r="K20" s="72"/>
    </row>
    <row r="21" spans="2:12" ht="30.75" thickBot="1">
      <c r="B21" s="73"/>
      <c r="C21" s="81" t="str">
        <f>'[5]Bilanc 2009'!$B$89</f>
        <v>Kapitali i paguar</v>
      </c>
      <c r="D21" s="81" t="str">
        <f>'[5]Bilanc 2009'!$C$89</f>
        <v>Primet e aksioneve</v>
      </c>
      <c r="E21" s="74" t="s">
        <v>70</v>
      </c>
      <c r="F21" s="74"/>
      <c r="G21" s="100" t="s">
        <v>81</v>
      </c>
      <c r="H21" s="100"/>
      <c r="I21" s="100"/>
      <c r="J21" s="81" t="str">
        <f>'[5]Bilanc 2009'!$I$89</f>
        <v>Fitimi i vitit</v>
      </c>
      <c r="K21" s="81" t="s">
        <v>2</v>
      </c>
      <c r="L21" s="39"/>
    </row>
    <row r="22" spans="2:12" ht="60.75" thickBot="1">
      <c r="B22" s="80"/>
      <c r="C22" s="78"/>
      <c r="D22" s="101"/>
      <c r="E22" s="102" t="s">
        <v>36</v>
      </c>
      <c r="F22" s="102" t="s">
        <v>71</v>
      </c>
      <c r="G22" s="102" t="s">
        <v>33</v>
      </c>
      <c r="H22" s="102" t="s">
        <v>72</v>
      </c>
      <c r="I22" s="101" t="s">
        <v>80</v>
      </c>
      <c r="J22" s="101"/>
      <c r="K22" s="103"/>
    </row>
    <row r="23" spans="2:12" ht="15.75" thickBot="1">
      <c r="B23" s="80" t="s">
        <v>4</v>
      </c>
      <c r="C23" s="104">
        <f>C16</f>
        <v>5562518</v>
      </c>
      <c r="D23" s="104">
        <f t="shared" ref="D23:J23" si="0">D16</f>
        <v>1383880</v>
      </c>
      <c r="E23" s="104">
        <f t="shared" si="0"/>
        <v>1146965</v>
      </c>
      <c r="F23" s="104">
        <f t="shared" si="0"/>
        <v>1347176</v>
      </c>
      <c r="G23" s="104">
        <f t="shared" si="0"/>
        <v>-889309</v>
      </c>
      <c r="H23" s="104">
        <f t="shared" si="0"/>
        <v>106952</v>
      </c>
      <c r="I23" s="104">
        <f t="shared" si="0"/>
        <v>714555</v>
      </c>
      <c r="J23" s="104">
        <f t="shared" si="0"/>
        <v>1618221</v>
      </c>
      <c r="K23" s="104">
        <f>SUM(C23:J23)</f>
        <v>10990958</v>
      </c>
    </row>
    <row r="24" spans="2:12" ht="15">
      <c r="B24" s="105" t="str">
        <f>B10</f>
        <v xml:space="preserve">Rritja e kapitalit aksioner </v>
      </c>
      <c r="C24" s="87"/>
      <c r="D24" s="88"/>
      <c r="E24" s="88"/>
      <c r="F24" s="88"/>
      <c r="G24" s="88"/>
      <c r="H24" s="88"/>
      <c r="I24" s="88"/>
      <c r="J24" s="87"/>
      <c r="K24" s="89">
        <f>SUM(C24:J24)</f>
        <v>0</v>
      </c>
    </row>
    <row r="25" spans="2:12" ht="15">
      <c r="B25" s="92" t="s">
        <v>84</v>
      </c>
      <c r="C25" s="87"/>
      <c r="D25" s="88"/>
      <c r="E25" s="90">
        <f>-J25</f>
        <v>1618221</v>
      </c>
      <c r="F25" s="88"/>
      <c r="G25" s="88"/>
      <c r="H25" s="88"/>
      <c r="I25" s="88"/>
      <c r="J25" s="91">
        <f>-J23</f>
        <v>-1618221</v>
      </c>
      <c r="K25" s="89">
        <f t="shared" ref="K25:K30" si="1">SUM(C25:J25)</f>
        <v>0</v>
      </c>
    </row>
    <row r="26" spans="2:12" ht="15">
      <c r="B26" s="92" t="s">
        <v>75</v>
      </c>
      <c r="C26" s="87"/>
      <c r="D26" s="88"/>
      <c r="E26" s="90">
        <f>-F26</f>
        <v>-396821.91800000018</v>
      </c>
      <c r="F26" s="90">
        <v>396821.91800000018</v>
      </c>
      <c r="G26" s="88"/>
      <c r="H26" s="88"/>
      <c r="I26" s="88"/>
      <c r="J26" s="87"/>
      <c r="K26" s="89">
        <f t="shared" si="1"/>
        <v>0</v>
      </c>
    </row>
    <row r="27" spans="2:12" ht="43.5">
      <c r="B27" s="92" t="s">
        <v>76</v>
      </c>
      <c r="C27" s="87"/>
      <c r="D27" s="88"/>
      <c r="E27" s="88"/>
      <c r="F27" s="88"/>
      <c r="G27" s="90">
        <f>G31-G23</f>
        <v>-241593.3997500001</v>
      </c>
      <c r="H27" s="88"/>
      <c r="I27" s="88"/>
      <c r="J27" s="87"/>
      <c r="K27" s="93">
        <f t="shared" si="1"/>
        <v>-241593.3997500001</v>
      </c>
    </row>
    <row r="28" spans="2:12" ht="15">
      <c r="B28" s="92" t="s">
        <v>82</v>
      </c>
      <c r="C28" s="87"/>
      <c r="D28" s="88"/>
      <c r="E28" s="90">
        <v>-6078.3812047998899</v>
      </c>
      <c r="F28" s="88"/>
      <c r="G28" s="88"/>
      <c r="H28" s="90">
        <v>53694.87164998801</v>
      </c>
      <c r="I28" s="88"/>
      <c r="J28" s="87"/>
      <c r="K28" s="93">
        <f t="shared" si="1"/>
        <v>47616.490445188123</v>
      </c>
    </row>
    <row r="29" spans="2:12" ht="15">
      <c r="B29" s="106" t="s">
        <v>83</v>
      </c>
      <c r="C29" s="87"/>
      <c r="D29" s="88"/>
      <c r="E29" s="90"/>
      <c r="F29" s="88">
        <v>8406</v>
      </c>
      <c r="G29" s="88"/>
      <c r="H29" s="90">
        <f>-F29</f>
        <v>-8406</v>
      </c>
      <c r="I29" s="88"/>
      <c r="J29" s="87"/>
      <c r="K29" s="93">
        <f t="shared" si="1"/>
        <v>0</v>
      </c>
    </row>
    <row r="30" spans="2:12" ht="15.75" thickBot="1">
      <c r="B30" s="107" t="s">
        <v>77</v>
      </c>
      <c r="C30" s="94"/>
      <c r="D30" s="95"/>
      <c r="E30" s="95"/>
      <c r="F30" s="95"/>
      <c r="G30" s="95"/>
      <c r="H30" s="95"/>
      <c r="I30" s="95"/>
      <c r="J30" s="108">
        <f>J31</f>
        <v>1915523.7720370642</v>
      </c>
      <c r="K30" s="97">
        <f t="shared" si="1"/>
        <v>1915523.7720370642</v>
      </c>
    </row>
    <row r="31" spans="2:12" ht="24.75" customHeight="1" thickBot="1">
      <c r="B31" s="80" t="s">
        <v>5</v>
      </c>
      <c r="C31" s="85">
        <f>'Pasqyra e pozicioni  financ'!D32</f>
        <v>5562517.6739999996</v>
      </c>
      <c r="D31" s="85">
        <f>'Pasqyra e pozicioni  financ'!D33</f>
        <v>1383880</v>
      </c>
      <c r="E31" s="85">
        <f>'Pasqyra e pozicioni  financ'!D38-[6]fs2!OLE_LINK1</f>
        <v>2362286.4321677</v>
      </c>
      <c r="F31" s="85">
        <f>'Pasqyra e pozicioni  financ'!D34</f>
        <v>1752403.7880000002</v>
      </c>
      <c r="G31" s="85">
        <f>'Pasqyra e pozicioni  financ'!D35</f>
        <v>-1130902.3997500001</v>
      </c>
      <c r="H31" s="85">
        <f>'Pasqyra e pozicioni  financ'!D36</f>
        <v>152241.29356999998</v>
      </c>
      <c r="I31" s="85">
        <f>'Pasqyra e pozicioni  financ'!D37</f>
        <v>714554.17</v>
      </c>
      <c r="J31" s="85">
        <f>[6]fs2!OLE_LINK1</f>
        <v>1915523.7720370642</v>
      </c>
      <c r="K31" s="85">
        <f>SUM(C31:J31)</f>
        <v>12712504.730024766</v>
      </c>
    </row>
    <row r="32" spans="2:12">
      <c r="C32" s="40">
        <f>C23+SUM(C24:C30)-C31</f>
        <v>0.32600000035017729</v>
      </c>
      <c r="D32" s="40">
        <f t="shared" ref="D32:K32" si="2">D23+SUM(D24:D30)-D31</f>
        <v>0</v>
      </c>
      <c r="E32" s="40">
        <f t="shared" si="2"/>
        <v>-0.7313725003041327</v>
      </c>
      <c r="F32" s="40">
        <f t="shared" si="2"/>
        <v>0.12999999988824129</v>
      </c>
      <c r="G32" s="40">
        <f t="shared" si="2"/>
        <v>0</v>
      </c>
      <c r="H32" s="40">
        <f t="shared" si="2"/>
        <v>-0.42192001198418438</v>
      </c>
      <c r="I32" s="40">
        <f t="shared" si="2"/>
        <v>0.82999999995809048</v>
      </c>
      <c r="J32" s="40">
        <f t="shared" si="2"/>
        <v>0</v>
      </c>
      <c r="K32" s="40">
        <f t="shared" si="2"/>
        <v>0.13270748592913151</v>
      </c>
    </row>
    <row r="36" spans="10:12">
      <c r="L36" s="41">
        <f t="shared" ref="L36" si="3">L34-L9</f>
        <v>0</v>
      </c>
    </row>
    <row r="37" spans="10:12">
      <c r="J37" s="40"/>
    </row>
    <row r="38" spans="10:12">
      <c r="J38" s="42"/>
    </row>
  </sheetData>
  <mergeCells count="6">
    <mergeCell ref="E6:F6"/>
    <mergeCell ref="G6:I6"/>
    <mergeCell ref="E21:F21"/>
    <mergeCell ref="G21:I21"/>
    <mergeCell ref="B10:B11"/>
    <mergeCell ref="B13:B14"/>
  </mergeCells>
  <pageMargins left="0.75" right="0.75" top="1" bottom="1" header="0.5" footer="0.5"/>
  <pageSetup scale="50" orientation="landscape" r:id="rId1"/>
  <headerFooter alignWithMargins="0"/>
  <colBreaks count="1" manualBreakCount="1">
    <brk id="14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333399"/>
  </sheetPr>
  <dimension ref="A1:J40"/>
  <sheetViews>
    <sheetView workbookViewId="0">
      <selection activeCell="G38" sqref="G38"/>
    </sheetView>
  </sheetViews>
  <sheetFormatPr defaultRowHeight="12.75"/>
  <cols>
    <col min="1" max="1" width="45.42578125" customWidth="1"/>
    <col min="2" max="2" width="14.42578125" customWidth="1"/>
    <col min="3" max="3" width="11.42578125" customWidth="1"/>
  </cols>
  <sheetData>
    <row r="1" spans="1:4" ht="14.25">
      <c r="A1" s="70" t="s">
        <v>39</v>
      </c>
    </row>
    <row r="2" spans="1:4" ht="14.25">
      <c r="A2" s="70" t="s">
        <v>118</v>
      </c>
    </row>
    <row r="3" spans="1:4">
      <c r="A3" s="55"/>
    </row>
    <row r="4" spans="1:4">
      <c r="A4" s="55"/>
    </row>
    <row r="5" spans="1:4">
      <c r="B5" s="56">
        <v>2010</v>
      </c>
      <c r="C5" s="56">
        <v>2009</v>
      </c>
    </row>
    <row r="6" spans="1:4">
      <c r="A6" s="56" t="s">
        <v>85</v>
      </c>
    </row>
    <row r="7" spans="1:4">
      <c r="A7" s="56" t="s">
        <v>91</v>
      </c>
      <c r="B7" s="58">
        <v>1915524</v>
      </c>
      <c r="C7" s="58">
        <v>1618221</v>
      </c>
      <c r="D7" s="56"/>
    </row>
    <row r="9" spans="1:4">
      <c r="A9" t="s">
        <v>86</v>
      </c>
    </row>
    <row r="10" spans="1:4">
      <c r="A10" t="s">
        <v>87</v>
      </c>
    </row>
    <row r="11" spans="1:4">
      <c r="A11" t="s">
        <v>92</v>
      </c>
      <c r="B11" s="57">
        <v>38128</v>
      </c>
      <c r="C11" s="57">
        <v>246176</v>
      </c>
    </row>
    <row r="12" spans="1:4">
      <c r="A12" t="s">
        <v>93</v>
      </c>
      <c r="B12" s="57">
        <v>106556</v>
      </c>
      <c r="C12" s="57">
        <v>92995</v>
      </c>
    </row>
    <row r="13" spans="1:4">
      <c r="A13" t="s">
        <v>94</v>
      </c>
      <c r="B13" s="57">
        <v>111603</v>
      </c>
      <c r="C13" s="57">
        <v>101972</v>
      </c>
    </row>
    <row r="14" spans="1:4">
      <c r="A14" t="s">
        <v>95</v>
      </c>
      <c r="C14">
        <v>409</v>
      </c>
    </row>
    <row r="15" spans="1:4">
      <c r="A15" s="66" t="s">
        <v>96</v>
      </c>
      <c r="B15" s="67">
        <v>198239</v>
      </c>
      <c r="C15" s="67">
        <v>18456</v>
      </c>
    </row>
    <row r="16" spans="1:4">
      <c r="A16" s="66" t="s">
        <v>88</v>
      </c>
      <c r="B16" s="66"/>
      <c r="C16" s="66"/>
    </row>
    <row r="17" spans="1:10">
      <c r="A17" s="66" t="s">
        <v>97</v>
      </c>
      <c r="B17" s="67">
        <v>162687</v>
      </c>
      <c r="C17" s="67">
        <v>-152099</v>
      </c>
    </row>
    <row r="18" spans="1:10">
      <c r="A18" s="66" t="s">
        <v>88</v>
      </c>
      <c r="B18" s="68"/>
      <c r="C18" s="68"/>
    </row>
    <row r="19" spans="1:10">
      <c r="A19" s="69" t="s">
        <v>117</v>
      </c>
      <c r="B19" s="68">
        <v>-25806</v>
      </c>
      <c r="C19" s="68">
        <v>-112620</v>
      </c>
    </row>
    <row r="20" spans="1:10">
      <c r="A20" s="66" t="s">
        <v>98</v>
      </c>
      <c r="B20" s="67">
        <v>3556</v>
      </c>
      <c r="C20" s="66">
        <v>934</v>
      </c>
    </row>
    <row r="21" spans="1:10">
      <c r="A21" s="55" t="s">
        <v>99</v>
      </c>
      <c r="B21" s="57">
        <v>993626</v>
      </c>
      <c r="C21" s="57">
        <v>771489</v>
      </c>
    </row>
    <row r="22" spans="1:10">
      <c r="A22" s="55" t="s">
        <v>100</v>
      </c>
      <c r="B22" s="57">
        <v>-51974</v>
      </c>
      <c r="C22" s="57">
        <v>-121902</v>
      </c>
      <c r="J22">
        <v>1</v>
      </c>
    </row>
    <row r="23" spans="1:10">
      <c r="A23" s="55" t="s">
        <v>101</v>
      </c>
      <c r="B23" s="57">
        <v>-25335</v>
      </c>
      <c r="C23" s="57">
        <v>42621</v>
      </c>
    </row>
    <row r="24" spans="1:10">
      <c r="A24" s="55" t="s">
        <v>102</v>
      </c>
      <c r="B24" s="57">
        <v>69140</v>
      </c>
      <c r="C24" s="57">
        <v>25598</v>
      </c>
    </row>
    <row r="25" spans="1:10">
      <c r="A25" s="56" t="s">
        <v>89</v>
      </c>
    </row>
    <row r="26" spans="1:10">
      <c r="A26" t="s">
        <v>103</v>
      </c>
      <c r="B26" s="57">
        <v>-832306</v>
      </c>
      <c r="C26" s="57">
        <v>-472227</v>
      </c>
    </row>
    <row r="27" spans="1:10">
      <c r="A27" t="s">
        <v>104</v>
      </c>
      <c r="B27" s="57">
        <v>795257</v>
      </c>
      <c r="C27" s="57">
        <v>-4746824</v>
      </c>
    </row>
    <row r="28" spans="1:10">
      <c r="A28" t="s">
        <v>105</v>
      </c>
      <c r="B28" s="57">
        <v>-41919</v>
      </c>
      <c r="C28" s="57">
        <v>28954</v>
      </c>
    </row>
    <row r="29" spans="1:10">
      <c r="A29" t="s">
        <v>106</v>
      </c>
      <c r="B29">
        <v>-894</v>
      </c>
      <c r="C29" s="57">
        <v>6106</v>
      </c>
    </row>
    <row r="30" spans="1:10">
      <c r="A30" t="s">
        <v>107</v>
      </c>
      <c r="B30" s="57">
        <v>-2909352</v>
      </c>
      <c r="C30" s="57">
        <v>-1932972</v>
      </c>
    </row>
    <row r="31" spans="1:10">
      <c r="A31" t="s">
        <v>108</v>
      </c>
      <c r="B31" s="57">
        <v>7207558</v>
      </c>
      <c r="C31" s="57">
        <v>6977600</v>
      </c>
    </row>
    <row r="32" spans="1:10">
      <c r="A32" t="s">
        <v>109</v>
      </c>
      <c r="B32" s="57">
        <v>150704</v>
      </c>
      <c r="C32" s="57">
        <v>164424</v>
      </c>
    </row>
    <row r="33" spans="1:3">
      <c r="A33" t="s">
        <v>110</v>
      </c>
      <c r="B33" s="57">
        <v>140397</v>
      </c>
      <c r="C33" s="57">
        <v>27298</v>
      </c>
    </row>
    <row r="34" spans="1:3">
      <c r="A34" t="s">
        <v>111</v>
      </c>
      <c r="B34" s="57">
        <v>-127605</v>
      </c>
      <c r="C34" s="57">
        <v>-64237</v>
      </c>
    </row>
    <row r="35" spans="1:3">
      <c r="A35" s="56" t="s">
        <v>112</v>
      </c>
      <c r="B35" s="60">
        <v>5962260</v>
      </c>
      <c r="C35" s="60">
        <v>902150</v>
      </c>
    </row>
    <row r="36" spans="1:3">
      <c r="A36" s="56" t="s">
        <v>90</v>
      </c>
    </row>
    <row r="37" spans="1:3">
      <c r="A37" t="s">
        <v>113</v>
      </c>
      <c r="B37" s="57">
        <v>-107346</v>
      </c>
      <c r="C37" s="57">
        <v>-175065</v>
      </c>
    </row>
    <row r="38" spans="1:3">
      <c r="A38" t="s">
        <v>114</v>
      </c>
      <c r="B38" s="57">
        <v>-53497</v>
      </c>
      <c r="C38" s="57">
        <v>-183923</v>
      </c>
    </row>
    <row r="39" spans="1:3">
      <c r="A39" t="s">
        <v>115</v>
      </c>
      <c r="B39" s="57">
        <v>-3031249</v>
      </c>
      <c r="C39" s="57">
        <v>-970129</v>
      </c>
    </row>
    <row r="40" spans="1:3">
      <c r="A40" s="59" t="s">
        <v>116</v>
      </c>
      <c r="B40" s="65">
        <v>-3192092</v>
      </c>
      <c r="C40" s="65">
        <v>-1329117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Pasqyra e pozicioni  financ</vt:lpstr>
      <vt:lpstr>Pasqyra e te ardhurave</vt:lpstr>
      <vt:lpstr>Pasqyra e ndryshimeve ne kapita</vt:lpstr>
      <vt:lpstr>Pasqyra e fluksit te parase</vt:lpstr>
      <vt:lpstr>'Pasqyra e te ardhurave'!OLE_LINK1</vt:lpstr>
      <vt:lpstr>'Pasqyra e ndryshimeve ne kapita'!Print_Area</vt:lpstr>
      <vt:lpstr>'Pasqyra e pozicioni  financ'!Print_Area</vt:lpstr>
      <vt:lpstr>'Pasqyra e te ardhurave'!Print_Area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2011-07-08T12:54:50Z</cp:lastPrinted>
  <dcterms:created xsi:type="dcterms:W3CDTF">2011-07-08T07:27:02Z</dcterms:created>
  <dcterms:modified xsi:type="dcterms:W3CDTF">2011-07-08T12:56:20Z</dcterms:modified>
</cp:coreProperties>
</file>