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84\dokumenta\Elton Toni\KNAUF\Knauf 2018\Pasqyrat\"/>
    </mc:Choice>
  </mc:AlternateContent>
  <bookViews>
    <workbookView xWindow="0" yWindow="0" windowWidth="19200" windowHeight="10995" tabRatio="898"/>
  </bookViews>
  <sheets>
    <sheet name="Kopertina" sheetId="41" r:id="rId1"/>
    <sheet name="Bilanci" sheetId="39" r:id="rId2"/>
    <sheet name="Pash" sheetId="40" r:id="rId3"/>
    <sheet name="Cash Flow" sheetId="33" r:id="rId4"/>
    <sheet name="Kapital" sheetId="32" r:id="rId5"/>
    <sheet name="amortizi" sheetId="34" r:id="rId6"/>
    <sheet name="Politika" sheetId="42" r:id="rId7"/>
    <sheet name="Notat" sheetId="37" r:id="rId8"/>
    <sheet name="List e automjeteve" sheetId="45" r:id="rId9"/>
    <sheet name="List e aseteve" sheetId="47" r:id="rId10"/>
  </sheets>
  <calcPr calcId="152511"/>
</workbook>
</file>

<file path=xl/calcChain.xml><?xml version="1.0" encoding="utf-8"?>
<calcChain xmlns="http://schemas.openxmlformats.org/spreadsheetml/2006/main">
  <c r="C39" i="37" l="1"/>
  <c r="F129" i="47"/>
  <c r="F130" i="47"/>
  <c r="F131" i="47"/>
  <c r="F132" i="47"/>
  <c r="F133" i="47"/>
  <c r="F134" i="47"/>
  <c r="F135" i="47"/>
  <c r="F36" i="47"/>
  <c r="F37" i="47"/>
  <c r="F38" i="47"/>
  <c r="F44" i="34"/>
  <c r="E45" i="34"/>
  <c r="D45" i="34"/>
  <c r="D43" i="34"/>
  <c r="D44" i="34"/>
  <c r="D42" i="34"/>
  <c r="F45" i="34" l="1"/>
  <c r="G45" i="34" s="1"/>
  <c r="E44" i="34"/>
  <c r="F43" i="34"/>
  <c r="F42" i="34"/>
  <c r="E42" i="34"/>
  <c r="G42" i="34" s="1"/>
  <c r="E43" i="34"/>
  <c r="F23" i="45"/>
  <c r="E283" i="37" l="1"/>
  <c r="E287" i="37" s="1"/>
  <c r="E263" i="37"/>
  <c r="E259" i="37"/>
  <c r="E250" i="37"/>
  <c r="E208" i="37"/>
  <c r="E200" i="37"/>
  <c r="E190" i="37"/>
  <c r="E178" i="37"/>
  <c r="E166" i="37"/>
  <c r="E153" i="37"/>
  <c r="E108" i="37"/>
  <c r="E95" i="37"/>
  <c r="E74" i="37"/>
  <c r="E48" i="37"/>
  <c r="E39" i="37"/>
  <c r="E19" i="37"/>
  <c r="E14" i="37"/>
  <c r="O18" i="32"/>
  <c r="O19" i="32"/>
  <c r="E18" i="32"/>
  <c r="F18" i="32"/>
  <c r="G18" i="32"/>
  <c r="H18" i="32"/>
  <c r="I18" i="32"/>
  <c r="J18" i="32"/>
  <c r="K18" i="32"/>
  <c r="L18" i="32"/>
  <c r="M18" i="32"/>
  <c r="N18" i="32"/>
  <c r="D18" i="32"/>
  <c r="O9" i="32"/>
  <c r="O10" i="32"/>
  <c r="O11" i="32"/>
  <c r="O12" i="32"/>
  <c r="O13" i="32"/>
  <c r="O14" i="32"/>
  <c r="O15" i="32"/>
  <c r="O16" i="32"/>
  <c r="O17" i="32"/>
  <c r="G41" i="33"/>
  <c r="G29" i="33"/>
  <c r="G15" i="33"/>
  <c r="G13" i="33"/>
  <c r="G20" i="33" s="1"/>
  <c r="G43" i="33" s="1"/>
  <c r="G8" i="33"/>
  <c r="G20" i="40"/>
  <c r="G22" i="40" s="1"/>
  <c r="G24" i="40" s="1"/>
  <c r="G48" i="39"/>
  <c r="G38" i="39"/>
  <c r="G31" i="39"/>
  <c r="G40" i="39" s="1"/>
  <c r="G49" i="39" s="1"/>
  <c r="G21" i="39"/>
  <c r="G13" i="39"/>
  <c r="C190" i="37"/>
  <c r="F35" i="47"/>
  <c r="G23" i="39" l="1"/>
  <c r="E266" i="37"/>
  <c r="E20" i="37"/>
  <c r="E31" i="39" l="1"/>
  <c r="E13" i="39"/>
  <c r="N26" i="32"/>
  <c r="M26" i="32"/>
  <c r="L26" i="32"/>
  <c r="K26" i="32"/>
  <c r="J26" i="32"/>
  <c r="I26" i="32"/>
  <c r="H26" i="32"/>
  <c r="G26" i="32"/>
  <c r="F26" i="32"/>
  <c r="E26" i="32"/>
  <c r="D26" i="32"/>
  <c r="O25" i="32"/>
  <c r="O24" i="32"/>
  <c r="O26" i="32" s="1"/>
  <c r="O23" i="32"/>
  <c r="O22" i="32"/>
  <c r="O21" i="32"/>
  <c r="O20" i="32"/>
  <c r="N19" i="32"/>
  <c r="M19" i="32"/>
  <c r="L19" i="32"/>
  <c r="K19" i="32"/>
  <c r="K27" i="32" s="1"/>
  <c r="J19" i="32"/>
  <c r="I19" i="32"/>
  <c r="H19" i="32"/>
  <c r="G19" i="32"/>
  <c r="F19" i="32"/>
  <c r="E19" i="32"/>
  <c r="D19" i="32"/>
  <c r="N9" i="32"/>
  <c r="M9" i="32"/>
  <c r="L9" i="32"/>
  <c r="K9" i="32"/>
  <c r="J9" i="32"/>
  <c r="I9" i="32"/>
  <c r="H9" i="32"/>
  <c r="G9" i="32"/>
  <c r="F9" i="32"/>
  <c r="E9" i="32"/>
  <c r="D9" i="32"/>
  <c r="D8" i="32"/>
  <c r="O7" i="32"/>
  <c r="N6" i="32"/>
  <c r="N8" i="32" s="1"/>
  <c r="N17" i="32" s="1"/>
  <c r="N27" i="32" s="1"/>
  <c r="M6" i="32"/>
  <c r="M8" i="32" s="1"/>
  <c r="M17" i="32" s="1"/>
  <c r="L6" i="32"/>
  <c r="L8" i="32" s="1"/>
  <c r="L17" i="32" s="1"/>
  <c r="K6" i="32"/>
  <c r="K8" i="32" s="1"/>
  <c r="K17" i="32" s="1"/>
  <c r="J6" i="32"/>
  <c r="J8" i="32" s="1"/>
  <c r="J17" i="32" s="1"/>
  <c r="I6" i="32"/>
  <c r="I8" i="32" s="1"/>
  <c r="I17" i="32" s="1"/>
  <c r="H6" i="32"/>
  <c r="H8" i="32" s="1"/>
  <c r="H17" i="32" s="1"/>
  <c r="H27" i="32" s="1"/>
  <c r="G6" i="32"/>
  <c r="G8" i="32" s="1"/>
  <c r="G17" i="32" s="1"/>
  <c r="G27" i="32" s="1"/>
  <c r="F6" i="32"/>
  <c r="F8" i="32" s="1"/>
  <c r="F17" i="32" s="1"/>
  <c r="F27" i="32" s="1"/>
  <c r="E6" i="32"/>
  <c r="E8" i="32" s="1"/>
  <c r="E17" i="32" s="1"/>
  <c r="E41" i="33"/>
  <c r="E29" i="33"/>
  <c r="E15" i="33"/>
  <c r="E13" i="33"/>
  <c r="E8" i="33"/>
  <c r="E20" i="40"/>
  <c r="E22" i="40" s="1"/>
  <c r="E24" i="40" s="1"/>
  <c r="D17" i="32" l="1"/>
  <c r="D27" i="32" s="1"/>
  <c r="O8" i="32"/>
  <c r="I27" i="32"/>
  <c r="E27" i="32"/>
  <c r="M27" i="32"/>
  <c r="L27" i="32"/>
  <c r="J27" i="32"/>
  <c r="E20" i="33"/>
  <c r="E43" i="33" s="1"/>
  <c r="O6" i="32"/>
  <c r="E48" i="39"/>
  <c r="E38" i="39"/>
  <c r="E40" i="39"/>
  <c r="E21" i="39"/>
  <c r="E23" i="39" s="1"/>
  <c r="G44" i="34"/>
  <c r="G43" i="34"/>
  <c r="G30" i="34"/>
  <c r="G29" i="34"/>
  <c r="G28" i="34"/>
  <c r="G27" i="34"/>
  <c r="G13" i="34"/>
  <c r="G14" i="34"/>
  <c r="G15" i="34"/>
  <c r="G16" i="34"/>
  <c r="G17" i="34"/>
  <c r="G12" i="34"/>
  <c r="E50" i="34"/>
  <c r="F50" i="34"/>
  <c r="D50" i="34"/>
  <c r="E35" i="34"/>
  <c r="F35" i="34"/>
  <c r="E20" i="34"/>
  <c r="F20" i="34"/>
  <c r="D35" i="34"/>
  <c r="D20" i="34"/>
  <c r="F115" i="47"/>
  <c r="F114" i="47"/>
  <c r="F116" i="47"/>
  <c r="F117" i="47"/>
  <c r="F118" i="47"/>
  <c r="F119" i="47"/>
  <c r="F120" i="47"/>
  <c r="F121" i="47"/>
  <c r="F122" i="47"/>
  <c r="F123" i="47"/>
  <c r="F124" i="47"/>
  <c r="F125" i="47"/>
  <c r="F126" i="47"/>
  <c r="F127" i="47"/>
  <c r="F128" i="47"/>
  <c r="F45" i="47"/>
  <c r="F46" i="47"/>
  <c r="F47" i="47"/>
  <c r="F48" i="47"/>
  <c r="F49" i="47"/>
  <c r="F50" i="47"/>
  <c r="F51" i="47"/>
  <c r="F52" i="47"/>
  <c r="F53" i="47"/>
  <c r="F54" i="47"/>
  <c r="F55" i="47"/>
  <c r="F56" i="47"/>
  <c r="F57" i="47"/>
  <c r="F58" i="47"/>
  <c r="F59" i="47"/>
  <c r="F60" i="47"/>
  <c r="F61" i="47"/>
  <c r="F62" i="47"/>
  <c r="F63" i="47"/>
  <c r="F64" i="47"/>
  <c r="F65" i="47"/>
  <c r="F66" i="47"/>
  <c r="F67" i="47"/>
  <c r="F68" i="47"/>
  <c r="F69" i="47"/>
  <c r="F70" i="47"/>
  <c r="F71" i="47"/>
  <c r="F72" i="47"/>
  <c r="F73" i="47"/>
  <c r="F74" i="47"/>
  <c r="F75" i="47"/>
  <c r="F76" i="47"/>
  <c r="F77" i="47"/>
  <c r="F78" i="47"/>
  <c r="F79" i="47"/>
  <c r="F80" i="47"/>
  <c r="F81" i="47"/>
  <c r="F82" i="47"/>
  <c r="F83" i="47"/>
  <c r="F84" i="47"/>
  <c r="F85" i="47"/>
  <c r="F86" i="47"/>
  <c r="F87" i="47"/>
  <c r="F88" i="47"/>
  <c r="F89" i="47"/>
  <c r="F90" i="47"/>
  <c r="F91" i="47"/>
  <c r="F92" i="47"/>
  <c r="F93" i="47"/>
  <c r="F94" i="47"/>
  <c r="F95" i="47"/>
  <c r="F96" i="47"/>
  <c r="F97" i="47"/>
  <c r="F98" i="47"/>
  <c r="F99" i="47"/>
  <c r="F100" i="47"/>
  <c r="F101" i="47"/>
  <c r="F102" i="47"/>
  <c r="F103" i="47"/>
  <c r="F104" i="47"/>
  <c r="F105" i="47"/>
  <c r="F106" i="47"/>
  <c r="F107" i="47"/>
  <c r="F108" i="47"/>
  <c r="F109" i="47"/>
  <c r="F110" i="47"/>
  <c r="F111" i="47"/>
  <c r="F112" i="47"/>
  <c r="F113" i="47"/>
  <c r="F29" i="47"/>
  <c r="F30" i="47"/>
  <c r="F31" i="47"/>
  <c r="F32" i="47"/>
  <c r="F33" i="47"/>
  <c r="F34" i="47"/>
  <c r="F6" i="47"/>
  <c r="F7" i="47"/>
  <c r="F8" i="47"/>
  <c r="F9" i="47"/>
  <c r="F10" i="47"/>
  <c r="F11" i="47"/>
  <c r="F12" i="47"/>
  <c r="F13" i="47"/>
  <c r="F14" i="47"/>
  <c r="F15" i="47"/>
  <c r="F16" i="47"/>
  <c r="F17" i="47"/>
  <c r="F18" i="47"/>
  <c r="F19" i="47"/>
  <c r="F20" i="47"/>
  <c r="F21" i="47"/>
  <c r="F22" i="47"/>
  <c r="F23" i="47"/>
  <c r="C153" i="37"/>
  <c r="C19" i="37"/>
  <c r="C14" i="37"/>
  <c r="C283" i="37"/>
  <c r="C287" i="37" s="1"/>
  <c r="C263" i="37"/>
  <c r="C259" i="37"/>
  <c r="C250" i="37"/>
  <c r="C208" i="37"/>
  <c r="C200" i="37"/>
  <c r="C178" i="37"/>
  <c r="C166" i="37"/>
  <c r="C108" i="37"/>
  <c r="C95" i="37"/>
  <c r="C74" i="37"/>
  <c r="C48" i="37"/>
  <c r="F136" i="47" l="1"/>
  <c r="F40" i="47"/>
  <c r="G35" i="34"/>
  <c r="G20" i="34"/>
  <c r="O27" i="32"/>
  <c r="G50" i="34"/>
  <c r="F24" i="47"/>
  <c r="C266" i="37"/>
  <c r="C20" i="37"/>
  <c r="E49" i="39"/>
</calcChain>
</file>

<file path=xl/sharedStrings.xml><?xml version="1.0" encoding="utf-8"?>
<sst xmlns="http://schemas.openxmlformats.org/spreadsheetml/2006/main" count="670" uniqueCount="484">
  <si>
    <t>TVSH</t>
  </si>
  <si>
    <t xml:space="preserve">LEK </t>
  </si>
  <si>
    <t>Fitime nga kurset e këmbimit</t>
  </si>
  <si>
    <t>Humbje nga kurset e këmbimit</t>
  </si>
  <si>
    <t>Humbjet neto nga kurset e këmbimit</t>
  </si>
  <si>
    <t>Te ardhurat nga interesi nga depozitat</t>
  </si>
  <si>
    <t>Shpenzime interesi për llogarite rrjedhëse</t>
  </si>
  <si>
    <t>Te ardhurat neto nga interesi</t>
  </si>
  <si>
    <t>Totali i te ardhurave/(shpenzimeve) financiare neto</t>
  </si>
  <si>
    <t>Shënimet</t>
  </si>
  <si>
    <t>LEK </t>
  </si>
  <si>
    <t>AKTIVET</t>
  </si>
  <si>
    <t>Mjetet monetare</t>
  </si>
  <si>
    <t>Totali i aktiveve afatshkurtra</t>
  </si>
  <si>
    <t>Totali i aktiveve afatgjata</t>
  </si>
  <si>
    <t>TOTALI  I  AKTIVEVE</t>
  </si>
  <si>
    <t xml:space="preserve">DETYRIMET DHE KAPITALI </t>
  </si>
  <si>
    <t>Totali i detyrimeve afatshkurtra</t>
  </si>
  <si>
    <t>Totali i detyrimeve afatgjata</t>
  </si>
  <si>
    <t>Totali i detyrimeve</t>
  </si>
  <si>
    <t>Totali i kapitalit</t>
  </si>
  <si>
    <t>TOTALI  I  DETYRIMEVE  DHE  KAPITALIT</t>
  </si>
  <si>
    <t>Shënime</t>
  </si>
  <si>
    <t>Te ardhura</t>
  </si>
  <si>
    <t>Fluksi monetar nga veprimtaria e shfrytëzimit</t>
  </si>
  <si>
    <t>Rritja/(ulja) neto e mjeteve monetare</t>
  </si>
  <si>
    <t>Mjete monetare me 1 Janar</t>
  </si>
  <si>
    <t>Mjete monetare me 31 Dhjetor</t>
  </si>
  <si>
    <t>Shpenzime te shtyra</t>
  </si>
  <si>
    <t>Investime</t>
  </si>
  <si>
    <t>Te drejta te arketueshme</t>
  </si>
  <si>
    <t>Inventaret</t>
  </si>
  <si>
    <t>Te arketueshme nga te ardhurat e konstatuara</t>
  </si>
  <si>
    <t>Aktive financiare</t>
  </si>
  <si>
    <t>Aktivet materiale</t>
  </si>
  <si>
    <t>Aktivet biologjike</t>
  </si>
  <si>
    <t>Aktive jo materiale</t>
  </si>
  <si>
    <t>Aktive tatimore te shtyra</t>
  </si>
  <si>
    <t>Kapitali I nenshkruar I papaguar</t>
  </si>
  <si>
    <t>Detyrimet afatshkurtra</t>
  </si>
  <si>
    <t>Te pagueshme per shpenzime te konstatuara</t>
  </si>
  <si>
    <t>Te ardhura te shtyra</t>
  </si>
  <si>
    <t>Provizione</t>
  </si>
  <si>
    <t>Detyrime afatgjata</t>
  </si>
  <si>
    <t>Detyrime tatimore te shtyra</t>
  </si>
  <si>
    <t>Kapitali I Nenshkruar</t>
  </si>
  <si>
    <t>Kapitali dhe Rezervat</t>
  </si>
  <si>
    <t>Primi I lidhur me kapitalin</t>
  </si>
  <si>
    <t>Rezerva rivleresimi</t>
  </si>
  <si>
    <t>Rezerva te tjera</t>
  </si>
  <si>
    <t>Fitimi I pashperndare</t>
  </si>
  <si>
    <t>Fitim/Humbja e Vitit</t>
  </si>
  <si>
    <t>Te ardhuranga aktiviteti I shfrytezimit</t>
  </si>
  <si>
    <t>Ndryshimi ne inventarin e produkteve te gatshme dhe prodhimit ne proces</t>
  </si>
  <si>
    <t>Puna e kryer nga njesia ekonomike dhe e kapitalizuar</t>
  </si>
  <si>
    <t>Te ardhura te tjera te shfrytezimit</t>
  </si>
  <si>
    <t>Lenda e pare dhe materiale te konsumuara</t>
  </si>
  <si>
    <t>Shpenzime per pesonelin</t>
  </si>
  <si>
    <t>Zhvleresimi I aktiveve afatgjata materiale</t>
  </si>
  <si>
    <t>Shpenzime konsumi dhe amortizimi</t>
  </si>
  <si>
    <t>Shpenzime te tjera shfrytezimi</t>
  </si>
  <si>
    <t>Te ardhura te tjera</t>
  </si>
  <si>
    <t>Zhvleresim I aktiveve financiare dhe investimeve financiare te mbajtura si aktive afatshkurtra</t>
  </si>
  <si>
    <t>Shpenzime financiare</t>
  </si>
  <si>
    <t>Pjesa e fitimit/humbjes nga pjesemarrjet</t>
  </si>
  <si>
    <t>Fitimi/Humbja para tatimit</t>
  </si>
  <si>
    <t>Shpenzimi I tatimit mbi fitimin</t>
  </si>
  <si>
    <t>Fitimi/Humbja e vitit</t>
  </si>
  <si>
    <t>Fitimi/Humbja per :</t>
  </si>
  <si>
    <t>Pronaret e njesise ekonomike meme</t>
  </si>
  <si>
    <t>Interesat jo-Kontrolluese</t>
  </si>
  <si>
    <t>Fitim / Humbja e vitit</t>
  </si>
  <si>
    <t>Rregullime per shpenzimet jomonetare:</t>
  </si>
  <si>
    <t>Shpenzime financiare jomonetare</t>
  </si>
  <si>
    <t>Shpenzimet per tatimin mbi fitimin jomonetar</t>
  </si>
  <si>
    <t>Fluksi I mjeteve monetare I perfshire ne aktivitete investuese</t>
  </si>
  <si>
    <t>Fitimi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</si>
  <si>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</si>
  <si>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</si>
  <si>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</si>
  <si>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</si>
  <si>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</si>
  <si>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</si>
  <si>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</si>
  <si>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</si>
  <si>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</si>
  <si>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</si>
  <si>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</si>
  <si>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</si>
  <si>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</si>
  <si>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</si>
  <si>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</si>
  <si>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</si>
  <si>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</si>
  <si>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</si>
  <si>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</si>
  <si>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</si>
  <si>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</si>
  <si>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</si>
  <si>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</si>
  <si>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</si>
  <si>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Interes i paguar</t>
  </si>
  <si>
    <t>Dividendë të paguar</t>
  </si>
  <si>
    <t>Mjete monetare neto nga/(përdorur në) aktivitetin e financimit</t>
  </si>
  <si>
    <t>Emertimi dhe Forma ligjore</t>
  </si>
  <si>
    <t>KNAUF TIRANA SHPK</t>
  </si>
  <si>
    <t>NIPT -i</t>
  </si>
  <si>
    <t>K51517023R</t>
  </si>
  <si>
    <t>Adresa e Selise</t>
  </si>
  <si>
    <t>Rr.Jeronin De Rada Tirane</t>
  </si>
  <si>
    <t>Data e krijimit</t>
  </si>
  <si>
    <t>Nr. i  Regjistrit  Tregetar</t>
  </si>
  <si>
    <t>Veprimtaria  Kryesore</t>
  </si>
  <si>
    <t>Prodhim gipsi tregti imprto export</t>
  </si>
  <si>
    <t>P A S Q Y R A T     F I N A N C I A R E</t>
  </si>
  <si>
    <t xml:space="preserve">(  Ne zbarim te Standartit Kombetar te Kontabilitetit Nr.2 dhe </t>
  </si>
  <si>
    <t>Pasqyra Financiare jane individuale</t>
  </si>
  <si>
    <t>PO</t>
  </si>
  <si>
    <t>Pasqyra Financiare jane te shprehura ne</t>
  </si>
  <si>
    <t>Leke</t>
  </si>
  <si>
    <t xml:space="preserve">  Periudha  Kontabel e Pasqyrave Financiare</t>
  </si>
  <si>
    <t>Nga</t>
  </si>
  <si>
    <t>Deri</t>
  </si>
  <si>
    <t xml:space="preserve">  Data  e  mbylljes se Pasqyrave Financiare</t>
  </si>
  <si>
    <t>Ligjit Nr. 9228 Date 29.04.2004     Per Kontabilitetin dhe Pasqyrat Financiare te permiresuara )</t>
  </si>
  <si>
    <t>16 / Mars / 2005</t>
  </si>
  <si>
    <t>S H E N I M E T          S P J E G U E S E</t>
  </si>
  <si>
    <t>Sqarim:</t>
  </si>
  <si>
    <t xml:space="preserve">     Dhënia e shënimeve shpjeguese në këtë pjesë është e detyrueshme sipas SKK 2 i permiresuar</t>
  </si>
  <si>
    <t xml:space="preserve">     Plotesimi i te dhenave të kësaj pjese duhet të bëhet sipas kërkesave dhe strukturës standarte te </t>
  </si>
  <si>
    <t>percaktuara ne SKK 2 te permiresuar.  Rradha e dhenies se spjegimeve duhet te jete :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</si>
  <si>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</si>
  <si>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</si>
  <si>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</si>
  <si>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</si>
  <si>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</si>
  <si>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 xml:space="preserve">     Kuadri ligjor: Ligjit 9228 dt 29.04.2004 "Per Kontabilitetin dhe Pasqyrat Financiare"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</si>
  <si>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</si>
  <si>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</si>
  <si>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</si>
  <si>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</si>
  <si>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>transaksionet ekonomike te veta.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</si>
  <si>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</si>
  <si>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</si>
  <si>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</si>
  <si>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>shpenzimeve ka vetem ne rastet qe lejohen nga SKK.</t>
  </si>
  <si>
    <t xml:space="preserve">        4. Kuptushmeria e Pasqyrave Financiare eshte realizuar ne masen e plote per te </t>
  </si>
  <si>
    <t xml:space="preserve">qene te qarta dhe te kuptushme per perdorues te jashtem qe kane njohuri te pergjitheshme te </t>
  </si>
  <si>
    <t>mjaftueshme ne fushen e kontabilitetit.</t>
  </si>
  <si>
    <t xml:space="preserve">        5. Materialiteti eshte vleresuar nga ana jone dhe ne baze te tij Pasqyrat Financiare</t>
  </si>
  <si>
    <t>jane hartuar vetem per zera materiale.</t>
  </si>
  <si>
    <t xml:space="preserve">        6. Besushmeria per hartimin e Pasqyrave Financiare eshte e siguruar pasi nuk ka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</si>
  <si>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</si>
  <si>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</si>
  <si>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</si>
  <si>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</si>
  <si>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</si>
  <si>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</si>
  <si>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</si>
  <si>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</si>
  <si>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</si>
  <si>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>A II</t>
  </si>
  <si>
    <t>Politikat kontabël</t>
  </si>
  <si>
    <t xml:space="preserve">     Per percaktimin e kostos se inventareve eshte zgjedhur metoda "FIFO" ( hyrje e pare ,</t>
  </si>
  <si>
    <t>dalje e pare.(SKK 4: )</t>
  </si>
  <si>
    <t xml:space="preserve">     Vleresimi fillestar i nje elementi te AAM qe ploteson kriteret per njohje si aktiv ne bilanc </t>
  </si>
  <si>
    <t>eshte vleresuar me kosto. (SKK 5; )</t>
  </si>
  <si>
    <t xml:space="preserve">     Per prodhimin ose krijimin e AAM kur kjo financohet nga nje hua,kostot e huamarrjes (dhe</t>
  </si>
  <si>
    <t>interesat) eshte metoda e kapitalizimit ne koston e aktivit per periudhen e investimit.(SKK 5: )</t>
  </si>
  <si>
    <t xml:space="preserve">     Per vleresimi i mepaseshem i AAM eshte zgjedhur modeli i kostos duke i paraqitur ne </t>
  </si>
  <si>
    <t>bilanc me kosto minus amortizimin e akumuluar. (SKK 5; )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</si>
  <si>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</si>
  <si>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</si>
  <si>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</si>
  <si>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</si>
  <si>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</si>
  <si>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</si>
  <si>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 xml:space="preserve">     Per llogaritjen e amortizimit te AAJM (SKK 5: ) njesia ekonomike raportuese ka percaktuar</t>
  </si>
  <si>
    <t>si metode te amortizimit ate lineare me normen e amortizimit 15 % ne vit.</t>
  </si>
  <si>
    <t>Nr</t>
  </si>
  <si>
    <t>Totali</t>
  </si>
  <si>
    <t>Emertimi</t>
  </si>
  <si>
    <t>Vlera</t>
  </si>
  <si>
    <t>Primi i lidhur me kapitalin</t>
  </si>
  <si>
    <t>Rezerva të tjera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</si>
  <si>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</si>
  <si>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</si>
  <si>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</si>
  <si>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</si>
  <si>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Hartuesi i Pasqyrave Financiare</t>
  </si>
  <si>
    <t>Per Drejtimin  e Njesise  Ekonomike</t>
  </si>
  <si>
    <t>Pasqyra e Ndryshimeve në Kapitalin Neto</t>
  </si>
  <si>
    <t>(Pasqyra e konsoliduar)</t>
  </si>
  <si>
    <t>Kapitali i nënshkruar</t>
  </si>
  <si>
    <t>Rezerva Rivlerësimi</t>
  </si>
  <si>
    <t>Rezerva Ligjore</t>
  </si>
  <si>
    <t>Rezerva Statutore</t>
  </si>
  <si>
    <t>Diferencat nga përkthimi i monedhës në veprimatari të huaja</t>
  </si>
  <si>
    <t>Fitimet e Pashpërndara</t>
  </si>
  <si>
    <t>Interesa Jo-Kontrollues</t>
  </si>
  <si>
    <t>►</t>
  </si>
  <si>
    <t>Efekti i ndryshimeve në politikat kontabël</t>
  </si>
  <si>
    <t>Të ardhura totale gjithëpërfshirëse për vitin:</t>
  </si>
  <si>
    <t>Fitimi / Humbja e vitit</t>
  </si>
  <si>
    <t>Të ardhura të tjera gjithëpërfshirëse:</t>
  </si>
  <si>
    <t>Totali i të ardhura gjithëpërfshirëse për vitin:</t>
  </si>
  <si>
    <t>Transaksionet me pronarët e njësisë ekonomike të njohura direkt në kapital:</t>
  </si>
  <si>
    <t>Emetimi i kapitalit të nënshkruar</t>
  </si>
  <si>
    <t>Totali i transaksioneve me pronarët e njësisë ekonomike</t>
  </si>
  <si>
    <t>Advance per diem</t>
  </si>
  <si>
    <t>Shpenzime te tjera</t>
  </si>
  <si>
    <t>Subjekti</t>
  </si>
  <si>
    <t>NIPT</t>
  </si>
  <si>
    <t>Nr.</t>
  </si>
  <si>
    <t>Lloji automjetit</t>
  </si>
  <si>
    <t>Kapaciteti</t>
  </si>
  <si>
    <t>Targa</t>
  </si>
  <si>
    <t>AutovetureV W Golf</t>
  </si>
  <si>
    <t>TR 2473 U</t>
  </si>
  <si>
    <t xml:space="preserve">Autoveture Skoda Yeti </t>
  </si>
  <si>
    <t>AA 185 AH</t>
  </si>
  <si>
    <t>Autoveture Audi</t>
  </si>
  <si>
    <t>AA 948 CP</t>
  </si>
  <si>
    <t>Administratori</t>
  </si>
  <si>
    <t>Autoveture Skoda Octavia</t>
  </si>
  <si>
    <t>Automjet Caddy Trendline</t>
  </si>
  <si>
    <t xml:space="preserve">" Knauf Tirana SHPK  " </t>
  </si>
  <si>
    <t>Sasia</t>
  </si>
  <si>
    <t>Shtesa</t>
  </si>
  <si>
    <t>Pakesime</t>
  </si>
  <si>
    <t>Toka</t>
  </si>
  <si>
    <t>Ndertime</t>
  </si>
  <si>
    <t>Makineri, paisje</t>
  </si>
  <si>
    <t>Mjete transporti</t>
  </si>
  <si>
    <t>Kompjuterike</t>
  </si>
  <si>
    <t>Zyre</t>
  </si>
  <si>
    <t>TOTALI</t>
  </si>
  <si>
    <t>Makineri, paisje, vegla</t>
  </si>
  <si>
    <t>Raiffeisen LEKE</t>
  </si>
  <si>
    <t>Raiffeisen EURO</t>
  </si>
  <si>
    <t>Raiffeisen Dollar</t>
  </si>
  <si>
    <t>RFB Concession ALL</t>
  </si>
  <si>
    <t>RFB Concession EUR</t>
  </si>
  <si>
    <t>Mjete monetare ne banke</t>
  </si>
  <si>
    <t>Mjete monetare ne arke</t>
  </si>
  <si>
    <t>GARANCI</t>
  </si>
  <si>
    <t>Arka Euro</t>
  </si>
  <si>
    <t>Arka Lek</t>
  </si>
  <si>
    <t>Knauf Insulation</t>
  </si>
  <si>
    <t>Knauf Information Services GmbH</t>
  </si>
  <si>
    <t>TE TJERE</t>
  </si>
  <si>
    <t>Knawf Dooel Scopje</t>
  </si>
  <si>
    <t>Parapagime furnitor</t>
  </si>
  <si>
    <t>Ndertesa</t>
  </si>
  <si>
    <t>Makineri dhe paisje teknollogjike</t>
  </si>
  <si>
    <t>Paisje Informatike dhe zyrash</t>
  </si>
  <si>
    <t>Te tjera</t>
  </si>
  <si>
    <t>Mobilje dhe paisje zyre</t>
  </si>
  <si>
    <t>Parapagime dhe pagesa pjesore TOKA</t>
  </si>
  <si>
    <t>Parapagime dhe pagesa pjesore RRUGA</t>
  </si>
  <si>
    <t>Parapagime dhe pagesa pjesore TE TJERA</t>
  </si>
  <si>
    <t>Amortizim per ndertesen</t>
  </si>
  <si>
    <t>Amortizim per Mjete transporti</t>
  </si>
  <si>
    <t>Amortizim perPaisjet</t>
  </si>
  <si>
    <t>Paga dhe shperblime</t>
  </si>
  <si>
    <t>Sigurime shoqerore dhe shendetesore</t>
  </si>
  <si>
    <t>Tatim Fitimi</t>
  </si>
  <si>
    <t>FURNITORE TE TJERE</t>
  </si>
  <si>
    <t>KNAUF Doo KNIN</t>
  </si>
  <si>
    <t>Megatek sh.a</t>
  </si>
  <si>
    <t>Kastrati Shpk</t>
  </si>
  <si>
    <t>Luli Gips Shpk</t>
  </si>
  <si>
    <t>Selami Shpk</t>
  </si>
  <si>
    <t>Knawf Zemun d.o.o.</t>
  </si>
  <si>
    <t>Shpenzimet e shtyra lidhen me taksat dhe tarifa te paguara ne Ministrine e Energjitikes dhe dikastere te ndryshme per lejet minerare</t>
  </si>
  <si>
    <t>Shitje e punimeve dhe sherbimeve</t>
  </si>
  <si>
    <t>Shitje e punimeve dhe sherbimeve lidhen me te ardhura nga aktiviteti primar tregtar</t>
  </si>
  <si>
    <t>Te ardhura nga shitje te tjera</t>
  </si>
  <si>
    <t>Te ardhura nga shitje te tjera lidhet me autofaturimin per efekteligjore dhe shitje aktivesh</t>
  </si>
  <si>
    <t>Blerje te materialeve</t>
  </si>
  <si>
    <t>Blerje te materialeve te tjera</t>
  </si>
  <si>
    <t>Blerje mallrash dhe sherbimesh</t>
  </si>
  <si>
    <t>Pagat dhe shperblimet e personelit</t>
  </si>
  <si>
    <t>Sigurimet shoqerore dhe shendetesore</t>
  </si>
  <si>
    <t>Shpenzime te tjera per personelin</t>
  </si>
  <si>
    <t>Kosto e aseteve te shitura</t>
  </si>
  <si>
    <t>Shuma perfaqeson koston e vleres se mbetur te aseteve te shitura</t>
  </si>
  <si>
    <t>Trajtime te pergjitshme</t>
  </si>
  <si>
    <t>Qera</t>
  </si>
  <si>
    <t>Mirembajtja dhe riparime</t>
  </si>
  <si>
    <t>Sigurime</t>
  </si>
  <si>
    <t>Kerkime dhe studime</t>
  </si>
  <si>
    <t>Publicitet dhe reklama</t>
  </si>
  <si>
    <t>Transferta udhetime dieta</t>
  </si>
  <si>
    <t>Shpenzime postare dhe telekomunikacioni</t>
  </si>
  <si>
    <t>Shpenzime transporti</t>
  </si>
  <si>
    <t>Shpenzime per sherbimet bankare</t>
  </si>
  <si>
    <t>Taksa dhe tarifa vendore</t>
  </si>
  <si>
    <t>Taksa e regjistrimit</t>
  </si>
  <si>
    <t>Shpenzime per pritje e percjelljeje</t>
  </si>
  <si>
    <t>Shp. Pritje-Percjellje KONCESIONI</t>
  </si>
  <si>
    <t>Gjoba dhe demshperblime</t>
  </si>
  <si>
    <t>Shp. Te tjera KONCESIONI</t>
  </si>
  <si>
    <t>Fitimi/(Humbja) para tatimit</t>
  </si>
  <si>
    <t>Te ardhura te perjashtuara ( rimarrje provizioni)</t>
  </si>
  <si>
    <t>Shpenzime te panjohura</t>
  </si>
  <si>
    <t>Humbje te mbartura (-)</t>
  </si>
  <si>
    <t>Fitimi / (humbje) e tatueshme (1+2)</t>
  </si>
  <si>
    <t>Norma e tatimit mbi fitimin</t>
  </si>
  <si>
    <t>Shpenzim tatim fitimi</t>
  </si>
  <si>
    <t>(  Elton Tirana  )</t>
  </si>
  <si>
    <t>(  Urim Murati  )</t>
  </si>
  <si>
    <t>Knauf Radika AD</t>
  </si>
  <si>
    <t xml:space="preserve">Autoveture Skoda Superb </t>
  </si>
  <si>
    <t>AA 467 MS</t>
  </si>
  <si>
    <t>AA 689 ML</t>
  </si>
  <si>
    <t>Karta e kreditit</t>
  </si>
  <si>
    <t>Knauf SIA, Riga</t>
  </si>
  <si>
    <t>Knauf Bratislava s.r.o</t>
  </si>
  <si>
    <t>Tatim fitimi</t>
  </si>
  <si>
    <t>Albtelecom</t>
  </si>
  <si>
    <t>Gips Karton Shpk</t>
  </si>
  <si>
    <t>Leonard Kurti</t>
  </si>
  <si>
    <t>Univers Promotions</t>
  </si>
  <si>
    <t>Cosmos Translations&amp; Events</t>
  </si>
  <si>
    <t>Porsche albania</t>
  </si>
  <si>
    <t>Sigal</t>
  </si>
  <si>
    <t>Intersig</t>
  </si>
  <si>
    <t>Albtours D_VAS Tour</t>
  </si>
  <si>
    <t>OSHEE</t>
  </si>
  <si>
    <t>ENO TD</t>
  </si>
  <si>
    <t>Redjon Abazaj</t>
  </si>
  <si>
    <t>Urim Murati</t>
  </si>
  <si>
    <t>Llogaria e Ortakeve</t>
  </si>
  <si>
    <t>DATA</t>
  </si>
  <si>
    <t>Furnitori</t>
  </si>
  <si>
    <t>Shuma</t>
  </si>
  <si>
    <t>Kles Shpk</t>
  </si>
  <si>
    <t>Rikonstruksion I zyres: grila, aksesor, fiksues, plintues etj</t>
  </si>
  <si>
    <t>Rikonstruksion I zyres: parket laminat, shtrese, profil</t>
  </si>
  <si>
    <t>Rikonstruksion I zyres: Dritare</t>
  </si>
  <si>
    <t>Mates elektrik sipas fatures bashkangjitur</t>
  </si>
  <si>
    <t>Rikonstruksion I zyres: mini panel</t>
  </si>
  <si>
    <t>Rikonstruksion I zyres: Hidroizolim</t>
  </si>
  <si>
    <t>Rikonstruksion I zyres: Tub bakri, llamarine etj</t>
  </si>
  <si>
    <t>Rikonstruksion I zyres: Pajisje hidrosanitare</t>
  </si>
  <si>
    <t>Rikonstruksion I zyres: Dyer te brendshme</t>
  </si>
  <si>
    <t>Rikonstruksioni zyre- Xham &amp; aksesore alumini</t>
  </si>
  <si>
    <t>Rikonstruksioni zyre - grila vertikale &amp; montim</t>
  </si>
  <si>
    <t>Rikonstruksioni zyre - Drita (elektricisti) &amp; gips &amp; materiale</t>
  </si>
  <si>
    <t>Mjete Transporti</t>
  </si>
  <si>
    <t xml:space="preserve">Automjet Skoda Yeti </t>
  </si>
  <si>
    <t>Automjet Audi</t>
  </si>
  <si>
    <t>Mjete zyre dhe informatike</t>
  </si>
  <si>
    <t>Blerje Laptopi</t>
  </si>
  <si>
    <t>Tavoline Pune dhe Karrige rrotulluese</t>
  </si>
  <si>
    <t>PC DELL</t>
  </si>
  <si>
    <t>Telefon I-phone</t>
  </si>
  <si>
    <t>Ekspozitore peksiglasi A4</t>
  </si>
  <si>
    <t>Vegla pune per zyre dhe panair</t>
  </si>
  <si>
    <t>Laptop</t>
  </si>
  <si>
    <t>Hard Disk</t>
  </si>
  <si>
    <t>Tel celular</t>
  </si>
  <si>
    <t>Aparat Blackberry, Aparat HTC S510e Desire</t>
  </si>
  <si>
    <t>Zgara vitrine</t>
  </si>
  <si>
    <t>TV Samsung+Mbajtese</t>
  </si>
  <si>
    <t>Aparat kafeje cp 1</t>
  </si>
  <si>
    <t>Pompe suvatimi (e kompletuar me aksesore)</t>
  </si>
  <si>
    <t>Impiant CD Philips+Grile Tefal</t>
  </si>
  <si>
    <t>Karikues Laptopi</t>
  </si>
  <si>
    <t>Adapter AC 90W,M09</t>
  </si>
  <si>
    <t>Latitude E6410/BTRY,PRI,56WHR,6C,LITH,SDI</t>
  </si>
  <si>
    <t>Blackberry Telefon</t>
  </si>
  <si>
    <t>Kanon EP22</t>
  </si>
  <si>
    <t>Kondicioner Idela Clima cp 1</t>
  </si>
  <si>
    <t>Instalim citofoni</t>
  </si>
  <si>
    <t>Printer (cp1)</t>
  </si>
  <si>
    <t>Desktop "DELL"</t>
  </si>
  <si>
    <t xml:space="preserve">Laptop </t>
  </si>
  <si>
    <t xml:space="preserve">Laptop cp 1 </t>
  </si>
  <si>
    <t>Licence programi</t>
  </si>
  <si>
    <t>Aparat telefoni cp 1</t>
  </si>
  <si>
    <t>Monitor</t>
  </si>
  <si>
    <t>Tablet samsung cp 8* 48.958</t>
  </si>
  <si>
    <t>Rikonstruksion I zyres: Pajisje elektroshtepiake</t>
  </si>
  <si>
    <t>Rikonstrukson I zyres: TV Fuego, mbrojtes tensioni</t>
  </si>
  <si>
    <t>Rikonstruksion I zyres: Tryeze, karrige</t>
  </si>
  <si>
    <t>Shoqeria KNAWF TIRANA SHPK</t>
  </si>
  <si>
    <t>Cmimi per njesi</t>
  </si>
  <si>
    <t>Wolksvagen Caddy Trendline</t>
  </si>
  <si>
    <t>Skoda Actavia</t>
  </si>
  <si>
    <t>Kompjutera dhe rafte</t>
  </si>
  <si>
    <t xml:space="preserve">Invertori </t>
  </si>
  <si>
    <t>Telefon Samsung</t>
  </si>
  <si>
    <t>Telefon</t>
  </si>
  <si>
    <t>Grila vertikale per zyre</t>
  </si>
  <si>
    <t>Hard-disk I jashtem</t>
  </si>
  <si>
    <t>Tablet Samsung</t>
  </si>
  <si>
    <t>Lap Top dhe cante Lap Topi</t>
  </si>
  <si>
    <t xml:space="preserve"> Printer </t>
  </si>
  <si>
    <t xml:space="preserve"> Videoprojektor &amp;aparat fotografik</t>
  </si>
  <si>
    <t>Matrapik</t>
  </si>
  <si>
    <t>Trapan 650W</t>
  </si>
  <si>
    <t xml:space="preserve">Trapan 780W </t>
  </si>
  <si>
    <t xml:space="preserve">Vidator </t>
  </si>
  <si>
    <t>Trapan 800W</t>
  </si>
  <si>
    <t xml:space="preserve">Televizor Samsung 46 UE46F6500SS &amp; Aksesor mbajtese </t>
  </si>
  <si>
    <t xml:space="preserve"> Kompjuter , Monitor , Lincense Windows </t>
  </si>
  <si>
    <t xml:space="preserve">Laptop Dell </t>
  </si>
  <si>
    <t>Memory e jashtme, Bateri</t>
  </si>
  <si>
    <t xml:space="preserve"> Laptop</t>
  </si>
  <si>
    <t>Adapter  &amp; Central Tek</t>
  </si>
  <si>
    <t>Poltrone rrotulluese</t>
  </si>
  <si>
    <t xml:space="preserve"> Poltron rrotullues </t>
  </si>
  <si>
    <t xml:space="preserve">Poltron Rrotullues </t>
  </si>
  <si>
    <t xml:space="preserve"> Poltron Atene </t>
  </si>
  <si>
    <t xml:space="preserve"> Poltron Istambul </t>
  </si>
  <si>
    <t xml:space="preserve">ACER Monitor LED </t>
  </si>
  <si>
    <t>Trapan</t>
  </si>
  <si>
    <t xml:space="preserve">Aparat samsung galaxy S6 Edge </t>
  </si>
  <si>
    <t xml:space="preserve">Samsung S6 Edge </t>
  </si>
  <si>
    <t xml:space="preserve">Sams S6 </t>
  </si>
  <si>
    <t>HDD I brendshem , HDMI , CISKO Access Point</t>
  </si>
  <si>
    <t>Zyra</t>
  </si>
  <si>
    <t>Ekran laptopi cp 1*21000 lek ,montim</t>
  </si>
  <si>
    <t>Pajisje elektronike</t>
  </si>
  <si>
    <t>Printer, axhende, portamina, kabell printeri</t>
  </si>
  <si>
    <t>Tende Druri</t>
  </si>
  <si>
    <t>Dritare Alumini</t>
  </si>
  <si>
    <t xml:space="preserve">Scaner HP 300 </t>
  </si>
  <si>
    <t xml:space="preserve">Tabela </t>
  </si>
  <si>
    <t>Administratori/Perfaqesuesi</t>
  </si>
  <si>
    <t>AA 231 OK</t>
  </si>
  <si>
    <t>31 Dhjetor 2017</t>
  </si>
  <si>
    <t>Pozicioni financiar i rideklaruar më 1 janar 2017</t>
  </si>
  <si>
    <t>Pozicioni financiar më 31 dhjetor 2017</t>
  </si>
  <si>
    <t>Skoda Superb</t>
  </si>
  <si>
    <t>Rovena Shehu</t>
  </si>
  <si>
    <t>Knauf Gesellsschaft</t>
  </si>
  <si>
    <t>Vodafone</t>
  </si>
  <si>
    <t>Knauf International gmbH</t>
  </si>
  <si>
    <t>PC Store</t>
  </si>
  <si>
    <t>Zdrava 07</t>
  </si>
  <si>
    <t>Intergrafika</t>
  </si>
  <si>
    <t>Miljan Mucllari</t>
  </si>
  <si>
    <t>Alban Kurti</t>
  </si>
  <si>
    <t>Ervin Mici</t>
  </si>
  <si>
    <t>Endrit Theka</t>
  </si>
  <si>
    <t>Edlira Dakoli</t>
  </si>
  <si>
    <t>Materiale te branduara dhe marketingu</t>
  </si>
  <si>
    <t>Taksa Tarifa Doganore</t>
  </si>
  <si>
    <t>Renta Minerare</t>
  </si>
  <si>
    <t>AA 685 SF</t>
  </si>
  <si>
    <t>01.01.2018</t>
  </si>
  <si>
    <t>31.12.2018</t>
  </si>
  <si>
    <t>Viti   2018</t>
  </si>
  <si>
    <t>27.02.2019</t>
  </si>
  <si>
    <t>Pozicioni financiar i rideklaruar më 31 dhjetor 2017</t>
  </si>
  <si>
    <t>Pozicioni financiar i rideklaruar më 1 janar 2018</t>
  </si>
  <si>
    <t>Pozicioni financiar më 31 dhjetor 2018</t>
  </si>
  <si>
    <t>Inventari automjeteve ne pronesi te subjektit 31.12.2018</t>
  </si>
  <si>
    <t>Autoveture Skoda Rapid</t>
  </si>
  <si>
    <t xml:space="preserve">Autoveture Skoda Octavia </t>
  </si>
  <si>
    <t>Autoveture Passat B8 Highline</t>
  </si>
  <si>
    <t>Aktivet Afatgjata Materiale me vlere fillestare   2018</t>
  </si>
  <si>
    <t>Gjendje 1/1/2018</t>
  </si>
  <si>
    <t>Gjendje 12/31/2018</t>
  </si>
  <si>
    <t>Amortizimi A.A.Materiale   2018</t>
  </si>
  <si>
    <t>Vlera Kontabel Neto e A.A.Materiale   2018</t>
  </si>
  <si>
    <t>24/04/2018</t>
  </si>
  <si>
    <t>Aparate Celulare</t>
  </si>
  <si>
    <t xml:space="preserve">GPS FM </t>
  </si>
  <si>
    <t xml:space="preserve">Cante Canon </t>
  </si>
  <si>
    <t xml:space="preserve">TV Fuego Led </t>
  </si>
  <si>
    <t>Aparat fotografik</t>
  </si>
  <si>
    <t>Switch  &amp; router</t>
  </si>
  <si>
    <t>31 Dhjetor 2018</t>
  </si>
  <si>
    <t>Norgips Sp z.o.o</t>
  </si>
  <si>
    <t>Knauf Prishtina</t>
  </si>
  <si>
    <t>UKT</t>
  </si>
  <si>
    <t>Besnik Ago</t>
  </si>
  <si>
    <t>AA 764 TF</t>
  </si>
  <si>
    <t>AA 131 TU</t>
  </si>
  <si>
    <t>AA 143 VF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</si>
</sst>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-* #,##0.00_L_e_k_-;\-* #,##0.00_L_e_k_-;_-* &quot;-&quot;??_L_e_k_-;_-@_-"/>
    <numFmt numFmtId="165" formatCode="_-* #,##0_L_e_k_-;\-* #,##0_L_e_k_-;_-* &quot;-&quot;??_L_e_k_-;_-@_-"/>
    <numFmt numFmtId="166" formatCode="_-* #,##0.0_L_e_k_-;\-* #,##0.0_L_e_k_-;_-* &quot;-&quot;??_L_e_k_-;_-@_-"/>
    <numFmt numFmtId="167" formatCode="#,##0.0"/>
    <numFmt numFmtId="169" formatCode="_(* #,##0_);_(* \(#,##0\);_(* &quot;-&quot;??_);_(@_)"/>
    <numFmt numFmtId="170" formatCode="[$-409]d\-mmm\-yy;@"/>
  </numFmts>
  <fonts count="3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i/>
      <sz val="8"/>
      <name val="Arial"/>
      <family val="2"/>
    </font>
    <font>
      <i/>
      <sz val="8"/>
      <color rgb="FF000000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indexed="10"/>
      <name val="Arial"/>
      <family val="2"/>
    </font>
    <font>
      <b/>
      <sz val="26"/>
      <name val="Arial Narrow"/>
      <family val="2"/>
    </font>
    <font>
      <b/>
      <sz val="26"/>
      <name val="Arial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0"/>
      <name val="Arial"/>
      <family val="2"/>
      <charset val="238"/>
    </font>
    <font>
      <b/>
      <u/>
      <sz val="14"/>
      <name val="Arial"/>
      <family val="2"/>
    </font>
    <font>
      <u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10"/>
      <name val="Times New Roman"/>
      <family val="1"/>
    </font>
    <font>
      <u/>
      <sz val="12"/>
      <name val="Arial"/>
      <family val="2"/>
    </font>
    <font>
      <sz val="12"/>
      <name val="Calibri"/>
      <family val="2"/>
      <scheme val="minor"/>
    </font>
    <font>
      <b/>
      <sz val="14"/>
      <name val="Calibri"/>
      <family val="2"/>
      <scheme val="minor"/>
    </font>
    <font>
      <i/>
      <sz val="14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2"/>
      <name val="Arial"/>
      <family val="2"/>
    </font>
    <font>
      <sz val="10"/>
      <name val="Times New Roman"/>
      <family val="1"/>
    </font>
    <font>
      <b/>
      <sz val="12"/>
      <color theme="4" tint="-0.249977111117893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b/>
      <sz val="10"/>
      <color theme="4" tint="-0.249977111117893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0" fontId="18" fillId="0" borderId="0"/>
    <xf numFmtId="0" fontId="1" fillId="0" borderId="0"/>
    <xf numFmtId="164" fontId="2" fillId="0" borderId="0" applyFont="0" applyFill="0" applyBorder="0" applyAlignment="0" applyProtection="0"/>
  </cellStyleXfs>
  <cellXfs count="302">
    <xf numFmtId="0" fontId="0" fillId="0" borderId="0" xfId="0"/>
    <xf numFmtId="43" fontId="0" fillId="0" borderId="0" xfId="0" applyNumberFormat="1"/>
    <xf numFmtId="0" fontId="3" fillId="2" borderId="0" xfId="0" applyFont="1" applyFill="1" applyAlignment="1">
      <alignment horizontal="justify"/>
    </xf>
    <xf numFmtId="0" fontId="4" fillId="2" borderId="0" xfId="0" applyFont="1" applyFill="1" applyAlignment="1">
      <alignment horizontal="justify"/>
    </xf>
    <xf numFmtId="0" fontId="3" fillId="2" borderId="0" xfId="0" applyFont="1" applyFill="1" applyAlignment="1">
      <alignment horizontal="justify" wrapText="1"/>
    </xf>
    <xf numFmtId="3" fontId="4" fillId="2" borderId="3" xfId="0" applyNumberFormat="1" applyFont="1" applyFill="1" applyBorder="1" applyAlignment="1">
      <alignment horizontal="justify"/>
    </xf>
    <xf numFmtId="165" fontId="3" fillId="2" borderId="0" xfId="1" applyNumberFormat="1" applyFont="1" applyFill="1" applyAlignment="1">
      <alignment horizontal="justify"/>
    </xf>
    <xf numFmtId="165" fontId="4" fillId="2" borderId="3" xfId="1" applyNumberFormat="1" applyFont="1" applyFill="1" applyBorder="1" applyAlignment="1">
      <alignment horizontal="justify"/>
    </xf>
    <xf numFmtId="0" fontId="8" fillId="2" borderId="0" xfId="0" applyFont="1" applyFill="1" applyAlignment="1">
      <alignment horizontal="justify"/>
    </xf>
    <xf numFmtId="0" fontId="4" fillId="2" borderId="0" xfId="0" applyFont="1" applyFill="1" applyAlignment="1">
      <alignment wrapText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3" fillId="2" borderId="0" xfId="0" applyFont="1" applyFill="1"/>
    <xf numFmtId="165" fontId="3" fillId="2" borderId="0" xfId="1" applyNumberFormat="1" applyFont="1" applyFill="1" applyAlignment="1">
      <alignment horizontal="right"/>
    </xf>
    <xf numFmtId="165" fontId="4" fillId="2" borderId="3" xfId="1" applyNumberFormat="1" applyFont="1" applyFill="1" applyBorder="1" applyAlignment="1">
      <alignment horizontal="right"/>
    </xf>
    <xf numFmtId="165" fontId="4" fillId="2" borderId="0" xfId="1" applyNumberFormat="1" applyFont="1" applyFill="1" applyAlignment="1">
      <alignment horizontal="right"/>
    </xf>
    <xf numFmtId="165" fontId="3" fillId="2" borderId="2" xfId="1" applyNumberFormat="1" applyFont="1" applyFill="1" applyBorder="1" applyAlignment="1">
      <alignment horizontal="right"/>
    </xf>
    <xf numFmtId="165" fontId="4" fillId="2" borderId="1" xfId="1" applyNumberFormat="1" applyFont="1" applyFill="1" applyBorder="1" applyAlignment="1">
      <alignment horizontal="right"/>
    </xf>
    <xf numFmtId="0" fontId="3" fillId="2" borderId="0" xfId="0" applyFont="1" applyFill="1" applyAlignment="1">
      <alignment wrapText="1"/>
    </xf>
    <xf numFmtId="0" fontId="4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right" wrapText="1"/>
    </xf>
    <xf numFmtId="165" fontId="0" fillId="0" borderId="0" xfId="1" applyNumberFormat="1" applyFont="1"/>
    <xf numFmtId="165" fontId="0" fillId="0" borderId="0" xfId="0" applyNumberFormat="1"/>
    <xf numFmtId="164" fontId="0" fillId="0" borderId="0" xfId="1" applyFont="1"/>
    <xf numFmtId="166" fontId="0" fillId="0" borderId="0" xfId="1" applyNumberFormat="1" applyFont="1"/>
    <xf numFmtId="0" fontId="0" fillId="0" borderId="0" xfId="0" applyFill="1"/>
    <xf numFmtId="165" fontId="3" fillId="2" borderId="0" xfId="1" applyNumberFormat="1" applyFont="1" applyFill="1" applyBorder="1" applyAlignment="1">
      <alignment horizontal="right"/>
    </xf>
    <xf numFmtId="165" fontId="3" fillId="2" borderId="0" xfId="1" applyNumberFormat="1" applyFont="1" applyFill="1" applyAlignment="1">
      <alignment horizontal="right" wrapText="1"/>
    </xf>
    <xf numFmtId="0" fontId="0" fillId="0" borderId="0" xfId="0" applyAlignment="1">
      <alignment wrapText="1"/>
    </xf>
    <xf numFmtId="165" fontId="3" fillId="2" borderId="0" xfId="1" applyNumberFormat="1" applyFont="1" applyFill="1" applyAlignment="1">
      <alignment horizontal="center"/>
    </xf>
    <xf numFmtId="3" fontId="3" fillId="2" borderId="0" xfId="1" applyNumberFormat="1" applyFont="1" applyFill="1" applyAlignment="1">
      <alignment horizontal="center"/>
    </xf>
    <xf numFmtId="3" fontId="3" fillId="2" borderId="0" xfId="1" applyNumberFormat="1" applyFont="1" applyFill="1" applyAlignment="1">
      <alignment horizontal="center" wrapText="1"/>
    </xf>
    <xf numFmtId="3" fontId="4" fillId="2" borderId="1" xfId="1" applyNumberFormat="1" applyFont="1" applyFill="1" applyBorder="1" applyAlignment="1">
      <alignment horizontal="center"/>
    </xf>
    <xf numFmtId="3" fontId="4" fillId="2" borderId="5" xfId="1" applyNumberFormat="1" applyFont="1" applyFill="1" applyBorder="1" applyAlignment="1">
      <alignment horizontal="center" wrapText="1"/>
    </xf>
    <xf numFmtId="3" fontId="4" fillId="2" borderId="0" xfId="1" applyNumberFormat="1" applyFont="1" applyFill="1" applyAlignment="1">
      <alignment horizontal="right" wrapText="1"/>
    </xf>
    <xf numFmtId="3" fontId="4" fillId="2" borderId="0" xfId="1" applyNumberFormat="1" applyFont="1" applyFill="1" applyAlignment="1">
      <alignment horizontal="center" wrapText="1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center" wrapText="1"/>
    </xf>
    <xf numFmtId="165" fontId="6" fillId="3" borderId="0" xfId="1" applyNumberFormat="1" applyFont="1" applyFill="1" applyBorder="1" applyAlignment="1">
      <alignment horizontal="right"/>
    </xf>
    <xf numFmtId="165" fontId="7" fillId="3" borderId="0" xfId="1" applyNumberFormat="1" applyFont="1" applyFill="1" applyAlignment="1">
      <alignment horizontal="right"/>
    </xf>
    <xf numFmtId="0" fontId="7" fillId="3" borderId="0" xfId="0" applyFont="1" applyFill="1" applyAlignment="1">
      <alignment wrapText="1"/>
    </xf>
    <xf numFmtId="165" fontId="6" fillId="3" borderId="0" xfId="1" applyNumberFormat="1" applyFont="1" applyFill="1" applyAlignment="1">
      <alignment horizontal="right"/>
    </xf>
    <xf numFmtId="0" fontId="0" fillId="3" borderId="0" xfId="0" applyFill="1"/>
    <xf numFmtId="0" fontId="9" fillId="3" borderId="0" xfId="0" applyFont="1" applyFill="1" applyAlignment="1">
      <alignment wrapText="1"/>
    </xf>
    <xf numFmtId="0" fontId="4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/>
    </xf>
    <xf numFmtId="0" fontId="7" fillId="3" borderId="0" xfId="0" applyFont="1" applyFill="1" applyAlignment="1">
      <alignment horizontal="center" wrapText="1"/>
    </xf>
    <xf numFmtId="0" fontId="4" fillId="3" borderId="0" xfId="0" applyFont="1" applyFill="1" applyAlignment="1">
      <alignment horizontal="right" wrapText="1"/>
    </xf>
    <xf numFmtId="165" fontId="7" fillId="3" borderId="0" xfId="1" applyNumberFormat="1" applyFont="1" applyFill="1" applyBorder="1" applyAlignment="1">
      <alignment horizontal="right"/>
    </xf>
    <xf numFmtId="165" fontId="6" fillId="3" borderId="6" xfId="1" applyNumberFormat="1" applyFont="1" applyFill="1" applyBorder="1" applyAlignment="1">
      <alignment horizontal="right"/>
    </xf>
    <xf numFmtId="165" fontId="7" fillId="3" borderId="6" xfId="1" applyNumberFormat="1" applyFont="1" applyFill="1" applyBorder="1" applyAlignment="1">
      <alignment horizontal="right"/>
    </xf>
    <xf numFmtId="165" fontId="6" fillId="3" borderId="4" xfId="1" applyNumberFormat="1" applyFont="1" applyFill="1" applyBorder="1" applyAlignment="1">
      <alignment horizontal="right"/>
    </xf>
    <xf numFmtId="165" fontId="4" fillId="3" borderId="0" xfId="1" applyNumberFormat="1" applyFont="1" applyFill="1" applyAlignment="1">
      <alignment horizontal="right"/>
    </xf>
    <xf numFmtId="165" fontId="3" fillId="3" borderId="0" xfId="1" applyNumberFormat="1" applyFont="1" applyFill="1" applyAlignment="1">
      <alignment horizontal="right"/>
    </xf>
    <xf numFmtId="165" fontId="4" fillId="3" borderId="3" xfId="1" applyNumberFormat="1" applyFont="1" applyFill="1" applyBorder="1" applyAlignment="1">
      <alignment horizontal="right"/>
    </xf>
    <xf numFmtId="165" fontId="4" fillId="3" borderId="4" xfId="1" applyNumberFormat="1" applyFont="1" applyFill="1" applyBorder="1" applyAlignment="1">
      <alignment horizontal="right"/>
    </xf>
    <xf numFmtId="164" fontId="0" fillId="0" borderId="0" xfId="1" applyFont="1" applyFill="1"/>
    <xf numFmtId="0" fontId="5" fillId="2" borderId="0" xfId="0" applyFont="1" applyFill="1" applyAlignment="1">
      <alignment wrapText="1"/>
    </xf>
    <xf numFmtId="3" fontId="3" fillId="2" borderId="0" xfId="0" applyNumberFormat="1" applyFont="1" applyFill="1" applyAlignment="1">
      <alignment horizontal="justify"/>
    </xf>
    <xf numFmtId="0" fontId="4" fillId="2" borderId="2" xfId="0" applyFont="1" applyFill="1" applyBorder="1" applyAlignment="1">
      <alignment horizontal="justify"/>
    </xf>
    <xf numFmtId="3" fontId="4" fillId="2" borderId="1" xfId="0" applyNumberFormat="1" applyFont="1" applyFill="1" applyBorder="1" applyAlignment="1">
      <alignment horizontal="justify"/>
    </xf>
    <xf numFmtId="0" fontId="2" fillId="0" borderId="0" xfId="0" applyFont="1"/>
    <xf numFmtId="0" fontId="10" fillId="0" borderId="0" xfId="0" applyFont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11" fillId="0" borderId="10" xfId="0" applyFont="1" applyBorder="1"/>
    <xf numFmtId="0" fontId="11" fillId="0" borderId="0" xfId="0" applyFont="1" applyBorder="1"/>
    <xf numFmtId="0" fontId="12" fillId="0" borderId="11" xfId="0" applyFont="1" applyBorder="1"/>
    <xf numFmtId="0" fontId="11" fillId="0" borderId="11" xfId="0" applyFont="1" applyBorder="1" applyAlignment="1">
      <alignment horizontal="right"/>
    </xf>
    <xf numFmtId="0" fontId="11" fillId="0" borderId="11" xfId="0" applyFont="1" applyBorder="1" applyAlignment="1">
      <alignment horizontal="center"/>
    </xf>
    <xf numFmtId="0" fontId="11" fillId="0" borderId="11" xfId="0" applyFont="1" applyBorder="1"/>
    <xf numFmtId="0" fontId="11" fillId="0" borderId="12" xfId="0" applyFont="1" applyBorder="1"/>
    <xf numFmtId="0" fontId="13" fillId="0" borderId="0" xfId="0" applyFont="1"/>
    <xf numFmtId="0" fontId="11" fillId="0" borderId="8" xfId="0" applyFont="1" applyBorder="1" applyAlignment="1">
      <alignment horizontal="right"/>
    </xf>
    <xf numFmtId="0" fontId="11" fillId="0" borderId="8" xfId="0" applyFont="1" applyBorder="1" applyAlignment="1">
      <alignment horizontal="center"/>
    </xf>
    <xf numFmtId="0" fontId="11" fillId="0" borderId="8" xfId="0" applyFont="1" applyBorder="1"/>
    <xf numFmtId="0" fontId="11" fillId="0" borderId="6" xfId="0" applyFont="1" applyBorder="1"/>
    <xf numFmtId="0" fontId="11" fillId="0" borderId="0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10" xfId="0" applyFont="1" applyBorder="1"/>
    <xf numFmtId="0" fontId="2" fillId="0" borderId="0" xfId="0" applyFont="1" applyBorder="1"/>
    <xf numFmtId="0" fontId="2" fillId="0" borderId="12" xfId="0" applyFont="1" applyBorder="1"/>
    <xf numFmtId="0" fontId="15" fillId="0" borderId="0" xfId="0" applyFont="1" applyBorder="1" applyAlignment="1">
      <alignment horizontal="center"/>
    </xf>
    <xf numFmtId="0" fontId="16" fillId="0" borderId="10" xfId="0" applyFont="1" applyBorder="1"/>
    <xf numFmtId="0" fontId="16" fillId="0" borderId="0" xfId="0" applyFont="1" applyBorder="1"/>
    <xf numFmtId="0" fontId="16" fillId="0" borderId="12" xfId="0" applyFont="1" applyBorder="1"/>
    <xf numFmtId="0" fontId="17" fillId="0" borderId="0" xfId="0" applyFont="1"/>
    <xf numFmtId="0" fontId="2" fillId="0" borderId="13" xfId="0" applyFont="1" applyBorder="1"/>
    <xf numFmtId="0" fontId="2" fillId="0" borderId="11" xfId="0" applyFont="1" applyBorder="1"/>
    <xf numFmtId="0" fontId="2" fillId="0" borderId="14" xfId="0" applyFont="1" applyBorder="1"/>
    <xf numFmtId="0" fontId="18" fillId="0" borderId="0" xfId="2" applyFont="1" applyFill="1"/>
    <xf numFmtId="0" fontId="2" fillId="0" borderId="11" xfId="2" applyFont="1" applyFill="1" applyBorder="1"/>
    <xf numFmtId="3" fontId="2" fillId="0" borderId="11" xfId="2" applyNumberFormat="1" applyFont="1" applyFill="1" applyBorder="1"/>
    <xf numFmtId="0" fontId="18" fillId="0" borderId="11" xfId="2" applyFont="1" applyFill="1" applyBorder="1"/>
    <xf numFmtId="0" fontId="18" fillId="0" borderId="7" xfId="2" applyFont="1" applyFill="1" applyBorder="1"/>
    <xf numFmtId="0" fontId="18" fillId="0" borderId="8" xfId="2" applyFont="1" applyFill="1" applyBorder="1"/>
    <xf numFmtId="0" fontId="2" fillId="0" borderId="8" xfId="2" applyFont="1" applyFill="1" applyBorder="1"/>
    <xf numFmtId="3" fontId="2" fillId="0" borderId="8" xfId="2" applyNumberFormat="1" applyFont="1" applyFill="1" applyBorder="1"/>
    <xf numFmtId="0" fontId="18" fillId="0" borderId="9" xfId="2" applyFont="1" applyFill="1" applyBorder="1"/>
    <xf numFmtId="0" fontId="18" fillId="0" borderId="0" xfId="2" applyFont="1" applyFill="1" applyAlignment="1">
      <alignment vertical="center"/>
    </xf>
    <xf numFmtId="0" fontId="19" fillId="0" borderId="1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3" fillId="0" borderId="0" xfId="2" applyFont="1" applyFill="1"/>
    <xf numFmtId="0" fontId="3" fillId="0" borderId="10" xfId="2" applyFont="1" applyFill="1" applyBorder="1"/>
    <xf numFmtId="0" fontId="2" fillId="0" borderId="15" xfId="2" applyFont="1" applyFill="1" applyBorder="1" applyAlignment="1">
      <alignment horizontal="center"/>
    </xf>
    <xf numFmtId="0" fontId="20" fillId="0" borderId="16" xfId="2" applyFont="1" applyFill="1" applyBorder="1" applyAlignment="1">
      <alignment horizontal="left"/>
    </xf>
    <xf numFmtId="0" fontId="3" fillId="0" borderId="16" xfId="2" applyFont="1" applyFill="1" applyBorder="1"/>
    <xf numFmtId="0" fontId="2" fillId="0" borderId="16" xfId="2" applyFont="1" applyFill="1" applyBorder="1"/>
    <xf numFmtId="3" fontId="2" fillId="0" borderId="16" xfId="2" applyNumberFormat="1" applyFont="1" applyFill="1" applyBorder="1"/>
    <xf numFmtId="3" fontId="2" fillId="0" borderId="17" xfId="2" applyNumberFormat="1" applyFont="1" applyFill="1" applyBorder="1"/>
    <xf numFmtId="0" fontId="18" fillId="0" borderId="12" xfId="2" applyFont="1" applyFill="1" applyBorder="1"/>
    <xf numFmtId="0" fontId="2" fillId="0" borderId="18" xfId="2" applyFont="1" applyFill="1" applyBorder="1" applyAlignment="1">
      <alignment horizontal="center"/>
    </xf>
    <xf numFmtId="0" fontId="20" fillId="0" borderId="0" xfId="2" applyFont="1" applyFill="1" applyBorder="1" applyAlignment="1">
      <alignment horizontal="left"/>
    </xf>
    <xf numFmtId="0" fontId="3" fillId="0" borderId="0" xfId="2" applyFont="1" applyFill="1" applyBorder="1"/>
    <xf numFmtId="0" fontId="2" fillId="0" borderId="0" xfId="2" applyFont="1" applyFill="1" applyBorder="1"/>
    <xf numFmtId="3" fontId="2" fillId="0" borderId="0" xfId="2" applyNumberFormat="1" applyFont="1" applyFill="1" applyBorder="1"/>
    <xf numFmtId="3" fontId="2" fillId="0" borderId="19" xfId="2" applyNumberFormat="1" applyFont="1" applyFill="1" applyBorder="1"/>
    <xf numFmtId="0" fontId="3" fillId="0" borderId="18" xfId="2" applyFont="1" applyFill="1" applyBorder="1"/>
    <xf numFmtId="0" fontId="3" fillId="0" borderId="20" xfId="2" applyFont="1" applyBorder="1"/>
    <xf numFmtId="0" fontId="3" fillId="0" borderId="18" xfId="2" applyFont="1" applyBorder="1"/>
    <xf numFmtId="0" fontId="3" fillId="0" borderId="0" xfId="2" applyFont="1" applyFill="1" applyBorder="1" applyAlignment="1"/>
    <xf numFmtId="0" fontId="3" fillId="0" borderId="21" xfId="2" applyFont="1" applyFill="1" applyBorder="1"/>
    <xf numFmtId="0" fontId="3" fillId="0" borderId="22" xfId="2" applyFont="1" applyFill="1" applyBorder="1"/>
    <xf numFmtId="0" fontId="2" fillId="0" borderId="22" xfId="2" applyFont="1" applyFill="1" applyBorder="1"/>
    <xf numFmtId="3" fontId="2" fillId="0" borderId="22" xfId="2" applyNumberFormat="1" applyFont="1" applyFill="1" applyBorder="1"/>
    <xf numFmtId="3" fontId="2" fillId="0" borderId="23" xfId="2" applyNumberFormat="1" applyFont="1" applyFill="1" applyBorder="1"/>
    <xf numFmtId="0" fontId="18" fillId="0" borderId="10" xfId="2" applyFont="1" applyFill="1" applyBorder="1"/>
    <xf numFmtId="0" fontId="18" fillId="0" borderId="0" xfId="2" applyFont="1" applyFill="1" applyBorder="1"/>
    <xf numFmtId="0" fontId="2" fillId="0" borderId="0" xfId="2" applyFont="1" applyFill="1" applyAlignment="1">
      <alignment horizontal="center"/>
    </xf>
    <xf numFmtId="0" fontId="21" fillId="0" borderId="0" xfId="2" applyFont="1" applyBorder="1" applyAlignment="1">
      <alignment horizontal="left" vertical="center"/>
    </xf>
    <xf numFmtId="0" fontId="21" fillId="0" borderId="0" xfId="2" applyFont="1" applyBorder="1" applyAlignment="1">
      <alignment vertical="center"/>
    </xf>
    <xf numFmtId="0" fontId="3" fillId="0" borderId="0" xfId="2" applyFont="1" applyBorder="1" applyAlignment="1">
      <alignment horizontal="right" vertical="center"/>
    </xf>
    <xf numFmtId="0" fontId="2" fillId="0" borderId="0" xfId="2" applyFont="1"/>
    <xf numFmtId="0" fontId="2" fillId="0" borderId="0" xfId="2" applyFont="1" applyBorder="1" applyAlignment="1">
      <alignment horizontal="right"/>
    </xf>
    <xf numFmtId="0" fontId="2" fillId="0" borderId="0" xfId="2" applyFont="1" applyBorder="1"/>
    <xf numFmtId="0" fontId="2" fillId="0" borderId="0" xfId="2" applyFont="1" applyFill="1"/>
    <xf numFmtId="0" fontId="2" fillId="0" borderId="10" xfId="2" applyFont="1" applyFill="1" applyBorder="1"/>
    <xf numFmtId="0" fontId="2" fillId="0" borderId="12" xfId="2" applyFont="1" applyFill="1" applyBorder="1"/>
    <xf numFmtId="0" fontId="2" fillId="0" borderId="0" xfId="2" applyFont="1" applyFill="1" applyBorder="1" applyAlignment="1">
      <alignment horizontal="center"/>
    </xf>
    <xf numFmtId="167" fontId="2" fillId="0" borderId="0" xfId="2" applyNumberFormat="1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0" xfId="2" applyFont="1" applyBorder="1" applyAlignment="1">
      <alignment horizontal="left"/>
    </xf>
    <xf numFmtId="0" fontId="2" fillId="0" borderId="8" xfId="2" applyFont="1" applyFill="1" applyBorder="1" applyAlignment="1">
      <alignment horizontal="center"/>
    </xf>
    <xf numFmtId="3" fontId="2" fillId="0" borderId="0" xfId="2" applyNumberFormat="1" applyFont="1" applyFill="1"/>
    <xf numFmtId="0" fontId="25" fillId="0" borderId="0" xfId="3" applyFont="1"/>
    <xf numFmtId="0" fontId="25" fillId="0" borderId="0" xfId="3" applyFont="1" applyAlignment="1">
      <alignment vertical="center"/>
    </xf>
    <xf numFmtId="0" fontId="25" fillId="0" borderId="24" xfId="3" applyFont="1" applyBorder="1"/>
    <xf numFmtId="0" fontId="30" fillId="0" borderId="24" xfId="0" applyFont="1" applyBorder="1" applyAlignment="1">
      <alignment horizontal="center" vertical="center"/>
    </xf>
    <xf numFmtId="0" fontId="29" fillId="0" borderId="24" xfId="3" applyFont="1" applyBorder="1" applyAlignment="1">
      <alignment vertical="center" wrapText="1"/>
    </xf>
    <xf numFmtId="0" fontId="29" fillId="0" borderId="24" xfId="3" applyFont="1" applyBorder="1" applyAlignment="1">
      <alignment horizontal="center" vertical="center" wrapText="1"/>
    </xf>
    <xf numFmtId="0" fontId="28" fillId="0" borderId="24" xfId="3" applyFont="1" applyBorder="1" applyAlignment="1">
      <alignment vertical="center" wrapText="1"/>
    </xf>
    <xf numFmtId="165" fontId="3" fillId="2" borderId="0" xfId="1" applyNumberFormat="1" applyFont="1" applyFill="1" applyAlignment="1">
      <alignment horizontal="center" wrapText="1"/>
    </xf>
    <xf numFmtId="0" fontId="31" fillId="2" borderId="0" xfId="0" applyFont="1" applyFill="1"/>
    <xf numFmtId="0" fontId="16" fillId="0" borderId="0" xfId="0" applyFont="1"/>
    <xf numFmtId="0" fontId="31" fillId="0" borderId="0" xfId="0" applyFont="1" applyBorder="1"/>
    <xf numFmtId="0" fontId="0" fillId="0" borderId="0" xfId="0" applyBorder="1"/>
    <xf numFmtId="0" fontId="31" fillId="0" borderId="0" xfId="0" applyFont="1"/>
    <xf numFmtId="0" fontId="20" fillId="0" borderId="0" xfId="0" applyFont="1"/>
    <xf numFmtId="0" fontId="0" fillId="0" borderId="24" xfId="0" applyBorder="1" applyAlignment="1">
      <alignment horizontal="center"/>
    </xf>
    <xf numFmtId="0" fontId="0" fillId="0" borderId="24" xfId="0" applyBorder="1"/>
    <xf numFmtId="0" fontId="2" fillId="0" borderId="24" xfId="0" applyFont="1" applyBorder="1"/>
    <xf numFmtId="0" fontId="0" fillId="0" borderId="24" xfId="0" applyFill="1" applyBorder="1"/>
    <xf numFmtId="0" fontId="2" fillId="0" borderId="24" xfId="0" applyFont="1" applyFill="1" applyBorder="1"/>
    <xf numFmtId="0" fontId="0" fillId="0" borderId="0" xfId="0" applyAlignment="1">
      <alignment horizontal="center"/>
    </xf>
    <xf numFmtId="0" fontId="12" fillId="0" borderId="0" xfId="0" applyFont="1"/>
    <xf numFmtId="0" fontId="24" fillId="0" borderId="0" xfId="2" applyFont="1" applyBorder="1" applyAlignment="1"/>
    <xf numFmtId="0" fontId="16" fillId="0" borderId="0" xfId="2" applyFont="1" applyBorder="1" applyAlignment="1"/>
    <xf numFmtId="0" fontId="25" fillId="0" borderId="24" xfId="3" applyFont="1" applyBorder="1" applyAlignment="1">
      <alignment wrapText="1"/>
    </xf>
    <xf numFmtId="0" fontId="25" fillId="0" borderId="0" xfId="3" applyFont="1" applyAlignment="1">
      <alignment wrapText="1"/>
    </xf>
    <xf numFmtId="165" fontId="23" fillId="0" borderId="24" xfId="1" applyNumberFormat="1" applyFont="1" applyBorder="1" applyAlignment="1">
      <alignment horizontal="center" vertical="center" wrapText="1"/>
    </xf>
    <xf numFmtId="165" fontId="32" fillId="0" borderId="24" xfId="1" applyNumberFormat="1" applyFont="1" applyBorder="1" applyAlignment="1">
      <alignment horizontal="center" vertical="center" wrapText="1"/>
    </xf>
    <xf numFmtId="3" fontId="0" fillId="0" borderId="0" xfId="0" applyNumberFormat="1"/>
    <xf numFmtId="165" fontId="7" fillId="3" borderId="0" xfId="1" applyNumberFormat="1" applyFont="1" applyFill="1" applyAlignment="1">
      <alignment horizontal="right" wrapText="1"/>
    </xf>
    <xf numFmtId="0" fontId="0" fillId="0" borderId="0" xfId="0" applyFill="1" applyAlignment="1">
      <alignment wrapText="1"/>
    </xf>
    <xf numFmtId="165" fontId="0" fillId="0" borderId="0" xfId="0" applyNumberFormat="1" applyFill="1"/>
    <xf numFmtId="0" fontId="2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169" fontId="0" fillId="0" borderId="24" xfId="1" applyNumberFormat="1" applyFont="1" applyFill="1" applyBorder="1"/>
    <xf numFmtId="169" fontId="0" fillId="0" borderId="0" xfId="0" applyNumberFormat="1" applyFill="1"/>
    <xf numFmtId="0" fontId="22" fillId="0" borderId="0" xfId="0" applyFont="1" applyFill="1"/>
    <xf numFmtId="165" fontId="11" fillId="0" borderId="0" xfId="1" applyNumberFormat="1" applyFont="1" applyFill="1"/>
    <xf numFmtId="165" fontId="0" fillId="0" borderId="0" xfId="1" applyNumberFormat="1" applyFont="1" applyFill="1"/>
    <xf numFmtId="165" fontId="3" fillId="2" borderId="6" xfId="1" applyNumberFormat="1" applyFont="1" applyFill="1" applyBorder="1" applyAlignment="1">
      <alignment horizontal="justify"/>
    </xf>
    <xf numFmtId="165" fontId="3" fillId="2" borderId="34" xfId="1" applyNumberFormat="1" applyFont="1" applyFill="1" applyBorder="1" applyAlignment="1">
      <alignment horizontal="justify"/>
    </xf>
    <xf numFmtId="0" fontId="33" fillId="2" borderId="11" xfId="0" applyFont="1" applyFill="1" applyBorder="1"/>
    <xf numFmtId="0" fontId="33" fillId="2" borderId="11" xfId="0" applyFont="1" applyFill="1" applyBorder="1" applyAlignment="1">
      <alignment horizontal="center"/>
    </xf>
    <xf numFmtId="165" fontId="2" fillId="0" borderId="0" xfId="1" applyNumberFormat="1" applyFont="1" applyBorder="1"/>
    <xf numFmtId="165" fontId="2" fillId="0" borderId="0" xfId="1" applyNumberFormat="1" applyFont="1"/>
    <xf numFmtId="165" fontId="0" fillId="0" borderId="0" xfId="1" applyNumberFormat="1" applyFont="1" applyBorder="1"/>
    <xf numFmtId="0" fontId="33" fillId="2" borderId="11" xfId="0" applyFont="1" applyFill="1" applyBorder="1" applyAlignment="1">
      <alignment wrapText="1"/>
    </xf>
    <xf numFmtId="0" fontId="33" fillId="2" borderId="11" xfId="0" applyFont="1" applyFill="1" applyBorder="1" applyAlignment="1">
      <alignment horizontal="center" wrapText="1"/>
    </xf>
    <xf numFmtId="165" fontId="0" fillId="0" borderId="0" xfId="1" applyNumberFormat="1" applyFont="1" applyAlignment="1">
      <alignment wrapText="1"/>
    </xf>
    <xf numFmtId="165" fontId="4" fillId="2" borderId="0" xfId="1" applyNumberFormat="1" applyFont="1" applyFill="1" applyBorder="1" applyAlignment="1">
      <alignment horizontal="justify"/>
    </xf>
    <xf numFmtId="0" fontId="2" fillId="0" borderId="0" xfId="2" applyFont="1" applyBorder="1" applyAlignment="1">
      <alignment wrapText="1"/>
    </xf>
    <xf numFmtId="165" fontId="2" fillId="0" borderId="0" xfId="1" applyNumberFormat="1" applyFont="1" applyBorder="1" applyAlignment="1">
      <alignment wrapText="1"/>
    </xf>
    <xf numFmtId="0" fontId="4" fillId="2" borderId="0" xfId="0" applyFont="1" applyFill="1" applyAlignment="1">
      <alignment horizontal="justify" wrapText="1"/>
    </xf>
    <xf numFmtId="165" fontId="8" fillId="2" borderId="0" xfId="1" applyNumberFormat="1" applyFont="1" applyFill="1" applyAlignment="1">
      <alignment horizontal="justify"/>
    </xf>
    <xf numFmtId="165" fontId="8" fillId="2" borderId="0" xfId="1" applyNumberFormat="1" applyFont="1" applyFill="1" applyAlignment="1">
      <alignment horizontal="justify" wrapText="1"/>
    </xf>
    <xf numFmtId="165" fontId="7" fillId="2" borderId="0" xfId="1" applyNumberFormat="1" applyFont="1" applyFill="1" applyBorder="1" applyAlignment="1">
      <alignment horizontal="justify"/>
    </xf>
    <xf numFmtId="165" fontId="7" fillId="2" borderId="0" xfId="1" applyNumberFormat="1" applyFont="1" applyFill="1" applyBorder="1" applyAlignment="1">
      <alignment horizontal="justify" wrapText="1"/>
    </xf>
    <xf numFmtId="165" fontId="3" fillId="2" borderId="0" xfId="1" applyNumberFormat="1" applyFont="1" applyFill="1" applyBorder="1" applyAlignment="1">
      <alignment horizontal="justify"/>
    </xf>
    <xf numFmtId="165" fontId="3" fillId="2" borderId="0" xfId="1" applyNumberFormat="1" applyFont="1" applyFill="1" applyBorder="1" applyAlignment="1">
      <alignment horizontal="justify" wrapText="1"/>
    </xf>
    <xf numFmtId="165" fontId="3" fillId="2" borderId="0" xfId="1" applyNumberFormat="1" applyFont="1" applyFill="1" applyAlignment="1">
      <alignment horizontal="justify" wrapText="1"/>
    </xf>
    <xf numFmtId="9" fontId="3" fillId="2" borderId="0" xfId="1" applyNumberFormat="1" applyFont="1" applyFill="1" applyAlignment="1">
      <alignment horizontal="justify"/>
    </xf>
    <xf numFmtId="9" fontId="3" fillId="2" borderId="0" xfId="1" applyNumberFormat="1" applyFont="1" applyFill="1" applyAlignment="1">
      <alignment horizontal="justify" wrapText="1"/>
    </xf>
    <xf numFmtId="165" fontId="4" fillId="2" borderId="0" xfId="1" applyNumberFormat="1" applyFont="1" applyFill="1" applyAlignment="1">
      <alignment horizontal="justify" wrapText="1"/>
    </xf>
    <xf numFmtId="0" fontId="11" fillId="0" borderId="0" xfId="0" applyFont="1" applyBorder="1" applyAlignment="1"/>
    <xf numFmtId="164" fontId="0" fillId="0" borderId="0" xfId="1" applyFont="1" applyFill="1" applyAlignment="1">
      <alignment wrapText="1"/>
    </xf>
    <xf numFmtId="0" fontId="0" fillId="0" borderId="0" xfId="0" applyFill="1" applyBorder="1" applyAlignment="1">
      <alignment horizontal="left" vertical="center"/>
    </xf>
    <xf numFmtId="164" fontId="16" fillId="0" borderId="0" xfId="1" applyFont="1" applyFill="1"/>
    <xf numFmtId="0" fontId="0" fillId="0" borderId="0" xfId="0" applyBorder="1" applyAlignment="1">
      <alignment horizontal="left" vertical="center"/>
    </xf>
    <xf numFmtId="169" fontId="16" fillId="0" borderId="0" xfId="1" applyNumberFormat="1" applyFont="1" applyFill="1"/>
    <xf numFmtId="0" fontId="31" fillId="0" borderId="0" xfId="0" applyFont="1" applyFill="1" applyAlignment="1">
      <alignment horizontal="center"/>
    </xf>
    <xf numFmtId="169" fontId="31" fillId="0" borderId="0" xfId="1" applyNumberFormat="1" applyFont="1" applyFill="1" applyAlignment="1">
      <alignment horizontal="center"/>
    </xf>
    <xf numFmtId="164" fontId="31" fillId="0" borderId="0" xfId="1" applyFont="1" applyFill="1" applyAlignment="1">
      <alignment horizontal="center"/>
    </xf>
    <xf numFmtId="0" fontId="16" fillId="0" borderId="0" xfId="0" applyFont="1" applyFill="1"/>
    <xf numFmtId="0" fontId="12" fillId="0" borderId="25" xfId="0" applyFont="1" applyFill="1" applyBorder="1" applyAlignment="1">
      <alignment horizontal="left" vertical="center"/>
    </xf>
    <xf numFmtId="0" fontId="37" fillId="0" borderId="26" xfId="0" applyFont="1" applyFill="1" applyBorder="1"/>
    <xf numFmtId="169" fontId="37" fillId="0" borderId="26" xfId="1" applyNumberFormat="1" applyFont="1" applyFill="1" applyBorder="1"/>
    <xf numFmtId="164" fontId="37" fillId="0" borderId="26" xfId="1" applyFont="1" applyFill="1" applyBorder="1"/>
    <xf numFmtId="164" fontId="37" fillId="0" borderId="27" xfId="1" applyFont="1" applyFill="1" applyBorder="1"/>
    <xf numFmtId="0" fontId="0" fillId="0" borderId="28" xfId="0" applyFill="1" applyBorder="1" applyAlignment="1">
      <alignment horizontal="left" vertical="center"/>
    </xf>
    <xf numFmtId="170" fontId="11" fillId="0" borderId="29" xfId="0" applyNumberFormat="1" applyFont="1" applyFill="1" applyBorder="1"/>
    <xf numFmtId="169" fontId="11" fillId="0" borderId="29" xfId="1" applyNumberFormat="1" applyFont="1" applyFill="1" applyBorder="1"/>
    <xf numFmtId="164" fontId="11" fillId="0" borderId="29" xfId="1" applyFont="1" applyFill="1" applyBorder="1"/>
    <xf numFmtId="164" fontId="11" fillId="0" borderId="30" xfId="1" applyFont="1" applyFill="1" applyBorder="1"/>
    <xf numFmtId="170" fontId="11" fillId="0" borderId="28" xfId="0" applyNumberFormat="1" applyFont="1" applyFill="1" applyBorder="1"/>
    <xf numFmtId="0" fontId="11" fillId="0" borderId="29" xfId="0" applyFont="1" applyFill="1" applyBorder="1"/>
    <xf numFmtId="169" fontId="37" fillId="0" borderId="32" xfId="1" applyNumberFormat="1" applyFont="1" applyFill="1" applyBorder="1" applyAlignment="1">
      <alignment horizontal="center"/>
    </xf>
    <xf numFmtId="164" fontId="37" fillId="0" borderId="32" xfId="1" applyFont="1" applyFill="1" applyBorder="1" applyAlignment="1">
      <alignment horizontal="center"/>
    </xf>
    <xf numFmtId="164" fontId="37" fillId="0" borderId="33" xfId="1" applyFont="1" applyFill="1" applyBorder="1"/>
    <xf numFmtId="169" fontId="0" fillId="0" borderId="0" xfId="1" applyNumberFormat="1" applyFont="1" applyFill="1" applyBorder="1" applyAlignment="1">
      <alignment horizontal="left" vertical="center"/>
    </xf>
    <xf numFmtId="164" fontId="0" fillId="0" borderId="0" xfId="1" applyFont="1" applyFill="1" applyBorder="1" applyAlignment="1">
      <alignment horizontal="left" vertical="center"/>
    </xf>
    <xf numFmtId="14" fontId="11" fillId="0" borderId="28" xfId="0" applyNumberFormat="1" applyFont="1" applyFill="1" applyBorder="1"/>
    <xf numFmtId="169" fontId="0" fillId="0" borderId="29" xfId="1" applyNumberFormat="1" applyFont="1" applyFill="1" applyBorder="1" applyAlignment="1">
      <alignment horizontal="left" vertical="center"/>
    </xf>
    <xf numFmtId="164" fontId="0" fillId="0" borderId="29" xfId="1" applyFont="1" applyFill="1" applyBorder="1" applyAlignment="1">
      <alignment horizontal="left" vertical="center"/>
    </xf>
    <xf numFmtId="170" fontId="38" fillId="0" borderId="28" xfId="0" applyNumberFormat="1" applyFont="1" applyFill="1" applyBorder="1"/>
    <xf numFmtId="0" fontId="0" fillId="0" borderId="29" xfId="0" applyFill="1" applyBorder="1" applyAlignment="1">
      <alignment horizontal="left" vertical="center"/>
    </xf>
    <xf numFmtId="169" fontId="2" fillId="0" borderId="29" xfId="1" applyNumberFormat="1" applyFont="1" applyFill="1" applyBorder="1" applyAlignment="1">
      <alignment horizontal="left" vertical="center"/>
    </xf>
    <xf numFmtId="164" fontId="2" fillId="0" borderId="29" xfId="1" applyFont="1" applyFill="1" applyBorder="1" applyAlignment="1">
      <alignment horizontal="left" vertical="center"/>
    </xf>
    <xf numFmtId="164" fontId="11" fillId="0" borderId="33" xfId="1" applyFont="1" applyFill="1" applyBorder="1"/>
    <xf numFmtId="170" fontId="11" fillId="0" borderId="35" xfId="0" applyNumberFormat="1" applyFont="1" applyFill="1" applyBorder="1"/>
    <xf numFmtId="0" fontId="11" fillId="0" borderId="36" xfId="0" applyFont="1" applyFill="1" applyBorder="1"/>
    <xf numFmtId="169" fontId="0" fillId="0" borderId="36" xfId="1" applyNumberFormat="1" applyFont="1" applyFill="1" applyBorder="1" applyAlignment="1">
      <alignment horizontal="left" vertical="center"/>
    </xf>
    <xf numFmtId="164" fontId="0" fillId="0" borderId="36" xfId="1" applyFont="1" applyFill="1" applyBorder="1" applyAlignment="1">
      <alignment horizontal="left" vertical="center"/>
    </xf>
    <xf numFmtId="164" fontId="11" fillId="0" borderId="39" xfId="1" applyFont="1" applyFill="1" applyBorder="1"/>
    <xf numFmtId="170" fontId="11" fillId="0" borderId="28" xfId="0" applyNumberFormat="1" applyFont="1" applyBorder="1"/>
    <xf numFmtId="0" fontId="0" fillId="0" borderId="29" xfId="0" applyBorder="1" applyAlignment="1">
      <alignment horizontal="left" vertical="center"/>
    </xf>
    <xf numFmtId="0" fontId="2" fillId="0" borderId="29" xfId="0" applyFont="1" applyBorder="1" applyAlignment="1">
      <alignment horizontal="left" vertical="center"/>
    </xf>
    <xf numFmtId="164" fontId="11" fillId="0" borderId="36" xfId="1" applyFont="1" applyFill="1" applyBorder="1"/>
    <xf numFmtId="0" fontId="0" fillId="0" borderId="24" xfId="0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0" xfId="0" applyFont="1" applyFill="1"/>
    <xf numFmtId="169" fontId="0" fillId="0" borderId="0" xfId="1" applyNumberFormat="1" applyFont="1" applyBorder="1"/>
    <xf numFmtId="169" fontId="0" fillId="0" borderId="0" xfId="1" applyNumberFormat="1" applyFont="1"/>
    <xf numFmtId="169" fontId="0" fillId="0" borderId="24" xfId="1" applyNumberFormat="1" applyFont="1" applyBorder="1" applyAlignment="1">
      <alignment horizontal="center"/>
    </xf>
    <xf numFmtId="169" fontId="0" fillId="0" borderId="24" xfId="1" applyNumberFormat="1" applyFont="1" applyBorder="1"/>
    <xf numFmtId="0" fontId="0" fillId="0" borderId="0" xfId="0" applyFill="1" applyAlignment="1">
      <alignment horizontal="center"/>
    </xf>
    <xf numFmtId="0" fontId="36" fillId="0" borderId="11" xfId="0" applyFont="1" applyFill="1" applyBorder="1"/>
    <xf numFmtId="0" fontId="36" fillId="0" borderId="11" xfId="0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0" fillId="0" borderId="24" xfId="0" applyFill="1" applyBorder="1" applyAlignment="1">
      <alignment vertical="center"/>
    </xf>
    <xf numFmtId="0" fontId="0" fillId="0" borderId="24" xfId="0" applyBorder="1" applyAlignment="1">
      <alignment horizontal="center"/>
    </xf>
    <xf numFmtId="165" fontId="25" fillId="0" borderId="0" xfId="3" applyNumberFormat="1" applyFont="1" applyAlignment="1">
      <alignment vertical="center"/>
    </xf>
    <xf numFmtId="170" fontId="11" fillId="0" borderId="35" xfId="0" applyNumberFormat="1" applyFont="1" applyBorder="1"/>
    <xf numFmtId="0" fontId="0" fillId="0" borderId="36" xfId="0" applyBorder="1" applyAlignment="1">
      <alignment horizontal="left" vertical="center"/>
    </xf>
    <xf numFmtId="165" fontId="4" fillId="0" borderId="3" xfId="1" applyNumberFormat="1" applyFont="1" applyFill="1" applyBorder="1" applyAlignment="1">
      <alignment horizontal="justify"/>
    </xf>
    <xf numFmtId="0" fontId="11" fillId="0" borderId="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26" fillId="0" borderId="0" xfId="3" applyFont="1" applyAlignment="1">
      <alignment horizontal="center"/>
    </xf>
    <xf numFmtId="0" fontId="27" fillId="0" borderId="0" xfId="3" applyFont="1" applyAlignment="1">
      <alignment horizontal="center"/>
    </xf>
    <xf numFmtId="0" fontId="2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9" fillId="0" borderId="10" xfId="2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center" vertical="center"/>
    </xf>
    <xf numFmtId="0" fontId="19" fillId="0" borderId="12" xfId="2" applyFont="1" applyFill="1" applyBorder="1" applyAlignment="1">
      <alignment horizontal="center" vertical="center"/>
    </xf>
    <xf numFmtId="0" fontId="35" fillId="0" borderId="0" xfId="0" applyFont="1" applyAlignment="1">
      <alignment horizontal="center" wrapText="1"/>
    </xf>
    <xf numFmtId="0" fontId="34" fillId="2" borderId="0" xfId="0" applyFont="1" applyFill="1" applyAlignment="1">
      <alignment horizontal="center"/>
    </xf>
    <xf numFmtId="0" fontId="35" fillId="2" borderId="0" xfId="0" applyFont="1" applyFill="1" applyAlignment="1">
      <alignment horizontal="left" wrapText="1"/>
    </xf>
    <xf numFmtId="0" fontId="0" fillId="0" borderId="24" xfId="0" applyBorder="1" applyAlignment="1">
      <alignment horizontal="center"/>
    </xf>
    <xf numFmtId="0" fontId="0" fillId="0" borderId="24" xfId="0" applyBorder="1" applyAlignment="1"/>
    <xf numFmtId="169" fontId="12" fillId="0" borderId="24" xfId="1" applyNumberFormat="1" applyFont="1" applyBorder="1" applyAlignment="1"/>
    <xf numFmtId="170" fontId="37" fillId="0" borderId="31" xfId="0" applyNumberFormat="1" applyFont="1" applyFill="1" applyBorder="1" applyAlignment="1">
      <alignment horizontal="center"/>
    </xf>
    <xf numFmtId="170" fontId="37" fillId="0" borderId="32" xfId="0" applyNumberFormat="1" applyFont="1" applyFill="1" applyBorder="1" applyAlignment="1">
      <alignment horizontal="center"/>
    </xf>
    <xf numFmtId="0" fontId="31" fillId="0" borderId="37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31" fillId="0" borderId="38" xfId="0" applyFont="1" applyFill="1" applyBorder="1" applyAlignment="1">
      <alignment horizontal="center"/>
    </xf>
    <xf numFmtId="0" fontId="37" fillId="0" borderId="31" xfId="0" applyFont="1" applyFill="1" applyBorder="1" applyAlignment="1">
      <alignment horizontal="center"/>
    </xf>
    <xf numFmtId="0" fontId="37" fillId="0" borderId="32" xfId="0" applyFont="1" applyFill="1" applyBorder="1" applyAlignment="1">
      <alignment horizontal="center"/>
    </xf>
    <xf numFmtId="0" fontId="12" fillId="0" borderId="37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</cellXfs>
  <cellStyles count="5">
    <cellStyle name="Comma" xfId="1" builtinId="3"/>
    <cellStyle name="Comma 2 2" xfId="4"/>
    <cellStyle name="Normal" xfId="0" builtinId="0"/>
    <cellStyle name="Normal 2" xfId="3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7"/>
  <sheetViews>
    <sheetView tabSelected="1" topLeftCell="A16" workbookViewId="0">
      <selection activeCell="G57" sqref="G57"/>
    </sheetView>
  </sheetViews>
  <sheetFormatPr defaultColWidth="9.140625" defaultRowHeight="12.75" x14ac:dyDescent="0.2"/>
  <cols>
    <col min="1" max="2" width="9.140625" style="63"/>
    <col min="3" max="3" width="9.28515625" style="63" customWidth="1"/>
    <col min="4" max="4" width="11.42578125" style="63" customWidth="1"/>
    <col min="5" max="5" width="12.85546875" style="63" customWidth="1"/>
    <col min="6" max="6" width="5.42578125" style="63" customWidth="1"/>
    <col min="7" max="8" width="9.140625" style="63"/>
    <col min="9" max="9" width="3.140625" style="63" customWidth="1"/>
    <col min="10" max="10" width="9.140625" style="63"/>
    <col min="11" max="11" width="1.85546875" style="64" customWidth="1"/>
    <col min="12" max="16384" width="9.140625" style="64"/>
  </cols>
  <sheetData>
    <row r="2" spans="1:10" x14ac:dyDescent="0.2">
      <c r="A2" s="65"/>
      <c r="B2" s="66"/>
      <c r="C2" s="66"/>
      <c r="D2" s="66"/>
      <c r="E2" s="66"/>
      <c r="F2" s="66"/>
      <c r="G2" s="66"/>
      <c r="H2" s="66"/>
      <c r="I2" s="66"/>
      <c r="J2" s="67"/>
    </row>
    <row r="3" spans="1:10" s="75" customFormat="1" x14ac:dyDescent="0.2">
      <c r="A3" s="68"/>
      <c r="B3" s="69" t="s">
        <v>104</v>
      </c>
      <c r="C3" s="69"/>
      <c r="D3" s="69"/>
      <c r="E3" s="70" t="s">
        <v>105</v>
      </c>
      <c r="F3" s="71"/>
      <c r="G3" s="72"/>
      <c r="H3" s="73"/>
      <c r="I3" s="69"/>
      <c r="J3" s="74"/>
    </row>
    <row r="4" spans="1:10" s="75" customFormat="1" ht="12" x14ac:dyDescent="0.2">
      <c r="A4" s="68"/>
      <c r="B4" s="69" t="s">
        <v>106</v>
      </c>
      <c r="C4" s="69"/>
      <c r="D4" s="69"/>
      <c r="E4" s="73" t="s">
        <v>107</v>
      </c>
      <c r="F4" s="76"/>
      <c r="G4" s="77"/>
      <c r="H4" s="78"/>
      <c r="I4" s="78"/>
      <c r="J4" s="74"/>
    </row>
    <row r="5" spans="1:10" s="75" customFormat="1" ht="12" x14ac:dyDescent="0.2">
      <c r="A5" s="68"/>
      <c r="B5" s="69" t="s">
        <v>108</v>
      </c>
      <c r="C5" s="69"/>
      <c r="D5" s="69"/>
      <c r="E5" s="79" t="s">
        <v>109</v>
      </c>
      <c r="F5" s="73"/>
      <c r="G5" s="73"/>
      <c r="H5" s="73"/>
      <c r="I5" s="73"/>
      <c r="J5" s="74"/>
    </row>
    <row r="6" spans="1:10" s="75" customFormat="1" ht="12" x14ac:dyDescent="0.2">
      <c r="A6" s="68"/>
      <c r="B6" s="69"/>
      <c r="C6" s="69"/>
      <c r="D6" s="69"/>
      <c r="E6" s="69"/>
      <c r="F6" s="69"/>
      <c r="G6" s="77"/>
      <c r="H6" s="77"/>
      <c r="I6" s="78"/>
      <c r="J6" s="74"/>
    </row>
    <row r="7" spans="1:10" s="75" customFormat="1" ht="12" x14ac:dyDescent="0.2">
      <c r="A7" s="68"/>
      <c r="B7" s="69" t="s">
        <v>110</v>
      </c>
      <c r="C7" s="69"/>
      <c r="D7" s="69"/>
      <c r="E7" s="73" t="s">
        <v>125</v>
      </c>
      <c r="F7" s="80"/>
      <c r="G7" s="69"/>
      <c r="H7" s="69"/>
      <c r="I7" s="69"/>
      <c r="J7" s="74"/>
    </row>
    <row r="8" spans="1:10" s="75" customFormat="1" ht="12" x14ac:dyDescent="0.2">
      <c r="A8" s="68"/>
      <c r="B8" s="69" t="s">
        <v>111</v>
      </c>
      <c r="C8" s="69"/>
      <c r="D8" s="69"/>
      <c r="E8" s="81">
        <v>9719</v>
      </c>
      <c r="F8" s="82"/>
      <c r="G8" s="69"/>
      <c r="H8" s="69"/>
      <c r="I8" s="69"/>
      <c r="J8" s="74"/>
    </row>
    <row r="9" spans="1:10" s="75" customFormat="1" ht="12" x14ac:dyDescent="0.2">
      <c r="A9" s="68"/>
      <c r="B9" s="69"/>
      <c r="C9" s="69"/>
      <c r="D9" s="69"/>
      <c r="E9" s="69"/>
      <c r="F9" s="69"/>
      <c r="G9" s="69"/>
      <c r="H9" s="69"/>
      <c r="I9" s="69"/>
      <c r="J9" s="74"/>
    </row>
    <row r="10" spans="1:10" s="75" customFormat="1" ht="12" x14ac:dyDescent="0.2">
      <c r="A10" s="68"/>
      <c r="B10" s="69" t="s">
        <v>112</v>
      </c>
      <c r="C10" s="69"/>
      <c r="D10" s="69"/>
      <c r="E10" s="73" t="s">
        <v>113</v>
      </c>
      <c r="F10" s="73"/>
      <c r="G10" s="73"/>
      <c r="H10" s="73"/>
      <c r="I10" s="73"/>
      <c r="J10" s="74"/>
    </row>
    <row r="11" spans="1:10" s="75" customFormat="1" ht="12" x14ac:dyDescent="0.2">
      <c r="A11" s="68"/>
      <c r="B11" s="69"/>
      <c r="C11" s="69"/>
      <c r="D11" s="69"/>
      <c r="E11" s="78"/>
      <c r="F11" s="78"/>
      <c r="G11" s="78"/>
      <c r="H11" s="78"/>
      <c r="I11" s="78"/>
      <c r="J11" s="74"/>
    </row>
    <row r="12" spans="1:10" s="75" customFormat="1" ht="12" x14ac:dyDescent="0.2">
      <c r="A12" s="68"/>
      <c r="B12" s="69"/>
      <c r="C12" s="69"/>
      <c r="D12" s="69"/>
      <c r="E12" s="69"/>
      <c r="F12" s="69"/>
      <c r="G12" s="69"/>
      <c r="H12" s="69"/>
      <c r="I12" s="69"/>
      <c r="J12" s="74"/>
    </row>
    <row r="13" spans="1:10" x14ac:dyDescent="0.2">
      <c r="A13" s="83"/>
      <c r="B13" s="84"/>
      <c r="C13" s="84"/>
      <c r="D13" s="84"/>
      <c r="E13" s="84"/>
      <c r="F13" s="84"/>
      <c r="G13" s="84"/>
      <c r="H13" s="84"/>
      <c r="I13" s="84"/>
      <c r="J13" s="85"/>
    </row>
    <row r="14" spans="1:10" x14ac:dyDescent="0.2">
      <c r="A14" s="83"/>
      <c r="B14" s="84"/>
      <c r="C14" s="84"/>
      <c r="D14" s="84"/>
      <c r="E14" s="84"/>
      <c r="F14" s="84"/>
      <c r="G14" s="84"/>
      <c r="H14" s="84"/>
      <c r="I14" s="84"/>
      <c r="J14" s="85"/>
    </row>
    <row r="15" spans="1:10" x14ac:dyDescent="0.2">
      <c r="A15" s="83"/>
      <c r="B15" s="84"/>
      <c r="C15" s="84"/>
      <c r="D15" s="84"/>
      <c r="E15" s="84"/>
      <c r="F15" s="84"/>
      <c r="G15" s="84"/>
      <c r="H15" s="84"/>
      <c r="I15" s="84"/>
      <c r="J15" s="85"/>
    </row>
    <row r="16" spans="1:10" x14ac:dyDescent="0.2">
      <c r="A16" s="83"/>
      <c r="B16" s="84"/>
      <c r="C16" s="84"/>
      <c r="D16" s="84"/>
      <c r="E16" s="84"/>
      <c r="F16" s="84"/>
      <c r="G16" s="84"/>
      <c r="H16" s="84"/>
      <c r="I16" s="84"/>
      <c r="J16" s="85"/>
    </row>
    <row r="17" spans="1:10" x14ac:dyDescent="0.2">
      <c r="A17" s="83"/>
      <c r="B17" s="84"/>
      <c r="C17" s="84"/>
      <c r="D17" s="84"/>
      <c r="E17" s="84"/>
      <c r="F17" s="84"/>
      <c r="G17" s="84"/>
      <c r="H17" s="84"/>
      <c r="I17" s="84"/>
      <c r="J17" s="85"/>
    </row>
    <row r="18" spans="1:10" x14ac:dyDescent="0.2">
      <c r="A18" s="83"/>
      <c r="B18" s="84"/>
      <c r="C18" s="84"/>
      <c r="D18" s="84"/>
      <c r="E18" s="84"/>
      <c r="F18" s="84"/>
      <c r="G18" s="84"/>
      <c r="H18" s="84"/>
      <c r="I18" s="84"/>
      <c r="J18" s="85"/>
    </row>
    <row r="19" spans="1:10" x14ac:dyDescent="0.2">
      <c r="A19" s="83"/>
      <c r="B19" s="84"/>
      <c r="C19" s="84"/>
      <c r="D19" s="84"/>
      <c r="E19" s="84"/>
      <c r="F19" s="84"/>
      <c r="G19" s="84"/>
      <c r="H19" s="84"/>
      <c r="I19" s="84"/>
      <c r="J19" s="85"/>
    </row>
    <row r="20" spans="1:10" x14ac:dyDescent="0.2">
      <c r="A20" s="83"/>
      <c r="B20" s="84"/>
      <c r="C20" s="84"/>
      <c r="D20" s="84"/>
      <c r="E20" s="84"/>
      <c r="F20" s="84"/>
      <c r="G20" s="84"/>
      <c r="H20" s="84"/>
      <c r="I20" s="84"/>
      <c r="J20" s="85"/>
    </row>
    <row r="21" spans="1:10" x14ac:dyDescent="0.2">
      <c r="A21" s="83"/>
      <c r="C21" s="84"/>
      <c r="D21" s="84"/>
      <c r="E21" s="84"/>
      <c r="F21" s="84"/>
      <c r="G21" s="84"/>
      <c r="H21" s="84"/>
      <c r="I21" s="84"/>
      <c r="J21" s="85"/>
    </row>
    <row r="22" spans="1:10" x14ac:dyDescent="0.2">
      <c r="A22" s="83"/>
      <c r="B22" s="84"/>
      <c r="C22" s="84"/>
      <c r="D22" s="84"/>
      <c r="E22" s="84"/>
      <c r="F22" s="84"/>
      <c r="G22" s="84"/>
      <c r="H22" s="84"/>
      <c r="I22" s="84"/>
      <c r="J22" s="85"/>
    </row>
    <row r="23" spans="1:10" x14ac:dyDescent="0.2">
      <c r="A23" s="83"/>
      <c r="B23" s="84"/>
      <c r="C23" s="84"/>
      <c r="D23" s="84"/>
      <c r="E23" s="84"/>
      <c r="F23" s="84"/>
      <c r="G23" s="84"/>
      <c r="H23" s="84"/>
      <c r="I23" s="84"/>
      <c r="J23" s="85"/>
    </row>
    <row r="24" spans="1:10" x14ac:dyDescent="0.2">
      <c r="A24" s="83"/>
      <c r="B24" s="84"/>
      <c r="C24" s="84"/>
      <c r="D24" s="84"/>
      <c r="E24" s="84"/>
      <c r="F24" s="84"/>
      <c r="G24" s="84"/>
      <c r="H24" s="84"/>
      <c r="I24" s="84"/>
      <c r="J24" s="85"/>
    </row>
    <row r="25" spans="1:10" ht="33.75" x14ac:dyDescent="0.5">
      <c r="A25" s="275" t="s">
        <v>114</v>
      </c>
      <c r="B25" s="276"/>
      <c r="C25" s="276"/>
      <c r="D25" s="276"/>
      <c r="E25" s="276"/>
      <c r="F25" s="276"/>
      <c r="G25" s="276"/>
      <c r="H25" s="276"/>
      <c r="I25" s="276"/>
      <c r="J25" s="277"/>
    </row>
    <row r="26" spans="1:10" x14ac:dyDescent="0.2">
      <c r="A26" s="83"/>
      <c r="B26" s="211" t="s">
        <v>115</v>
      </c>
      <c r="C26" s="211"/>
      <c r="D26" s="211"/>
      <c r="E26" s="211"/>
      <c r="F26" s="211"/>
      <c r="G26" s="211"/>
      <c r="H26" s="211"/>
      <c r="I26" s="211"/>
      <c r="J26" s="85"/>
    </row>
    <row r="27" spans="1:10" x14ac:dyDescent="0.2">
      <c r="A27" s="83"/>
      <c r="B27" s="211" t="s">
        <v>124</v>
      </c>
      <c r="C27" s="211"/>
      <c r="D27" s="211"/>
      <c r="E27" s="211"/>
      <c r="F27" s="211"/>
      <c r="G27" s="211"/>
      <c r="H27" s="211"/>
      <c r="I27" s="211"/>
      <c r="J27" s="85"/>
    </row>
    <row r="28" spans="1:10" x14ac:dyDescent="0.2">
      <c r="A28" s="83"/>
      <c r="B28" s="84"/>
      <c r="C28" s="84"/>
      <c r="D28" s="84"/>
      <c r="E28" s="84"/>
      <c r="F28" s="84"/>
      <c r="G28" s="84"/>
      <c r="H28" s="84"/>
      <c r="I28" s="84"/>
      <c r="J28" s="85"/>
    </row>
    <row r="29" spans="1:10" x14ac:dyDescent="0.2">
      <c r="A29" s="83"/>
      <c r="B29" s="84"/>
      <c r="C29" s="84"/>
      <c r="D29" s="84"/>
      <c r="E29" s="84"/>
      <c r="F29" s="84"/>
      <c r="G29" s="84"/>
      <c r="H29" s="84"/>
      <c r="I29" s="84"/>
      <c r="J29" s="85"/>
    </row>
    <row r="30" spans="1:10" ht="33.75" x14ac:dyDescent="0.5">
      <c r="A30" s="83"/>
      <c r="B30" s="84"/>
      <c r="C30" s="84"/>
      <c r="D30" s="84"/>
      <c r="E30" s="86" t="s">
        <v>455</v>
      </c>
      <c r="F30" s="84"/>
      <c r="G30" s="84"/>
      <c r="H30" s="84"/>
      <c r="I30" s="84"/>
      <c r="J30" s="85"/>
    </row>
    <row r="31" spans="1:10" x14ac:dyDescent="0.2">
      <c r="A31" s="83"/>
      <c r="B31" s="84"/>
      <c r="C31" s="84"/>
      <c r="D31" s="84"/>
      <c r="E31" s="84"/>
      <c r="F31" s="84"/>
      <c r="G31" s="84"/>
      <c r="H31" s="84"/>
      <c r="I31" s="84"/>
      <c r="J31" s="85"/>
    </row>
    <row r="32" spans="1:10" x14ac:dyDescent="0.2">
      <c r="A32" s="83"/>
      <c r="B32" s="84"/>
      <c r="C32" s="84"/>
      <c r="D32" s="84"/>
      <c r="E32" s="84"/>
      <c r="F32" s="84"/>
      <c r="G32" s="84"/>
      <c r="H32" s="84"/>
      <c r="I32" s="84"/>
      <c r="J32" s="85"/>
    </row>
    <row r="33" spans="1:10" x14ac:dyDescent="0.2">
      <c r="A33" s="83"/>
      <c r="B33" s="84"/>
      <c r="C33" s="84"/>
      <c r="D33" s="84"/>
      <c r="E33" s="84"/>
      <c r="F33" s="84"/>
      <c r="G33" s="84"/>
      <c r="H33" s="84"/>
      <c r="I33" s="84"/>
      <c r="J33" s="85"/>
    </row>
    <row r="34" spans="1:10" x14ac:dyDescent="0.2">
      <c r="A34" s="83"/>
      <c r="B34" s="84"/>
      <c r="C34" s="84"/>
      <c r="D34" s="84"/>
      <c r="E34" s="84"/>
      <c r="F34" s="84"/>
      <c r="G34" s="84"/>
      <c r="H34" s="84"/>
      <c r="I34" s="84"/>
      <c r="J34" s="85"/>
    </row>
    <row r="35" spans="1:10" x14ac:dyDescent="0.2">
      <c r="A35" s="83"/>
      <c r="B35" s="84"/>
      <c r="C35" s="84"/>
      <c r="D35" s="84"/>
      <c r="E35" s="84"/>
      <c r="F35" s="84"/>
      <c r="G35" s="84"/>
      <c r="H35" s="84"/>
      <c r="I35" s="84"/>
      <c r="J35" s="85"/>
    </row>
    <row r="36" spans="1:10" x14ac:dyDescent="0.2">
      <c r="A36" s="83"/>
      <c r="B36" s="84"/>
      <c r="C36" s="84"/>
      <c r="D36" s="84"/>
      <c r="E36" s="84"/>
      <c r="F36" s="84"/>
      <c r="G36" s="84"/>
      <c r="H36" s="84"/>
      <c r="I36" s="84"/>
      <c r="J36" s="85"/>
    </row>
    <row r="37" spans="1:10" x14ac:dyDescent="0.2">
      <c r="A37" s="83"/>
      <c r="B37" s="84"/>
      <c r="C37" s="84"/>
      <c r="D37" s="84"/>
      <c r="E37" s="84"/>
      <c r="F37" s="84"/>
      <c r="G37" s="84"/>
      <c r="H37" s="84"/>
      <c r="I37" s="84"/>
      <c r="J37" s="85"/>
    </row>
    <row r="38" spans="1:10" x14ac:dyDescent="0.2">
      <c r="A38" s="83"/>
      <c r="B38" s="84"/>
      <c r="C38" s="84"/>
      <c r="D38" s="84"/>
      <c r="E38" s="84"/>
      <c r="F38" s="84"/>
      <c r="G38" s="84"/>
      <c r="H38" s="84"/>
      <c r="I38" s="84"/>
      <c r="J38" s="85"/>
    </row>
    <row r="39" spans="1:10" x14ac:dyDescent="0.2">
      <c r="A39" s="83"/>
      <c r="B39" s="84"/>
      <c r="C39" s="84"/>
      <c r="D39" s="84"/>
      <c r="E39" s="84"/>
      <c r="F39" s="84"/>
      <c r="G39" s="84"/>
      <c r="H39" s="84"/>
      <c r="I39" s="84"/>
      <c r="J39" s="85"/>
    </row>
    <row r="40" spans="1:10" x14ac:dyDescent="0.2">
      <c r="A40" s="83"/>
      <c r="B40" s="84"/>
      <c r="C40" s="84"/>
      <c r="D40" s="84"/>
      <c r="E40" s="84"/>
      <c r="F40" s="84"/>
      <c r="G40" s="84"/>
      <c r="H40" s="84"/>
      <c r="I40" s="84"/>
      <c r="J40" s="85"/>
    </row>
    <row r="41" spans="1:10" x14ac:dyDescent="0.2">
      <c r="A41" s="83"/>
      <c r="B41" s="84"/>
      <c r="C41" s="84"/>
      <c r="D41" s="84"/>
      <c r="E41" s="84"/>
      <c r="F41" s="84"/>
      <c r="G41" s="84"/>
      <c r="H41" s="84"/>
      <c r="I41" s="84"/>
      <c r="J41" s="85"/>
    </row>
    <row r="42" spans="1:10" x14ac:dyDescent="0.2">
      <c r="A42" s="83"/>
      <c r="B42" s="84"/>
      <c r="C42" s="84"/>
      <c r="D42" s="84"/>
      <c r="E42" s="84"/>
      <c r="F42" s="84"/>
      <c r="G42" s="84"/>
      <c r="H42" s="84"/>
      <c r="I42" s="84"/>
      <c r="J42" s="85"/>
    </row>
    <row r="43" spans="1:10" x14ac:dyDescent="0.2">
      <c r="A43" s="83"/>
      <c r="B43" s="84"/>
      <c r="C43" s="84"/>
      <c r="D43" s="84"/>
      <c r="E43" s="84"/>
      <c r="F43" s="84"/>
      <c r="G43" s="84"/>
      <c r="H43" s="84"/>
      <c r="I43" s="84"/>
      <c r="J43" s="85"/>
    </row>
    <row r="44" spans="1:10" x14ac:dyDescent="0.2">
      <c r="A44" s="83"/>
      <c r="B44" s="84"/>
      <c r="C44" s="84"/>
      <c r="D44" s="84"/>
      <c r="E44" s="84"/>
      <c r="F44" s="84"/>
      <c r="G44" s="84"/>
      <c r="H44" s="84"/>
      <c r="I44" s="84"/>
      <c r="J44" s="85"/>
    </row>
    <row r="45" spans="1:10" x14ac:dyDescent="0.2">
      <c r="A45" s="83"/>
      <c r="B45" s="84"/>
      <c r="C45" s="84"/>
      <c r="D45" s="84"/>
      <c r="E45" s="84"/>
      <c r="F45" s="84"/>
      <c r="G45" s="84"/>
      <c r="H45" s="84"/>
      <c r="I45" s="84"/>
      <c r="J45" s="85"/>
    </row>
    <row r="46" spans="1:10" x14ac:dyDescent="0.2">
      <c r="A46" s="83"/>
      <c r="B46" s="84"/>
      <c r="C46" s="84"/>
      <c r="D46" s="84"/>
      <c r="E46" s="84"/>
      <c r="F46" s="84"/>
      <c r="G46" s="84"/>
      <c r="H46" s="84"/>
      <c r="I46" s="84"/>
      <c r="J46" s="85"/>
    </row>
    <row r="47" spans="1:10" x14ac:dyDescent="0.2">
      <c r="A47" s="83"/>
      <c r="B47" s="84"/>
      <c r="C47" s="84"/>
      <c r="D47" s="84"/>
      <c r="E47" s="84"/>
      <c r="F47" s="84"/>
      <c r="G47" s="84"/>
      <c r="H47" s="84"/>
      <c r="I47" s="84"/>
      <c r="J47" s="85"/>
    </row>
    <row r="48" spans="1:10" s="75" customFormat="1" ht="12" x14ac:dyDescent="0.2">
      <c r="A48" s="68"/>
      <c r="B48" s="69" t="s">
        <v>116</v>
      </c>
      <c r="C48" s="69"/>
      <c r="D48" s="69"/>
      <c r="E48" s="69"/>
      <c r="F48" s="69"/>
      <c r="G48" s="273" t="s">
        <v>117</v>
      </c>
      <c r="H48" s="273"/>
      <c r="I48" s="69"/>
      <c r="J48" s="74"/>
    </row>
    <row r="49" spans="1:10" s="75" customFormat="1" ht="12" x14ac:dyDescent="0.2">
      <c r="A49" s="68"/>
      <c r="B49" s="69"/>
      <c r="C49" s="69"/>
      <c r="D49" s="69"/>
      <c r="E49" s="69"/>
      <c r="F49" s="69"/>
      <c r="G49" s="278"/>
      <c r="H49" s="278"/>
      <c r="I49" s="69"/>
      <c r="J49" s="74"/>
    </row>
    <row r="50" spans="1:10" s="75" customFormat="1" ht="12" x14ac:dyDescent="0.2">
      <c r="A50" s="68"/>
      <c r="B50" s="69" t="s">
        <v>118</v>
      </c>
      <c r="C50" s="69"/>
      <c r="D50" s="69"/>
      <c r="E50" s="69"/>
      <c r="F50" s="69"/>
      <c r="G50" s="273" t="s">
        <v>119</v>
      </c>
      <c r="H50" s="273"/>
      <c r="I50" s="69"/>
      <c r="J50" s="74"/>
    </row>
    <row r="51" spans="1:10" s="75" customFormat="1" ht="12" x14ac:dyDescent="0.2">
      <c r="A51" s="68"/>
      <c r="B51" s="69"/>
      <c r="C51" s="69"/>
      <c r="D51" s="69"/>
      <c r="E51" s="69"/>
      <c r="F51" s="69"/>
      <c r="G51" s="272"/>
      <c r="H51" s="272"/>
      <c r="I51" s="69"/>
      <c r="J51" s="74"/>
    </row>
    <row r="52" spans="1:10" x14ac:dyDescent="0.2">
      <c r="A52" s="83"/>
      <c r="B52" s="84"/>
      <c r="C52" s="84"/>
      <c r="D52" s="84"/>
      <c r="E52" s="84"/>
      <c r="F52" s="84"/>
      <c r="G52" s="84"/>
      <c r="H52" s="84"/>
      <c r="I52" s="84"/>
      <c r="J52" s="85"/>
    </row>
    <row r="53" spans="1:10" s="90" customFormat="1" ht="15" x14ac:dyDescent="0.2">
      <c r="A53" s="87"/>
      <c r="B53" s="69" t="s">
        <v>120</v>
      </c>
      <c r="C53" s="69"/>
      <c r="D53" s="69"/>
      <c r="E53" s="69"/>
      <c r="F53" s="82" t="s">
        <v>121</v>
      </c>
      <c r="G53" s="273" t="s">
        <v>453</v>
      </c>
      <c r="H53" s="273"/>
      <c r="I53" s="88"/>
      <c r="J53" s="89"/>
    </row>
    <row r="54" spans="1:10" s="90" customFormat="1" ht="15" x14ac:dyDescent="0.2">
      <c r="A54" s="87"/>
      <c r="B54" s="69"/>
      <c r="C54" s="69"/>
      <c r="D54" s="69"/>
      <c r="E54" s="69"/>
      <c r="F54" s="82" t="s">
        <v>122</v>
      </c>
      <c r="G54" s="274" t="s">
        <v>454</v>
      </c>
      <c r="H54" s="274"/>
      <c r="I54" s="88"/>
      <c r="J54" s="89"/>
    </row>
    <row r="55" spans="1:10" s="90" customFormat="1" ht="15" x14ac:dyDescent="0.2">
      <c r="A55" s="87"/>
      <c r="B55" s="69"/>
      <c r="C55" s="69"/>
      <c r="D55" s="69"/>
      <c r="E55" s="69"/>
      <c r="F55" s="82"/>
      <c r="G55" s="82"/>
      <c r="H55" s="82"/>
      <c r="I55" s="88"/>
      <c r="J55" s="89"/>
    </row>
    <row r="56" spans="1:10" s="90" customFormat="1" ht="15" x14ac:dyDescent="0.2">
      <c r="A56" s="87"/>
      <c r="B56" s="69" t="s">
        <v>123</v>
      </c>
      <c r="C56" s="69"/>
      <c r="D56" s="69"/>
      <c r="E56" s="82"/>
      <c r="F56" s="69"/>
      <c r="G56" s="273" t="s">
        <v>456</v>
      </c>
      <c r="H56" s="273"/>
      <c r="I56" s="88"/>
      <c r="J56" s="89"/>
    </row>
    <row r="57" spans="1:10" x14ac:dyDescent="0.2">
      <c r="A57" s="91"/>
      <c r="B57" s="92"/>
      <c r="C57" s="92"/>
      <c r="D57" s="92"/>
      <c r="E57" s="92"/>
      <c r="F57" s="92"/>
      <c r="G57" s="92"/>
      <c r="H57" s="92"/>
      <c r="I57" s="92"/>
      <c r="J57" s="93"/>
    </row>
  </sheetData>
  <mergeCells count="8">
    <mergeCell ref="G51:H51"/>
    <mergeCell ref="G53:H53"/>
    <mergeCell ref="G54:H54"/>
    <mergeCell ref="G56:H56"/>
    <mergeCell ref="A25:J25"/>
    <mergeCell ref="G48:H48"/>
    <mergeCell ref="G49:H49"/>
    <mergeCell ref="G50:H50"/>
  </mergeCells>
  <pageMargins left="0.7" right="0.7" top="0.3" bottom="0.51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40"/>
  <sheetViews>
    <sheetView topLeftCell="A85" zoomScale="73" zoomScaleNormal="73" workbookViewId="0">
      <selection activeCell="F138" sqref="F138"/>
    </sheetView>
  </sheetViews>
  <sheetFormatPr defaultColWidth="9.140625" defaultRowHeight="12.75" x14ac:dyDescent="0.2"/>
  <cols>
    <col min="1" max="1" width="3.28515625" style="215" customWidth="1"/>
    <col min="2" max="2" width="9.28515625" style="213" bestFit="1" customWidth="1"/>
    <col min="3" max="3" width="48.5703125" style="213" bestFit="1" customWidth="1"/>
    <col min="4" max="4" width="6.7109375" style="236" bestFit="1" customWidth="1"/>
    <col min="5" max="5" width="19.140625" style="237" bestFit="1" customWidth="1"/>
    <col min="6" max="6" width="20.7109375" style="237" bestFit="1" customWidth="1"/>
    <col min="7" max="16384" width="9.140625" style="215"/>
  </cols>
  <sheetData>
    <row r="2" spans="2:6" ht="15.75" x14ac:dyDescent="0.25">
      <c r="C2" s="217" t="s">
        <v>387</v>
      </c>
      <c r="D2" s="218"/>
      <c r="E2" s="219"/>
      <c r="F2" s="214"/>
    </row>
    <row r="3" spans="2:6" ht="15.75" thickBot="1" x14ac:dyDescent="0.25">
      <c r="C3" s="220"/>
      <c r="D3" s="216"/>
      <c r="E3" s="214"/>
      <c r="F3" s="214"/>
    </row>
    <row r="4" spans="2:6" ht="16.5" thickBot="1" x14ac:dyDescent="0.3">
      <c r="B4" s="294" t="s">
        <v>253</v>
      </c>
      <c r="C4" s="295"/>
      <c r="D4" s="295"/>
      <c r="E4" s="295"/>
      <c r="F4" s="296"/>
    </row>
    <row r="5" spans="2:6" x14ac:dyDescent="0.2">
      <c r="B5" s="221" t="s">
        <v>334</v>
      </c>
      <c r="C5" s="222" t="s">
        <v>335</v>
      </c>
      <c r="D5" s="223" t="s">
        <v>227</v>
      </c>
      <c r="E5" s="224" t="s">
        <v>388</v>
      </c>
      <c r="F5" s="225" t="s">
        <v>336</v>
      </c>
    </row>
    <row r="6" spans="2:6" x14ac:dyDescent="0.2">
      <c r="B6" s="226"/>
      <c r="C6" s="227" t="s">
        <v>423</v>
      </c>
      <c r="D6" s="228">
        <v>1</v>
      </c>
      <c r="E6" s="229">
        <v>17674800</v>
      </c>
      <c r="F6" s="230">
        <f>E6*D6</f>
        <v>17674800</v>
      </c>
    </row>
    <row r="7" spans="2:6" x14ac:dyDescent="0.2">
      <c r="B7" s="226"/>
      <c r="C7" s="227" t="s">
        <v>427</v>
      </c>
      <c r="D7" s="228">
        <v>1</v>
      </c>
      <c r="E7" s="229">
        <v>116500</v>
      </c>
      <c r="F7" s="230">
        <f t="shared" ref="F7:F23" si="0">E7*D7</f>
        <v>116500</v>
      </c>
    </row>
    <row r="8" spans="2:6" x14ac:dyDescent="0.2">
      <c r="B8" s="226"/>
      <c r="C8" s="227" t="s">
        <v>428</v>
      </c>
      <c r="D8" s="228">
        <v>1</v>
      </c>
      <c r="E8" s="229">
        <v>84202</v>
      </c>
      <c r="F8" s="230">
        <f t="shared" si="0"/>
        <v>84202</v>
      </c>
    </row>
    <row r="9" spans="2:6" x14ac:dyDescent="0.2">
      <c r="B9" s="231">
        <v>41579</v>
      </c>
      <c r="C9" s="232" t="s">
        <v>337</v>
      </c>
      <c r="D9" s="228">
        <v>1</v>
      </c>
      <c r="E9" s="229">
        <v>120000</v>
      </c>
      <c r="F9" s="230">
        <f t="shared" si="0"/>
        <v>120000</v>
      </c>
    </row>
    <row r="10" spans="2:6" x14ac:dyDescent="0.2">
      <c r="B10" s="246">
        <v>42696</v>
      </c>
      <c r="C10" s="247" t="s">
        <v>338</v>
      </c>
      <c r="D10" s="228">
        <v>1</v>
      </c>
      <c r="E10" s="254">
        <v>189467</v>
      </c>
      <c r="F10" s="230">
        <f t="shared" si="0"/>
        <v>189467</v>
      </c>
    </row>
    <row r="11" spans="2:6" x14ac:dyDescent="0.2">
      <c r="B11" s="246">
        <v>42688</v>
      </c>
      <c r="C11" s="247" t="s">
        <v>339</v>
      </c>
      <c r="D11" s="228">
        <v>1</v>
      </c>
      <c r="E11" s="254">
        <v>43425</v>
      </c>
      <c r="F11" s="230">
        <f t="shared" si="0"/>
        <v>43425</v>
      </c>
    </row>
    <row r="12" spans="2:6" x14ac:dyDescent="0.2">
      <c r="B12" s="246">
        <v>42681</v>
      </c>
      <c r="C12" s="247" t="s">
        <v>340</v>
      </c>
      <c r="D12" s="228">
        <v>1</v>
      </c>
      <c r="E12" s="254">
        <v>180037</v>
      </c>
      <c r="F12" s="230">
        <f t="shared" si="0"/>
        <v>180037</v>
      </c>
    </row>
    <row r="13" spans="2:6" x14ac:dyDescent="0.2">
      <c r="B13" s="246">
        <v>42679</v>
      </c>
      <c r="C13" s="247" t="s">
        <v>341</v>
      </c>
      <c r="D13" s="228">
        <v>1</v>
      </c>
      <c r="E13" s="254">
        <v>16638</v>
      </c>
      <c r="F13" s="230">
        <f t="shared" si="0"/>
        <v>16638</v>
      </c>
    </row>
    <row r="14" spans="2:6" x14ac:dyDescent="0.2">
      <c r="B14" s="246">
        <v>42684</v>
      </c>
      <c r="C14" s="247" t="s">
        <v>342</v>
      </c>
      <c r="D14" s="228">
        <v>1</v>
      </c>
      <c r="E14" s="254">
        <v>79500</v>
      </c>
      <c r="F14" s="230">
        <f t="shared" si="0"/>
        <v>79500</v>
      </c>
    </row>
    <row r="15" spans="2:6" x14ac:dyDescent="0.2">
      <c r="B15" s="246">
        <v>42682</v>
      </c>
      <c r="C15" s="247" t="s">
        <v>343</v>
      </c>
      <c r="D15" s="228">
        <v>1</v>
      </c>
      <c r="E15" s="254">
        <v>28160</v>
      </c>
      <c r="F15" s="230">
        <f t="shared" si="0"/>
        <v>28160</v>
      </c>
    </row>
    <row r="16" spans="2:6" x14ac:dyDescent="0.2">
      <c r="B16" s="246">
        <v>42681</v>
      </c>
      <c r="C16" s="247" t="s">
        <v>344</v>
      </c>
      <c r="D16" s="228">
        <v>1</v>
      </c>
      <c r="E16" s="254">
        <v>142343</v>
      </c>
      <c r="F16" s="230">
        <f t="shared" si="0"/>
        <v>142343</v>
      </c>
    </row>
    <row r="17" spans="2:6" x14ac:dyDescent="0.2">
      <c r="B17" s="246">
        <v>42681</v>
      </c>
      <c r="C17" s="247" t="s">
        <v>344</v>
      </c>
      <c r="D17" s="228">
        <v>1</v>
      </c>
      <c r="E17" s="254">
        <v>73823</v>
      </c>
      <c r="F17" s="230">
        <f t="shared" si="0"/>
        <v>73823</v>
      </c>
    </row>
    <row r="18" spans="2:6" x14ac:dyDescent="0.2">
      <c r="B18" s="246">
        <v>42698</v>
      </c>
      <c r="C18" s="247" t="s">
        <v>345</v>
      </c>
      <c r="D18" s="228">
        <v>1</v>
      </c>
      <c r="E18" s="254">
        <v>69917</v>
      </c>
      <c r="F18" s="230">
        <f t="shared" si="0"/>
        <v>69917</v>
      </c>
    </row>
    <row r="19" spans="2:6" x14ac:dyDescent="0.2">
      <c r="B19" s="246">
        <v>42698</v>
      </c>
      <c r="C19" s="247" t="s">
        <v>346</v>
      </c>
      <c r="D19" s="228">
        <v>1</v>
      </c>
      <c r="E19" s="254">
        <v>66000</v>
      </c>
      <c r="F19" s="230">
        <f t="shared" si="0"/>
        <v>66000</v>
      </c>
    </row>
    <row r="20" spans="2:6" x14ac:dyDescent="0.2">
      <c r="B20" s="246">
        <v>42700</v>
      </c>
      <c r="C20" s="247" t="s">
        <v>346</v>
      </c>
      <c r="D20" s="228">
        <v>1</v>
      </c>
      <c r="E20" s="254">
        <v>66000</v>
      </c>
      <c r="F20" s="230">
        <f t="shared" si="0"/>
        <v>66000</v>
      </c>
    </row>
    <row r="21" spans="2:6" x14ac:dyDescent="0.2">
      <c r="B21" s="246">
        <v>42710</v>
      </c>
      <c r="C21" s="247" t="s">
        <v>347</v>
      </c>
      <c r="D21" s="228">
        <v>1</v>
      </c>
      <c r="E21" s="254">
        <v>87400</v>
      </c>
      <c r="F21" s="230">
        <f t="shared" si="0"/>
        <v>87400</v>
      </c>
    </row>
    <row r="22" spans="2:6" x14ac:dyDescent="0.2">
      <c r="B22" s="246">
        <v>42712</v>
      </c>
      <c r="C22" s="247" t="s">
        <v>348</v>
      </c>
      <c r="D22" s="228">
        <v>1</v>
      </c>
      <c r="E22" s="254">
        <v>24013</v>
      </c>
      <c r="F22" s="230">
        <f t="shared" si="0"/>
        <v>24013</v>
      </c>
    </row>
    <row r="23" spans="2:6" x14ac:dyDescent="0.2">
      <c r="B23" s="246">
        <v>42709</v>
      </c>
      <c r="C23" s="247" t="s">
        <v>349</v>
      </c>
      <c r="D23" s="228">
        <v>1</v>
      </c>
      <c r="E23" s="254">
        <v>337400</v>
      </c>
      <c r="F23" s="230">
        <f t="shared" si="0"/>
        <v>337400</v>
      </c>
    </row>
    <row r="24" spans="2:6" ht="13.5" thickBot="1" x14ac:dyDescent="0.25">
      <c r="B24" s="292" t="s">
        <v>236</v>
      </c>
      <c r="C24" s="293"/>
      <c r="D24" s="233"/>
      <c r="E24" s="234"/>
      <c r="F24" s="235">
        <f>SUM(F6:F23)</f>
        <v>19399625</v>
      </c>
    </row>
    <row r="26" spans="2:6" ht="13.5" thickBot="1" x14ac:dyDescent="0.25"/>
    <row r="27" spans="2:6" ht="16.5" thickBot="1" x14ac:dyDescent="0.3">
      <c r="B27" s="294" t="s">
        <v>350</v>
      </c>
      <c r="C27" s="295"/>
      <c r="D27" s="295"/>
      <c r="E27" s="295"/>
      <c r="F27" s="296"/>
    </row>
    <row r="28" spans="2:6" x14ac:dyDescent="0.2">
      <c r="B28" s="221" t="s">
        <v>334</v>
      </c>
      <c r="C28" s="222" t="s">
        <v>335</v>
      </c>
      <c r="D28" s="223" t="s">
        <v>227</v>
      </c>
      <c r="E28" s="224" t="s">
        <v>388</v>
      </c>
      <c r="F28" s="225" t="s">
        <v>336</v>
      </c>
    </row>
    <row r="29" spans="2:6" x14ac:dyDescent="0.2">
      <c r="B29" s="238">
        <v>40219</v>
      </c>
      <c r="C29" s="232" t="s">
        <v>217</v>
      </c>
      <c r="D29" s="239">
        <v>1</v>
      </c>
      <c r="E29" s="240">
        <v>2149056</v>
      </c>
      <c r="F29" s="230">
        <f t="shared" ref="F29:F38" si="1">E29*D29</f>
        <v>2149056</v>
      </c>
    </row>
    <row r="30" spans="2:6" x14ac:dyDescent="0.2">
      <c r="B30" s="231">
        <v>40612</v>
      </c>
      <c r="C30" s="232" t="s">
        <v>351</v>
      </c>
      <c r="D30" s="239">
        <v>1</v>
      </c>
      <c r="E30" s="240">
        <v>2045460</v>
      </c>
      <c r="F30" s="230">
        <f t="shared" si="1"/>
        <v>2045460</v>
      </c>
    </row>
    <row r="31" spans="2:6" x14ac:dyDescent="0.2">
      <c r="B31" s="231">
        <v>40899</v>
      </c>
      <c r="C31" s="232" t="s">
        <v>352</v>
      </c>
      <c r="D31" s="239">
        <v>1</v>
      </c>
      <c r="E31" s="240">
        <v>3142134</v>
      </c>
      <c r="F31" s="230">
        <f t="shared" si="1"/>
        <v>3142134</v>
      </c>
    </row>
    <row r="32" spans="2:6" x14ac:dyDescent="0.2">
      <c r="B32" s="231">
        <v>42256</v>
      </c>
      <c r="C32" s="232" t="s">
        <v>389</v>
      </c>
      <c r="D32" s="239">
        <v>1</v>
      </c>
      <c r="E32" s="240">
        <v>2136492</v>
      </c>
      <c r="F32" s="230">
        <f t="shared" si="1"/>
        <v>2136492</v>
      </c>
    </row>
    <row r="33" spans="2:6" x14ac:dyDescent="0.2">
      <c r="B33" s="231">
        <v>42310</v>
      </c>
      <c r="C33" s="232" t="s">
        <v>390</v>
      </c>
      <c r="D33" s="239">
        <v>1</v>
      </c>
      <c r="E33" s="240">
        <v>2331265</v>
      </c>
      <c r="F33" s="230">
        <f t="shared" si="1"/>
        <v>2331265</v>
      </c>
    </row>
    <row r="34" spans="2:6" x14ac:dyDescent="0.2">
      <c r="B34" s="246">
        <v>42569</v>
      </c>
      <c r="C34" s="232" t="s">
        <v>390</v>
      </c>
      <c r="D34" s="248">
        <v>1</v>
      </c>
      <c r="E34" s="249">
        <v>2386288</v>
      </c>
      <c r="F34" s="250">
        <f t="shared" si="1"/>
        <v>2386288</v>
      </c>
    </row>
    <row r="35" spans="2:6" x14ac:dyDescent="0.2">
      <c r="B35" s="246">
        <v>42969</v>
      </c>
      <c r="C35" s="247" t="s">
        <v>436</v>
      </c>
      <c r="D35" s="248">
        <v>1</v>
      </c>
      <c r="E35" s="249">
        <v>2117920</v>
      </c>
      <c r="F35" s="250">
        <f t="shared" si="1"/>
        <v>2117920</v>
      </c>
    </row>
    <row r="36" spans="2:6" x14ac:dyDescent="0.2">
      <c r="B36" s="246">
        <v>43123</v>
      </c>
      <c r="C36" s="247" t="s">
        <v>463</v>
      </c>
      <c r="D36" s="248">
        <v>1</v>
      </c>
      <c r="E36" s="249">
        <v>4262328</v>
      </c>
      <c r="F36" s="250">
        <f t="shared" si="1"/>
        <v>4262328</v>
      </c>
    </row>
    <row r="37" spans="2:6" x14ac:dyDescent="0.2">
      <c r="B37" s="246">
        <v>43227</v>
      </c>
      <c r="C37" s="247" t="s">
        <v>462</v>
      </c>
      <c r="D37" s="248">
        <v>1</v>
      </c>
      <c r="E37" s="249">
        <v>2865438</v>
      </c>
      <c r="F37" s="250">
        <f t="shared" si="1"/>
        <v>2865438</v>
      </c>
    </row>
    <row r="38" spans="2:6" x14ac:dyDescent="0.2">
      <c r="B38" s="246">
        <v>43405</v>
      </c>
      <c r="C38" s="247" t="s">
        <v>461</v>
      </c>
      <c r="D38" s="248">
        <v>1</v>
      </c>
      <c r="E38" s="249">
        <v>1761654</v>
      </c>
      <c r="F38" s="250">
        <f t="shared" si="1"/>
        <v>1761654</v>
      </c>
    </row>
    <row r="39" spans="2:6" x14ac:dyDescent="0.2">
      <c r="B39" s="246"/>
      <c r="C39" s="247"/>
      <c r="D39" s="248"/>
      <c r="E39" s="249"/>
      <c r="F39" s="250"/>
    </row>
    <row r="40" spans="2:6" ht="13.5" thickBot="1" x14ac:dyDescent="0.25">
      <c r="B40" s="297" t="s">
        <v>236</v>
      </c>
      <c r="C40" s="298"/>
      <c r="D40" s="233"/>
      <c r="E40" s="234"/>
      <c r="F40" s="235">
        <f>SUM(F29:F39)</f>
        <v>25198035</v>
      </c>
    </row>
    <row r="42" spans="2:6" ht="13.5" thickBot="1" x14ac:dyDescent="0.25"/>
    <row r="43" spans="2:6" ht="13.5" thickBot="1" x14ac:dyDescent="0.25">
      <c r="B43" s="299" t="s">
        <v>353</v>
      </c>
      <c r="C43" s="300"/>
      <c r="D43" s="300"/>
      <c r="E43" s="300"/>
      <c r="F43" s="301"/>
    </row>
    <row r="44" spans="2:6" x14ac:dyDescent="0.2">
      <c r="B44" s="221" t="s">
        <v>334</v>
      </c>
      <c r="C44" s="222" t="s">
        <v>335</v>
      </c>
      <c r="D44" s="223" t="s">
        <v>227</v>
      </c>
      <c r="E44" s="224" t="s">
        <v>388</v>
      </c>
      <c r="F44" s="225" t="s">
        <v>336</v>
      </c>
    </row>
    <row r="45" spans="2:6" x14ac:dyDescent="0.2">
      <c r="B45" s="231">
        <v>39813</v>
      </c>
      <c r="C45" s="232" t="s">
        <v>391</v>
      </c>
      <c r="D45" s="239">
        <v>1</v>
      </c>
      <c r="E45" s="229">
        <v>444511.73</v>
      </c>
      <c r="F45" s="230">
        <f>D45*E45</f>
        <v>444511.73</v>
      </c>
    </row>
    <row r="46" spans="2:6" x14ac:dyDescent="0.2">
      <c r="B46" s="231">
        <v>39876</v>
      </c>
      <c r="C46" s="232" t="s">
        <v>392</v>
      </c>
      <c r="D46" s="239">
        <v>1</v>
      </c>
      <c r="E46" s="229">
        <v>183562</v>
      </c>
      <c r="F46" s="230">
        <f t="shared" ref="F46:F109" si="2">D46*E46</f>
        <v>183562</v>
      </c>
    </row>
    <row r="47" spans="2:6" x14ac:dyDescent="0.2">
      <c r="B47" s="231">
        <v>39918</v>
      </c>
      <c r="C47" s="232" t="s">
        <v>393</v>
      </c>
      <c r="D47" s="239">
        <v>1</v>
      </c>
      <c r="E47" s="229">
        <v>18300</v>
      </c>
      <c r="F47" s="230">
        <f t="shared" si="2"/>
        <v>18300</v>
      </c>
    </row>
    <row r="48" spans="2:6" x14ac:dyDescent="0.2">
      <c r="B48" s="231">
        <v>40026</v>
      </c>
      <c r="C48" s="232" t="s">
        <v>394</v>
      </c>
      <c r="D48" s="239">
        <v>1</v>
      </c>
      <c r="E48" s="229">
        <v>16584</v>
      </c>
      <c r="F48" s="230">
        <f t="shared" si="2"/>
        <v>16584</v>
      </c>
    </row>
    <row r="49" spans="2:6" x14ac:dyDescent="0.2">
      <c r="B49" s="231">
        <v>40063</v>
      </c>
      <c r="C49" s="232" t="s">
        <v>394</v>
      </c>
      <c r="D49" s="239">
        <v>1</v>
      </c>
      <c r="E49" s="229">
        <v>29166</v>
      </c>
      <c r="F49" s="230">
        <f t="shared" si="2"/>
        <v>29166</v>
      </c>
    </row>
    <row r="50" spans="2:6" x14ac:dyDescent="0.2">
      <c r="B50" s="231">
        <v>39941</v>
      </c>
      <c r="C50" s="232" t="s">
        <v>395</v>
      </c>
      <c r="D50" s="239">
        <v>1</v>
      </c>
      <c r="E50" s="229">
        <v>25200</v>
      </c>
      <c r="F50" s="230">
        <f t="shared" si="2"/>
        <v>25200</v>
      </c>
    </row>
    <row r="51" spans="2:6" x14ac:dyDescent="0.2">
      <c r="B51" s="231">
        <v>40306</v>
      </c>
      <c r="C51" s="232" t="s">
        <v>395</v>
      </c>
      <c r="D51" s="239">
        <v>1</v>
      </c>
      <c r="E51" s="229">
        <v>19740</v>
      </c>
      <c r="F51" s="230">
        <f t="shared" si="2"/>
        <v>19740</v>
      </c>
    </row>
    <row r="52" spans="2:6" x14ac:dyDescent="0.2">
      <c r="B52" s="231">
        <v>40212</v>
      </c>
      <c r="C52" s="232" t="s">
        <v>354</v>
      </c>
      <c r="D52" s="239">
        <v>1</v>
      </c>
      <c r="E52" s="229">
        <v>232340.04</v>
      </c>
      <c r="F52" s="230">
        <f t="shared" si="2"/>
        <v>232340.04</v>
      </c>
    </row>
    <row r="53" spans="2:6" x14ac:dyDescent="0.2">
      <c r="B53" s="231">
        <v>40240</v>
      </c>
      <c r="C53" s="232" t="s">
        <v>355</v>
      </c>
      <c r="D53" s="239">
        <v>1</v>
      </c>
      <c r="E53" s="229">
        <v>36820</v>
      </c>
      <c r="F53" s="230">
        <f t="shared" si="2"/>
        <v>36820</v>
      </c>
    </row>
    <row r="54" spans="2:6" x14ac:dyDescent="0.2">
      <c r="B54" s="231">
        <v>40444</v>
      </c>
      <c r="C54" s="232" t="s">
        <v>356</v>
      </c>
      <c r="D54" s="239">
        <v>1</v>
      </c>
      <c r="E54" s="229">
        <v>54960</v>
      </c>
      <c r="F54" s="230">
        <f t="shared" si="2"/>
        <v>54960</v>
      </c>
    </row>
    <row r="55" spans="2:6" x14ac:dyDescent="0.2">
      <c r="B55" s="231">
        <v>40491</v>
      </c>
      <c r="C55" s="232" t="s">
        <v>357</v>
      </c>
      <c r="D55" s="239">
        <v>1</v>
      </c>
      <c r="E55" s="229">
        <v>82500</v>
      </c>
      <c r="F55" s="230">
        <f t="shared" si="2"/>
        <v>82500</v>
      </c>
    </row>
    <row r="56" spans="2:6" x14ac:dyDescent="0.2">
      <c r="B56" s="231">
        <v>40522</v>
      </c>
      <c r="C56" s="232" t="s">
        <v>358</v>
      </c>
      <c r="D56" s="239">
        <v>1</v>
      </c>
      <c r="E56" s="229">
        <v>20000</v>
      </c>
      <c r="F56" s="230">
        <f t="shared" si="2"/>
        <v>20000</v>
      </c>
    </row>
    <row r="57" spans="2:6" x14ac:dyDescent="0.2">
      <c r="B57" s="231">
        <v>40283</v>
      </c>
      <c r="C57" s="232" t="s">
        <v>359</v>
      </c>
      <c r="D57" s="239">
        <v>1</v>
      </c>
      <c r="E57" s="229">
        <v>22850</v>
      </c>
      <c r="F57" s="230">
        <f t="shared" si="2"/>
        <v>22850</v>
      </c>
    </row>
    <row r="58" spans="2:6" x14ac:dyDescent="0.2">
      <c r="B58" s="231">
        <v>40631</v>
      </c>
      <c r="C58" s="232" t="s">
        <v>360</v>
      </c>
      <c r="D58" s="239">
        <v>1</v>
      </c>
      <c r="E58" s="229">
        <v>273975</v>
      </c>
      <c r="F58" s="230">
        <f t="shared" si="2"/>
        <v>273975</v>
      </c>
    </row>
    <row r="59" spans="2:6" x14ac:dyDescent="0.2">
      <c r="B59" s="231">
        <v>40647</v>
      </c>
      <c r="C59" s="232" t="s">
        <v>361</v>
      </c>
      <c r="D59" s="239">
        <v>1</v>
      </c>
      <c r="E59" s="229">
        <v>8577</v>
      </c>
      <c r="F59" s="230">
        <f t="shared" si="2"/>
        <v>8577</v>
      </c>
    </row>
    <row r="60" spans="2:6" x14ac:dyDescent="0.2">
      <c r="B60" s="231">
        <v>40770</v>
      </c>
      <c r="C60" s="232" t="s">
        <v>362</v>
      </c>
      <c r="D60" s="239">
        <v>1</v>
      </c>
      <c r="E60" s="229">
        <v>49000</v>
      </c>
      <c r="F60" s="230">
        <f t="shared" si="2"/>
        <v>49000</v>
      </c>
    </row>
    <row r="61" spans="2:6" x14ac:dyDescent="0.2">
      <c r="B61" s="231">
        <v>40884</v>
      </c>
      <c r="C61" s="232" t="s">
        <v>363</v>
      </c>
      <c r="D61" s="239">
        <v>1</v>
      </c>
      <c r="E61" s="229">
        <v>101250</v>
      </c>
      <c r="F61" s="230">
        <f t="shared" si="2"/>
        <v>101250</v>
      </c>
    </row>
    <row r="62" spans="2:6" x14ac:dyDescent="0.2">
      <c r="B62" s="231">
        <v>40787</v>
      </c>
      <c r="C62" s="232" t="s">
        <v>364</v>
      </c>
      <c r="D62" s="239">
        <v>1</v>
      </c>
      <c r="E62" s="229">
        <v>50000</v>
      </c>
      <c r="F62" s="230">
        <f t="shared" si="2"/>
        <v>50000</v>
      </c>
    </row>
    <row r="63" spans="2:6" x14ac:dyDescent="0.2">
      <c r="B63" s="231">
        <v>40791</v>
      </c>
      <c r="C63" s="232" t="s">
        <v>365</v>
      </c>
      <c r="D63" s="239">
        <v>1</v>
      </c>
      <c r="E63" s="229">
        <v>67825</v>
      </c>
      <c r="F63" s="230">
        <f t="shared" si="2"/>
        <v>67825</v>
      </c>
    </row>
    <row r="64" spans="2:6" x14ac:dyDescent="0.2">
      <c r="B64" s="231">
        <v>40836</v>
      </c>
      <c r="C64" s="232" t="s">
        <v>366</v>
      </c>
      <c r="D64" s="239">
        <v>1</v>
      </c>
      <c r="E64" s="229">
        <v>23333.34</v>
      </c>
      <c r="F64" s="230">
        <f t="shared" si="2"/>
        <v>23333.34</v>
      </c>
    </row>
    <row r="65" spans="2:6" x14ac:dyDescent="0.2">
      <c r="B65" s="231">
        <v>40829</v>
      </c>
      <c r="C65" s="232" t="s">
        <v>364</v>
      </c>
      <c r="D65" s="239">
        <v>1</v>
      </c>
      <c r="E65" s="229">
        <v>50000</v>
      </c>
      <c r="F65" s="230">
        <f t="shared" si="2"/>
        <v>50000</v>
      </c>
    </row>
    <row r="66" spans="2:6" x14ac:dyDescent="0.2">
      <c r="B66" s="231">
        <v>40603</v>
      </c>
      <c r="C66" s="232" t="s">
        <v>367</v>
      </c>
      <c r="D66" s="239">
        <v>1</v>
      </c>
      <c r="E66" s="229">
        <v>749700</v>
      </c>
      <c r="F66" s="230">
        <f t="shared" si="2"/>
        <v>749700</v>
      </c>
    </row>
    <row r="67" spans="2:6" x14ac:dyDescent="0.2">
      <c r="B67" s="241">
        <v>40955</v>
      </c>
      <c r="C67" s="232" t="s">
        <v>368</v>
      </c>
      <c r="D67" s="239">
        <v>1</v>
      </c>
      <c r="E67" s="229">
        <v>13733</v>
      </c>
      <c r="F67" s="230">
        <f t="shared" si="2"/>
        <v>13733</v>
      </c>
    </row>
    <row r="68" spans="2:6" x14ac:dyDescent="0.2">
      <c r="B68" s="241">
        <v>41016</v>
      </c>
      <c r="C68" s="232" t="s">
        <v>369</v>
      </c>
      <c r="D68" s="239">
        <v>1</v>
      </c>
      <c r="E68" s="229">
        <v>7896</v>
      </c>
      <c r="F68" s="230">
        <f t="shared" si="2"/>
        <v>7896</v>
      </c>
    </row>
    <row r="69" spans="2:6" x14ac:dyDescent="0.2">
      <c r="B69" s="241">
        <v>41038</v>
      </c>
      <c r="C69" s="232" t="s">
        <v>382</v>
      </c>
      <c r="D69" s="239">
        <v>1</v>
      </c>
      <c r="E69" s="229">
        <v>17202</v>
      </c>
      <c r="F69" s="230">
        <f t="shared" si="2"/>
        <v>17202</v>
      </c>
    </row>
    <row r="70" spans="2:6" x14ac:dyDescent="0.2">
      <c r="B70" s="241">
        <v>41043</v>
      </c>
      <c r="C70" s="232" t="s">
        <v>360</v>
      </c>
      <c r="D70" s="239">
        <v>1</v>
      </c>
      <c r="E70" s="229">
        <v>54500</v>
      </c>
      <c r="F70" s="230">
        <f t="shared" si="2"/>
        <v>54500</v>
      </c>
    </row>
    <row r="71" spans="2:6" x14ac:dyDescent="0.2">
      <c r="B71" s="241">
        <v>41099</v>
      </c>
      <c r="C71" s="232" t="s">
        <v>370</v>
      </c>
      <c r="D71" s="239">
        <v>1</v>
      </c>
      <c r="E71" s="229">
        <v>5263</v>
      </c>
      <c r="F71" s="230">
        <f t="shared" si="2"/>
        <v>5263</v>
      </c>
    </row>
    <row r="72" spans="2:6" x14ac:dyDescent="0.2">
      <c r="B72" s="241">
        <v>41171</v>
      </c>
      <c r="C72" s="232" t="s">
        <v>371</v>
      </c>
      <c r="D72" s="239">
        <v>1</v>
      </c>
      <c r="E72" s="229">
        <v>17545.5</v>
      </c>
      <c r="F72" s="230">
        <f t="shared" si="2"/>
        <v>17545.5</v>
      </c>
    </row>
    <row r="73" spans="2:6" x14ac:dyDescent="0.2">
      <c r="B73" s="231">
        <v>41225</v>
      </c>
      <c r="C73" s="232" t="s">
        <v>372</v>
      </c>
      <c r="D73" s="239">
        <v>1</v>
      </c>
      <c r="E73" s="229">
        <v>51800</v>
      </c>
      <c r="F73" s="230">
        <f t="shared" si="2"/>
        <v>51800</v>
      </c>
    </row>
    <row r="74" spans="2:6" x14ac:dyDescent="0.2">
      <c r="B74" s="231">
        <v>41219</v>
      </c>
      <c r="C74" s="232" t="s">
        <v>373</v>
      </c>
      <c r="D74" s="239">
        <v>1</v>
      </c>
      <c r="E74" s="229">
        <v>9000</v>
      </c>
      <c r="F74" s="230">
        <f t="shared" si="2"/>
        <v>9000</v>
      </c>
    </row>
    <row r="75" spans="2:6" x14ac:dyDescent="0.2">
      <c r="B75" s="241">
        <v>41079</v>
      </c>
      <c r="C75" s="232" t="s">
        <v>395</v>
      </c>
      <c r="D75" s="239">
        <v>1</v>
      </c>
      <c r="E75" s="229">
        <v>31500</v>
      </c>
      <c r="F75" s="230">
        <f t="shared" si="2"/>
        <v>31500</v>
      </c>
    </row>
    <row r="76" spans="2:6" x14ac:dyDescent="0.2">
      <c r="B76" s="231">
        <v>41038</v>
      </c>
      <c r="C76" s="232" t="s">
        <v>374</v>
      </c>
      <c r="D76" s="239">
        <v>1</v>
      </c>
      <c r="E76" s="229">
        <v>112000</v>
      </c>
      <c r="F76" s="230">
        <f t="shared" si="2"/>
        <v>112000</v>
      </c>
    </row>
    <row r="77" spans="2:6" x14ac:dyDescent="0.2">
      <c r="B77" s="231">
        <v>41255</v>
      </c>
      <c r="C77" s="232" t="s">
        <v>375</v>
      </c>
      <c r="D77" s="239">
        <v>1</v>
      </c>
      <c r="E77" s="229">
        <v>12000</v>
      </c>
      <c r="F77" s="230">
        <f t="shared" si="2"/>
        <v>12000</v>
      </c>
    </row>
    <row r="78" spans="2:6" x14ac:dyDescent="0.2">
      <c r="B78" s="231">
        <v>41282</v>
      </c>
      <c r="C78" s="232" t="s">
        <v>396</v>
      </c>
      <c r="D78" s="239">
        <v>1</v>
      </c>
      <c r="E78" s="229">
        <v>8890</v>
      </c>
      <c r="F78" s="230">
        <f t="shared" si="2"/>
        <v>8890</v>
      </c>
    </row>
    <row r="79" spans="2:6" x14ac:dyDescent="0.2">
      <c r="B79" s="231">
        <v>41282</v>
      </c>
      <c r="C79" s="232" t="s">
        <v>396</v>
      </c>
      <c r="D79" s="239">
        <v>1</v>
      </c>
      <c r="E79" s="229">
        <v>17780</v>
      </c>
      <c r="F79" s="230">
        <f t="shared" si="2"/>
        <v>17780</v>
      </c>
    </row>
    <row r="80" spans="2:6" x14ac:dyDescent="0.2">
      <c r="B80" s="231">
        <v>41395</v>
      </c>
      <c r="C80" s="232" t="s">
        <v>397</v>
      </c>
      <c r="D80" s="239">
        <v>1</v>
      </c>
      <c r="E80" s="229">
        <v>93260</v>
      </c>
      <c r="F80" s="230">
        <f t="shared" si="2"/>
        <v>93260</v>
      </c>
    </row>
    <row r="81" spans="2:6" x14ac:dyDescent="0.2">
      <c r="B81" s="231">
        <v>41425</v>
      </c>
      <c r="C81" s="232" t="s">
        <v>398</v>
      </c>
      <c r="D81" s="239">
        <v>1</v>
      </c>
      <c r="E81" s="229">
        <v>205844</v>
      </c>
      <c r="F81" s="230">
        <f t="shared" si="2"/>
        <v>205844</v>
      </c>
    </row>
    <row r="82" spans="2:6" x14ac:dyDescent="0.2">
      <c r="B82" s="231">
        <v>41459</v>
      </c>
      <c r="C82" s="232" t="s">
        <v>399</v>
      </c>
      <c r="D82" s="239">
        <v>1</v>
      </c>
      <c r="E82" s="229">
        <v>57810</v>
      </c>
      <c r="F82" s="230">
        <f t="shared" si="2"/>
        <v>57810</v>
      </c>
    </row>
    <row r="83" spans="2:6" x14ac:dyDescent="0.2">
      <c r="B83" s="231">
        <v>41534</v>
      </c>
      <c r="C83" s="232" t="s">
        <v>400</v>
      </c>
      <c r="D83" s="239">
        <v>1</v>
      </c>
      <c r="E83" s="229">
        <v>97300</v>
      </c>
      <c r="F83" s="230">
        <f t="shared" si="2"/>
        <v>97300</v>
      </c>
    </row>
    <row r="84" spans="2:6" x14ac:dyDescent="0.2">
      <c r="B84" s="231">
        <v>41691</v>
      </c>
      <c r="C84" s="242" t="s">
        <v>401</v>
      </c>
      <c r="D84" s="239">
        <v>4</v>
      </c>
      <c r="E84" s="240">
        <v>56250</v>
      </c>
      <c r="F84" s="230">
        <f t="shared" si="2"/>
        <v>225000</v>
      </c>
    </row>
    <row r="85" spans="2:6" x14ac:dyDescent="0.2">
      <c r="B85" s="231">
        <v>41691</v>
      </c>
      <c r="C85" s="242" t="s">
        <v>402</v>
      </c>
      <c r="D85" s="239">
        <v>3</v>
      </c>
      <c r="E85" s="240">
        <v>28333.333333333336</v>
      </c>
      <c r="F85" s="230">
        <f t="shared" si="2"/>
        <v>85000</v>
      </c>
    </row>
    <row r="86" spans="2:6" x14ac:dyDescent="0.2">
      <c r="B86" s="231">
        <v>41691</v>
      </c>
      <c r="C86" s="242" t="s">
        <v>403</v>
      </c>
      <c r="D86" s="239">
        <v>3</v>
      </c>
      <c r="E86" s="240">
        <v>23916.666666666668</v>
      </c>
      <c r="F86" s="230">
        <f t="shared" si="2"/>
        <v>71750</v>
      </c>
    </row>
    <row r="87" spans="2:6" x14ac:dyDescent="0.2">
      <c r="B87" s="231">
        <v>41691</v>
      </c>
      <c r="C87" s="242" t="s">
        <v>404</v>
      </c>
      <c r="D87" s="239">
        <v>1</v>
      </c>
      <c r="E87" s="240">
        <v>76350</v>
      </c>
      <c r="F87" s="230">
        <f t="shared" si="2"/>
        <v>76350</v>
      </c>
    </row>
    <row r="88" spans="2:6" x14ac:dyDescent="0.2">
      <c r="B88" s="231">
        <v>41692</v>
      </c>
      <c r="C88" s="242" t="s">
        <v>405</v>
      </c>
      <c r="D88" s="239">
        <v>2</v>
      </c>
      <c r="E88" s="240">
        <v>37000</v>
      </c>
      <c r="F88" s="230">
        <f t="shared" si="2"/>
        <v>74000</v>
      </c>
    </row>
    <row r="89" spans="2:6" x14ac:dyDescent="0.2">
      <c r="B89" s="231">
        <v>41677</v>
      </c>
      <c r="C89" s="232" t="s">
        <v>406</v>
      </c>
      <c r="D89" s="239">
        <v>1</v>
      </c>
      <c r="E89" s="229">
        <v>70600</v>
      </c>
      <c r="F89" s="230">
        <f t="shared" si="2"/>
        <v>70600</v>
      </c>
    </row>
    <row r="90" spans="2:6" x14ac:dyDescent="0.2">
      <c r="B90" s="231">
        <v>41758</v>
      </c>
      <c r="C90" s="232" t="s">
        <v>360</v>
      </c>
      <c r="D90" s="243">
        <v>1</v>
      </c>
      <c r="E90" s="244">
        <v>81958.333333333343</v>
      </c>
      <c r="F90" s="230">
        <f t="shared" si="2"/>
        <v>81958.333333333343</v>
      </c>
    </row>
    <row r="91" spans="2:6" x14ac:dyDescent="0.2">
      <c r="B91" s="231">
        <v>41758</v>
      </c>
      <c r="C91" s="232" t="s">
        <v>407</v>
      </c>
      <c r="D91" s="243">
        <v>1</v>
      </c>
      <c r="E91" s="244">
        <v>42805.666666666657</v>
      </c>
      <c r="F91" s="230">
        <f t="shared" si="2"/>
        <v>42805.666666666657</v>
      </c>
    </row>
    <row r="92" spans="2:6" x14ac:dyDescent="0.2">
      <c r="B92" s="231">
        <v>41779</v>
      </c>
      <c r="C92" s="232" t="s">
        <v>408</v>
      </c>
      <c r="D92" s="239">
        <v>1</v>
      </c>
      <c r="E92" s="240">
        <v>205800</v>
      </c>
      <c r="F92" s="230">
        <f t="shared" si="2"/>
        <v>205800</v>
      </c>
    </row>
    <row r="93" spans="2:6" x14ac:dyDescent="0.2">
      <c r="B93" s="231">
        <v>41782</v>
      </c>
      <c r="C93" s="232" t="s">
        <v>409</v>
      </c>
      <c r="D93" s="239">
        <v>1</v>
      </c>
      <c r="E93" s="229">
        <v>10200</v>
      </c>
      <c r="F93" s="230">
        <f t="shared" si="2"/>
        <v>10200</v>
      </c>
    </row>
    <row r="94" spans="2:6" x14ac:dyDescent="0.2">
      <c r="B94" s="231">
        <v>41939</v>
      </c>
      <c r="C94" s="232" t="s">
        <v>376</v>
      </c>
      <c r="D94" s="239">
        <v>1</v>
      </c>
      <c r="E94" s="229">
        <v>54600</v>
      </c>
      <c r="F94" s="230">
        <f t="shared" si="2"/>
        <v>54600</v>
      </c>
    </row>
    <row r="95" spans="2:6" x14ac:dyDescent="0.2">
      <c r="B95" s="231">
        <v>41979</v>
      </c>
      <c r="C95" s="232" t="s">
        <v>377</v>
      </c>
      <c r="D95" s="239">
        <v>1</v>
      </c>
      <c r="E95" s="229">
        <v>222741.4077934683</v>
      </c>
      <c r="F95" s="230">
        <f t="shared" si="2"/>
        <v>222741.4077934683</v>
      </c>
    </row>
    <row r="96" spans="2:6" x14ac:dyDescent="0.2">
      <c r="B96" s="231">
        <v>41979</v>
      </c>
      <c r="C96" s="232" t="s">
        <v>378</v>
      </c>
      <c r="D96" s="239">
        <v>1</v>
      </c>
      <c r="E96" s="229">
        <v>3366.5907890601402</v>
      </c>
      <c r="F96" s="230">
        <f t="shared" si="2"/>
        <v>3366.5907890601402</v>
      </c>
    </row>
    <row r="97" spans="2:6" x14ac:dyDescent="0.2">
      <c r="B97" s="231">
        <v>41979</v>
      </c>
      <c r="C97" s="232" t="s">
        <v>410</v>
      </c>
      <c r="D97" s="239">
        <v>6</v>
      </c>
      <c r="E97" s="240">
        <v>135703.36073624526</v>
      </c>
      <c r="F97" s="230">
        <f t="shared" si="2"/>
        <v>814220.1644174715</v>
      </c>
    </row>
    <row r="98" spans="2:6" x14ac:dyDescent="0.2">
      <c r="B98" s="231">
        <v>41989</v>
      </c>
      <c r="C98" s="232" t="s">
        <v>411</v>
      </c>
      <c r="D98" s="239">
        <v>1</v>
      </c>
      <c r="E98" s="229">
        <v>58100</v>
      </c>
      <c r="F98" s="230">
        <f t="shared" si="2"/>
        <v>58100</v>
      </c>
    </row>
    <row r="99" spans="2:6" x14ac:dyDescent="0.2">
      <c r="B99" s="231">
        <v>41725</v>
      </c>
      <c r="C99" s="232" t="s">
        <v>412</v>
      </c>
      <c r="D99" s="239">
        <v>3</v>
      </c>
      <c r="E99" s="240">
        <v>35000</v>
      </c>
      <c r="F99" s="230">
        <f t="shared" si="2"/>
        <v>105000</v>
      </c>
    </row>
    <row r="100" spans="2:6" x14ac:dyDescent="0.2">
      <c r="B100" s="231">
        <v>41725</v>
      </c>
      <c r="C100" s="232" t="s">
        <v>413</v>
      </c>
      <c r="D100" s="239">
        <v>1</v>
      </c>
      <c r="E100" s="240">
        <v>42000</v>
      </c>
      <c r="F100" s="230">
        <f t="shared" si="2"/>
        <v>42000</v>
      </c>
    </row>
    <row r="101" spans="2:6" x14ac:dyDescent="0.2">
      <c r="B101" s="231">
        <v>41992</v>
      </c>
      <c r="C101" s="232" t="s">
        <v>414</v>
      </c>
      <c r="D101" s="239">
        <v>3</v>
      </c>
      <c r="E101" s="240">
        <v>20000</v>
      </c>
      <c r="F101" s="230">
        <f t="shared" si="2"/>
        <v>60000</v>
      </c>
    </row>
    <row r="102" spans="2:6" x14ac:dyDescent="0.2">
      <c r="B102" s="231">
        <v>41992</v>
      </c>
      <c r="C102" s="232" t="s">
        <v>415</v>
      </c>
      <c r="D102" s="239">
        <v>2</v>
      </c>
      <c r="E102" s="240">
        <v>28000</v>
      </c>
      <c r="F102" s="230">
        <f t="shared" si="2"/>
        <v>56000</v>
      </c>
    </row>
    <row r="103" spans="2:6" x14ac:dyDescent="0.2">
      <c r="B103" s="231">
        <v>41992</v>
      </c>
      <c r="C103" s="232" t="s">
        <v>416</v>
      </c>
      <c r="D103" s="239">
        <v>1</v>
      </c>
      <c r="E103" s="240">
        <v>37000</v>
      </c>
      <c r="F103" s="230">
        <f t="shared" si="2"/>
        <v>37000</v>
      </c>
    </row>
    <row r="104" spans="2:6" x14ac:dyDescent="0.2">
      <c r="B104" s="231">
        <v>41993</v>
      </c>
      <c r="C104" s="232" t="s">
        <v>414</v>
      </c>
      <c r="D104" s="239">
        <v>3</v>
      </c>
      <c r="E104" s="240">
        <v>20000</v>
      </c>
      <c r="F104" s="230">
        <f t="shared" si="2"/>
        <v>60000</v>
      </c>
    </row>
    <row r="105" spans="2:6" x14ac:dyDescent="0.2">
      <c r="B105" s="231">
        <v>42019</v>
      </c>
      <c r="C105" s="232" t="s">
        <v>417</v>
      </c>
      <c r="D105" s="239">
        <v>1</v>
      </c>
      <c r="E105" s="229">
        <v>12833.333333333334</v>
      </c>
      <c r="F105" s="230">
        <f t="shared" si="2"/>
        <v>12833.333333333334</v>
      </c>
    </row>
    <row r="106" spans="2:6" x14ac:dyDescent="0.2">
      <c r="B106" s="231">
        <v>42038</v>
      </c>
      <c r="C106" s="232" t="s">
        <v>379</v>
      </c>
      <c r="D106" s="239">
        <v>1</v>
      </c>
      <c r="E106" s="229">
        <v>232400</v>
      </c>
      <c r="F106" s="230">
        <f t="shared" si="2"/>
        <v>232400</v>
      </c>
    </row>
    <row r="107" spans="2:6" x14ac:dyDescent="0.2">
      <c r="B107" s="231">
        <v>42068</v>
      </c>
      <c r="C107" s="232" t="s">
        <v>418</v>
      </c>
      <c r="D107" s="239">
        <v>1</v>
      </c>
      <c r="E107" s="229">
        <v>10500</v>
      </c>
      <c r="F107" s="230">
        <f t="shared" si="2"/>
        <v>10500</v>
      </c>
    </row>
    <row r="108" spans="2:6" x14ac:dyDescent="0.2">
      <c r="B108" s="231">
        <v>42299</v>
      </c>
      <c r="C108" s="232" t="s">
        <v>419</v>
      </c>
      <c r="D108" s="239">
        <v>1</v>
      </c>
      <c r="E108" s="229">
        <v>106900</v>
      </c>
      <c r="F108" s="230">
        <f t="shared" si="2"/>
        <v>106900</v>
      </c>
    </row>
    <row r="109" spans="2:6" x14ac:dyDescent="0.2">
      <c r="B109" s="231">
        <v>42299</v>
      </c>
      <c r="C109" s="232" t="s">
        <v>419</v>
      </c>
      <c r="D109" s="239">
        <v>1</v>
      </c>
      <c r="E109" s="229">
        <v>106900</v>
      </c>
      <c r="F109" s="230">
        <f t="shared" si="2"/>
        <v>106900</v>
      </c>
    </row>
    <row r="110" spans="2:6" x14ac:dyDescent="0.2">
      <c r="B110" s="231">
        <v>42299</v>
      </c>
      <c r="C110" s="232" t="s">
        <v>420</v>
      </c>
      <c r="D110" s="239">
        <v>3</v>
      </c>
      <c r="E110" s="240">
        <v>106900</v>
      </c>
      <c r="F110" s="230">
        <f t="shared" ref="F110:F135" si="3">D110*E110</f>
        <v>320700</v>
      </c>
    </row>
    <row r="111" spans="2:6" x14ac:dyDescent="0.2">
      <c r="B111" s="231">
        <v>42299</v>
      </c>
      <c r="C111" s="232" t="s">
        <v>421</v>
      </c>
      <c r="D111" s="239">
        <v>4</v>
      </c>
      <c r="E111" s="240">
        <v>93900</v>
      </c>
      <c r="F111" s="230">
        <f t="shared" si="3"/>
        <v>375600</v>
      </c>
    </row>
    <row r="112" spans="2:6" x14ac:dyDescent="0.2">
      <c r="B112" s="231">
        <v>42235</v>
      </c>
      <c r="C112" s="232" t="s">
        <v>380</v>
      </c>
      <c r="D112" s="239">
        <v>1</v>
      </c>
      <c r="E112" s="229">
        <v>103805</v>
      </c>
      <c r="F112" s="230">
        <f t="shared" si="3"/>
        <v>103805</v>
      </c>
    </row>
    <row r="113" spans="2:6" x14ac:dyDescent="0.2">
      <c r="B113" s="231">
        <v>42145</v>
      </c>
      <c r="C113" s="232" t="s">
        <v>422</v>
      </c>
      <c r="D113" s="239">
        <v>1</v>
      </c>
      <c r="E113" s="229">
        <v>50489.166666666672</v>
      </c>
      <c r="F113" s="230">
        <f t="shared" si="3"/>
        <v>50489.166666666672</v>
      </c>
    </row>
    <row r="114" spans="2:6" x14ac:dyDescent="0.2">
      <c r="B114" s="251">
        <v>42389</v>
      </c>
      <c r="C114" s="253" t="s">
        <v>378</v>
      </c>
      <c r="D114" s="239">
        <v>1</v>
      </c>
      <c r="E114" s="229">
        <v>63000</v>
      </c>
      <c r="F114" s="230">
        <f t="shared" si="3"/>
        <v>63000</v>
      </c>
    </row>
    <row r="115" spans="2:6" x14ac:dyDescent="0.2">
      <c r="B115" s="251">
        <v>42389</v>
      </c>
      <c r="C115" s="253" t="s">
        <v>429</v>
      </c>
      <c r="D115" s="239">
        <v>1</v>
      </c>
      <c r="E115" s="229">
        <v>9333</v>
      </c>
      <c r="F115" s="230">
        <f t="shared" si="3"/>
        <v>9333</v>
      </c>
    </row>
    <row r="116" spans="2:6" x14ac:dyDescent="0.2">
      <c r="B116" s="251">
        <v>42430</v>
      </c>
      <c r="C116" s="252" t="s">
        <v>381</v>
      </c>
      <c r="D116" s="239">
        <v>1</v>
      </c>
      <c r="E116" s="229">
        <v>17917</v>
      </c>
      <c r="F116" s="230">
        <f t="shared" si="3"/>
        <v>17917</v>
      </c>
    </row>
    <row r="117" spans="2:6" x14ac:dyDescent="0.2">
      <c r="B117" s="251">
        <v>42480</v>
      </c>
      <c r="C117" s="252" t="s">
        <v>424</v>
      </c>
      <c r="D117" s="239">
        <v>1</v>
      </c>
      <c r="E117" s="229">
        <v>23000</v>
      </c>
      <c r="F117" s="230">
        <f t="shared" si="3"/>
        <v>23000</v>
      </c>
    </row>
    <row r="118" spans="2:6" x14ac:dyDescent="0.2">
      <c r="B118" s="251">
        <v>42499</v>
      </c>
      <c r="C118" s="252" t="s">
        <v>425</v>
      </c>
      <c r="D118" s="239">
        <v>1</v>
      </c>
      <c r="E118" s="229">
        <v>48510</v>
      </c>
      <c r="F118" s="230">
        <f t="shared" si="3"/>
        <v>48510</v>
      </c>
    </row>
    <row r="119" spans="2:6" x14ac:dyDescent="0.2">
      <c r="B119" s="251">
        <v>42520</v>
      </c>
      <c r="C119" s="252" t="s">
        <v>382</v>
      </c>
      <c r="D119" s="239">
        <v>1</v>
      </c>
      <c r="E119" s="229">
        <v>21429</v>
      </c>
      <c r="F119" s="230">
        <f t="shared" si="3"/>
        <v>21429</v>
      </c>
    </row>
    <row r="120" spans="2:6" x14ac:dyDescent="0.2">
      <c r="B120" s="251">
        <v>42513</v>
      </c>
      <c r="C120" s="252" t="s">
        <v>426</v>
      </c>
      <c r="D120" s="239">
        <v>1</v>
      </c>
      <c r="E120" s="229">
        <v>24167</v>
      </c>
      <c r="F120" s="230">
        <f t="shared" si="3"/>
        <v>24167</v>
      </c>
    </row>
    <row r="121" spans="2:6" x14ac:dyDescent="0.2">
      <c r="B121" s="251">
        <v>42677</v>
      </c>
      <c r="C121" s="252" t="s">
        <v>383</v>
      </c>
      <c r="D121" s="239">
        <v>8</v>
      </c>
      <c r="E121" s="229">
        <v>48958.5</v>
      </c>
      <c r="F121" s="230">
        <f t="shared" si="3"/>
        <v>391668</v>
      </c>
    </row>
    <row r="122" spans="2:6" x14ac:dyDescent="0.2">
      <c r="B122" s="251">
        <v>42521</v>
      </c>
      <c r="C122" s="253" t="s">
        <v>430</v>
      </c>
      <c r="D122" s="239">
        <v>1</v>
      </c>
      <c r="E122" s="229">
        <v>21667</v>
      </c>
      <c r="F122" s="230">
        <f t="shared" si="3"/>
        <v>21667</v>
      </c>
    </row>
    <row r="123" spans="2:6" x14ac:dyDescent="0.2">
      <c r="B123" s="251">
        <v>42690</v>
      </c>
      <c r="C123" s="252" t="s">
        <v>384</v>
      </c>
      <c r="D123" s="239">
        <v>1</v>
      </c>
      <c r="E123" s="229">
        <v>96222</v>
      </c>
      <c r="F123" s="230">
        <f t="shared" si="3"/>
        <v>96222</v>
      </c>
    </row>
    <row r="124" spans="2:6" x14ac:dyDescent="0.2">
      <c r="B124" s="251">
        <v>42697</v>
      </c>
      <c r="C124" s="252" t="s">
        <v>384</v>
      </c>
      <c r="D124" s="239">
        <v>1</v>
      </c>
      <c r="E124" s="229">
        <v>34959</v>
      </c>
      <c r="F124" s="230">
        <f t="shared" si="3"/>
        <v>34959</v>
      </c>
    </row>
    <row r="125" spans="2:6" x14ac:dyDescent="0.2">
      <c r="B125" s="251">
        <v>42698</v>
      </c>
      <c r="C125" s="252" t="s">
        <v>385</v>
      </c>
      <c r="D125" s="239">
        <v>1</v>
      </c>
      <c r="E125" s="229">
        <v>58325</v>
      </c>
      <c r="F125" s="230">
        <f t="shared" si="3"/>
        <v>58325</v>
      </c>
    </row>
    <row r="126" spans="2:6" x14ac:dyDescent="0.2">
      <c r="B126" s="251">
        <v>42699</v>
      </c>
      <c r="C126" s="252" t="s">
        <v>386</v>
      </c>
      <c r="D126" s="239">
        <v>1</v>
      </c>
      <c r="E126" s="229">
        <v>46510</v>
      </c>
      <c r="F126" s="230">
        <f t="shared" si="3"/>
        <v>46510</v>
      </c>
    </row>
    <row r="127" spans="2:6" x14ac:dyDescent="0.2">
      <c r="B127" s="251">
        <v>42699</v>
      </c>
      <c r="C127" s="252" t="s">
        <v>384</v>
      </c>
      <c r="D127" s="239">
        <v>1</v>
      </c>
      <c r="E127" s="229">
        <v>10000</v>
      </c>
      <c r="F127" s="230">
        <f t="shared" si="3"/>
        <v>10000</v>
      </c>
    </row>
    <row r="128" spans="2:6" x14ac:dyDescent="0.2">
      <c r="B128" s="251">
        <v>42702</v>
      </c>
      <c r="C128" s="252" t="s">
        <v>384</v>
      </c>
      <c r="D128" s="239">
        <v>1</v>
      </c>
      <c r="E128" s="229">
        <v>6777</v>
      </c>
      <c r="F128" s="230">
        <f t="shared" si="3"/>
        <v>6777</v>
      </c>
    </row>
    <row r="129" spans="2:6" x14ac:dyDescent="0.2">
      <c r="B129" s="269">
        <v>43228</v>
      </c>
      <c r="C129" s="270" t="s">
        <v>470</v>
      </c>
      <c r="D129" s="248">
        <v>1</v>
      </c>
      <c r="E129" s="254">
        <v>1203500</v>
      </c>
      <c r="F129" s="230">
        <f t="shared" si="3"/>
        <v>1203500</v>
      </c>
    </row>
    <row r="130" spans="2:6" x14ac:dyDescent="0.2">
      <c r="B130" s="269" t="s">
        <v>469</v>
      </c>
      <c r="C130" s="270" t="s">
        <v>471</v>
      </c>
      <c r="D130" s="248">
        <v>2</v>
      </c>
      <c r="E130" s="254">
        <v>14000</v>
      </c>
      <c r="F130" s="230">
        <f t="shared" si="3"/>
        <v>28000</v>
      </c>
    </row>
    <row r="131" spans="2:6" x14ac:dyDescent="0.2">
      <c r="B131" s="269">
        <v>43391</v>
      </c>
      <c r="C131" s="270" t="s">
        <v>472</v>
      </c>
      <c r="D131" s="248">
        <v>1</v>
      </c>
      <c r="E131" s="254">
        <v>5992</v>
      </c>
      <c r="F131" s="230">
        <f t="shared" si="3"/>
        <v>5992</v>
      </c>
    </row>
    <row r="132" spans="2:6" x14ac:dyDescent="0.2">
      <c r="B132" s="269">
        <v>43391</v>
      </c>
      <c r="C132" s="270" t="s">
        <v>473</v>
      </c>
      <c r="D132" s="248">
        <v>1</v>
      </c>
      <c r="E132" s="254">
        <v>79150</v>
      </c>
      <c r="F132" s="230">
        <f t="shared" si="3"/>
        <v>79150</v>
      </c>
    </row>
    <row r="133" spans="2:6" x14ac:dyDescent="0.2">
      <c r="B133" s="269">
        <v>43389</v>
      </c>
      <c r="C133" s="270" t="s">
        <v>474</v>
      </c>
      <c r="D133" s="248">
        <v>1</v>
      </c>
      <c r="E133" s="254">
        <v>74992</v>
      </c>
      <c r="F133" s="230">
        <f t="shared" si="3"/>
        <v>74992</v>
      </c>
    </row>
    <row r="134" spans="2:6" x14ac:dyDescent="0.2">
      <c r="B134" s="269">
        <v>43454</v>
      </c>
      <c r="C134" s="270" t="s">
        <v>475</v>
      </c>
      <c r="D134" s="248">
        <v>1</v>
      </c>
      <c r="E134" s="254">
        <v>14583</v>
      </c>
      <c r="F134" s="230">
        <f t="shared" si="3"/>
        <v>14583</v>
      </c>
    </row>
    <row r="135" spans="2:6" x14ac:dyDescent="0.2">
      <c r="B135" s="269"/>
      <c r="C135" s="270"/>
      <c r="D135" s="248"/>
      <c r="E135" s="254"/>
      <c r="F135" s="230">
        <f t="shared" si="3"/>
        <v>0</v>
      </c>
    </row>
    <row r="136" spans="2:6" ht="13.5" thickBot="1" x14ac:dyDescent="0.25">
      <c r="B136" s="292" t="s">
        <v>236</v>
      </c>
      <c r="C136" s="293"/>
      <c r="D136" s="233"/>
      <c r="E136" s="234"/>
      <c r="F136" s="245">
        <f>SUM(F45:F134)</f>
        <v>9429838.273</v>
      </c>
    </row>
    <row r="138" spans="2:6" x14ac:dyDescent="0.2">
      <c r="C138" t="s">
        <v>431</v>
      </c>
    </row>
    <row r="139" spans="2:6" x14ac:dyDescent="0.2">
      <c r="C139"/>
    </row>
    <row r="140" spans="2:6" x14ac:dyDescent="0.2">
      <c r="C140" s="169" t="s">
        <v>332</v>
      </c>
    </row>
  </sheetData>
  <mergeCells count="6">
    <mergeCell ref="B136:C136"/>
    <mergeCell ref="B4:F4"/>
    <mergeCell ref="B24:C24"/>
    <mergeCell ref="B27:F27"/>
    <mergeCell ref="B40:C40"/>
    <mergeCell ref="B43:F43"/>
  </mergeCells>
  <pageMargins left="0.45" right="0.45" top="0.5" bottom="0.5" header="0.3" footer="0.3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G58"/>
  <sheetViews>
    <sheetView topLeftCell="A8" workbookViewId="0">
      <selection activeCell="I8" sqref="I1:K1048576"/>
    </sheetView>
  </sheetViews>
  <sheetFormatPr defaultRowHeight="12.75" x14ac:dyDescent="0.2"/>
  <cols>
    <col min="1" max="1" width="2" customWidth="1"/>
    <col min="2" max="2" width="4.5703125" customWidth="1"/>
    <col min="3" max="3" width="37.85546875" customWidth="1"/>
    <col min="5" max="5" width="18.140625" bestFit="1" customWidth="1"/>
    <col min="7" max="7" width="16.85546875" customWidth="1"/>
  </cols>
  <sheetData>
    <row r="3" spans="3:7" ht="9.9499999999999993" customHeight="1" x14ac:dyDescent="0.2">
      <c r="C3" s="10"/>
      <c r="D3" s="11" t="s">
        <v>9</v>
      </c>
      <c r="E3" s="12" t="s">
        <v>476</v>
      </c>
      <c r="F3" s="13"/>
      <c r="G3" s="12" t="s">
        <v>433</v>
      </c>
    </row>
    <row r="4" spans="3:7" ht="9.9499999999999993" customHeight="1" x14ac:dyDescent="0.2">
      <c r="C4" s="10"/>
      <c r="D4" s="11"/>
      <c r="E4" s="13" t="s">
        <v>10</v>
      </c>
      <c r="F4" s="13"/>
      <c r="G4" s="13" t="s">
        <v>10</v>
      </c>
    </row>
    <row r="5" spans="3:7" ht="16.5" customHeight="1" x14ac:dyDescent="0.25">
      <c r="C5" s="157" t="s">
        <v>11</v>
      </c>
      <c r="D5" s="11"/>
      <c r="E5" s="13"/>
      <c r="F5" s="13"/>
      <c r="G5" s="13"/>
    </row>
    <row r="6" spans="3:7" ht="12" customHeight="1" x14ac:dyDescent="0.2">
      <c r="C6" s="10"/>
      <c r="D6" s="11"/>
      <c r="E6" s="13"/>
      <c r="F6" s="13"/>
      <c r="G6" s="13"/>
    </row>
    <row r="7" spans="3:7" ht="12" customHeight="1" x14ac:dyDescent="0.2">
      <c r="C7" s="14" t="s">
        <v>12</v>
      </c>
      <c r="D7" s="11">
        <v>3</v>
      </c>
      <c r="E7" s="15">
        <v>7555868.0692999922</v>
      </c>
      <c r="F7" s="15"/>
      <c r="G7" s="15">
        <v>17753789.423999991</v>
      </c>
    </row>
    <row r="8" spans="3:7" ht="12" customHeight="1" x14ac:dyDescent="0.2">
      <c r="C8" s="14" t="s">
        <v>29</v>
      </c>
      <c r="D8" s="11">
        <v>4</v>
      </c>
      <c r="E8" s="15"/>
      <c r="F8" s="15"/>
      <c r="G8" s="15"/>
    </row>
    <row r="9" spans="3:7" ht="12" customHeight="1" x14ac:dyDescent="0.2">
      <c r="C9" s="14" t="s">
        <v>30</v>
      </c>
      <c r="D9" s="11">
        <v>5</v>
      </c>
      <c r="E9" s="15">
        <v>37078798.087933302</v>
      </c>
      <c r="F9" s="15"/>
      <c r="G9" s="15">
        <v>36599609.017933294</v>
      </c>
    </row>
    <row r="10" spans="3:7" ht="12" customHeight="1" x14ac:dyDescent="0.2">
      <c r="C10" s="14" t="s">
        <v>31</v>
      </c>
      <c r="D10" s="11">
        <v>6</v>
      </c>
      <c r="E10" s="15"/>
      <c r="F10" s="15"/>
      <c r="G10" s="15"/>
    </row>
    <row r="11" spans="3:7" ht="12" customHeight="1" x14ac:dyDescent="0.2">
      <c r="C11" s="14" t="s">
        <v>28</v>
      </c>
      <c r="D11" s="11">
        <v>7</v>
      </c>
      <c r="E11" s="15">
        <v>25401687.579999998</v>
      </c>
      <c r="F11" s="15"/>
      <c r="G11" s="15">
        <v>25401687.579999998</v>
      </c>
    </row>
    <row r="12" spans="3:7" ht="12" customHeight="1" thickBot="1" x14ac:dyDescent="0.25">
      <c r="C12" s="14" t="s">
        <v>32</v>
      </c>
      <c r="D12" s="11">
        <v>8</v>
      </c>
      <c r="E12" s="15">
        <v>20631143.737600002</v>
      </c>
      <c r="F12" s="15"/>
      <c r="G12" s="15">
        <v>18207108.662499994</v>
      </c>
    </row>
    <row r="13" spans="3:7" ht="12" customHeight="1" thickBot="1" x14ac:dyDescent="0.25">
      <c r="C13" s="10" t="s">
        <v>13</v>
      </c>
      <c r="D13" s="11"/>
      <c r="E13" s="16">
        <f>SUM(E7:E12)</f>
        <v>90667497.474833295</v>
      </c>
      <c r="F13" s="17"/>
      <c r="G13" s="16">
        <f>SUM(G7:G12)</f>
        <v>97962194.684433281</v>
      </c>
    </row>
    <row r="14" spans="3:7" ht="12" customHeight="1" thickTop="1" x14ac:dyDescent="0.2">
      <c r="C14" s="10"/>
      <c r="D14" s="11"/>
      <c r="E14" s="17"/>
      <c r="F14" s="17"/>
      <c r="G14" s="17"/>
    </row>
    <row r="15" spans="3:7" ht="12" customHeight="1" x14ac:dyDescent="0.2">
      <c r="C15" s="14" t="s">
        <v>33</v>
      </c>
      <c r="D15" s="11">
        <v>9</v>
      </c>
      <c r="E15" s="15"/>
      <c r="F15" s="15"/>
      <c r="G15" s="15"/>
    </row>
    <row r="16" spans="3:7" ht="12" customHeight="1" x14ac:dyDescent="0.2">
      <c r="C16" s="14" t="s">
        <v>34</v>
      </c>
      <c r="D16" s="11">
        <v>10</v>
      </c>
      <c r="E16" s="15">
        <v>220934270.28087944</v>
      </c>
      <c r="F16" s="15"/>
      <c r="G16" s="15">
        <v>212451828.16880324</v>
      </c>
    </row>
    <row r="17" spans="3:7" ht="12" customHeight="1" x14ac:dyDescent="0.2">
      <c r="C17" s="14" t="s">
        <v>35</v>
      </c>
      <c r="D17" s="11">
        <v>11</v>
      </c>
      <c r="E17" s="15"/>
      <c r="F17" s="15"/>
      <c r="G17" s="15"/>
    </row>
    <row r="18" spans="3:7" ht="12" customHeight="1" x14ac:dyDescent="0.2">
      <c r="C18" s="14" t="s">
        <v>36</v>
      </c>
      <c r="D18" s="11">
        <v>12</v>
      </c>
      <c r="E18" s="15"/>
      <c r="F18" s="15"/>
      <c r="G18" s="15"/>
    </row>
    <row r="19" spans="3:7" ht="12" customHeight="1" x14ac:dyDescent="0.2">
      <c r="C19" s="14" t="s">
        <v>37</v>
      </c>
      <c r="D19" s="11">
        <v>13</v>
      </c>
      <c r="E19" s="15"/>
      <c r="F19" s="15"/>
      <c r="G19" s="15"/>
    </row>
    <row r="20" spans="3:7" ht="12" customHeight="1" thickBot="1" x14ac:dyDescent="0.25">
      <c r="C20" s="14" t="s">
        <v>38</v>
      </c>
      <c r="D20" s="11">
        <v>14</v>
      </c>
      <c r="E20" s="15"/>
      <c r="F20" s="15"/>
      <c r="G20" s="15"/>
    </row>
    <row r="21" spans="3:7" ht="12" customHeight="1" thickBot="1" x14ac:dyDescent="0.25">
      <c r="C21" s="10" t="s">
        <v>14</v>
      </c>
      <c r="D21" s="11"/>
      <c r="E21" s="16">
        <f>SUM(E16:E20)</f>
        <v>220934270.28087944</v>
      </c>
      <c r="F21" s="17"/>
      <c r="G21" s="16">
        <f>SUM(G16:G20)</f>
        <v>212451828.16880324</v>
      </c>
    </row>
    <row r="22" spans="3:7" ht="12" customHeight="1" thickTop="1" thickBot="1" x14ac:dyDescent="0.25">
      <c r="C22" s="10"/>
      <c r="D22" s="11"/>
      <c r="E22" s="17"/>
      <c r="F22" s="17"/>
      <c r="G22" s="17"/>
    </row>
    <row r="23" spans="3:7" ht="12" customHeight="1" thickBot="1" x14ac:dyDescent="0.25">
      <c r="C23" s="10" t="s">
        <v>15</v>
      </c>
      <c r="D23" s="11"/>
      <c r="E23" s="16">
        <f>E13+E21</f>
        <v>311601767.75571275</v>
      </c>
      <c r="F23" s="17"/>
      <c r="G23" s="16">
        <f>G13+G21</f>
        <v>310414022.85323656</v>
      </c>
    </row>
    <row r="24" spans="3:7" ht="12" customHeight="1" thickTop="1" x14ac:dyDescent="0.2">
      <c r="C24" s="10"/>
      <c r="D24" s="11"/>
      <c r="E24" s="13"/>
      <c r="F24" s="13"/>
      <c r="G24" s="13"/>
    </row>
    <row r="25" spans="3:7" ht="15.75" customHeight="1" x14ac:dyDescent="0.25">
      <c r="C25" s="157" t="s">
        <v>16</v>
      </c>
      <c r="D25" s="11"/>
      <c r="E25" s="13"/>
      <c r="F25" s="13"/>
      <c r="G25" s="13"/>
    </row>
    <row r="26" spans="3:7" ht="12" customHeight="1" x14ac:dyDescent="0.2">
      <c r="C26" s="10"/>
      <c r="D26" s="11"/>
      <c r="E26" s="17"/>
      <c r="F26" s="17"/>
      <c r="G26" s="17"/>
    </row>
    <row r="27" spans="3:7" ht="12" customHeight="1" x14ac:dyDescent="0.2">
      <c r="C27" s="14" t="s">
        <v>39</v>
      </c>
      <c r="D27" s="11">
        <v>15</v>
      </c>
      <c r="E27" s="15">
        <v>2114499.4382136567</v>
      </c>
      <c r="F27" s="15"/>
      <c r="G27" s="15">
        <v>1285455.5733017344</v>
      </c>
    </row>
    <row r="28" spans="3:7" ht="12" customHeight="1" x14ac:dyDescent="0.2">
      <c r="C28" s="14" t="s">
        <v>40</v>
      </c>
      <c r="D28" s="11">
        <v>16</v>
      </c>
      <c r="E28" s="15">
        <v>16167121.359999996</v>
      </c>
      <c r="F28" s="15"/>
      <c r="G28" s="15">
        <v>23333247.815399945</v>
      </c>
    </row>
    <row r="29" spans="3:7" ht="12" customHeight="1" x14ac:dyDescent="0.2">
      <c r="C29" s="14" t="s">
        <v>41</v>
      </c>
      <c r="D29" s="11">
        <v>17</v>
      </c>
      <c r="E29" s="15"/>
      <c r="F29" s="15"/>
      <c r="G29" s="15"/>
    </row>
    <row r="30" spans="3:7" ht="12" customHeight="1" thickBot="1" x14ac:dyDescent="0.25">
      <c r="C30" s="14" t="s">
        <v>42</v>
      </c>
      <c r="D30" s="11">
        <v>18</v>
      </c>
      <c r="E30" s="18"/>
      <c r="F30" s="15"/>
      <c r="G30" s="18"/>
    </row>
    <row r="31" spans="3:7" ht="12" customHeight="1" thickBot="1" x14ac:dyDescent="0.25">
      <c r="C31" s="10" t="s">
        <v>17</v>
      </c>
      <c r="D31" s="11"/>
      <c r="E31" s="19">
        <f>SUM(E26:E30)</f>
        <v>18281620.798213653</v>
      </c>
      <c r="F31" s="17"/>
      <c r="G31" s="19">
        <f>SUM(G26:G30)</f>
        <v>24618703.388701677</v>
      </c>
    </row>
    <row r="32" spans="3:7" ht="12" customHeight="1" thickTop="1" x14ac:dyDescent="0.2">
      <c r="C32" s="14"/>
      <c r="D32" s="11"/>
      <c r="E32" s="15"/>
      <c r="F32" s="15"/>
      <c r="G32" s="15"/>
    </row>
    <row r="33" spans="3:7" ht="12" customHeight="1" x14ac:dyDescent="0.2">
      <c r="C33" s="14" t="s">
        <v>43</v>
      </c>
      <c r="D33" s="11">
        <v>19</v>
      </c>
      <c r="E33" s="28"/>
      <c r="F33" s="28"/>
      <c r="G33" s="28"/>
    </row>
    <row r="34" spans="3:7" ht="12" customHeight="1" x14ac:dyDescent="0.2">
      <c r="C34" s="14" t="s">
        <v>40</v>
      </c>
      <c r="D34" s="11">
        <v>20</v>
      </c>
      <c r="E34" s="28"/>
      <c r="F34" s="15"/>
      <c r="G34" s="28"/>
    </row>
    <row r="35" spans="3:7" ht="12" customHeight="1" x14ac:dyDescent="0.2">
      <c r="C35" s="14" t="s">
        <v>41</v>
      </c>
      <c r="D35" s="11">
        <v>21</v>
      </c>
      <c r="E35" s="28"/>
      <c r="F35" s="15"/>
      <c r="G35" s="28"/>
    </row>
    <row r="36" spans="3:7" ht="12" customHeight="1" x14ac:dyDescent="0.2">
      <c r="C36" s="14" t="s">
        <v>42</v>
      </c>
      <c r="D36" s="11">
        <v>22</v>
      </c>
      <c r="E36" s="28"/>
      <c r="F36" s="15"/>
      <c r="G36" s="28"/>
    </row>
    <row r="37" spans="3:7" ht="12" customHeight="1" x14ac:dyDescent="0.2">
      <c r="C37" s="14" t="s">
        <v>44</v>
      </c>
      <c r="D37" s="11">
        <v>23</v>
      </c>
      <c r="E37" s="28"/>
      <c r="F37" s="15"/>
      <c r="G37" s="28"/>
    </row>
    <row r="38" spans="3:7" ht="12" customHeight="1" thickBot="1" x14ac:dyDescent="0.25">
      <c r="C38" s="10" t="s">
        <v>18</v>
      </c>
      <c r="D38" s="11"/>
      <c r="E38" s="19">
        <f>SUM(E33:E37)</f>
        <v>0</v>
      </c>
      <c r="F38" s="17"/>
      <c r="G38" s="19">
        <f>SUM(G33:G37)</f>
        <v>0</v>
      </c>
    </row>
    <row r="39" spans="3:7" ht="12" customHeight="1" thickTop="1" thickBot="1" x14ac:dyDescent="0.25">
      <c r="C39" s="14"/>
      <c r="D39" s="11"/>
      <c r="E39" s="18"/>
      <c r="F39" s="15"/>
      <c r="G39" s="18"/>
    </row>
    <row r="40" spans="3:7" ht="12" customHeight="1" thickBot="1" x14ac:dyDescent="0.25">
      <c r="C40" s="10" t="s">
        <v>19</v>
      </c>
      <c r="D40" s="11"/>
      <c r="E40" s="19">
        <f>E39+E31</f>
        <v>18281620.798213653</v>
      </c>
      <c r="F40" s="17"/>
      <c r="G40" s="19">
        <f>G39+G31</f>
        <v>24618703.388701677</v>
      </c>
    </row>
    <row r="41" spans="3:7" ht="12" customHeight="1" thickTop="1" x14ac:dyDescent="0.2">
      <c r="C41" s="14" t="s">
        <v>46</v>
      </c>
      <c r="D41" s="11"/>
      <c r="E41" s="17"/>
      <c r="F41" s="17"/>
      <c r="G41" s="17"/>
    </row>
    <row r="42" spans="3:7" ht="12" customHeight="1" x14ac:dyDescent="0.2">
      <c r="C42" s="14" t="s">
        <v>45</v>
      </c>
      <c r="D42" s="11"/>
      <c r="E42" s="17">
        <v>267849500</v>
      </c>
      <c r="F42" s="17"/>
      <c r="G42" s="17">
        <v>267849500</v>
      </c>
    </row>
    <row r="43" spans="3:7" ht="12" customHeight="1" x14ac:dyDescent="0.2">
      <c r="C43" s="14" t="s">
        <v>47</v>
      </c>
      <c r="D43" s="11"/>
      <c r="E43" s="17"/>
      <c r="F43" s="17"/>
      <c r="G43" s="17"/>
    </row>
    <row r="44" spans="3:7" ht="12" customHeight="1" x14ac:dyDescent="0.2">
      <c r="C44" s="14" t="s">
        <v>48</v>
      </c>
      <c r="D44" s="11"/>
      <c r="E44" s="17"/>
      <c r="F44" s="17"/>
      <c r="G44" s="17"/>
    </row>
    <row r="45" spans="3:7" ht="12" customHeight="1" x14ac:dyDescent="0.2">
      <c r="C45" s="14" t="s">
        <v>49</v>
      </c>
      <c r="D45" s="11"/>
      <c r="E45" s="15"/>
      <c r="F45" s="15"/>
      <c r="G45" s="15"/>
    </row>
    <row r="46" spans="3:7" ht="12" customHeight="1" x14ac:dyDescent="0.2">
      <c r="C46" s="14" t="s">
        <v>50</v>
      </c>
      <c r="D46" s="11"/>
      <c r="E46" s="15">
        <v>17945819.464534882</v>
      </c>
      <c r="F46" s="15"/>
      <c r="G46" s="15">
        <v>13541442.000021243</v>
      </c>
    </row>
    <row r="47" spans="3:7" ht="12" customHeight="1" thickBot="1" x14ac:dyDescent="0.25">
      <c r="C47" s="14" t="s">
        <v>51</v>
      </c>
      <c r="D47" s="11"/>
      <c r="E47" s="15">
        <v>7524827.4929642333</v>
      </c>
      <c r="F47" s="15"/>
      <c r="G47" s="15">
        <v>4404377.4645136399</v>
      </c>
    </row>
    <row r="48" spans="3:7" ht="12" customHeight="1" thickBot="1" x14ac:dyDescent="0.25">
      <c r="C48" s="10" t="s">
        <v>20</v>
      </c>
      <c r="D48" s="11">
        <v>24</v>
      </c>
      <c r="E48" s="16">
        <f>SUM(E42:E47)</f>
        <v>293320146.95749909</v>
      </c>
      <c r="F48" s="17"/>
      <c r="G48" s="16">
        <f>SUM(G42:G47)</f>
        <v>285795319.46453488</v>
      </c>
    </row>
    <row r="49" spans="3:7" ht="12" customHeight="1" thickTop="1" thickBot="1" x14ac:dyDescent="0.25">
      <c r="C49" s="10" t="s">
        <v>21</v>
      </c>
      <c r="D49" s="11"/>
      <c r="E49" s="19">
        <f>E48+E40</f>
        <v>311601767.75571275</v>
      </c>
      <c r="F49" s="17"/>
      <c r="G49" s="19">
        <f>G48+G40</f>
        <v>310414022.85323656</v>
      </c>
    </row>
    <row r="50" spans="3:7" ht="13.5" thickTop="1" x14ac:dyDescent="0.2"/>
    <row r="51" spans="3:7" x14ac:dyDescent="0.2">
      <c r="E51" s="24"/>
      <c r="F51" s="24"/>
      <c r="G51" s="24"/>
    </row>
    <row r="52" spans="3:7" x14ac:dyDescent="0.2">
      <c r="G52" s="24"/>
    </row>
    <row r="53" spans="3:7" x14ac:dyDescent="0.2">
      <c r="E53" s="25"/>
    </row>
    <row r="54" spans="3:7" x14ac:dyDescent="0.2">
      <c r="G54" s="24"/>
    </row>
    <row r="56" spans="3:7" x14ac:dyDescent="0.2">
      <c r="E56" s="24"/>
    </row>
    <row r="58" spans="3:7" x14ac:dyDescent="0.2">
      <c r="E58" s="25"/>
    </row>
  </sheetData>
  <pageMargins left="0.27" right="0.43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G31"/>
  <sheetViews>
    <sheetView workbookViewId="0">
      <selection activeCell="E10" sqref="E10"/>
    </sheetView>
  </sheetViews>
  <sheetFormatPr defaultRowHeight="12.75" x14ac:dyDescent="0.2"/>
  <cols>
    <col min="1" max="1" width="2" customWidth="1"/>
    <col min="2" max="2" width="4.5703125" customWidth="1"/>
    <col min="3" max="3" width="37.85546875" customWidth="1"/>
    <col min="5" max="5" width="17" bestFit="1" customWidth="1"/>
    <col min="7" max="7" width="16.85546875" customWidth="1"/>
    <col min="9" max="9" width="17" bestFit="1" customWidth="1"/>
  </cols>
  <sheetData>
    <row r="4" spans="3:7" x14ac:dyDescent="0.2">
      <c r="C4" s="10"/>
      <c r="D4" s="11" t="s">
        <v>22</v>
      </c>
      <c r="E4" s="12" t="s">
        <v>476</v>
      </c>
      <c r="F4" s="13"/>
      <c r="G4" s="12" t="s">
        <v>433</v>
      </c>
    </row>
    <row r="5" spans="3:7" x14ac:dyDescent="0.2">
      <c r="C5" s="10"/>
      <c r="D5" s="11"/>
      <c r="E5" s="13" t="s">
        <v>10</v>
      </c>
      <c r="F5" s="13"/>
      <c r="G5" s="13" t="s">
        <v>10</v>
      </c>
    </row>
    <row r="6" spans="3:7" ht="13.7" customHeight="1" x14ac:dyDescent="0.2">
      <c r="C6" s="10" t="s">
        <v>23</v>
      </c>
      <c r="D6" s="11"/>
      <c r="E6" s="13"/>
      <c r="F6" s="13"/>
      <c r="G6" s="13"/>
    </row>
    <row r="7" spans="3:7" ht="13.7" customHeight="1" x14ac:dyDescent="0.2">
      <c r="C7" s="14" t="s">
        <v>52</v>
      </c>
      <c r="D7" s="11">
        <v>25</v>
      </c>
      <c r="E7" s="32">
        <v>94995623</v>
      </c>
      <c r="F7" s="32"/>
      <c r="G7" s="32">
        <v>82342165</v>
      </c>
    </row>
    <row r="8" spans="3:7" s="30" customFormat="1" ht="13.7" customHeight="1" x14ac:dyDescent="0.2">
      <c r="C8" s="20" t="s">
        <v>53</v>
      </c>
      <c r="D8" s="21">
        <v>26</v>
      </c>
      <c r="F8" s="33"/>
    </row>
    <row r="9" spans="3:7" ht="13.7" customHeight="1" x14ac:dyDescent="0.2">
      <c r="C9" s="14" t="s">
        <v>54</v>
      </c>
      <c r="D9" s="11">
        <v>27</v>
      </c>
      <c r="E9" s="32"/>
      <c r="F9" s="31"/>
      <c r="G9" s="32"/>
    </row>
    <row r="10" spans="3:7" ht="13.7" customHeight="1" x14ac:dyDescent="0.2">
      <c r="C10" s="14" t="s">
        <v>55</v>
      </c>
      <c r="D10" s="21">
        <v>28</v>
      </c>
      <c r="E10" s="33">
        <v>6748112</v>
      </c>
      <c r="F10" s="31"/>
      <c r="G10" s="33">
        <v>5244797</v>
      </c>
    </row>
    <row r="11" spans="3:7" ht="13.7" customHeight="1" x14ac:dyDescent="0.2">
      <c r="C11" s="14" t="s">
        <v>56</v>
      </c>
      <c r="D11" s="11">
        <v>29</v>
      </c>
      <c r="E11" s="32">
        <v>-17462433</v>
      </c>
      <c r="F11" s="32"/>
      <c r="G11" s="32">
        <v>-21573005</v>
      </c>
    </row>
    <row r="12" spans="3:7" ht="13.7" customHeight="1" x14ac:dyDescent="0.2">
      <c r="C12" s="14" t="s">
        <v>57</v>
      </c>
      <c r="D12" s="21">
        <v>30</v>
      </c>
      <c r="E12" s="32">
        <v>-31839486.303277001</v>
      </c>
      <c r="F12" s="32"/>
      <c r="G12" s="32">
        <v>-29340554.706110299</v>
      </c>
    </row>
    <row r="13" spans="3:7" ht="13.7" customHeight="1" x14ac:dyDescent="0.2">
      <c r="C13" s="14" t="s">
        <v>58</v>
      </c>
      <c r="D13" s="11">
        <v>31</v>
      </c>
      <c r="F13" s="31"/>
      <c r="G13" s="32"/>
    </row>
    <row r="14" spans="3:7" ht="13.7" customHeight="1" x14ac:dyDescent="0.2">
      <c r="C14" s="14" t="s">
        <v>59</v>
      </c>
      <c r="D14" s="21">
        <v>32</v>
      </c>
      <c r="E14" s="32">
        <v>-6169297.8879238097</v>
      </c>
      <c r="F14" s="32"/>
      <c r="G14" s="32">
        <v>-4967504.4052577196</v>
      </c>
    </row>
    <row r="15" spans="3:7" ht="13.7" customHeight="1" x14ac:dyDescent="0.2">
      <c r="C15" s="14" t="s">
        <v>60</v>
      </c>
      <c r="D15" s="11">
        <v>33</v>
      </c>
      <c r="E15" s="32">
        <v>-35566021.355884001</v>
      </c>
      <c r="F15" s="32"/>
      <c r="G15" s="32">
        <v>-25144653.4318</v>
      </c>
    </row>
    <row r="16" spans="3:7" ht="13.7" customHeight="1" x14ac:dyDescent="0.2">
      <c r="C16" s="14" t="s">
        <v>61</v>
      </c>
      <c r="D16" s="21">
        <v>34</v>
      </c>
      <c r="E16" s="32"/>
      <c r="F16" s="32"/>
      <c r="G16" s="32"/>
    </row>
    <row r="17" spans="3:7" s="30" customFormat="1" ht="22.5" x14ac:dyDescent="0.2">
      <c r="C17" s="20" t="s">
        <v>62</v>
      </c>
      <c r="D17" s="21">
        <v>35</v>
      </c>
      <c r="E17" s="33"/>
      <c r="F17" s="156"/>
      <c r="G17" s="33"/>
    </row>
    <row r="18" spans="3:7" s="30" customFormat="1" ht="13.7" customHeight="1" x14ac:dyDescent="0.2">
      <c r="C18" s="20" t="s">
        <v>63</v>
      </c>
      <c r="D18" s="21">
        <v>36</v>
      </c>
      <c r="E18" s="32">
        <v>-610301.99831605027</v>
      </c>
      <c r="F18" s="32"/>
      <c r="G18" s="32">
        <v>-97993.733874779398</v>
      </c>
    </row>
    <row r="19" spans="3:7" s="30" customFormat="1" ht="13.7" customHeight="1" x14ac:dyDescent="0.2">
      <c r="C19" s="20" t="s">
        <v>64</v>
      </c>
      <c r="D19" s="11">
        <v>37</v>
      </c>
      <c r="E19" s="32"/>
      <c r="F19" s="31"/>
      <c r="G19" s="32"/>
    </row>
    <row r="20" spans="3:7" s="30" customFormat="1" ht="13.7" customHeight="1" thickBot="1" x14ac:dyDescent="0.25">
      <c r="C20" s="9" t="s">
        <v>65</v>
      </c>
      <c r="D20" s="21"/>
      <c r="E20" s="34">
        <f>SUM(E7:E19)</f>
        <v>10096194.454599142</v>
      </c>
      <c r="F20" s="33"/>
      <c r="G20" s="34">
        <f>SUM(G7:G19)</f>
        <v>6463250.7229572013</v>
      </c>
    </row>
    <row r="21" spans="3:7" s="30" customFormat="1" ht="13.7" customHeight="1" thickTop="1" x14ac:dyDescent="0.2">
      <c r="C21" s="20" t="s">
        <v>66</v>
      </c>
      <c r="D21" s="21">
        <v>38</v>
      </c>
      <c r="E21" s="33">
        <v>-2571366.9616348599</v>
      </c>
      <c r="F21" s="33"/>
      <c r="G21" s="33">
        <v>-2058873.25844358</v>
      </c>
    </row>
    <row r="22" spans="3:7" s="30" customFormat="1" ht="13.7" customHeight="1" thickBot="1" x14ac:dyDescent="0.25">
      <c r="C22" s="9" t="s">
        <v>67</v>
      </c>
      <c r="D22" s="21"/>
      <c r="E22" s="35">
        <f>E21+E20</f>
        <v>7524827.4929642826</v>
      </c>
      <c r="F22" s="36"/>
      <c r="G22" s="35">
        <f>G21+G20</f>
        <v>4404377.4645136213</v>
      </c>
    </row>
    <row r="23" spans="3:7" s="30" customFormat="1" ht="13.7" customHeight="1" thickTop="1" x14ac:dyDescent="0.2">
      <c r="C23" s="9" t="s">
        <v>68</v>
      </c>
      <c r="D23" s="21"/>
      <c r="E23" s="29"/>
      <c r="F23" s="29"/>
      <c r="G23" s="29"/>
    </row>
    <row r="24" spans="3:7" s="30" customFormat="1" ht="13.7" customHeight="1" x14ac:dyDescent="0.2">
      <c r="C24" s="20" t="s">
        <v>69</v>
      </c>
      <c r="D24" s="21"/>
      <c r="E24" s="37">
        <f>E22</f>
        <v>7524827.4929642826</v>
      </c>
      <c r="F24" s="37"/>
      <c r="G24" s="37">
        <f>G22</f>
        <v>4404377.4645136213</v>
      </c>
    </row>
    <row r="25" spans="3:7" s="30" customFormat="1" ht="13.7" customHeight="1" x14ac:dyDescent="0.2">
      <c r="C25" s="20" t="s">
        <v>70</v>
      </c>
      <c r="D25" s="21"/>
      <c r="E25" s="29"/>
      <c r="F25" s="29"/>
      <c r="G25" s="29"/>
    </row>
    <row r="26" spans="3:7" s="30" customFormat="1" x14ac:dyDescent="0.2">
      <c r="C26" s="20"/>
      <c r="D26" s="21"/>
      <c r="E26" s="29"/>
      <c r="F26" s="29"/>
      <c r="G26" s="29"/>
    </row>
    <row r="27" spans="3:7" s="30" customFormat="1" x14ac:dyDescent="0.2">
      <c r="C27" s="20"/>
      <c r="D27" s="21"/>
      <c r="E27" s="29"/>
      <c r="F27" s="29"/>
      <c r="G27" s="29"/>
    </row>
    <row r="29" spans="3:7" x14ac:dyDescent="0.2">
      <c r="E29" s="176"/>
    </row>
    <row r="30" spans="3:7" x14ac:dyDescent="0.2">
      <c r="E30" s="176"/>
    </row>
    <row r="31" spans="3:7" x14ac:dyDescent="0.2">
      <c r="E31" s="176"/>
    </row>
  </sheetData>
  <pageMargins left="0.27" right="0.43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I60"/>
  <sheetViews>
    <sheetView topLeftCell="A10" workbookViewId="0">
      <selection activeCell="E49" sqref="E49"/>
    </sheetView>
  </sheetViews>
  <sheetFormatPr defaultRowHeight="12.75" x14ac:dyDescent="0.2"/>
  <cols>
    <col min="1" max="1" width="2" customWidth="1"/>
    <col min="2" max="2" width="4.5703125" customWidth="1"/>
    <col min="3" max="3" width="37.85546875" customWidth="1"/>
    <col min="5" max="5" width="17" bestFit="1" customWidth="1"/>
    <col min="7" max="7" width="16.85546875" customWidth="1"/>
    <col min="9" max="9" width="17" style="25" bestFit="1" customWidth="1"/>
  </cols>
  <sheetData>
    <row r="3" spans="3:9" x14ac:dyDescent="0.2">
      <c r="C3" s="44"/>
      <c r="D3" s="44"/>
      <c r="E3" s="44"/>
      <c r="F3" s="44"/>
      <c r="G3" s="44"/>
    </row>
    <row r="4" spans="3:9" ht="9.9499999999999993" customHeight="1" x14ac:dyDescent="0.2">
      <c r="C4" s="45"/>
      <c r="D4" s="46" t="s">
        <v>22</v>
      </c>
      <c r="E4" s="12" t="s">
        <v>476</v>
      </c>
      <c r="F4" s="13"/>
      <c r="G4" s="12" t="s">
        <v>433</v>
      </c>
    </row>
    <row r="5" spans="3:9" ht="9.9499999999999993" customHeight="1" x14ac:dyDescent="0.2">
      <c r="C5" s="42"/>
      <c r="D5" s="48"/>
      <c r="E5" s="49" t="s">
        <v>10</v>
      </c>
      <c r="F5" s="47"/>
      <c r="G5" s="49" t="s">
        <v>10</v>
      </c>
    </row>
    <row r="6" spans="3:9" s="27" customFormat="1" ht="12" customHeight="1" x14ac:dyDescent="0.2">
      <c r="C6" s="38" t="s">
        <v>24</v>
      </c>
      <c r="D6" s="39"/>
      <c r="E6" s="40"/>
      <c r="F6" s="50"/>
      <c r="G6" s="40"/>
      <c r="I6" s="58"/>
    </row>
    <row r="7" spans="3:9" s="27" customFormat="1" ht="12" customHeight="1" x14ac:dyDescent="0.2">
      <c r="C7" s="42" t="s">
        <v>71</v>
      </c>
      <c r="D7" s="48"/>
      <c r="E7" s="51">
        <v>10096194.444599142</v>
      </c>
      <c r="F7" s="43"/>
      <c r="G7" s="51">
        <v>6463250.7229572237</v>
      </c>
      <c r="I7" s="58"/>
    </row>
    <row r="8" spans="3:9" s="27" customFormat="1" ht="12" customHeight="1" x14ac:dyDescent="0.2">
      <c r="C8" s="38" t="s">
        <v>72</v>
      </c>
      <c r="D8" s="48"/>
      <c r="E8" s="51">
        <f>SUM(E9:E12)</f>
        <v>4183420.8879238125</v>
      </c>
      <c r="F8" s="43"/>
      <c r="G8" s="51">
        <f>SUM(G9:G12)</f>
        <v>3026449.4052577196</v>
      </c>
      <c r="I8" s="58"/>
    </row>
    <row r="9" spans="3:9" s="27" customFormat="1" ht="12" customHeight="1" x14ac:dyDescent="0.2">
      <c r="C9" s="42" t="s">
        <v>73</v>
      </c>
      <c r="D9" s="39"/>
      <c r="E9" s="41"/>
      <c r="F9" s="41"/>
      <c r="G9" s="41"/>
      <c r="I9" s="58"/>
    </row>
    <row r="10" spans="3:9" s="27" customFormat="1" ht="12" customHeight="1" x14ac:dyDescent="0.2">
      <c r="C10" s="42" t="s">
        <v>74</v>
      </c>
      <c r="D10" s="39"/>
      <c r="E10" s="41">
        <v>-1985877</v>
      </c>
      <c r="F10" s="41"/>
      <c r="G10" s="41">
        <v>-1941055</v>
      </c>
      <c r="I10" s="58"/>
    </row>
    <row r="11" spans="3:9" s="27" customFormat="1" ht="12" customHeight="1" x14ac:dyDescent="0.2">
      <c r="C11" s="42" t="s">
        <v>59</v>
      </c>
      <c r="D11" s="11">
        <v>10</v>
      </c>
      <c r="E11" s="41">
        <v>6169297.8879238125</v>
      </c>
      <c r="F11" s="41"/>
      <c r="G11" s="41">
        <v>4967504.4052577196</v>
      </c>
      <c r="I11" s="58"/>
    </row>
    <row r="12" spans="3:9" s="27" customFormat="1" ht="12" customHeight="1" x14ac:dyDescent="0.2">
      <c r="C12" s="42" t="s">
        <v>58</v>
      </c>
      <c r="D12" s="11">
        <v>10</v>
      </c>
      <c r="E12" s="41"/>
      <c r="F12" s="41"/>
      <c r="G12" s="41"/>
      <c r="I12" s="58"/>
    </row>
    <row r="13" spans="3:9" s="27" customFormat="1" ht="12" customHeight="1" x14ac:dyDescent="0.2">
      <c r="C13" s="38" t="s">
        <v>75</v>
      </c>
      <c r="D13" s="39"/>
      <c r="E13" s="52">
        <f>SUM(E14)</f>
        <v>0</v>
      </c>
      <c r="F13" s="41"/>
      <c r="G13" s="52">
        <f>SUM(G14)</f>
        <v>0</v>
      </c>
      <c r="I13" s="58"/>
    </row>
    <row r="14" spans="3:9" s="27" customFormat="1" ht="12" customHeight="1" x14ac:dyDescent="0.2">
      <c r="C14" s="42" t="s">
        <v>76</v>
      </c>
      <c r="D14" s="39"/>
      <c r="E14" s="41"/>
      <c r="F14" s="41"/>
      <c r="G14" s="41"/>
      <c r="I14" s="58"/>
    </row>
    <row r="15" spans="3:9" s="27" customFormat="1" ht="12" customHeight="1" x14ac:dyDescent="0.2">
      <c r="C15" s="42" t="s">
        <v>77</v>
      </c>
      <c r="D15" s="39"/>
      <c r="E15" s="51">
        <f>SUM(E16:E19)</f>
        <v>-9825796.697222909</v>
      </c>
      <c r="F15" s="43"/>
      <c r="G15" s="51">
        <f>SUM(G16:G19)</f>
        <v>-11841509.828883274</v>
      </c>
      <c r="I15" s="58"/>
    </row>
    <row r="16" spans="3:9" s="27" customFormat="1" ht="12" customHeight="1" x14ac:dyDescent="0.2">
      <c r="C16" s="42" t="s">
        <v>78</v>
      </c>
      <c r="D16" s="39"/>
      <c r="E16" s="41">
        <v>-2903224.1451000124</v>
      </c>
      <c r="F16" s="41"/>
      <c r="G16" s="41">
        <v>-11413707.460899996</v>
      </c>
      <c r="I16" s="58"/>
    </row>
    <row r="17" spans="3:9" s="27" customFormat="1" ht="12" customHeight="1" x14ac:dyDescent="0.2">
      <c r="C17" s="42" t="s">
        <v>79</v>
      </c>
      <c r="D17" s="11">
        <v>6</v>
      </c>
      <c r="E17" s="41"/>
      <c r="F17" s="41"/>
      <c r="G17" s="41"/>
      <c r="I17" s="58"/>
    </row>
    <row r="18" spans="3:9" s="27" customFormat="1" ht="12" customHeight="1" x14ac:dyDescent="0.2">
      <c r="C18" s="42" t="s">
        <v>80</v>
      </c>
      <c r="D18" s="39"/>
      <c r="E18" s="41">
        <v>-6922572.5521228965</v>
      </c>
      <c r="F18" s="41"/>
      <c r="G18" s="41">
        <v>-427802.36798327789</v>
      </c>
      <c r="I18" s="58"/>
    </row>
    <row r="19" spans="3:9" s="27" customFormat="1" ht="12" customHeight="1" thickBot="1" x14ac:dyDescent="0.25">
      <c r="C19" s="42" t="s">
        <v>81</v>
      </c>
      <c r="D19" s="39"/>
      <c r="E19" s="41"/>
      <c r="F19" s="41"/>
      <c r="G19" s="41"/>
      <c r="I19" s="58"/>
    </row>
    <row r="20" spans="3:9" s="27" customFormat="1" ht="12" customHeight="1" thickBot="1" x14ac:dyDescent="0.25">
      <c r="C20" s="38" t="s">
        <v>82</v>
      </c>
      <c r="D20" s="39"/>
      <c r="E20" s="53">
        <f>E15+E13+E8+E7</f>
        <v>4453818.6353000458</v>
      </c>
      <c r="F20" s="41"/>
      <c r="G20" s="53">
        <f>G15+G13+G8+G7</f>
        <v>-2351809.7006683312</v>
      </c>
      <c r="I20" s="58"/>
    </row>
    <row r="21" spans="3:9" s="27" customFormat="1" ht="12" customHeight="1" x14ac:dyDescent="0.2">
      <c r="C21" s="38" t="s">
        <v>83</v>
      </c>
      <c r="D21" s="39"/>
      <c r="E21" s="40"/>
      <c r="F21" s="41"/>
      <c r="G21" s="40"/>
      <c r="I21" s="58"/>
    </row>
    <row r="22" spans="3:9" s="27" customFormat="1" ht="12" customHeight="1" x14ac:dyDescent="0.2">
      <c r="C22" s="42" t="s">
        <v>84</v>
      </c>
      <c r="D22" s="39"/>
      <c r="E22" s="50"/>
      <c r="F22" s="41"/>
      <c r="G22" s="50"/>
      <c r="I22" s="58"/>
    </row>
    <row r="23" spans="3:9" s="27" customFormat="1" ht="12" customHeight="1" x14ac:dyDescent="0.2">
      <c r="C23" s="42" t="s">
        <v>85</v>
      </c>
      <c r="D23" s="39"/>
      <c r="E23" s="50"/>
      <c r="F23" s="41"/>
      <c r="G23" s="50"/>
      <c r="I23" s="58"/>
    </row>
    <row r="24" spans="3:9" s="27" customFormat="1" ht="12" customHeight="1" x14ac:dyDescent="0.2">
      <c r="C24" s="42" t="s">
        <v>86</v>
      </c>
      <c r="D24" s="11">
        <v>10</v>
      </c>
      <c r="E24" s="50">
        <v>-14651740</v>
      </c>
      <c r="F24" s="41"/>
      <c r="G24" s="50">
        <v>-21942530</v>
      </c>
      <c r="I24" s="58"/>
    </row>
    <row r="25" spans="3:9" s="27" customFormat="1" ht="12" customHeight="1" x14ac:dyDescent="0.2">
      <c r="C25" s="42" t="s">
        <v>87</v>
      </c>
      <c r="D25" s="39"/>
      <c r="E25" s="41"/>
      <c r="F25" s="41"/>
      <c r="G25" s="41"/>
      <c r="I25" s="58"/>
    </row>
    <row r="26" spans="3:9" s="27" customFormat="1" ht="12" customHeight="1" x14ac:dyDescent="0.2">
      <c r="C26" s="42" t="s">
        <v>88</v>
      </c>
      <c r="D26" s="39"/>
      <c r="E26" s="41"/>
      <c r="F26" s="41"/>
      <c r="G26" s="41"/>
      <c r="I26" s="58"/>
    </row>
    <row r="27" spans="3:9" s="27" customFormat="1" ht="12" customHeight="1" x14ac:dyDescent="0.2">
      <c r="C27" s="42" t="s">
        <v>89</v>
      </c>
      <c r="D27" s="39"/>
      <c r="E27" s="41"/>
      <c r="F27" s="41"/>
      <c r="G27" s="41"/>
      <c r="I27" s="58"/>
    </row>
    <row r="28" spans="3:9" s="27" customFormat="1" ht="12" customHeight="1" thickBot="1" x14ac:dyDescent="0.25">
      <c r="C28" s="42" t="s">
        <v>90</v>
      </c>
      <c r="D28" s="39"/>
      <c r="E28" s="41"/>
      <c r="F28" s="41"/>
      <c r="G28" s="41"/>
      <c r="I28" s="58"/>
    </row>
    <row r="29" spans="3:9" s="27" customFormat="1" ht="12" customHeight="1" thickBot="1" x14ac:dyDescent="0.25">
      <c r="C29" s="38" t="s">
        <v>91</v>
      </c>
      <c r="D29" s="39"/>
      <c r="E29" s="53">
        <f>SUM(E22:E28)</f>
        <v>-14651740</v>
      </c>
      <c r="F29" s="41"/>
      <c r="G29" s="53">
        <f>SUM(G22:G28)</f>
        <v>-21942530</v>
      </c>
      <c r="I29" s="58"/>
    </row>
    <row r="30" spans="3:9" s="27" customFormat="1" ht="12" customHeight="1" x14ac:dyDescent="0.2">
      <c r="C30" s="38" t="s">
        <v>92</v>
      </c>
      <c r="D30" s="39"/>
      <c r="E30" s="40"/>
      <c r="F30" s="41"/>
      <c r="G30" s="40"/>
      <c r="I30" s="58"/>
    </row>
    <row r="31" spans="3:9" s="27" customFormat="1" ht="12" customHeight="1" x14ac:dyDescent="0.2">
      <c r="C31" s="42" t="s">
        <v>93</v>
      </c>
      <c r="D31" s="39"/>
      <c r="E31" s="50"/>
      <c r="F31" s="50"/>
      <c r="G31" s="50">
        <v>20032500</v>
      </c>
      <c r="I31" s="58"/>
    </row>
    <row r="32" spans="3:9" s="178" customFormat="1" ht="22.5" x14ac:dyDescent="0.2">
      <c r="C32" s="42" t="s">
        <v>94</v>
      </c>
      <c r="D32" s="39"/>
      <c r="E32" s="177"/>
      <c r="F32" s="177"/>
      <c r="G32" s="177"/>
      <c r="I32" s="212"/>
    </row>
    <row r="33" spans="3:9" s="27" customFormat="1" ht="12" customHeight="1" x14ac:dyDescent="0.2">
      <c r="C33" s="42" t="s">
        <v>95</v>
      </c>
      <c r="D33" s="39"/>
      <c r="E33" s="41"/>
      <c r="F33" s="41"/>
      <c r="G33" s="41"/>
      <c r="I33" s="58"/>
    </row>
    <row r="34" spans="3:9" s="27" customFormat="1" ht="12" customHeight="1" x14ac:dyDescent="0.2">
      <c r="C34" s="42" t="s">
        <v>96</v>
      </c>
      <c r="D34" s="39"/>
      <c r="E34" s="41"/>
      <c r="F34" s="41"/>
      <c r="G34" s="41"/>
      <c r="I34" s="58"/>
    </row>
    <row r="35" spans="3:9" s="27" customFormat="1" ht="12" customHeight="1" x14ac:dyDescent="0.2">
      <c r="C35" s="42" t="s">
        <v>97</v>
      </c>
      <c r="D35" s="39"/>
      <c r="E35" s="41"/>
      <c r="F35" s="41"/>
      <c r="G35" s="41"/>
      <c r="I35" s="58"/>
    </row>
    <row r="36" spans="3:9" s="27" customFormat="1" ht="12" customHeight="1" x14ac:dyDescent="0.2">
      <c r="C36" s="42" t="s">
        <v>98</v>
      </c>
      <c r="D36" s="39"/>
      <c r="E36" s="41"/>
      <c r="F36" s="41"/>
      <c r="G36" s="41"/>
      <c r="I36" s="58"/>
    </row>
    <row r="37" spans="3:9" s="27" customFormat="1" ht="12" customHeight="1" x14ac:dyDescent="0.2">
      <c r="C37" s="42" t="s">
        <v>99</v>
      </c>
      <c r="D37" s="39"/>
      <c r="E37" s="41"/>
      <c r="F37" s="41"/>
      <c r="G37" s="41"/>
      <c r="I37" s="58"/>
    </row>
    <row r="38" spans="3:9" s="27" customFormat="1" ht="12" customHeight="1" x14ac:dyDescent="0.2">
      <c r="C38" s="42" t="s">
        <v>100</v>
      </c>
      <c r="D38" s="39"/>
      <c r="E38" s="41"/>
      <c r="F38" s="41"/>
      <c r="G38" s="41"/>
      <c r="I38" s="58"/>
    </row>
    <row r="39" spans="3:9" s="27" customFormat="1" ht="12" customHeight="1" x14ac:dyDescent="0.2">
      <c r="C39" s="42" t="s">
        <v>101</v>
      </c>
      <c r="D39" s="39"/>
      <c r="E39" s="41"/>
      <c r="F39" s="41"/>
      <c r="G39" s="41"/>
      <c r="I39" s="58"/>
    </row>
    <row r="40" spans="3:9" s="27" customFormat="1" ht="12" customHeight="1" thickBot="1" x14ac:dyDescent="0.25">
      <c r="C40" s="42" t="s">
        <v>102</v>
      </c>
      <c r="D40" s="39"/>
      <c r="E40" s="41"/>
      <c r="F40" s="41"/>
      <c r="G40" s="41"/>
      <c r="I40" s="58"/>
    </row>
    <row r="41" spans="3:9" s="27" customFormat="1" ht="12" customHeight="1" thickBot="1" x14ac:dyDescent="0.25">
      <c r="C41" s="38" t="s">
        <v>103</v>
      </c>
      <c r="D41" s="39"/>
      <c r="E41" s="53">
        <f>SUM(E31:E40)</f>
        <v>0</v>
      </c>
      <c r="F41" s="41"/>
      <c r="G41" s="53">
        <f>SUM(G31:G40)</f>
        <v>20032500</v>
      </c>
      <c r="I41" s="58"/>
    </row>
    <row r="42" spans="3:9" s="27" customFormat="1" ht="12" customHeight="1" thickBot="1" x14ac:dyDescent="0.25">
      <c r="C42" s="42"/>
      <c r="D42" s="48"/>
      <c r="E42" s="41"/>
      <c r="F42" s="41"/>
      <c r="G42" s="41"/>
      <c r="I42" s="58"/>
    </row>
    <row r="43" spans="3:9" s="27" customFormat="1" ht="12" customHeight="1" thickBot="1" x14ac:dyDescent="0.25">
      <c r="C43" s="42" t="s">
        <v>25</v>
      </c>
      <c r="D43" s="48"/>
      <c r="E43" s="57">
        <f>E41+E29+E20</f>
        <v>-10197921.364699954</v>
      </c>
      <c r="F43" s="54"/>
      <c r="G43" s="57">
        <f>G41+G29+G20</f>
        <v>-4261839.7006683312</v>
      </c>
      <c r="I43" s="58"/>
    </row>
    <row r="44" spans="3:9" s="27" customFormat="1" ht="12" customHeight="1" x14ac:dyDescent="0.2">
      <c r="C44" s="42"/>
      <c r="D44" s="48"/>
      <c r="E44" s="54"/>
      <c r="F44" s="54"/>
      <c r="G44" s="54"/>
      <c r="I44" s="58"/>
    </row>
    <row r="45" spans="3:9" s="27" customFormat="1" ht="12" customHeight="1" x14ac:dyDescent="0.2">
      <c r="C45" s="42" t="s">
        <v>26</v>
      </c>
      <c r="D45" s="48"/>
      <c r="E45" s="55">
        <v>17753789.423999991</v>
      </c>
      <c r="F45" s="55"/>
      <c r="G45" s="55">
        <v>22015629.120468393</v>
      </c>
      <c r="I45" s="58"/>
    </row>
    <row r="46" spans="3:9" s="27" customFormat="1" ht="12" customHeight="1" thickBot="1" x14ac:dyDescent="0.25">
      <c r="C46" s="38"/>
      <c r="D46" s="39"/>
      <c r="E46" s="41"/>
      <c r="F46" s="41"/>
      <c r="G46" s="41"/>
      <c r="I46" s="58"/>
    </row>
    <row r="47" spans="3:9" s="27" customFormat="1" ht="12" customHeight="1" thickBot="1" x14ac:dyDescent="0.25">
      <c r="C47" s="38" t="s">
        <v>27</v>
      </c>
      <c r="D47" s="11">
        <v>3</v>
      </c>
      <c r="E47" s="56">
        <v>7555868.0692999922</v>
      </c>
      <c r="F47" s="54"/>
      <c r="G47" s="56">
        <v>17753789.423999991</v>
      </c>
      <c r="I47" s="58"/>
    </row>
    <row r="48" spans="3:9" ht="13.5" thickTop="1" x14ac:dyDescent="0.2">
      <c r="E48" s="23"/>
      <c r="F48" s="23"/>
      <c r="G48" s="23"/>
    </row>
    <row r="49" spans="5:7" x14ac:dyDescent="0.2">
      <c r="E49" s="24"/>
    </row>
    <row r="50" spans="5:7" x14ac:dyDescent="0.2">
      <c r="E50" s="24"/>
    </row>
    <row r="51" spans="5:7" x14ac:dyDescent="0.2">
      <c r="E51" s="24"/>
      <c r="G51" s="25"/>
    </row>
    <row r="52" spans="5:7" x14ac:dyDescent="0.2">
      <c r="E52" s="26"/>
      <c r="G52" s="24"/>
    </row>
    <row r="53" spans="5:7" x14ac:dyDescent="0.2">
      <c r="E53" s="1"/>
      <c r="G53" s="24"/>
    </row>
    <row r="54" spans="5:7" x14ac:dyDescent="0.2">
      <c r="E54" s="25"/>
    </row>
    <row r="55" spans="5:7" x14ac:dyDescent="0.2">
      <c r="G55" s="25"/>
    </row>
    <row r="56" spans="5:7" x14ac:dyDescent="0.2">
      <c r="E56" s="24"/>
    </row>
    <row r="58" spans="5:7" x14ac:dyDescent="0.2">
      <c r="E58" s="25"/>
    </row>
    <row r="60" spans="5:7" x14ac:dyDescent="0.2">
      <c r="E60" s="1"/>
    </row>
  </sheetData>
  <pageMargins left="0.27" right="0.43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2"/>
  <sheetViews>
    <sheetView topLeftCell="A11" zoomScale="84" zoomScaleNormal="84" workbookViewId="0">
      <selection activeCell="M36" sqref="M36"/>
    </sheetView>
  </sheetViews>
  <sheetFormatPr defaultRowHeight="15.75" x14ac:dyDescent="0.25"/>
  <cols>
    <col min="1" max="1" width="5.28515625" style="149" customWidth="1"/>
    <col min="2" max="2" width="4.140625" style="149" customWidth="1"/>
    <col min="3" max="3" width="40.140625" style="150" customWidth="1"/>
    <col min="4" max="4" width="14.140625" style="150" bestFit="1" customWidth="1"/>
    <col min="5" max="5" width="17.28515625" style="150" bestFit="1" customWidth="1"/>
    <col min="6" max="6" width="10.85546875" style="150" customWidth="1"/>
    <col min="7" max="7" width="10.5703125" style="150" customWidth="1"/>
    <col min="8" max="8" width="10.140625" style="150" customWidth="1"/>
    <col min="9" max="9" width="10.85546875" style="150" customWidth="1"/>
    <col min="10" max="10" width="11.42578125" style="150" customWidth="1"/>
    <col min="11" max="11" width="14.140625" style="150" customWidth="1"/>
    <col min="12" max="12" width="11.85546875" style="150" bestFit="1" customWidth="1"/>
    <col min="13" max="13" width="8.85546875" style="150" customWidth="1"/>
    <col min="14" max="14" width="13" style="150" customWidth="1"/>
    <col min="15" max="15" width="13.5703125" style="150" customWidth="1"/>
    <col min="16" max="16" width="2.7109375" style="149" customWidth="1"/>
    <col min="17" max="257" width="9.140625" style="149"/>
    <col min="258" max="258" width="4.140625" style="149" customWidth="1"/>
    <col min="259" max="259" width="40.140625" style="149" customWidth="1"/>
    <col min="260" max="271" width="5.7109375" style="149" customWidth="1"/>
    <col min="272" max="272" width="2.7109375" style="149" customWidth="1"/>
    <col min="273" max="513" width="9.140625" style="149"/>
    <col min="514" max="514" width="4.140625" style="149" customWidth="1"/>
    <col min="515" max="515" width="40.140625" style="149" customWidth="1"/>
    <col min="516" max="527" width="5.7109375" style="149" customWidth="1"/>
    <col min="528" max="528" width="2.7109375" style="149" customWidth="1"/>
    <col min="529" max="769" width="9.140625" style="149"/>
    <col min="770" max="770" width="4.140625" style="149" customWidth="1"/>
    <col min="771" max="771" width="40.140625" style="149" customWidth="1"/>
    <col min="772" max="783" width="5.7109375" style="149" customWidth="1"/>
    <col min="784" max="784" width="2.7109375" style="149" customWidth="1"/>
    <col min="785" max="1025" width="9.140625" style="149"/>
    <col min="1026" max="1026" width="4.140625" style="149" customWidth="1"/>
    <col min="1027" max="1027" width="40.140625" style="149" customWidth="1"/>
    <col min="1028" max="1039" width="5.7109375" style="149" customWidth="1"/>
    <col min="1040" max="1040" width="2.7109375" style="149" customWidth="1"/>
    <col min="1041" max="1281" width="9.140625" style="149"/>
    <col min="1282" max="1282" width="4.140625" style="149" customWidth="1"/>
    <col min="1283" max="1283" width="40.140625" style="149" customWidth="1"/>
    <col min="1284" max="1295" width="5.7109375" style="149" customWidth="1"/>
    <col min="1296" max="1296" width="2.7109375" style="149" customWidth="1"/>
    <col min="1297" max="1537" width="9.140625" style="149"/>
    <col min="1538" max="1538" width="4.140625" style="149" customWidth="1"/>
    <col min="1539" max="1539" width="40.140625" style="149" customWidth="1"/>
    <col min="1540" max="1551" width="5.7109375" style="149" customWidth="1"/>
    <col min="1552" max="1552" width="2.7109375" style="149" customWidth="1"/>
    <col min="1553" max="1793" width="9.140625" style="149"/>
    <col min="1794" max="1794" width="4.140625" style="149" customWidth="1"/>
    <col min="1795" max="1795" width="40.140625" style="149" customWidth="1"/>
    <col min="1796" max="1807" width="5.7109375" style="149" customWidth="1"/>
    <col min="1808" max="1808" width="2.7109375" style="149" customWidth="1"/>
    <col min="1809" max="2049" width="9.140625" style="149"/>
    <col min="2050" max="2050" width="4.140625" style="149" customWidth="1"/>
    <col min="2051" max="2051" width="40.140625" style="149" customWidth="1"/>
    <col min="2052" max="2063" width="5.7109375" style="149" customWidth="1"/>
    <col min="2064" max="2064" width="2.7109375" style="149" customWidth="1"/>
    <col min="2065" max="2305" width="9.140625" style="149"/>
    <col min="2306" max="2306" width="4.140625" style="149" customWidth="1"/>
    <col min="2307" max="2307" width="40.140625" style="149" customWidth="1"/>
    <col min="2308" max="2319" width="5.7109375" style="149" customWidth="1"/>
    <col min="2320" max="2320" width="2.7109375" style="149" customWidth="1"/>
    <col min="2321" max="2561" width="9.140625" style="149"/>
    <col min="2562" max="2562" width="4.140625" style="149" customWidth="1"/>
    <col min="2563" max="2563" width="40.140625" style="149" customWidth="1"/>
    <col min="2564" max="2575" width="5.7109375" style="149" customWidth="1"/>
    <col min="2576" max="2576" width="2.7109375" style="149" customWidth="1"/>
    <col min="2577" max="2817" width="9.140625" style="149"/>
    <col min="2818" max="2818" width="4.140625" style="149" customWidth="1"/>
    <col min="2819" max="2819" width="40.140625" style="149" customWidth="1"/>
    <col min="2820" max="2831" width="5.7109375" style="149" customWidth="1"/>
    <col min="2832" max="2832" width="2.7109375" style="149" customWidth="1"/>
    <col min="2833" max="3073" width="9.140625" style="149"/>
    <col min="3074" max="3074" width="4.140625" style="149" customWidth="1"/>
    <col min="3075" max="3075" width="40.140625" style="149" customWidth="1"/>
    <col min="3076" max="3087" width="5.7109375" style="149" customWidth="1"/>
    <col min="3088" max="3088" width="2.7109375" style="149" customWidth="1"/>
    <col min="3089" max="3329" width="9.140625" style="149"/>
    <col min="3330" max="3330" width="4.140625" style="149" customWidth="1"/>
    <col min="3331" max="3331" width="40.140625" style="149" customWidth="1"/>
    <col min="3332" max="3343" width="5.7109375" style="149" customWidth="1"/>
    <col min="3344" max="3344" width="2.7109375" style="149" customWidth="1"/>
    <col min="3345" max="3585" width="9.140625" style="149"/>
    <col min="3586" max="3586" width="4.140625" style="149" customWidth="1"/>
    <col min="3587" max="3587" width="40.140625" style="149" customWidth="1"/>
    <col min="3588" max="3599" width="5.7109375" style="149" customWidth="1"/>
    <col min="3600" max="3600" width="2.7109375" style="149" customWidth="1"/>
    <col min="3601" max="3841" width="9.140625" style="149"/>
    <col min="3842" max="3842" width="4.140625" style="149" customWidth="1"/>
    <col min="3843" max="3843" width="40.140625" style="149" customWidth="1"/>
    <col min="3844" max="3855" width="5.7109375" style="149" customWidth="1"/>
    <col min="3856" max="3856" width="2.7109375" style="149" customWidth="1"/>
    <col min="3857" max="4097" width="9.140625" style="149"/>
    <col min="4098" max="4098" width="4.140625" style="149" customWidth="1"/>
    <col min="4099" max="4099" width="40.140625" style="149" customWidth="1"/>
    <col min="4100" max="4111" width="5.7109375" style="149" customWidth="1"/>
    <col min="4112" max="4112" width="2.7109375" style="149" customWidth="1"/>
    <col min="4113" max="4353" width="9.140625" style="149"/>
    <col min="4354" max="4354" width="4.140625" style="149" customWidth="1"/>
    <col min="4355" max="4355" width="40.140625" style="149" customWidth="1"/>
    <col min="4356" max="4367" width="5.7109375" style="149" customWidth="1"/>
    <col min="4368" max="4368" width="2.7109375" style="149" customWidth="1"/>
    <col min="4369" max="4609" width="9.140625" style="149"/>
    <col min="4610" max="4610" width="4.140625" style="149" customWidth="1"/>
    <col min="4611" max="4611" width="40.140625" style="149" customWidth="1"/>
    <col min="4612" max="4623" width="5.7109375" style="149" customWidth="1"/>
    <col min="4624" max="4624" width="2.7109375" style="149" customWidth="1"/>
    <col min="4625" max="4865" width="9.140625" style="149"/>
    <col min="4866" max="4866" width="4.140625" style="149" customWidth="1"/>
    <col min="4867" max="4867" width="40.140625" style="149" customWidth="1"/>
    <col min="4868" max="4879" width="5.7109375" style="149" customWidth="1"/>
    <col min="4880" max="4880" width="2.7109375" style="149" customWidth="1"/>
    <col min="4881" max="5121" width="9.140625" style="149"/>
    <col min="5122" max="5122" width="4.140625" style="149" customWidth="1"/>
    <col min="5123" max="5123" width="40.140625" style="149" customWidth="1"/>
    <col min="5124" max="5135" width="5.7109375" style="149" customWidth="1"/>
    <col min="5136" max="5136" width="2.7109375" style="149" customWidth="1"/>
    <col min="5137" max="5377" width="9.140625" style="149"/>
    <col min="5378" max="5378" width="4.140625" style="149" customWidth="1"/>
    <col min="5379" max="5379" width="40.140625" style="149" customWidth="1"/>
    <col min="5380" max="5391" width="5.7109375" style="149" customWidth="1"/>
    <col min="5392" max="5392" width="2.7109375" style="149" customWidth="1"/>
    <col min="5393" max="5633" width="9.140625" style="149"/>
    <col min="5634" max="5634" width="4.140625" style="149" customWidth="1"/>
    <col min="5635" max="5635" width="40.140625" style="149" customWidth="1"/>
    <col min="5636" max="5647" width="5.7109375" style="149" customWidth="1"/>
    <col min="5648" max="5648" width="2.7109375" style="149" customWidth="1"/>
    <col min="5649" max="5889" width="9.140625" style="149"/>
    <col min="5890" max="5890" width="4.140625" style="149" customWidth="1"/>
    <col min="5891" max="5891" width="40.140625" style="149" customWidth="1"/>
    <col min="5892" max="5903" width="5.7109375" style="149" customWidth="1"/>
    <col min="5904" max="5904" width="2.7109375" style="149" customWidth="1"/>
    <col min="5905" max="6145" width="9.140625" style="149"/>
    <col min="6146" max="6146" width="4.140625" style="149" customWidth="1"/>
    <col min="6147" max="6147" width="40.140625" style="149" customWidth="1"/>
    <col min="6148" max="6159" width="5.7109375" style="149" customWidth="1"/>
    <col min="6160" max="6160" width="2.7109375" style="149" customWidth="1"/>
    <col min="6161" max="6401" width="9.140625" style="149"/>
    <col min="6402" max="6402" width="4.140625" style="149" customWidth="1"/>
    <col min="6403" max="6403" width="40.140625" style="149" customWidth="1"/>
    <col min="6404" max="6415" width="5.7109375" style="149" customWidth="1"/>
    <col min="6416" max="6416" width="2.7109375" style="149" customWidth="1"/>
    <col min="6417" max="6657" width="9.140625" style="149"/>
    <col min="6658" max="6658" width="4.140625" style="149" customWidth="1"/>
    <col min="6659" max="6659" width="40.140625" style="149" customWidth="1"/>
    <col min="6660" max="6671" width="5.7109375" style="149" customWidth="1"/>
    <col min="6672" max="6672" width="2.7109375" style="149" customWidth="1"/>
    <col min="6673" max="6913" width="9.140625" style="149"/>
    <col min="6914" max="6914" width="4.140625" style="149" customWidth="1"/>
    <col min="6915" max="6915" width="40.140625" style="149" customWidth="1"/>
    <col min="6916" max="6927" width="5.7109375" style="149" customWidth="1"/>
    <col min="6928" max="6928" width="2.7109375" style="149" customWidth="1"/>
    <col min="6929" max="7169" width="9.140625" style="149"/>
    <col min="7170" max="7170" width="4.140625" style="149" customWidth="1"/>
    <col min="7171" max="7171" width="40.140625" style="149" customWidth="1"/>
    <col min="7172" max="7183" width="5.7109375" style="149" customWidth="1"/>
    <col min="7184" max="7184" width="2.7109375" style="149" customWidth="1"/>
    <col min="7185" max="7425" width="9.140625" style="149"/>
    <col min="7426" max="7426" width="4.140625" style="149" customWidth="1"/>
    <col min="7427" max="7427" width="40.140625" style="149" customWidth="1"/>
    <col min="7428" max="7439" width="5.7109375" style="149" customWidth="1"/>
    <col min="7440" max="7440" width="2.7109375" style="149" customWidth="1"/>
    <col min="7441" max="7681" width="9.140625" style="149"/>
    <col min="7682" max="7682" width="4.140625" style="149" customWidth="1"/>
    <col min="7683" max="7683" width="40.140625" style="149" customWidth="1"/>
    <col min="7684" max="7695" width="5.7109375" style="149" customWidth="1"/>
    <col min="7696" max="7696" width="2.7109375" style="149" customWidth="1"/>
    <col min="7697" max="7937" width="9.140625" style="149"/>
    <col min="7938" max="7938" width="4.140625" style="149" customWidth="1"/>
    <col min="7939" max="7939" width="40.140625" style="149" customWidth="1"/>
    <col min="7940" max="7951" width="5.7109375" style="149" customWidth="1"/>
    <col min="7952" max="7952" width="2.7109375" style="149" customWidth="1"/>
    <col min="7953" max="8193" width="9.140625" style="149"/>
    <col min="8194" max="8194" width="4.140625" style="149" customWidth="1"/>
    <col min="8195" max="8195" width="40.140625" style="149" customWidth="1"/>
    <col min="8196" max="8207" width="5.7109375" style="149" customWidth="1"/>
    <col min="8208" max="8208" width="2.7109375" style="149" customWidth="1"/>
    <col min="8209" max="8449" width="9.140625" style="149"/>
    <col min="8450" max="8450" width="4.140625" style="149" customWidth="1"/>
    <col min="8451" max="8451" width="40.140625" style="149" customWidth="1"/>
    <col min="8452" max="8463" width="5.7109375" style="149" customWidth="1"/>
    <col min="8464" max="8464" width="2.7109375" style="149" customWidth="1"/>
    <col min="8465" max="8705" width="9.140625" style="149"/>
    <col min="8706" max="8706" width="4.140625" style="149" customWidth="1"/>
    <col min="8707" max="8707" width="40.140625" style="149" customWidth="1"/>
    <col min="8708" max="8719" width="5.7109375" style="149" customWidth="1"/>
    <col min="8720" max="8720" width="2.7109375" style="149" customWidth="1"/>
    <col min="8721" max="8961" width="9.140625" style="149"/>
    <col min="8962" max="8962" width="4.140625" style="149" customWidth="1"/>
    <col min="8963" max="8963" width="40.140625" style="149" customWidth="1"/>
    <col min="8964" max="8975" width="5.7109375" style="149" customWidth="1"/>
    <col min="8976" max="8976" width="2.7109375" style="149" customWidth="1"/>
    <col min="8977" max="9217" width="9.140625" style="149"/>
    <col min="9218" max="9218" width="4.140625" style="149" customWidth="1"/>
    <col min="9219" max="9219" width="40.140625" style="149" customWidth="1"/>
    <col min="9220" max="9231" width="5.7109375" style="149" customWidth="1"/>
    <col min="9232" max="9232" width="2.7109375" style="149" customWidth="1"/>
    <col min="9233" max="9473" width="9.140625" style="149"/>
    <col min="9474" max="9474" width="4.140625" style="149" customWidth="1"/>
    <col min="9475" max="9475" width="40.140625" style="149" customWidth="1"/>
    <col min="9476" max="9487" width="5.7109375" style="149" customWidth="1"/>
    <col min="9488" max="9488" width="2.7109375" style="149" customWidth="1"/>
    <col min="9489" max="9729" width="9.140625" style="149"/>
    <col min="9730" max="9730" width="4.140625" style="149" customWidth="1"/>
    <col min="9731" max="9731" width="40.140625" style="149" customWidth="1"/>
    <col min="9732" max="9743" width="5.7109375" style="149" customWidth="1"/>
    <col min="9744" max="9744" width="2.7109375" style="149" customWidth="1"/>
    <col min="9745" max="9985" width="9.140625" style="149"/>
    <col min="9986" max="9986" width="4.140625" style="149" customWidth="1"/>
    <col min="9987" max="9987" width="40.140625" style="149" customWidth="1"/>
    <col min="9988" max="9999" width="5.7109375" style="149" customWidth="1"/>
    <col min="10000" max="10000" width="2.7109375" style="149" customWidth="1"/>
    <col min="10001" max="10241" width="9.140625" style="149"/>
    <col min="10242" max="10242" width="4.140625" style="149" customWidth="1"/>
    <col min="10243" max="10243" width="40.140625" style="149" customWidth="1"/>
    <col min="10244" max="10255" width="5.7109375" style="149" customWidth="1"/>
    <col min="10256" max="10256" width="2.7109375" style="149" customWidth="1"/>
    <col min="10257" max="10497" width="9.140625" style="149"/>
    <col min="10498" max="10498" width="4.140625" style="149" customWidth="1"/>
    <col min="10499" max="10499" width="40.140625" style="149" customWidth="1"/>
    <col min="10500" max="10511" width="5.7109375" style="149" customWidth="1"/>
    <col min="10512" max="10512" width="2.7109375" style="149" customWidth="1"/>
    <col min="10513" max="10753" width="9.140625" style="149"/>
    <col min="10754" max="10754" width="4.140625" style="149" customWidth="1"/>
    <col min="10755" max="10755" width="40.140625" style="149" customWidth="1"/>
    <col min="10756" max="10767" width="5.7109375" style="149" customWidth="1"/>
    <col min="10768" max="10768" width="2.7109375" style="149" customWidth="1"/>
    <col min="10769" max="11009" width="9.140625" style="149"/>
    <col min="11010" max="11010" width="4.140625" style="149" customWidth="1"/>
    <col min="11011" max="11011" width="40.140625" style="149" customWidth="1"/>
    <col min="11012" max="11023" width="5.7109375" style="149" customWidth="1"/>
    <col min="11024" max="11024" width="2.7109375" style="149" customWidth="1"/>
    <col min="11025" max="11265" width="9.140625" style="149"/>
    <col min="11266" max="11266" width="4.140625" style="149" customWidth="1"/>
    <col min="11267" max="11267" width="40.140625" style="149" customWidth="1"/>
    <col min="11268" max="11279" width="5.7109375" style="149" customWidth="1"/>
    <col min="11280" max="11280" width="2.7109375" style="149" customWidth="1"/>
    <col min="11281" max="11521" width="9.140625" style="149"/>
    <col min="11522" max="11522" width="4.140625" style="149" customWidth="1"/>
    <col min="11523" max="11523" width="40.140625" style="149" customWidth="1"/>
    <col min="11524" max="11535" width="5.7109375" style="149" customWidth="1"/>
    <col min="11536" max="11536" width="2.7109375" style="149" customWidth="1"/>
    <col min="11537" max="11777" width="9.140625" style="149"/>
    <col min="11778" max="11778" width="4.140625" style="149" customWidth="1"/>
    <col min="11779" max="11779" width="40.140625" style="149" customWidth="1"/>
    <col min="11780" max="11791" width="5.7109375" style="149" customWidth="1"/>
    <col min="11792" max="11792" width="2.7109375" style="149" customWidth="1"/>
    <col min="11793" max="12033" width="9.140625" style="149"/>
    <col min="12034" max="12034" width="4.140625" style="149" customWidth="1"/>
    <col min="12035" max="12035" width="40.140625" style="149" customWidth="1"/>
    <col min="12036" max="12047" width="5.7109375" style="149" customWidth="1"/>
    <col min="12048" max="12048" width="2.7109375" style="149" customWidth="1"/>
    <col min="12049" max="12289" width="9.140625" style="149"/>
    <col min="12290" max="12290" width="4.140625" style="149" customWidth="1"/>
    <col min="12291" max="12291" width="40.140625" style="149" customWidth="1"/>
    <col min="12292" max="12303" width="5.7109375" style="149" customWidth="1"/>
    <col min="12304" max="12304" width="2.7109375" style="149" customWidth="1"/>
    <col min="12305" max="12545" width="9.140625" style="149"/>
    <col min="12546" max="12546" width="4.140625" style="149" customWidth="1"/>
    <col min="12547" max="12547" width="40.140625" style="149" customWidth="1"/>
    <col min="12548" max="12559" width="5.7109375" style="149" customWidth="1"/>
    <col min="12560" max="12560" width="2.7109375" style="149" customWidth="1"/>
    <col min="12561" max="12801" width="9.140625" style="149"/>
    <col min="12802" max="12802" width="4.140625" style="149" customWidth="1"/>
    <col min="12803" max="12803" width="40.140625" style="149" customWidth="1"/>
    <col min="12804" max="12815" width="5.7109375" style="149" customWidth="1"/>
    <col min="12816" max="12816" width="2.7109375" style="149" customWidth="1"/>
    <col min="12817" max="13057" width="9.140625" style="149"/>
    <col min="13058" max="13058" width="4.140625" style="149" customWidth="1"/>
    <col min="13059" max="13059" width="40.140625" style="149" customWidth="1"/>
    <col min="13060" max="13071" width="5.7109375" style="149" customWidth="1"/>
    <col min="13072" max="13072" width="2.7109375" style="149" customWidth="1"/>
    <col min="13073" max="13313" width="9.140625" style="149"/>
    <col min="13314" max="13314" width="4.140625" style="149" customWidth="1"/>
    <col min="13315" max="13315" width="40.140625" style="149" customWidth="1"/>
    <col min="13316" max="13327" width="5.7109375" style="149" customWidth="1"/>
    <col min="13328" max="13328" width="2.7109375" style="149" customWidth="1"/>
    <col min="13329" max="13569" width="9.140625" style="149"/>
    <col min="13570" max="13570" width="4.140625" style="149" customWidth="1"/>
    <col min="13571" max="13571" width="40.140625" style="149" customWidth="1"/>
    <col min="13572" max="13583" width="5.7109375" style="149" customWidth="1"/>
    <col min="13584" max="13584" width="2.7109375" style="149" customWidth="1"/>
    <col min="13585" max="13825" width="9.140625" style="149"/>
    <col min="13826" max="13826" width="4.140625" style="149" customWidth="1"/>
    <col min="13827" max="13827" width="40.140625" style="149" customWidth="1"/>
    <col min="13828" max="13839" width="5.7109375" style="149" customWidth="1"/>
    <col min="13840" max="13840" width="2.7109375" style="149" customWidth="1"/>
    <col min="13841" max="14081" width="9.140625" style="149"/>
    <col min="14082" max="14082" width="4.140625" style="149" customWidth="1"/>
    <col min="14083" max="14083" width="40.140625" style="149" customWidth="1"/>
    <col min="14084" max="14095" width="5.7109375" style="149" customWidth="1"/>
    <col min="14096" max="14096" width="2.7109375" style="149" customWidth="1"/>
    <col min="14097" max="14337" width="9.140625" style="149"/>
    <col min="14338" max="14338" width="4.140625" style="149" customWidth="1"/>
    <col min="14339" max="14339" width="40.140625" style="149" customWidth="1"/>
    <col min="14340" max="14351" width="5.7109375" style="149" customWidth="1"/>
    <col min="14352" max="14352" width="2.7109375" style="149" customWidth="1"/>
    <col min="14353" max="14593" width="9.140625" style="149"/>
    <col min="14594" max="14594" width="4.140625" style="149" customWidth="1"/>
    <col min="14595" max="14595" width="40.140625" style="149" customWidth="1"/>
    <col min="14596" max="14607" width="5.7109375" style="149" customWidth="1"/>
    <col min="14608" max="14608" width="2.7109375" style="149" customWidth="1"/>
    <col min="14609" max="14849" width="9.140625" style="149"/>
    <col min="14850" max="14850" width="4.140625" style="149" customWidth="1"/>
    <col min="14851" max="14851" width="40.140625" style="149" customWidth="1"/>
    <col min="14852" max="14863" width="5.7109375" style="149" customWidth="1"/>
    <col min="14864" max="14864" width="2.7109375" style="149" customWidth="1"/>
    <col min="14865" max="15105" width="9.140625" style="149"/>
    <col min="15106" max="15106" width="4.140625" style="149" customWidth="1"/>
    <col min="15107" max="15107" width="40.140625" style="149" customWidth="1"/>
    <col min="15108" max="15119" width="5.7109375" style="149" customWidth="1"/>
    <col min="15120" max="15120" width="2.7109375" style="149" customWidth="1"/>
    <col min="15121" max="15361" width="9.140625" style="149"/>
    <col min="15362" max="15362" width="4.140625" style="149" customWidth="1"/>
    <col min="15363" max="15363" width="40.140625" style="149" customWidth="1"/>
    <col min="15364" max="15375" width="5.7109375" style="149" customWidth="1"/>
    <col min="15376" max="15376" width="2.7109375" style="149" customWidth="1"/>
    <col min="15377" max="15617" width="9.140625" style="149"/>
    <col min="15618" max="15618" width="4.140625" style="149" customWidth="1"/>
    <col min="15619" max="15619" width="40.140625" style="149" customWidth="1"/>
    <col min="15620" max="15631" width="5.7109375" style="149" customWidth="1"/>
    <col min="15632" max="15632" width="2.7109375" style="149" customWidth="1"/>
    <col min="15633" max="15873" width="9.140625" style="149"/>
    <col min="15874" max="15874" width="4.140625" style="149" customWidth="1"/>
    <col min="15875" max="15875" width="40.140625" style="149" customWidth="1"/>
    <col min="15876" max="15887" width="5.7109375" style="149" customWidth="1"/>
    <col min="15888" max="15888" width="2.7109375" style="149" customWidth="1"/>
    <col min="15889" max="16129" width="9.140625" style="149"/>
    <col min="16130" max="16130" width="4.140625" style="149" customWidth="1"/>
    <col min="16131" max="16131" width="40.140625" style="149" customWidth="1"/>
    <col min="16132" max="16143" width="5.7109375" style="149" customWidth="1"/>
    <col min="16144" max="16144" width="2.7109375" style="149" customWidth="1"/>
    <col min="16145" max="16384" width="9.140625" style="149"/>
  </cols>
  <sheetData>
    <row r="1" spans="2:15" x14ac:dyDescent="0.25">
      <c r="C1" s="189" t="s">
        <v>20</v>
      </c>
      <c r="D1" s="190">
        <v>24</v>
      </c>
    </row>
    <row r="2" spans="2:15" ht="18.75" x14ac:dyDescent="0.3">
      <c r="C2" s="279" t="s">
        <v>191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</row>
    <row r="3" spans="2:15" ht="18.75" x14ac:dyDescent="0.3">
      <c r="C3" s="280" t="s">
        <v>192</v>
      </c>
      <c r="D3" s="280"/>
      <c r="E3" s="280"/>
      <c r="F3" s="280"/>
      <c r="G3" s="280"/>
      <c r="H3" s="280"/>
      <c r="I3" s="280"/>
      <c r="J3" s="280"/>
      <c r="K3" s="280"/>
      <c r="L3" s="280"/>
      <c r="M3" s="280"/>
      <c r="N3" s="280"/>
      <c r="O3" s="280"/>
    </row>
    <row r="5" spans="2:15" s="173" customFormat="1" ht="110.25" x14ac:dyDescent="0.25">
      <c r="B5" s="172"/>
      <c r="C5" s="155"/>
      <c r="D5" s="154" t="s">
        <v>193</v>
      </c>
      <c r="E5" s="154" t="s">
        <v>183</v>
      </c>
      <c r="F5" s="154" t="s">
        <v>194</v>
      </c>
      <c r="G5" s="154" t="s">
        <v>195</v>
      </c>
      <c r="H5" s="154" t="s">
        <v>196</v>
      </c>
      <c r="I5" s="154" t="s">
        <v>184</v>
      </c>
      <c r="J5" s="154" t="s">
        <v>197</v>
      </c>
      <c r="K5" s="154" t="s">
        <v>198</v>
      </c>
      <c r="L5" s="154" t="s">
        <v>71</v>
      </c>
      <c r="M5" s="154" t="s">
        <v>180</v>
      </c>
      <c r="N5" s="154" t="s">
        <v>199</v>
      </c>
      <c r="O5" s="154" t="s">
        <v>180</v>
      </c>
    </row>
    <row r="6" spans="2:15" ht="18.75" x14ac:dyDescent="0.25">
      <c r="B6" s="152" t="s">
        <v>200</v>
      </c>
      <c r="C6" s="153" t="s">
        <v>435</v>
      </c>
      <c r="D6" s="174">
        <v>247817000</v>
      </c>
      <c r="E6" s="174">
        <f t="shared" ref="E6:N6" si="0">SUM(E7)</f>
        <v>0</v>
      </c>
      <c r="F6" s="174">
        <f t="shared" si="0"/>
        <v>0</v>
      </c>
      <c r="G6" s="174">
        <f t="shared" si="0"/>
        <v>0</v>
      </c>
      <c r="H6" s="174">
        <f t="shared" si="0"/>
        <v>0</v>
      </c>
      <c r="I6" s="174">
        <f t="shared" si="0"/>
        <v>0</v>
      </c>
      <c r="J6" s="174">
        <f t="shared" si="0"/>
        <v>0</v>
      </c>
      <c r="K6" s="174">
        <f t="shared" si="0"/>
        <v>17945819.464534882</v>
      </c>
      <c r="L6" s="174">
        <f t="shared" si="0"/>
        <v>0</v>
      </c>
      <c r="M6" s="174">
        <f t="shared" si="0"/>
        <v>0</v>
      </c>
      <c r="N6" s="174">
        <f t="shared" si="0"/>
        <v>0</v>
      </c>
      <c r="O6" s="174">
        <f>SUM(D6:N6)</f>
        <v>265762819.46453488</v>
      </c>
    </row>
    <row r="7" spans="2:15" x14ac:dyDescent="0.25">
      <c r="B7" s="151"/>
      <c r="C7" s="155" t="s">
        <v>201</v>
      </c>
      <c r="D7" s="175"/>
      <c r="E7" s="175"/>
      <c r="F7" s="175"/>
      <c r="G7" s="175"/>
      <c r="H7" s="175"/>
      <c r="I7" s="175"/>
      <c r="J7" s="175"/>
      <c r="K7" s="175">
        <v>17945819.464534882</v>
      </c>
      <c r="L7" s="175"/>
      <c r="M7" s="175"/>
      <c r="N7" s="175"/>
      <c r="O7" s="174">
        <f>SUM(D7:N7)</f>
        <v>17945819.464534882</v>
      </c>
    </row>
    <row r="8" spans="2:15" ht="31.5" x14ac:dyDescent="0.25">
      <c r="B8" s="152" t="s">
        <v>200</v>
      </c>
      <c r="C8" s="153" t="s">
        <v>434</v>
      </c>
      <c r="D8" s="174">
        <f>D6</f>
        <v>247817000</v>
      </c>
      <c r="E8" s="174">
        <f t="shared" ref="E8:N8" si="1">E6</f>
        <v>0</v>
      </c>
      <c r="F8" s="174">
        <f t="shared" si="1"/>
        <v>0</v>
      </c>
      <c r="G8" s="174">
        <f t="shared" si="1"/>
        <v>0</v>
      </c>
      <c r="H8" s="174">
        <f t="shared" si="1"/>
        <v>0</v>
      </c>
      <c r="I8" s="174">
        <f t="shared" si="1"/>
        <v>0</v>
      </c>
      <c r="J8" s="174">
        <f t="shared" si="1"/>
        <v>0</v>
      </c>
      <c r="K8" s="174">
        <f t="shared" si="1"/>
        <v>17945819.464534882</v>
      </c>
      <c r="L8" s="174">
        <f t="shared" si="1"/>
        <v>0</v>
      </c>
      <c r="M8" s="174">
        <f t="shared" si="1"/>
        <v>0</v>
      </c>
      <c r="N8" s="174">
        <f t="shared" si="1"/>
        <v>0</v>
      </c>
      <c r="O8" s="174">
        <f>SUM(D8:N8)</f>
        <v>265762819.46453488</v>
      </c>
    </row>
    <row r="9" spans="2:15" ht="31.5" x14ac:dyDescent="0.25">
      <c r="B9" s="151"/>
      <c r="C9" s="153" t="s">
        <v>202</v>
      </c>
      <c r="D9" s="175">
        <f>SUM(D10)</f>
        <v>0</v>
      </c>
      <c r="E9" s="175">
        <f t="shared" ref="E9:N9" si="2">SUM(E10)</f>
        <v>0</v>
      </c>
      <c r="F9" s="175">
        <f t="shared" si="2"/>
        <v>0</v>
      </c>
      <c r="G9" s="175">
        <f t="shared" si="2"/>
        <v>0</v>
      </c>
      <c r="H9" s="175">
        <f t="shared" si="2"/>
        <v>0</v>
      </c>
      <c r="I9" s="175">
        <f t="shared" si="2"/>
        <v>0</v>
      </c>
      <c r="J9" s="175">
        <f t="shared" si="2"/>
        <v>0</v>
      </c>
      <c r="K9" s="175">
        <f t="shared" si="2"/>
        <v>0</v>
      </c>
      <c r="L9" s="175">
        <f t="shared" si="2"/>
        <v>0</v>
      </c>
      <c r="M9" s="175">
        <f t="shared" si="2"/>
        <v>0</v>
      </c>
      <c r="N9" s="175">
        <f t="shared" si="2"/>
        <v>0</v>
      </c>
      <c r="O9" s="174">
        <f t="shared" ref="O9:O17" si="3">SUM(D9:N9)</f>
        <v>0</v>
      </c>
    </row>
    <row r="10" spans="2:15" x14ac:dyDescent="0.25">
      <c r="B10" s="151"/>
      <c r="C10" s="155" t="s">
        <v>203</v>
      </c>
      <c r="D10" s="175"/>
      <c r="E10" s="175"/>
      <c r="F10" s="175"/>
      <c r="G10" s="175"/>
      <c r="H10" s="175"/>
      <c r="I10" s="175"/>
      <c r="J10" s="175"/>
      <c r="K10" s="175"/>
      <c r="L10" s="175">
        <v>0</v>
      </c>
      <c r="M10" s="175">
        <v>0</v>
      </c>
      <c r="N10" s="175">
        <v>0</v>
      </c>
      <c r="O10" s="174">
        <f t="shared" si="3"/>
        <v>0</v>
      </c>
    </row>
    <row r="11" spans="2:15" x14ac:dyDescent="0.25">
      <c r="B11" s="151"/>
      <c r="C11" s="153" t="s">
        <v>204</v>
      </c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4">
        <f t="shared" si="3"/>
        <v>0</v>
      </c>
    </row>
    <row r="12" spans="2:15" ht="31.5" x14ac:dyDescent="0.25">
      <c r="B12" s="151"/>
      <c r="C12" s="153" t="s">
        <v>205</v>
      </c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>
        <f t="shared" si="3"/>
        <v>0</v>
      </c>
    </row>
    <row r="13" spans="2:15" ht="31.5" x14ac:dyDescent="0.25">
      <c r="B13" s="151"/>
      <c r="C13" s="153" t="s">
        <v>206</v>
      </c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4">
        <f t="shared" si="3"/>
        <v>0</v>
      </c>
    </row>
    <row r="14" spans="2:15" x14ac:dyDescent="0.25">
      <c r="B14" s="151"/>
      <c r="C14" s="155" t="s">
        <v>207</v>
      </c>
      <c r="D14" s="175">
        <v>20032500</v>
      </c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74">
        <f t="shared" si="3"/>
        <v>20032500</v>
      </c>
    </row>
    <row r="15" spans="2:15" x14ac:dyDescent="0.25">
      <c r="B15" s="151"/>
      <c r="C15" s="155" t="s">
        <v>102</v>
      </c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4">
        <f t="shared" si="3"/>
        <v>0</v>
      </c>
    </row>
    <row r="16" spans="2:15" ht="31.5" x14ac:dyDescent="0.25">
      <c r="B16" s="151"/>
      <c r="C16" s="153" t="s">
        <v>208</v>
      </c>
      <c r="D16" s="174"/>
      <c r="E16" s="174"/>
      <c r="F16" s="174"/>
      <c r="G16" s="174"/>
      <c r="H16" s="174"/>
      <c r="I16" s="174"/>
      <c r="J16" s="174"/>
      <c r="K16" s="174"/>
      <c r="L16" s="174"/>
      <c r="M16" s="174"/>
      <c r="N16" s="174"/>
      <c r="O16" s="174">
        <f t="shared" si="3"/>
        <v>0</v>
      </c>
    </row>
    <row r="17" spans="2:15" ht="31.5" x14ac:dyDescent="0.25">
      <c r="B17" s="152" t="s">
        <v>200</v>
      </c>
      <c r="C17" s="153" t="s">
        <v>457</v>
      </c>
      <c r="D17" s="174">
        <f>D8+D14</f>
        <v>267849500</v>
      </c>
      <c r="E17" s="174">
        <f t="shared" ref="E17:N17" si="4">E8</f>
        <v>0</v>
      </c>
      <c r="F17" s="174">
        <f t="shared" si="4"/>
        <v>0</v>
      </c>
      <c r="G17" s="174">
        <f t="shared" si="4"/>
        <v>0</v>
      </c>
      <c r="H17" s="174">
        <f t="shared" si="4"/>
        <v>0</v>
      </c>
      <c r="I17" s="174">
        <f t="shared" si="4"/>
        <v>0</v>
      </c>
      <c r="J17" s="174">
        <f t="shared" si="4"/>
        <v>0</v>
      </c>
      <c r="K17" s="174">
        <f t="shared" si="4"/>
        <v>17945819.464534882</v>
      </c>
      <c r="L17" s="174">
        <f>L8</f>
        <v>0</v>
      </c>
      <c r="M17" s="174">
        <f t="shared" si="4"/>
        <v>0</v>
      </c>
      <c r="N17" s="174">
        <f t="shared" si="4"/>
        <v>0</v>
      </c>
      <c r="O17" s="174">
        <f t="shared" si="3"/>
        <v>285795319.46453488</v>
      </c>
    </row>
    <row r="18" spans="2:15" ht="31.5" x14ac:dyDescent="0.25">
      <c r="B18" s="152" t="s">
        <v>200</v>
      </c>
      <c r="C18" s="153" t="s">
        <v>458</v>
      </c>
      <c r="D18" s="174">
        <f>D17</f>
        <v>267849500</v>
      </c>
      <c r="E18" s="174">
        <f t="shared" ref="E18:N18" si="5">E17</f>
        <v>0</v>
      </c>
      <c r="F18" s="174">
        <f t="shared" si="5"/>
        <v>0</v>
      </c>
      <c r="G18" s="174">
        <f t="shared" si="5"/>
        <v>0</v>
      </c>
      <c r="H18" s="174">
        <f t="shared" si="5"/>
        <v>0</v>
      </c>
      <c r="I18" s="174">
        <f t="shared" si="5"/>
        <v>0</v>
      </c>
      <c r="J18" s="174">
        <f t="shared" si="5"/>
        <v>0</v>
      </c>
      <c r="K18" s="174">
        <f t="shared" si="5"/>
        <v>17945819.464534882</v>
      </c>
      <c r="L18" s="174">
        <f t="shared" si="5"/>
        <v>0</v>
      </c>
      <c r="M18" s="174">
        <f t="shared" si="5"/>
        <v>0</v>
      </c>
      <c r="N18" s="174">
        <f t="shared" si="5"/>
        <v>0</v>
      </c>
      <c r="O18" s="174">
        <f>O17</f>
        <v>285795319.46453488</v>
      </c>
    </row>
    <row r="19" spans="2:15" ht="31.5" x14ac:dyDescent="0.25">
      <c r="B19" s="151"/>
      <c r="C19" s="153" t="s">
        <v>205</v>
      </c>
      <c r="D19" s="175">
        <f>SUM(D20)</f>
        <v>0</v>
      </c>
      <c r="E19" s="175">
        <f t="shared" ref="E19:N19" si="6">SUM(E20)</f>
        <v>0</v>
      </c>
      <c r="F19" s="175">
        <f t="shared" si="6"/>
        <v>0</v>
      </c>
      <c r="G19" s="175">
        <f t="shared" si="6"/>
        <v>0</v>
      </c>
      <c r="H19" s="175">
        <f t="shared" si="6"/>
        <v>0</v>
      </c>
      <c r="I19" s="175">
        <f t="shared" si="6"/>
        <v>0</v>
      </c>
      <c r="J19" s="175">
        <f t="shared" si="6"/>
        <v>0</v>
      </c>
      <c r="K19" s="175">
        <f t="shared" si="6"/>
        <v>0</v>
      </c>
      <c r="L19" s="175">
        <f t="shared" si="6"/>
        <v>7524827.4929642333</v>
      </c>
      <c r="M19" s="175">
        <f t="shared" si="6"/>
        <v>0</v>
      </c>
      <c r="N19" s="175">
        <f t="shared" si="6"/>
        <v>0</v>
      </c>
      <c r="O19" s="174">
        <f>SUM(D19:N19)</f>
        <v>7524827.4929642333</v>
      </c>
    </row>
    <row r="20" spans="2:15" x14ac:dyDescent="0.25">
      <c r="B20" s="151"/>
      <c r="C20" s="155" t="s">
        <v>203</v>
      </c>
      <c r="D20" s="175"/>
      <c r="E20" s="175"/>
      <c r="F20" s="175"/>
      <c r="G20" s="175"/>
      <c r="H20" s="175"/>
      <c r="I20" s="175"/>
      <c r="J20" s="175"/>
      <c r="K20" s="175"/>
      <c r="L20" s="175">
        <v>7524827.4929642333</v>
      </c>
      <c r="M20" s="175"/>
      <c r="N20" s="175"/>
      <c r="O20" s="174">
        <f t="shared" ref="O20:O25" si="7">SUM(D20:N20)</f>
        <v>7524827.4929642333</v>
      </c>
    </row>
    <row r="21" spans="2:15" x14ac:dyDescent="0.25">
      <c r="B21" s="151"/>
      <c r="C21" s="153" t="s">
        <v>204</v>
      </c>
      <c r="D21" s="175"/>
      <c r="E21" s="175"/>
      <c r="F21" s="175"/>
      <c r="G21" s="175"/>
      <c r="H21" s="175"/>
      <c r="I21" s="175"/>
      <c r="J21" s="175"/>
      <c r="K21" s="175"/>
      <c r="L21" s="175"/>
      <c r="M21" s="175"/>
      <c r="N21" s="175"/>
      <c r="O21" s="174">
        <f t="shared" si="7"/>
        <v>0</v>
      </c>
    </row>
    <row r="22" spans="2:15" ht="31.5" x14ac:dyDescent="0.25">
      <c r="B22" s="151"/>
      <c r="C22" s="153" t="s">
        <v>202</v>
      </c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>
        <f t="shared" si="7"/>
        <v>0</v>
      </c>
    </row>
    <row r="23" spans="2:15" ht="31.5" x14ac:dyDescent="0.25">
      <c r="B23" s="151"/>
      <c r="C23" s="153" t="s">
        <v>206</v>
      </c>
      <c r="D23" s="175"/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4">
        <f t="shared" si="7"/>
        <v>0</v>
      </c>
    </row>
    <row r="24" spans="2:15" x14ac:dyDescent="0.25">
      <c r="B24" s="151"/>
      <c r="C24" s="155" t="s">
        <v>207</v>
      </c>
      <c r="D24" s="175"/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4">
        <f t="shared" si="7"/>
        <v>0</v>
      </c>
    </row>
    <row r="25" spans="2:15" x14ac:dyDescent="0.25">
      <c r="B25" s="151"/>
      <c r="C25" s="155" t="s">
        <v>102</v>
      </c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4">
        <f t="shared" si="7"/>
        <v>0</v>
      </c>
    </row>
    <row r="26" spans="2:15" ht="31.5" x14ac:dyDescent="0.25">
      <c r="B26" s="151"/>
      <c r="C26" s="153" t="s">
        <v>208</v>
      </c>
      <c r="D26" s="174">
        <f>SUM(D24:D25)</f>
        <v>0</v>
      </c>
      <c r="E26" s="174">
        <f t="shared" ref="E26:O26" si="8">SUM(E24:E25)</f>
        <v>0</v>
      </c>
      <c r="F26" s="174">
        <f t="shared" si="8"/>
        <v>0</v>
      </c>
      <c r="G26" s="174">
        <f t="shared" si="8"/>
        <v>0</v>
      </c>
      <c r="H26" s="174">
        <f t="shared" si="8"/>
        <v>0</v>
      </c>
      <c r="I26" s="174">
        <f t="shared" si="8"/>
        <v>0</v>
      </c>
      <c r="J26" s="174">
        <f t="shared" si="8"/>
        <v>0</v>
      </c>
      <c r="K26" s="174">
        <f t="shared" si="8"/>
        <v>0</v>
      </c>
      <c r="L26" s="174">
        <f t="shared" si="8"/>
        <v>0</v>
      </c>
      <c r="M26" s="174">
        <f t="shared" si="8"/>
        <v>0</v>
      </c>
      <c r="N26" s="174">
        <f t="shared" si="8"/>
        <v>0</v>
      </c>
      <c r="O26" s="174">
        <f t="shared" si="8"/>
        <v>0</v>
      </c>
    </row>
    <row r="27" spans="2:15" ht="18.75" x14ac:dyDescent="0.25">
      <c r="B27" s="152" t="s">
        <v>200</v>
      </c>
      <c r="C27" s="153" t="s">
        <v>459</v>
      </c>
      <c r="D27" s="174">
        <f>D18+D19+D26</f>
        <v>267849500</v>
      </c>
      <c r="E27" s="174">
        <f t="shared" ref="E27:N27" si="9">E18+E19+E26</f>
        <v>0</v>
      </c>
      <c r="F27" s="174">
        <f t="shared" si="9"/>
        <v>0</v>
      </c>
      <c r="G27" s="174">
        <f t="shared" si="9"/>
        <v>0</v>
      </c>
      <c r="H27" s="174">
        <f t="shared" si="9"/>
        <v>0</v>
      </c>
      <c r="I27" s="174">
        <f t="shared" si="9"/>
        <v>0</v>
      </c>
      <c r="J27" s="174">
        <f t="shared" si="9"/>
        <v>0</v>
      </c>
      <c r="K27" s="174">
        <f t="shared" si="9"/>
        <v>17945819.464534882</v>
      </c>
      <c r="L27" s="174">
        <f t="shared" si="9"/>
        <v>7524827.4929642333</v>
      </c>
      <c r="M27" s="174">
        <f t="shared" si="9"/>
        <v>0</v>
      </c>
      <c r="N27" s="174">
        <f t="shared" si="9"/>
        <v>0</v>
      </c>
      <c r="O27" s="174">
        <f>O18+O19+O26</f>
        <v>293320146.95749909</v>
      </c>
    </row>
    <row r="32" spans="2:15" x14ac:dyDescent="0.25">
      <c r="E32" s="268"/>
    </row>
  </sheetData>
  <mergeCells count="2">
    <mergeCell ref="C2:O2"/>
    <mergeCell ref="C3:O3"/>
  </mergeCells>
  <pageMargins left="0.16" right="0.28000000000000003" top="0.26" bottom="0.3" header="0.23" footer="0.3"/>
  <pageSetup scale="65" orientation="landscape" r:id="rId1"/>
  <ignoredErrors>
    <ignoredError sqref="O18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57"/>
  <sheetViews>
    <sheetView topLeftCell="A22" workbookViewId="0">
      <selection activeCell="A57" sqref="A57:XFD57"/>
    </sheetView>
  </sheetViews>
  <sheetFormatPr defaultRowHeight="12.75" x14ac:dyDescent="0.2"/>
  <cols>
    <col min="1" max="1" width="5.7109375" style="262" customWidth="1"/>
    <col min="2" max="2" width="34.5703125" style="27" bestFit="1" customWidth="1"/>
    <col min="3" max="3" width="9.140625" style="27"/>
    <col min="4" max="4" width="12.5703125" style="27" customWidth="1"/>
    <col min="5" max="5" width="16.42578125" style="27" bestFit="1" customWidth="1"/>
    <col min="6" max="6" width="14.42578125" style="27" bestFit="1" customWidth="1"/>
    <col min="7" max="7" width="16.28515625" style="27" customWidth="1"/>
    <col min="8" max="8" width="9.140625" style="27"/>
    <col min="9" max="9" width="10.28515625" style="27" bestFit="1" customWidth="1"/>
    <col min="10" max="16384" width="9.140625" style="27"/>
  </cols>
  <sheetData>
    <row r="4" spans="1:9" x14ac:dyDescent="0.2">
      <c r="B4" s="184" t="s">
        <v>226</v>
      </c>
    </row>
    <row r="5" spans="1:9" x14ac:dyDescent="0.2">
      <c r="B5" s="184"/>
    </row>
    <row r="6" spans="1:9" x14ac:dyDescent="0.2">
      <c r="B6" s="263" t="s">
        <v>59</v>
      </c>
      <c r="C6" s="264">
        <v>32</v>
      </c>
    </row>
    <row r="7" spans="1:9" x14ac:dyDescent="0.2">
      <c r="B7" s="257"/>
      <c r="C7" s="265"/>
    </row>
    <row r="8" spans="1:9" x14ac:dyDescent="0.2">
      <c r="A8" s="281" t="s">
        <v>464</v>
      </c>
      <c r="B8" s="282"/>
      <c r="C8" s="282"/>
      <c r="D8" s="282"/>
      <c r="E8" s="282"/>
      <c r="F8" s="282"/>
      <c r="G8" s="282"/>
    </row>
    <row r="10" spans="1:9" ht="25.5" x14ac:dyDescent="0.2">
      <c r="A10" s="181" t="s">
        <v>179</v>
      </c>
      <c r="B10" s="181" t="s">
        <v>181</v>
      </c>
      <c r="C10" s="266" t="s">
        <v>227</v>
      </c>
      <c r="D10" s="180" t="s">
        <v>465</v>
      </c>
      <c r="E10" s="181" t="s">
        <v>228</v>
      </c>
      <c r="F10" s="181" t="s">
        <v>229</v>
      </c>
      <c r="G10" s="180" t="s">
        <v>466</v>
      </c>
    </row>
    <row r="11" spans="1:9" x14ac:dyDescent="0.2">
      <c r="A11" s="255">
        <v>1</v>
      </c>
      <c r="B11" s="166" t="s">
        <v>230</v>
      </c>
      <c r="C11" s="166"/>
      <c r="D11" s="182"/>
      <c r="E11" s="182"/>
      <c r="F11" s="182"/>
      <c r="G11" s="182">
        <v>0</v>
      </c>
    </row>
    <row r="12" spans="1:9" x14ac:dyDescent="0.2">
      <c r="A12" s="255">
        <v>2</v>
      </c>
      <c r="B12" s="166" t="s">
        <v>231</v>
      </c>
      <c r="C12" s="166"/>
      <c r="D12" s="182">
        <v>19399625</v>
      </c>
      <c r="E12" s="182"/>
      <c r="F12" s="182"/>
      <c r="G12" s="182">
        <f>D12+E12-F12</f>
        <v>19399625</v>
      </c>
    </row>
    <row r="13" spans="1:9" x14ac:dyDescent="0.2">
      <c r="A13" s="255">
        <v>3</v>
      </c>
      <c r="B13" s="166" t="s">
        <v>232</v>
      </c>
      <c r="C13" s="166"/>
      <c r="D13" s="182">
        <v>1281800</v>
      </c>
      <c r="E13" s="182"/>
      <c r="F13" s="182"/>
      <c r="G13" s="182">
        <f t="shared" ref="G13:G17" si="0">D13+E13-F13</f>
        <v>1281800</v>
      </c>
    </row>
    <row r="14" spans="1:9" x14ac:dyDescent="0.2">
      <c r="A14" s="255">
        <v>4</v>
      </c>
      <c r="B14" s="166" t="s">
        <v>233</v>
      </c>
      <c r="C14" s="166"/>
      <c r="D14" s="182">
        <v>24196106.210506711</v>
      </c>
      <c r="E14" s="182">
        <v>8889420</v>
      </c>
      <c r="F14" s="182">
        <v>7887491.6600000001</v>
      </c>
      <c r="G14" s="182">
        <f t="shared" si="0"/>
        <v>25198034.550506711</v>
      </c>
    </row>
    <row r="15" spans="1:9" x14ac:dyDescent="0.2">
      <c r="A15" s="255">
        <v>5</v>
      </c>
      <c r="B15" s="166" t="s">
        <v>234</v>
      </c>
      <c r="C15" s="166"/>
      <c r="D15" s="182">
        <v>6741820.273</v>
      </c>
      <c r="E15" s="182">
        <v>1406217</v>
      </c>
      <c r="F15" s="182"/>
      <c r="G15" s="182">
        <f t="shared" si="0"/>
        <v>8148037.273</v>
      </c>
      <c r="I15" s="183"/>
    </row>
    <row r="16" spans="1:9" x14ac:dyDescent="0.2">
      <c r="A16" s="255">
        <v>1</v>
      </c>
      <c r="B16" s="166" t="s">
        <v>235</v>
      </c>
      <c r="C16" s="166"/>
      <c r="D16" s="182"/>
      <c r="E16" s="182"/>
      <c r="F16" s="182"/>
      <c r="G16" s="182">
        <f t="shared" si="0"/>
        <v>0</v>
      </c>
    </row>
    <row r="17" spans="1:7" x14ac:dyDescent="0.2">
      <c r="A17" s="255">
        <v>2</v>
      </c>
      <c r="B17" s="166"/>
      <c r="C17" s="166"/>
      <c r="D17" s="182"/>
      <c r="E17" s="182"/>
      <c r="F17" s="182"/>
      <c r="G17" s="182">
        <f t="shared" si="0"/>
        <v>0</v>
      </c>
    </row>
    <row r="18" spans="1:7" x14ac:dyDescent="0.2">
      <c r="A18" s="255">
        <v>3</v>
      </c>
      <c r="B18" s="166"/>
      <c r="C18" s="166"/>
      <c r="D18" s="182"/>
      <c r="E18" s="182"/>
      <c r="F18" s="182"/>
      <c r="G18" s="182">
        <v>0</v>
      </c>
    </row>
    <row r="19" spans="1:7" x14ac:dyDescent="0.2">
      <c r="A19" s="255">
        <v>4</v>
      </c>
      <c r="B19" s="166"/>
      <c r="C19" s="166"/>
      <c r="D19" s="182"/>
      <c r="E19" s="182"/>
      <c r="F19" s="182"/>
      <c r="G19" s="182">
        <v>0</v>
      </c>
    </row>
    <row r="20" spans="1:7" x14ac:dyDescent="0.2">
      <c r="A20" s="255"/>
      <c r="B20" s="166" t="s">
        <v>236</v>
      </c>
      <c r="C20" s="166"/>
      <c r="D20" s="182">
        <f>SUM(D12:D19)</f>
        <v>51619351.483506709</v>
      </c>
      <c r="E20" s="182">
        <f t="shared" ref="E20:G20" si="1">SUM(E12:E19)</f>
        <v>10295637</v>
      </c>
      <c r="F20" s="182">
        <f t="shared" si="1"/>
        <v>7887491.6600000001</v>
      </c>
      <c r="G20" s="182">
        <f t="shared" si="1"/>
        <v>54027496.823506713</v>
      </c>
    </row>
    <row r="23" spans="1:7" x14ac:dyDescent="0.2">
      <c r="A23" s="282" t="s">
        <v>467</v>
      </c>
      <c r="B23" s="282"/>
      <c r="C23" s="282"/>
      <c r="D23" s="282"/>
      <c r="E23" s="282"/>
      <c r="F23" s="282"/>
      <c r="G23" s="282"/>
    </row>
    <row r="25" spans="1:7" ht="25.5" x14ac:dyDescent="0.2">
      <c r="A25" s="181" t="s">
        <v>179</v>
      </c>
      <c r="B25" s="181" t="s">
        <v>181</v>
      </c>
      <c r="C25" s="266" t="s">
        <v>227</v>
      </c>
      <c r="D25" s="180" t="s">
        <v>465</v>
      </c>
      <c r="E25" s="181" t="s">
        <v>228</v>
      </c>
      <c r="F25" s="181" t="s">
        <v>229</v>
      </c>
      <c r="G25" s="180" t="s">
        <v>466</v>
      </c>
    </row>
    <row r="26" spans="1:7" x14ac:dyDescent="0.2">
      <c r="A26" s="255">
        <v>1</v>
      </c>
      <c r="B26" s="166" t="s">
        <v>230</v>
      </c>
      <c r="C26" s="166"/>
      <c r="D26" s="182"/>
      <c r="E26" s="182"/>
      <c r="F26" s="182"/>
      <c r="G26" s="182">
        <v>0</v>
      </c>
    </row>
    <row r="27" spans="1:7" x14ac:dyDescent="0.2">
      <c r="A27" s="255">
        <v>2</v>
      </c>
      <c r="B27" s="166" t="s">
        <v>231</v>
      </c>
      <c r="C27" s="166"/>
      <c r="D27" s="182">
        <v>7411205.6869493676</v>
      </c>
      <c r="E27" s="182">
        <v>599420.96555115655</v>
      </c>
      <c r="F27" s="182"/>
      <c r="G27" s="182">
        <f t="shared" ref="G27:G30" si="2">D27+E27-F27</f>
        <v>8010626.6525005242</v>
      </c>
    </row>
    <row r="28" spans="1:7" x14ac:dyDescent="0.2">
      <c r="A28" s="255">
        <v>3</v>
      </c>
      <c r="B28" s="166" t="s">
        <v>237</v>
      </c>
      <c r="C28" s="166"/>
      <c r="D28" s="182">
        <v>0</v>
      </c>
      <c r="E28" s="182"/>
      <c r="F28" s="182"/>
      <c r="G28" s="182">
        <f t="shared" si="2"/>
        <v>0</v>
      </c>
    </row>
    <row r="29" spans="1:7" x14ac:dyDescent="0.2">
      <c r="A29" s="255">
        <v>4</v>
      </c>
      <c r="B29" s="166" t="s">
        <v>233</v>
      </c>
      <c r="C29" s="166"/>
      <c r="D29" s="182">
        <v>13956090.777326381</v>
      </c>
      <c r="E29" s="182">
        <v>2671423.4774820493</v>
      </c>
      <c r="F29" s="182">
        <v>5948655.325660767</v>
      </c>
      <c r="G29" s="182">
        <f t="shared" si="2"/>
        <v>10678858.929147663</v>
      </c>
    </row>
    <row r="30" spans="1:7" x14ac:dyDescent="0.2">
      <c r="A30" s="255">
        <v>5</v>
      </c>
      <c r="B30" s="166" t="s">
        <v>234</v>
      </c>
      <c r="C30" s="166"/>
      <c r="D30" s="182">
        <v>4610376.4715527436</v>
      </c>
      <c r="E30" s="182">
        <v>959617.11055137322</v>
      </c>
      <c r="F30" s="182"/>
      <c r="G30" s="182">
        <f t="shared" si="2"/>
        <v>5569993.5821041167</v>
      </c>
    </row>
    <row r="31" spans="1:7" x14ac:dyDescent="0.2">
      <c r="A31" s="255">
        <v>1</v>
      </c>
      <c r="B31" s="166" t="s">
        <v>235</v>
      </c>
      <c r="C31" s="166"/>
      <c r="D31" s="182">
        <v>0</v>
      </c>
      <c r="E31" s="182"/>
      <c r="F31" s="182"/>
      <c r="G31" s="182">
        <v>0</v>
      </c>
    </row>
    <row r="32" spans="1:7" x14ac:dyDescent="0.2">
      <c r="A32" s="255">
        <v>2</v>
      </c>
      <c r="B32" s="166"/>
      <c r="C32" s="166"/>
      <c r="D32" s="182"/>
      <c r="E32" s="182"/>
      <c r="F32" s="182"/>
      <c r="G32" s="182">
        <v>0</v>
      </c>
    </row>
    <row r="33" spans="1:7" x14ac:dyDescent="0.2">
      <c r="A33" s="255">
        <v>3</v>
      </c>
      <c r="B33" s="166"/>
      <c r="C33" s="166"/>
      <c r="D33" s="182"/>
      <c r="E33" s="182"/>
      <c r="F33" s="182"/>
      <c r="G33" s="182">
        <v>0</v>
      </c>
    </row>
    <row r="34" spans="1:7" x14ac:dyDescent="0.2">
      <c r="A34" s="255">
        <v>4</v>
      </c>
      <c r="B34" s="166"/>
      <c r="C34" s="166"/>
      <c r="D34" s="182"/>
      <c r="E34" s="182"/>
      <c r="F34" s="182"/>
      <c r="G34" s="182">
        <v>0</v>
      </c>
    </row>
    <row r="35" spans="1:7" x14ac:dyDescent="0.2">
      <c r="A35" s="255"/>
      <c r="B35" s="166" t="s">
        <v>236</v>
      </c>
      <c r="C35" s="166"/>
      <c r="D35" s="182">
        <f>SUM(D27:D34)</f>
        <v>25977672.935828492</v>
      </c>
      <c r="E35" s="182">
        <f t="shared" ref="E35:G35" si="3">SUM(E27:E34)</f>
        <v>4230461.5535845794</v>
      </c>
      <c r="F35" s="182">
        <f t="shared" si="3"/>
        <v>5948655.325660767</v>
      </c>
      <c r="G35" s="182">
        <f t="shared" si="3"/>
        <v>24259479.163752303</v>
      </c>
    </row>
    <row r="38" spans="1:7" x14ac:dyDescent="0.2">
      <c r="A38" s="282" t="s">
        <v>468</v>
      </c>
      <c r="B38" s="282"/>
      <c r="C38" s="282"/>
      <c r="D38" s="282"/>
      <c r="E38" s="282"/>
      <c r="F38" s="282"/>
      <c r="G38" s="282"/>
    </row>
    <row r="40" spans="1:7" ht="25.5" x14ac:dyDescent="0.2">
      <c r="A40" s="181" t="s">
        <v>179</v>
      </c>
      <c r="B40" s="181" t="s">
        <v>181</v>
      </c>
      <c r="C40" s="266" t="s">
        <v>227</v>
      </c>
      <c r="D40" s="180" t="s">
        <v>465</v>
      </c>
      <c r="E40" s="181" t="s">
        <v>228</v>
      </c>
      <c r="F40" s="181" t="s">
        <v>229</v>
      </c>
      <c r="G40" s="180" t="s">
        <v>466</v>
      </c>
    </row>
    <row r="41" spans="1:7" x14ac:dyDescent="0.2">
      <c r="A41" s="255">
        <v>1</v>
      </c>
      <c r="B41" s="166" t="s">
        <v>230</v>
      </c>
      <c r="C41" s="166"/>
      <c r="D41" s="182"/>
      <c r="E41" s="182"/>
      <c r="F41" s="182"/>
      <c r="G41" s="182">
        <v>0</v>
      </c>
    </row>
    <row r="42" spans="1:7" x14ac:dyDescent="0.2">
      <c r="A42" s="255">
        <v>2</v>
      </c>
      <c r="B42" s="166" t="s">
        <v>231</v>
      </c>
      <c r="C42" s="166"/>
      <c r="D42" s="182">
        <f>D12-D27</f>
        <v>11988419.313050631</v>
      </c>
      <c r="E42" s="182">
        <f t="shared" ref="E42:E43" si="4">E12-F12</f>
        <v>0</v>
      </c>
      <c r="F42" s="182">
        <f>E27-E12</f>
        <v>599420.96555115655</v>
      </c>
      <c r="G42" s="182">
        <f>D42+E42-F42</f>
        <v>11388998.347499475</v>
      </c>
    </row>
    <row r="43" spans="1:7" x14ac:dyDescent="0.2">
      <c r="A43" s="255">
        <v>3</v>
      </c>
      <c r="B43" s="166" t="s">
        <v>237</v>
      </c>
      <c r="C43" s="166"/>
      <c r="D43" s="182">
        <f t="shared" ref="D43:D44" si="5">D13-D28</f>
        <v>1281800</v>
      </c>
      <c r="E43" s="182">
        <f t="shared" si="4"/>
        <v>0</v>
      </c>
      <c r="F43" s="182">
        <f t="shared" ref="F43" si="6">E28-E13</f>
        <v>0</v>
      </c>
      <c r="G43" s="182">
        <f t="shared" ref="G43:G44" si="7">D43+E43-F43</f>
        <v>1281800</v>
      </c>
    </row>
    <row r="44" spans="1:7" x14ac:dyDescent="0.2">
      <c r="A44" s="255">
        <v>4</v>
      </c>
      <c r="B44" s="166" t="s">
        <v>233</v>
      </c>
      <c r="C44" s="166"/>
      <c r="D44" s="182">
        <f t="shared" si="5"/>
        <v>10240015.43318033</v>
      </c>
      <c r="E44" s="182">
        <f>E14</f>
        <v>8889420</v>
      </c>
      <c r="F44" s="182">
        <f>F14+E29-F29</f>
        <v>4610259.8118212819</v>
      </c>
      <c r="G44" s="182">
        <f t="shared" si="7"/>
        <v>14519175.62135905</v>
      </c>
    </row>
    <row r="45" spans="1:7" x14ac:dyDescent="0.2">
      <c r="A45" s="255">
        <v>5</v>
      </c>
      <c r="B45" s="166" t="s">
        <v>234</v>
      </c>
      <c r="C45" s="166"/>
      <c r="D45" s="182">
        <f>D15-D30</f>
        <v>2131443.8014472565</v>
      </c>
      <c r="E45" s="182">
        <f>E15</f>
        <v>1406217</v>
      </c>
      <c r="F45" s="182">
        <f>E30</f>
        <v>959617.11055137322</v>
      </c>
      <c r="G45" s="182">
        <f>D45+E45-F45</f>
        <v>2578043.6908958834</v>
      </c>
    </row>
    <row r="46" spans="1:7" x14ac:dyDescent="0.2">
      <c r="A46" s="255">
        <v>1</v>
      </c>
      <c r="B46" s="166" t="s">
        <v>235</v>
      </c>
      <c r="C46" s="166"/>
      <c r="D46" s="182"/>
      <c r="E46" s="182"/>
      <c r="F46" s="182"/>
      <c r="G46" s="182">
        <v>0</v>
      </c>
    </row>
    <row r="47" spans="1:7" x14ac:dyDescent="0.2">
      <c r="A47" s="255">
        <v>2</v>
      </c>
      <c r="B47" s="166"/>
      <c r="C47" s="166"/>
      <c r="D47" s="182"/>
      <c r="E47" s="182"/>
      <c r="F47" s="182"/>
      <c r="G47" s="182">
        <v>0</v>
      </c>
    </row>
    <row r="48" spans="1:7" x14ac:dyDescent="0.2">
      <c r="A48" s="255">
        <v>3</v>
      </c>
      <c r="B48" s="166"/>
      <c r="C48" s="166"/>
      <c r="D48" s="182"/>
      <c r="E48" s="182"/>
      <c r="F48" s="182"/>
      <c r="G48" s="182">
        <v>0</v>
      </c>
    </row>
    <row r="49" spans="1:7" x14ac:dyDescent="0.2">
      <c r="A49" s="255">
        <v>4</v>
      </c>
      <c r="B49" s="166"/>
      <c r="C49" s="166"/>
      <c r="D49" s="182"/>
      <c r="E49" s="182"/>
      <c r="F49" s="182"/>
      <c r="G49" s="182">
        <v>0</v>
      </c>
    </row>
    <row r="50" spans="1:7" x14ac:dyDescent="0.2">
      <c r="A50" s="255"/>
      <c r="B50" s="166" t="s">
        <v>236</v>
      </c>
      <c r="C50" s="166"/>
      <c r="D50" s="182">
        <f>SUM(D42:D49)</f>
        <v>25641678.547678217</v>
      </c>
      <c r="E50" s="182">
        <f t="shared" ref="E50:F50" si="8">SUM(E42:E49)</f>
        <v>10295637</v>
      </c>
      <c r="F50" s="182">
        <f t="shared" si="8"/>
        <v>6169297.8879238116</v>
      </c>
      <c r="G50" s="182">
        <f>SUM(G42:G49)</f>
        <v>29768017.65975441</v>
      </c>
    </row>
    <row r="52" spans="1:7" x14ac:dyDescent="0.2">
      <c r="D52" s="183"/>
      <c r="G52" s="183"/>
    </row>
    <row r="53" spans="1:7" x14ac:dyDescent="0.2">
      <c r="D53" s="183"/>
      <c r="G53" s="183"/>
    </row>
    <row r="54" spans="1:7" x14ac:dyDescent="0.2">
      <c r="D54" s="183"/>
      <c r="E54" s="184" t="s">
        <v>223</v>
      </c>
      <c r="G54" s="183"/>
    </row>
    <row r="55" spans="1:7" x14ac:dyDescent="0.2">
      <c r="G55" s="185"/>
    </row>
    <row r="56" spans="1:7" ht="15" x14ac:dyDescent="0.2">
      <c r="E56" s="171" t="s">
        <v>311</v>
      </c>
      <c r="G56" s="186"/>
    </row>
    <row r="57" spans="1:7" x14ac:dyDescent="0.2">
      <c r="D57" s="186"/>
      <c r="E57" s="186"/>
      <c r="F57" s="186"/>
      <c r="G57" s="179"/>
    </row>
  </sheetData>
  <mergeCells count="3">
    <mergeCell ref="A8:G8"/>
    <mergeCell ref="A23:G23"/>
    <mergeCell ref="A38:G38"/>
  </mergeCells>
  <pageMargins left="0.34" right="0.3" top="0.75" bottom="0.75" header="0.3" footer="0.3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"/>
  <sheetViews>
    <sheetView topLeftCell="A25" workbookViewId="0">
      <selection activeCell="J69" sqref="J69"/>
    </sheetView>
  </sheetViews>
  <sheetFormatPr defaultColWidth="9.140625" defaultRowHeight="12.75" x14ac:dyDescent="0.2"/>
  <cols>
    <col min="1" max="1" width="3.85546875" style="140" customWidth="1"/>
    <col min="2" max="2" width="5.42578125" style="140" customWidth="1"/>
    <col min="3" max="3" width="9.140625" style="133"/>
    <col min="4" max="11" width="9.140625" style="140"/>
    <col min="12" max="12" width="9.140625" style="148"/>
    <col min="13" max="13" width="5.7109375" style="148" customWidth="1"/>
    <col min="14" max="16384" width="9.140625" style="94"/>
  </cols>
  <sheetData>
    <row r="1" spans="1:14" x14ac:dyDescent="0.2">
      <c r="A1" s="94"/>
      <c r="B1" s="94"/>
      <c r="C1" s="94"/>
      <c r="D1" s="94"/>
      <c r="E1" s="94"/>
      <c r="F1" s="95"/>
      <c r="G1" s="95"/>
      <c r="H1" s="95"/>
      <c r="I1" s="95"/>
      <c r="J1" s="95"/>
      <c r="K1" s="95"/>
      <c r="L1" s="96"/>
      <c r="M1" s="96"/>
      <c r="N1" s="97"/>
    </row>
    <row r="2" spans="1:14" x14ac:dyDescent="0.2">
      <c r="A2" s="94"/>
      <c r="B2" s="98"/>
      <c r="C2" s="99"/>
      <c r="D2" s="99"/>
      <c r="E2" s="99"/>
      <c r="F2" s="100"/>
      <c r="G2" s="100"/>
      <c r="H2" s="100"/>
      <c r="I2" s="100"/>
      <c r="J2" s="100"/>
      <c r="K2" s="100"/>
      <c r="L2" s="101"/>
      <c r="M2" s="101"/>
      <c r="N2" s="102"/>
    </row>
    <row r="3" spans="1:14" ht="18" x14ac:dyDescent="0.2">
      <c r="A3" s="103"/>
      <c r="B3" s="283" t="s">
        <v>126</v>
      </c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5"/>
    </row>
    <row r="4" spans="1:14" ht="18" x14ac:dyDescent="0.2">
      <c r="A4" s="103"/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6"/>
    </row>
    <row r="5" spans="1:14" x14ac:dyDescent="0.2">
      <c r="A5" s="107"/>
      <c r="B5" s="108"/>
      <c r="C5" s="109"/>
      <c r="D5" s="110" t="s">
        <v>127</v>
      </c>
      <c r="E5" s="111"/>
      <c r="F5" s="112"/>
      <c r="G5" s="112"/>
      <c r="H5" s="112"/>
      <c r="I5" s="112"/>
      <c r="J5" s="112"/>
      <c r="K5" s="112"/>
      <c r="L5" s="113"/>
      <c r="M5" s="114"/>
      <c r="N5" s="115"/>
    </row>
    <row r="6" spans="1:14" x14ac:dyDescent="0.2">
      <c r="A6" s="107"/>
      <c r="B6" s="108"/>
      <c r="C6" s="116"/>
      <c r="D6" s="117"/>
      <c r="E6" s="118"/>
      <c r="F6" s="119"/>
      <c r="G6" s="119"/>
      <c r="H6" s="119"/>
      <c r="I6" s="119"/>
      <c r="J6" s="119"/>
      <c r="K6" s="119"/>
      <c r="L6" s="120"/>
      <c r="M6" s="121"/>
      <c r="N6" s="115"/>
    </row>
    <row r="7" spans="1:14" x14ac:dyDescent="0.2">
      <c r="A7" s="107"/>
      <c r="B7" s="108"/>
      <c r="C7" s="122"/>
      <c r="D7" s="123" t="s">
        <v>128</v>
      </c>
      <c r="E7" s="118"/>
      <c r="F7" s="119"/>
      <c r="G7" s="119"/>
      <c r="H7" s="119"/>
      <c r="I7" s="119"/>
      <c r="J7" s="119"/>
      <c r="K7" s="119"/>
      <c r="L7" s="120"/>
      <c r="M7" s="121"/>
      <c r="N7" s="115"/>
    </row>
    <row r="8" spans="1:14" x14ac:dyDescent="0.2">
      <c r="A8" s="107"/>
      <c r="B8" s="108"/>
      <c r="C8" s="122"/>
      <c r="D8" s="123" t="s">
        <v>129</v>
      </c>
      <c r="E8" s="118"/>
      <c r="F8" s="119"/>
      <c r="G8" s="119"/>
      <c r="H8" s="119"/>
      <c r="I8" s="119"/>
      <c r="J8" s="119"/>
      <c r="K8" s="119"/>
      <c r="L8" s="120"/>
      <c r="M8" s="121"/>
      <c r="N8" s="115"/>
    </row>
    <row r="9" spans="1:14" x14ac:dyDescent="0.2">
      <c r="A9" s="107"/>
      <c r="B9" s="108"/>
      <c r="C9" s="124" t="s">
        <v>130</v>
      </c>
      <c r="D9" s="125"/>
      <c r="E9" s="118"/>
      <c r="F9" s="119"/>
      <c r="G9" s="119"/>
      <c r="H9" s="119"/>
      <c r="I9" s="119"/>
      <c r="J9" s="119"/>
      <c r="K9" s="119"/>
      <c r="L9" s="120"/>
      <c r="M9" s="121"/>
      <c r="N9" s="115"/>
    </row>
    <row r="10" spans="1:14" x14ac:dyDescent="0.2">
      <c r="A10" s="107"/>
      <c r="B10" s="108"/>
      <c r="C10" s="122"/>
      <c r="D10" s="118" t="s">
        <v>131</v>
      </c>
      <c r="E10" s="118"/>
      <c r="F10" s="119"/>
      <c r="G10" s="119"/>
      <c r="H10" s="119"/>
      <c r="I10" s="119"/>
      <c r="J10" s="119"/>
      <c r="K10" s="119"/>
      <c r="L10" s="120"/>
      <c r="M10" s="121"/>
      <c r="N10" s="115"/>
    </row>
    <row r="11" spans="1:14" x14ac:dyDescent="0.2">
      <c r="A11" s="107"/>
      <c r="B11" s="108"/>
      <c r="C11" s="122"/>
      <c r="D11" s="118" t="s">
        <v>132</v>
      </c>
      <c r="E11" s="118"/>
      <c r="F11" s="119"/>
      <c r="G11" s="119"/>
      <c r="H11" s="119"/>
      <c r="I11" s="119"/>
      <c r="J11" s="119"/>
      <c r="K11" s="119"/>
      <c r="L11" s="120"/>
      <c r="M11" s="121"/>
      <c r="N11" s="115"/>
    </row>
    <row r="12" spans="1:14" x14ac:dyDescent="0.2">
      <c r="A12" s="107"/>
      <c r="B12" s="108"/>
      <c r="C12" s="126"/>
      <c r="D12" s="127" t="s">
        <v>133</v>
      </c>
      <c r="E12" s="127"/>
      <c r="F12" s="128"/>
      <c r="G12" s="128"/>
      <c r="H12" s="128"/>
      <c r="I12" s="128"/>
      <c r="J12" s="128"/>
      <c r="K12" s="128"/>
      <c r="L12" s="129"/>
      <c r="M12" s="130"/>
      <c r="N12" s="115"/>
    </row>
    <row r="13" spans="1:14" x14ac:dyDescent="0.2">
      <c r="A13" s="94"/>
      <c r="B13" s="131"/>
      <c r="C13" s="132"/>
      <c r="D13" s="132"/>
      <c r="E13" s="132"/>
      <c r="F13" s="119"/>
      <c r="G13" s="119"/>
      <c r="H13" s="119"/>
      <c r="I13" s="119"/>
      <c r="J13" s="119"/>
      <c r="K13" s="119"/>
      <c r="L13" s="120"/>
      <c r="M13" s="120"/>
      <c r="N13" s="115"/>
    </row>
    <row r="14" spans="1:14" ht="15.75" x14ac:dyDescent="0.2">
      <c r="A14" s="94"/>
      <c r="B14" s="131"/>
      <c r="D14" s="134" t="s">
        <v>134</v>
      </c>
      <c r="E14" s="132"/>
      <c r="F14" s="135" t="s">
        <v>135</v>
      </c>
      <c r="G14" s="119"/>
      <c r="H14" s="119"/>
      <c r="I14" s="119"/>
      <c r="J14" s="119"/>
      <c r="K14" s="119"/>
      <c r="L14" s="120"/>
      <c r="M14" s="120"/>
      <c r="N14" s="115"/>
    </row>
    <row r="15" spans="1:14" x14ac:dyDescent="0.2">
      <c r="A15" s="94"/>
      <c r="B15" s="131"/>
      <c r="C15" s="136"/>
      <c r="D15" s="137"/>
      <c r="E15" s="132"/>
      <c r="F15" s="119"/>
      <c r="G15" s="119"/>
      <c r="H15" s="119"/>
      <c r="I15" s="119"/>
      <c r="J15" s="119"/>
      <c r="K15" s="119"/>
      <c r="L15" s="120"/>
      <c r="M15" s="120"/>
      <c r="N15" s="115"/>
    </row>
    <row r="16" spans="1:14" x14ac:dyDescent="0.2">
      <c r="A16" s="94"/>
      <c r="B16" s="131"/>
      <c r="C16" s="138">
        <v>1</v>
      </c>
      <c r="D16" s="119" t="s">
        <v>136</v>
      </c>
      <c r="E16" s="132"/>
      <c r="F16" s="119"/>
      <c r="G16" s="119"/>
      <c r="H16" s="119"/>
      <c r="I16" s="119"/>
      <c r="J16" s="119"/>
      <c r="K16" s="119"/>
      <c r="L16" s="120"/>
      <c r="M16" s="120"/>
      <c r="N16" s="115"/>
    </row>
    <row r="17" spans="1:14" x14ac:dyDescent="0.2">
      <c r="A17" s="94"/>
      <c r="B17" s="131"/>
      <c r="C17" s="138">
        <v>2</v>
      </c>
      <c r="D17" s="137" t="s">
        <v>137</v>
      </c>
      <c r="E17" s="132"/>
      <c r="F17" s="119"/>
      <c r="G17" s="119"/>
      <c r="H17" s="119"/>
      <c r="I17" s="119"/>
      <c r="J17" s="119"/>
      <c r="K17" s="119"/>
      <c r="L17" s="120"/>
      <c r="M17" s="120"/>
      <c r="N17" s="115"/>
    </row>
    <row r="18" spans="1:14" x14ac:dyDescent="0.2">
      <c r="A18" s="94"/>
      <c r="B18" s="131"/>
      <c r="C18" s="139">
        <v>3</v>
      </c>
      <c r="D18" s="137" t="s">
        <v>138</v>
      </c>
      <c r="E18" s="132"/>
      <c r="F18" s="119"/>
      <c r="G18" s="119"/>
      <c r="H18" s="119"/>
      <c r="I18" s="119"/>
      <c r="J18" s="119"/>
      <c r="K18" s="119"/>
      <c r="L18" s="120"/>
      <c r="M18" s="120"/>
      <c r="N18" s="115"/>
    </row>
    <row r="19" spans="1:14" x14ac:dyDescent="0.2">
      <c r="B19" s="141"/>
      <c r="C19" s="139">
        <v>4</v>
      </c>
      <c r="D19" s="139" t="s">
        <v>139</v>
      </c>
      <c r="E19" s="119"/>
      <c r="F19" s="119"/>
      <c r="G19" s="119"/>
      <c r="H19" s="119"/>
      <c r="I19" s="119"/>
      <c r="J19" s="119"/>
      <c r="K19" s="119"/>
      <c r="L19" s="120"/>
      <c r="M19" s="120"/>
      <c r="N19" s="115"/>
    </row>
    <row r="20" spans="1:14" x14ac:dyDescent="0.2">
      <c r="B20" s="141"/>
      <c r="C20" s="139"/>
      <c r="D20" s="119" t="s">
        <v>140</v>
      </c>
      <c r="E20" s="119"/>
      <c r="F20" s="119"/>
      <c r="G20" s="119"/>
      <c r="H20" s="119"/>
      <c r="I20" s="119"/>
      <c r="J20" s="119"/>
      <c r="K20" s="119"/>
      <c r="L20" s="120"/>
      <c r="M20" s="120"/>
      <c r="N20" s="115"/>
    </row>
    <row r="21" spans="1:14" x14ac:dyDescent="0.2">
      <c r="B21" s="141"/>
      <c r="C21" s="139" t="s">
        <v>141</v>
      </c>
      <c r="D21" s="139"/>
      <c r="E21" s="119"/>
      <c r="F21" s="119"/>
      <c r="G21" s="119"/>
      <c r="H21" s="119"/>
      <c r="I21" s="119"/>
      <c r="J21" s="119"/>
      <c r="K21" s="119"/>
      <c r="L21" s="120"/>
      <c r="M21" s="120"/>
      <c r="N21" s="115"/>
    </row>
    <row r="22" spans="1:14" x14ac:dyDescent="0.2">
      <c r="B22" s="141"/>
      <c r="C22" s="139"/>
      <c r="D22" s="119" t="s">
        <v>142</v>
      </c>
      <c r="E22" s="119"/>
      <c r="F22" s="119"/>
      <c r="G22" s="119"/>
      <c r="H22" s="119"/>
      <c r="I22" s="119"/>
      <c r="J22" s="119"/>
      <c r="K22" s="119"/>
      <c r="L22" s="120"/>
      <c r="M22" s="120"/>
      <c r="N22" s="115"/>
    </row>
    <row r="23" spans="1:14" x14ac:dyDescent="0.2">
      <c r="B23" s="141"/>
      <c r="C23" s="139" t="s">
        <v>143</v>
      </c>
      <c r="D23" s="139"/>
      <c r="E23" s="119"/>
      <c r="F23" s="119"/>
      <c r="G23" s="119"/>
      <c r="H23" s="119"/>
      <c r="I23" s="119"/>
      <c r="J23" s="119"/>
      <c r="K23" s="119"/>
      <c r="L23" s="120"/>
      <c r="M23" s="120"/>
      <c r="N23" s="115"/>
    </row>
    <row r="24" spans="1:14" x14ac:dyDescent="0.2">
      <c r="B24" s="141"/>
      <c r="C24" s="139"/>
      <c r="D24" s="119" t="s">
        <v>144</v>
      </c>
      <c r="E24" s="119"/>
      <c r="F24" s="119"/>
      <c r="G24" s="119"/>
      <c r="H24" s="119"/>
      <c r="I24" s="119"/>
      <c r="J24" s="119"/>
      <c r="K24" s="119"/>
      <c r="L24" s="120"/>
      <c r="M24" s="120"/>
      <c r="N24" s="115"/>
    </row>
    <row r="25" spans="1:14" x14ac:dyDescent="0.2">
      <c r="B25" s="141"/>
      <c r="C25" s="139" t="s">
        <v>145</v>
      </c>
      <c r="D25" s="139"/>
      <c r="E25" s="119"/>
      <c r="F25" s="119"/>
      <c r="G25" s="119"/>
      <c r="H25" s="119"/>
      <c r="I25" s="119"/>
      <c r="J25" s="119"/>
      <c r="K25" s="119"/>
      <c r="L25" s="120"/>
      <c r="M25" s="120"/>
      <c r="N25" s="115"/>
    </row>
    <row r="26" spans="1:14" x14ac:dyDescent="0.2">
      <c r="B26" s="141"/>
      <c r="C26" s="139"/>
      <c r="D26" s="139" t="s">
        <v>146</v>
      </c>
      <c r="E26" s="119"/>
      <c r="F26" s="119"/>
      <c r="G26" s="119"/>
      <c r="H26" s="119"/>
      <c r="I26" s="119"/>
      <c r="J26" s="119"/>
      <c r="K26" s="119"/>
      <c r="L26" s="120"/>
      <c r="M26" s="120"/>
      <c r="N26" s="115"/>
    </row>
    <row r="27" spans="1:14" x14ac:dyDescent="0.2">
      <c r="B27" s="141"/>
      <c r="C27" s="139" t="s">
        <v>147</v>
      </c>
      <c r="D27" s="139"/>
      <c r="E27" s="119"/>
      <c r="F27" s="119"/>
      <c r="G27" s="119"/>
      <c r="H27" s="119"/>
      <c r="I27" s="119"/>
      <c r="J27" s="119"/>
      <c r="K27" s="119"/>
      <c r="L27" s="120"/>
      <c r="M27" s="120"/>
      <c r="N27" s="115"/>
    </row>
    <row r="28" spans="1:14" x14ac:dyDescent="0.2">
      <c r="B28" s="141"/>
      <c r="C28" s="119" t="s">
        <v>148</v>
      </c>
      <c r="D28" s="139"/>
      <c r="E28" s="119"/>
      <c r="F28" s="119"/>
      <c r="G28" s="119"/>
      <c r="H28" s="119"/>
      <c r="I28" s="119"/>
      <c r="J28" s="119"/>
      <c r="K28" s="119"/>
      <c r="L28" s="120"/>
      <c r="M28" s="120"/>
      <c r="N28" s="115"/>
    </row>
    <row r="29" spans="1:14" x14ac:dyDescent="0.2">
      <c r="B29" s="141"/>
      <c r="C29" s="139"/>
      <c r="D29" s="139" t="s">
        <v>149</v>
      </c>
      <c r="E29" s="119"/>
      <c r="F29" s="119"/>
      <c r="G29" s="119"/>
      <c r="H29" s="119"/>
      <c r="I29" s="119"/>
      <c r="J29" s="119"/>
      <c r="K29" s="119"/>
      <c r="L29" s="120"/>
      <c r="M29" s="120"/>
      <c r="N29" s="115"/>
    </row>
    <row r="30" spans="1:14" x14ac:dyDescent="0.2">
      <c r="B30" s="141"/>
      <c r="C30" s="119" t="s">
        <v>150</v>
      </c>
      <c r="D30" s="139"/>
      <c r="E30" s="119"/>
      <c r="F30" s="119"/>
      <c r="G30" s="119"/>
      <c r="H30" s="119"/>
      <c r="I30" s="119"/>
      <c r="J30" s="119"/>
      <c r="K30" s="119"/>
      <c r="L30" s="120"/>
      <c r="M30" s="120"/>
      <c r="N30" s="115"/>
    </row>
    <row r="31" spans="1:14" x14ac:dyDescent="0.2">
      <c r="B31" s="141"/>
      <c r="C31" s="139"/>
      <c r="D31" s="139" t="s">
        <v>151</v>
      </c>
      <c r="E31" s="119"/>
      <c r="F31" s="119"/>
      <c r="G31" s="119"/>
      <c r="H31" s="119"/>
      <c r="I31" s="119"/>
      <c r="J31" s="119"/>
      <c r="K31" s="119"/>
      <c r="L31" s="120"/>
      <c r="M31" s="120"/>
      <c r="N31" s="115"/>
    </row>
    <row r="32" spans="1:14" x14ac:dyDescent="0.2">
      <c r="B32" s="141"/>
      <c r="C32" s="119" t="s">
        <v>152</v>
      </c>
      <c r="D32" s="139"/>
      <c r="E32" s="119"/>
      <c r="F32" s="119"/>
      <c r="G32" s="119"/>
      <c r="H32" s="119"/>
      <c r="I32" s="119"/>
      <c r="J32" s="119"/>
      <c r="K32" s="119"/>
      <c r="L32" s="120"/>
      <c r="M32" s="120"/>
      <c r="N32" s="115"/>
    </row>
    <row r="33" spans="2:14" x14ac:dyDescent="0.2">
      <c r="B33" s="141"/>
      <c r="C33" s="139" t="s">
        <v>153</v>
      </c>
      <c r="D33" s="139" t="s">
        <v>154</v>
      </c>
      <c r="E33" s="119"/>
      <c r="F33" s="119"/>
      <c r="G33" s="119"/>
      <c r="H33" s="119"/>
      <c r="I33" s="119"/>
      <c r="J33" s="119"/>
      <c r="K33" s="119"/>
      <c r="L33" s="120"/>
      <c r="M33" s="120"/>
      <c r="N33" s="115"/>
    </row>
    <row r="34" spans="2:14" x14ac:dyDescent="0.2">
      <c r="B34" s="141"/>
      <c r="C34" s="139"/>
      <c r="D34" s="119" t="s">
        <v>155</v>
      </c>
      <c r="E34" s="119"/>
      <c r="F34" s="119"/>
      <c r="G34" s="119"/>
      <c r="H34" s="119"/>
      <c r="I34" s="119"/>
      <c r="J34" s="119"/>
      <c r="K34" s="119"/>
      <c r="L34" s="120"/>
      <c r="M34" s="120"/>
      <c r="N34" s="115"/>
    </row>
    <row r="35" spans="2:14" x14ac:dyDescent="0.2">
      <c r="B35" s="141"/>
      <c r="C35" s="139"/>
      <c r="D35" s="119" t="s">
        <v>156</v>
      </c>
      <c r="E35" s="119"/>
      <c r="F35" s="119"/>
      <c r="G35" s="119"/>
      <c r="H35" s="119"/>
      <c r="I35" s="119"/>
      <c r="J35" s="119"/>
      <c r="K35" s="119"/>
      <c r="L35" s="120"/>
      <c r="M35" s="120"/>
      <c r="N35" s="115"/>
    </row>
    <row r="36" spans="2:14" x14ac:dyDescent="0.2">
      <c r="B36" s="141"/>
      <c r="C36" s="139"/>
      <c r="D36" s="119" t="s">
        <v>157</v>
      </c>
      <c r="E36" s="119"/>
      <c r="F36" s="119"/>
      <c r="G36" s="119"/>
      <c r="H36" s="119"/>
      <c r="I36" s="119"/>
      <c r="J36" s="119"/>
      <c r="K36" s="119"/>
      <c r="L36" s="120"/>
      <c r="M36" s="120"/>
      <c r="N36" s="115"/>
    </row>
    <row r="37" spans="2:14" x14ac:dyDescent="0.2">
      <c r="B37" s="141"/>
      <c r="C37" s="139"/>
      <c r="D37" s="119" t="s">
        <v>158</v>
      </c>
      <c r="E37" s="119"/>
      <c r="F37" s="119"/>
      <c r="G37" s="119"/>
      <c r="H37" s="119"/>
      <c r="I37" s="119"/>
      <c r="J37" s="119"/>
      <c r="K37" s="119"/>
      <c r="L37" s="120"/>
      <c r="M37" s="120"/>
      <c r="N37" s="115"/>
    </row>
    <row r="38" spans="2:14" x14ac:dyDescent="0.2">
      <c r="B38" s="141"/>
      <c r="C38" s="139"/>
      <c r="D38" s="119" t="s">
        <v>159</v>
      </c>
      <c r="E38" s="119"/>
      <c r="F38" s="119"/>
      <c r="G38" s="119"/>
      <c r="H38" s="119"/>
      <c r="I38" s="119"/>
      <c r="J38" s="119"/>
      <c r="K38" s="119"/>
      <c r="L38" s="120"/>
      <c r="M38" s="120"/>
      <c r="N38" s="115"/>
    </row>
    <row r="39" spans="2:14" x14ac:dyDescent="0.2">
      <c r="B39" s="141"/>
      <c r="C39" s="139"/>
      <c r="D39" s="119" t="s">
        <v>160</v>
      </c>
      <c r="E39" s="119"/>
      <c r="F39" s="119"/>
      <c r="G39" s="119"/>
      <c r="H39" s="119"/>
      <c r="I39" s="119"/>
      <c r="J39" s="119"/>
      <c r="K39" s="119"/>
      <c r="L39" s="120"/>
      <c r="M39" s="120"/>
      <c r="N39" s="115"/>
    </row>
    <row r="40" spans="2:14" x14ac:dyDescent="0.2">
      <c r="B40" s="141"/>
      <c r="C40" s="139"/>
      <c r="D40" s="139"/>
      <c r="E40" s="119"/>
      <c r="F40" s="119"/>
      <c r="G40" s="119"/>
      <c r="H40" s="119"/>
      <c r="I40" s="119"/>
      <c r="J40" s="119"/>
      <c r="K40" s="119"/>
      <c r="L40" s="120"/>
      <c r="M40" s="120"/>
      <c r="N40" s="115"/>
    </row>
    <row r="41" spans="2:14" ht="15.75" x14ac:dyDescent="0.2">
      <c r="B41" s="141"/>
      <c r="D41" s="134" t="s">
        <v>161</v>
      </c>
      <c r="F41" s="135" t="s">
        <v>162</v>
      </c>
      <c r="G41" s="119"/>
      <c r="H41" s="119"/>
      <c r="I41" s="119"/>
      <c r="J41" s="119"/>
      <c r="K41" s="119"/>
      <c r="L41" s="120"/>
      <c r="M41" s="120"/>
      <c r="N41" s="115"/>
    </row>
    <row r="42" spans="2:14" x14ac:dyDescent="0.2">
      <c r="B42" s="141"/>
      <c r="C42" s="139"/>
      <c r="D42" s="139"/>
      <c r="E42" s="119"/>
      <c r="F42" s="119"/>
      <c r="G42" s="119"/>
      <c r="H42" s="119"/>
      <c r="I42" s="119"/>
      <c r="J42" s="119"/>
      <c r="K42" s="119"/>
      <c r="L42" s="120"/>
      <c r="M42" s="120"/>
      <c r="N42" s="115"/>
    </row>
    <row r="43" spans="2:14" x14ac:dyDescent="0.2">
      <c r="B43" s="141"/>
      <c r="C43" s="139"/>
      <c r="D43" s="119" t="s">
        <v>163</v>
      </c>
      <c r="E43" s="119"/>
      <c r="F43" s="119"/>
      <c r="G43" s="119"/>
      <c r="H43" s="119"/>
      <c r="I43" s="119"/>
      <c r="J43" s="119"/>
      <c r="K43" s="119"/>
      <c r="L43" s="120"/>
      <c r="M43" s="120"/>
      <c r="N43" s="115"/>
    </row>
    <row r="44" spans="2:14" x14ac:dyDescent="0.2">
      <c r="B44" s="141"/>
      <c r="C44" s="139" t="s">
        <v>164</v>
      </c>
      <c r="D44" s="139"/>
      <c r="E44" s="119"/>
      <c r="F44" s="119"/>
      <c r="G44" s="119"/>
      <c r="H44" s="119"/>
      <c r="I44" s="119"/>
      <c r="J44" s="119"/>
      <c r="K44" s="119"/>
      <c r="L44" s="120"/>
      <c r="M44" s="120"/>
      <c r="N44" s="115"/>
    </row>
    <row r="45" spans="2:14" x14ac:dyDescent="0.2">
      <c r="B45" s="141"/>
      <c r="C45" s="139"/>
      <c r="D45" s="139" t="s">
        <v>165</v>
      </c>
      <c r="E45" s="119"/>
      <c r="F45" s="119"/>
      <c r="G45" s="119"/>
      <c r="H45" s="119"/>
      <c r="I45" s="119"/>
      <c r="J45" s="119"/>
      <c r="K45" s="119"/>
      <c r="L45" s="120"/>
      <c r="M45" s="120"/>
      <c r="N45" s="115"/>
    </row>
    <row r="46" spans="2:14" x14ac:dyDescent="0.2">
      <c r="B46" s="141"/>
      <c r="C46" s="139" t="s">
        <v>166</v>
      </c>
      <c r="D46" s="139"/>
      <c r="E46" s="119"/>
      <c r="F46" s="119"/>
      <c r="G46" s="119"/>
      <c r="H46" s="119"/>
      <c r="I46" s="119"/>
      <c r="J46" s="119"/>
      <c r="K46" s="119"/>
      <c r="L46" s="120"/>
      <c r="M46" s="120"/>
      <c r="N46" s="115"/>
    </row>
    <row r="47" spans="2:14" x14ac:dyDescent="0.2">
      <c r="B47" s="141"/>
      <c r="C47" s="139"/>
      <c r="D47" s="139" t="s">
        <v>167</v>
      </c>
      <c r="E47" s="119"/>
      <c r="F47" s="119"/>
      <c r="G47" s="119"/>
      <c r="H47" s="119"/>
      <c r="I47" s="119"/>
      <c r="J47" s="119"/>
      <c r="K47" s="119"/>
      <c r="L47" s="120"/>
      <c r="M47" s="120"/>
      <c r="N47" s="115"/>
    </row>
    <row r="48" spans="2:14" x14ac:dyDescent="0.2">
      <c r="B48" s="141"/>
      <c r="C48" s="139" t="s">
        <v>168</v>
      </c>
      <c r="D48" s="139"/>
      <c r="E48" s="119"/>
      <c r="F48" s="119"/>
      <c r="G48" s="119"/>
      <c r="H48" s="119"/>
      <c r="I48" s="119"/>
      <c r="J48" s="119"/>
      <c r="K48" s="119"/>
      <c r="L48" s="120"/>
      <c r="M48" s="120"/>
      <c r="N48" s="115"/>
    </row>
    <row r="49" spans="1:14" x14ac:dyDescent="0.2">
      <c r="B49" s="141"/>
      <c r="C49" s="139"/>
      <c r="D49" s="139" t="s">
        <v>169</v>
      </c>
      <c r="E49" s="119"/>
      <c r="F49" s="119"/>
      <c r="G49" s="119"/>
      <c r="H49" s="119"/>
      <c r="I49" s="119"/>
      <c r="J49" s="119"/>
      <c r="K49" s="119"/>
      <c r="L49" s="120"/>
      <c r="M49" s="120"/>
      <c r="N49" s="115"/>
    </row>
    <row r="50" spans="1:14" x14ac:dyDescent="0.2">
      <c r="B50" s="141"/>
      <c r="C50" s="139" t="s">
        <v>170</v>
      </c>
      <c r="D50" s="139"/>
      <c r="E50" s="142"/>
      <c r="F50" s="119"/>
      <c r="G50" s="119"/>
      <c r="H50" s="119"/>
      <c r="I50" s="119"/>
      <c r="J50" s="119"/>
      <c r="K50" s="119"/>
      <c r="L50" s="120"/>
      <c r="M50" s="120"/>
      <c r="N50" s="115"/>
    </row>
    <row r="51" spans="1:14" x14ac:dyDescent="0.2">
      <c r="B51" s="141"/>
      <c r="C51" s="137"/>
      <c r="D51" s="137" t="s">
        <v>171</v>
      </c>
      <c r="E51" s="142"/>
      <c r="F51" s="119"/>
      <c r="G51" s="119"/>
      <c r="H51" s="119"/>
      <c r="I51" s="119"/>
      <c r="J51" s="119"/>
      <c r="K51" s="119"/>
      <c r="L51" s="120"/>
      <c r="M51" s="120"/>
      <c r="N51" s="115"/>
    </row>
    <row r="52" spans="1:14" x14ac:dyDescent="0.2">
      <c r="B52" s="141"/>
      <c r="C52" s="137" t="s">
        <v>172</v>
      </c>
      <c r="D52" s="137"/>
      <c r="E52" s="142"/>
      <c r="F52" s="119"/>
      <c r="G52" s="119"/>
      <c r="H52" s="119"/>
      <c r="I52" s="119"/>
      <c r="J52" s="119"/>
      <c r="K52" s="119"/>
      <c r="L52" s="120"/>
      <c r="M52" s="120"/>
      <c r="N52" s="115"/>
    </row>
    <row r="53" spans="1:14" x14ac:dyDescent="0.2">
      <c r="B53" s="141"/>
      <c r="C53" s="137" t="s">
        <v>173</v>
      </c>
      <c r="D53" s="137"/>
      <c r="E53" s="142"/>
      <c r="F53" s="119"/>
      <c r="G53" s="119"/>
      <c r="H53" s="119"/>
      <c r="I53" s="119"/>
      <c r="J53" s="119"/>
      <c r="K53" s="119"/>
      <c r="L53" s="120"/>
      <c r="M53" s="120"/>
      <c r="N53" s="115"/>
    </row>
    <row r="54" spans="1:14" x14ac:dyDescent="0.2">
      <c r="B54" s="141"/>
      <c r="C54" s="139"/>
      <c r="D54" s="137" t="s">
        <v>174</v>
      </c>
      <c r="E54" s="142"/>
      <c r="F54" s="119"/>
      <c r="G54" s="119"/>
      <c r="H54" s="119"/>
      <c r="I54" s="119"/>
      <c r="J54" s="119"/>
      <c r="K54" s="119"/>
      <c r="L54" s="120"/>
      <c r="M54" s="120"/>
      <c r="N54" s="115"/>
    </row>
    <row r="55" spans="1:14" x14ac:dyDescent="0.2">
      <c r="B55" s="141"/>
      <c r="C55" s="139"/>
      <c r="D55" s="139" t="s">
        <v>175</v>
      </c>
      <c r="E55" s="142"/>
      <c r="F55" s="119"/>
      <c r="G55" s="119"/>
      <c r="H55" s="119"/>
      <c r="I55" s="119"/>
      <c r="J55" s="119"/>
      <c r="K55" s="119"/>
      <c r="L55" s="120"/>
      <c r="M55" s="120"/>
      <c r="N55" s="115"/>
    </row>
    <row r="56" spans="1:14" x14ac:dyDescent="0.2">
      <c r="B56" s="141"/>
      <c r="C56" s="139"/>
      <c r="D56" s="139" t="s">
        <v>176</v>
      </c>
      <c r="E56" s="142"/>
      <c r="F56" s="119"/>
      <c r="G56" s="119"/>
      <c r="H56" s="119"/>
      <c r="I56" s="119"/>
      <c r="J56" s="119"/>
      <c r="K56" s="119"/>
      <c r="L56" s="120"/>
      <c r="M56" s="120"/>
      <c r="N56" s="115"/>
    </row>
    <row r="57" spans="1:14" x14ac:dyDescent="0.2">
      <c r="A57" s="94"/>
      <c r="B57" s="131"/>
      <c r="C57" s="137"/>
      <c r="D57" s="137" t="s">
        <v>177</v>
      </c>
      <c r="E57" s="115"/>
      <c r="F57" s="119"/>
      <c r="G57" s="119"/>
      <c r="H57" s="119"/>
      <c r="I57" s="119"/>
      <c r="J57" s="119"/>
      <c r="K57" s="119"/>
      <c r="L57" s="120"/>
      <c r="M57" s="120"/>
      <c r="N57" s="115"/>
    </row>
    <row r="58" spans="1:14" x14ac:dyDescent="0.2">
      <c r="A58" s="94"/>
      <c r="B58" s="131"/>
      <c r="C58" s="137" t="s">
        <v>178</v>
      </c>
      <c r="D58" s="137"/>
      <c r="E58" s="115"/>
      <c r="F58" s="119"/>
      <c r="G58" s="119"/>
      <c r="H58" s="119"/>
      <c r="I58" s="119"/>
      <c r="J58" s="119"/>
      <c r="K58" s="119"/>
      <c r="L58" s="120"/>
      <c r="M58" s="120"/>
      <c r="N58" s="115"/>
    </row>
    <row r="59" spans="1:14" x14ac:dyDescent="0.2">
      <c r="A59" s="94"/>
      <c r="B59" s="131"/>
      <c r="C59" s="119"/>
      <c r="D59" s="119"/>
      <c r="E59" s="132"/>
      <c r="F59" s="119"/>
      <c r="G59" s="119"/>
      <c r="H59" s="119"/>
      <c r="I59" s="119"/>
      <c r="J59" s="119"/>
      <c r="K59" s="119"/>
      <c r="L59" s="120"/>
      <c r="M59" s="120"/>
      <c r="N59" s="115"/>
    </row>
    <row r="60" spans="1:14" x14ac:dyDescent="0.2">
      <c r="B60" s="100"/>
      <c r="C60" s="147"/>
      <c r="D60" s="100"/>
      <c r="E60" s="100"/>
      <c r="F60" s="100"/>
      <c r="G60" s="100"/>
      <c r="H60" s="100"/>
      <c r="I60" s="100"/>
      <c r="J60" s="100"/>
      <c r="K60" s="100"/>
      <c r="L60" s="101"/>
      <c r="M60" s="101"/>
      <c r="N60" s="100"/>
    </row>
    <row r="61" spans="1:14" x14ac:dyDescent="0.2">
      <c r="B61" s="119"/>
      <c r="C61" s="143"/>
      <c r="D61" s="119"/>
      <c r="E61" s="119"/>
      <c r="F61" s="119"/>
      <c r="G61" s="119"/>
      <c r="H61" s="119"/>
      <c r="I61" s="119"/>
      <c r="J61" s="119"/>
      <c r="K61" s="119"/>
      <c r="L61" s="120"/>
      <c r="M61" s="120"/>
      <c r="N61" s="119"/>
    </row>
  </sheetData>
  <mergeCells count="1">
    <mergeCell ref="B3:N3"/>
  </mergeCells>
  <pageMargins left="0.16" right="0.24" top="0.33" bottom="0.28000000000000003" header="0.3" footer="0.3"/>
  <pageSetup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2"/>
  <sheetViews>
    <sheetView topLeftCell="A267" workbookViewId="0">
      <selection activeCell="C248" sqref="C248"/>
    </sheetView>
  </sheetViews>
  <sheetFormatPr defaultRowHeight="12.75" x14ac:dyDescent="0.2"/>
  <cols>
    <col min="1" max="1" width="2.7109375" customWidth="1"/>
    <col min="2" max="2" width="34.5703125" customWidth="1"/>
    <col min="3" max="3" width="15.7109375" customWidth="1"/>
    <col min="4" max="4" width="6.7109375" customWidth="1"/>
    <col min="5" max="5" width="13.140625" customWidth="1"/>
    <col min="7" max="7" width="17" style="23" bestFit="1" customWidth="1"/>
    <col min="8" max="8" width="9.140625" style="23"/>
  </cols>
  <sheetData>
    <row r="2" spans="2:5" ht="15.75" x14ac:dyDescent="0.25">
      <c r="B2" s="189" t="s">
        <v>12</v>
      </c>
      <c r="C2" s="190">
        <v>3</v>
      </c>
    </row>
    <row r="5" spans="2:5" x14ac:dyDescent="0.2">
      <c r="B5" s="2"/>
      <c r="C5" s="12" t="s">
        <v>476</v>
      </c>
      <c r="D5" s="13"/>
      <c r="E5" s="12" t="s">
        <v>433</v>
      </c>
    </row>
    <row r="6" spans="2:5" x14ac:dyDescent="0.2">
      <c r="B6" s="2"/>
      <c r="C6" s="3" t="s">
        <v>1</v>
      </c>
      <c r="D6" s="2"/>
      <c r="E6" s="3" t="s">
        <v>1</v>
      </c>
    </row>
    <row r="7" spans="2:5" x14ac:dyDescent="0.2">
      <c r="B7" s="2"/>
      <c r="C7" s="3"/>
      <c r="D7" s="2"/>
      <c r="E7" s="3"/>
    </row>
    <row r="8" spans="2:5" x14ac:dyDescent="0.2">
      <c r="B8" s="2" t="s">
        <v>238</v>
      </c>
      <c r="C8" s="6">
        <v>243356.30000001192</v>
      </c>
      <c r="D8" s="6"/>
      <c r="E8" s="6">
        <v>597080.94999998808</v>
      </c>
    </row>
    <row r="9" spans="2:5" x14ac:dyDescent="0.2">
      <c r="B9" s="4" t="s">
        <v>239</v>
      </c>
      <c r="C9" s="6">
        <v>5373658.6695999801</v>
      </c>
      <c r="D9" s="6"/>
      <c r="E9" s="6">
        <v>727454.5380000025</v>
      </c>
    </row>
    <row r="10" spans="2:5" x14ac:dyDescent="0.2">
      <c r="B10" s="4" t="s">
        <v>240</v>
      </c>
      <c r="C10" s="6">
        <v>-1087.9000999999998</v>
      </c>
      <c r="D10" s="6"/>
      <c r="E10" s="6">
        <v>-296.63629999999921</v>
      </c>
    </row>
    <row r="11" spans="2:5" x14ac:dyDescent="0.2">
      <c r="B11" s="4" t="s">
        <v>241</v>
      </c>
      <c r="C11" s="6">
        <v>379797.88000000082</v>
      </c>
      <c r="D11" s="6"/>
      <c r="E11" s="6">
        <v>549732.33000000007</v>
      </c>
    </row>
    <row r="12" spans="2:5" x14ac:dyDescent="0.2">
      <c r="B12" s="4" t="s">
        <v>242</v>
      </c>
      <c r="C12" s="6">
        <v>879924.11979999952</v>
      </c>
      <c r="D12" s="6"/>
      <c r="E12" s="6">
        <v>15285447.625600003</v>
      </c>
    </row>
    <row r="13" spans="2:5" x14ac:dyDescent="0.2">
      <c r="B13" s="4" t="s">
        <v>316</v>
      </c>
      <c r="C13" s="6"/>
      <c r="D13" s="6"/>
      <c r="E13" s="6">
        <v>-113369.1232999998</v>
      </c>
    </row>
    <row r="14" spans="2:5" x14ac:dyDescent="0.2">
      <c r="B14" s="3" t="s">
        <v>243</v>
      </c>
      <c r="C14" s="187">
        <f>SUM(C8:C13)</f>
        <v>6875649.0692999922</v>
      </c>
      <c r="D14" s="6"/>
      <c r="E14" s="187">
        <f>SUM(E8:E13)</f>
        <v>17046049.683999993</v>
      </c>
    </row>
    <row r="15" spans="2:5" x14ac:dyDescent="0.2">
      <c r="B15" s="2"/>
      <c r="C15" s="6"/>
      <c r="D15" s="6"/>
      <c r="E15" s="6"/>
    </row>
    <row r="16" spans="2:5" x14ac:dyDescent="0.2">
      <c r="B16" s="2" t="s">
        <v>245</v>
      </c>
      <c r="C16" s="6">
        <v>617100</v>
      </c>
      <c r="D16" s="6"/>
      <c r="E16" s="6">
        <v>700000</v>
      </c>
    </row>
    <row r="17" spans="2:5" x14ac:dyDescent="0.2">
      <c r="B17" s="2" t="s">
        <v>246</v>
      </c>
      <c r="C17" s="6">
        <v>0</v>
      </c>
      <c r="D17" s="6"/>
      <c r="E17" s="6"/>
    </row>
    <row r="18" spans="2:5" x14ac:dyDescent="0.2">
      <c r="B18" s="2" t="s">
        <v>247</v>
      </c>
      <c r="C18" s="6">
        <v>63119</v>
      </c>
      <c r="D18" s="6"/>
      <c r="E18" s="6">
        <v>7739.7399999999907</v>
      </c>
    </row>
    <row r="19" spans="2:5" ht="13.5" thickBot="1" x14ac:dyDescent="0.25">
      <c r="B19" s="3" t="s">
        <v>244</v>
      </c>
      <c r="C19" s="188">
        <f>SUM(C16:C18)</f>
        <v>680219</v>
      </c>
      <c r="D19" s="6"/>
      <c r="E19" s="188">
        <f>SUM(E16:E18)</f>
        <v>707739.74</v>
      </c>
    </row>
    <row r="20" spans="2:5" ht="13.5" thickBot="1" x14ac:dyDescent="0.25">
      <c r="B20" s="3" t="s">
        <v>12</v>
      </c>
      <c r="C20" s="7">
        <f>C19+C14</f>
        <v>7555868.0692999922</v>
      </c>
      <c r="D20" s="6"/>
      <c r="E20" s="7">
        <f>E19+E14</f>
        <v>17753789.423999991</v>
      </c>
    </row>
    <row r="21" spans="2:5" ht="13.5" thickTop="1" x14ac:dyDescent="0.2"/>
    <row r="24" spans="2:5" ht="15.75" x14ac:dyDescent="0.25">
      <c r="B24" s="189" t="s">
        <v>30</v>
      </c>
      <c r="C24" s="190">
        <v>5</v>
      </c>
    </row>
    <row r="27" spans="2:5" x14ac:dyDescent="0.2">
      <c r="B27" s="2"/>
      <c r="C27" s="12" t="s">
        <v>476</v>
      </c>
      <c r="D27" s="13"/>
      <c r="E27" s="12" t="s">
        <v>433</v>
      </c>
    </row>
    <row r="28" spans="2:5" x14ac:dyDescent="0.2">
      <c r="B28" s="2"/>
      <c r="C28" s="3" t="s">
        <v>1</v>
      </c>
      <c r="D28" s="3"/>
      <c r="E28" s="3" t="s">
        <v>1</v>
      </c>
    </row>
    <row r="29" spans="2:5" x14ac:dyDescent="0.2">
      <c r="B29" s="2" t="s">
        <v>479</v>
      </c>
      <c r="C29" s="6">
        <v>7815</v>
      </c>
      <c r="D29" s="6"/>
      <c r="E29" s="6"/>
    </row>
    <row r="30" spans="2:5" x14ac:dyDescent="0.2">
      <c r="B30" s="2" t="s">
        <v>252</v>
      </c>
      <c r="C30" s="6">
        <v>175222</v>
      </c>
      <c r="D30" s="6"/>
      <c r="E30" s="6"/>
    </row>
    <row r="31" spans="2:5" x14ac:dyDescent="0.2">
      <c r="B31" s="2" t="s">
        <v>325</v>
      </c>
      <c r="C31" s="6">
        <v>22755</v>
      </c>
      <c r="D31" s="6"/>
      <c r="E31" s="6">
        <v>19591.580000000075</v>
      </c>
    </row>
    <row r="32" spans="2:5" x14ac:dyDescent="0.2">
      <c r="B32" s="2" t="s">
        <v>270</v>
      </c>
      <c r="C32" s="6"/>
      <c r="D32" s="6"/>
      <c r="E32" s="6">
        <v>234241</v>
      </c>
    </row>
    <row r="33" spans="2:7" x14ac:dyDescent="0.2">
      <c r="B33" s="2" t="s">
        <v>272</v>
      </c>
      <c r="C33" s="6">
        <v>165796</v>
      </c>
      <c r="D33" s="6"/>
      <c r="E33" s="6">
        <v>156795</v>
      </c>
    </row>
    <row r="34" spans="2:7" x14ac:dyDescent="0.2">
      <c r="B34" s="2" t="s">
        <v>437</v>
      </c>
      <c r="C34" s="6"/>
      <c r="D34" s="6"/>
      <c r="E34" s="6">
        <v>50000</v>
      </c>
    </row>
    <row r="35" spans="2:7" x14ac:dyDescent="0.2">
      <c r="B35" s="2" t="s">
        <v>209</v>
      </c>
      <c r="C35" s="6">
        <v>226604</v>
      </c>
      <c r="D35" s="6"/>
      <c r="E35" s="6">
        <v>235222</v>
      </c>
    </row>
    <row r="36" spans="2:7" x14ac:dyDescent="0.2">
      <c r="B36" s="2" t="s">
        <v>319</v>
      </c>
      <c r="C36" s="6"/>
      <c r="D36" s="6"/>
      <c r="E36" s="6"/>
      <c r="G36" s="196"/>
    </row>
    <row r="37" spans="2:7" x14ac:dyDescent="0.2">
      <c r="B37" s="2" t="s">
        <v>0</v>
      </c>
      <c r="C37" s="6">
        <v>36432516.437933303</v>
      </c>
      <c r="D37" s="6"/>
      <c r="E37" s="6">
        <v>35903759.437933296</v>
      </c>
    </row>
    <row r="38" spans="2:7" ht="13.5" thickBot="1" x14ac:dyDescent="0.25">
      <c r="B38" s="2" t="s">
        <v>329</v>
      </c>
      <c r="C38" s="6">
        <v>48089.65</v>
      </c>
      <c r="D38" s="6"/>
      <c r="E38" s="6"/>
    </row>
    <row r="39" spans="2:7" ht="13.5" thickBot="1" x14ac:dyDescent="0.25">
      <c r="B39" s="2"/>
      <c r="C39" s="7">
        <f>SUM(C29:C38)</f>
        <v>37078798.087933302</v>
      </c>
      <c r="D39" s="6"/>
      <c r="E39" s="7">
        <f>SUM(E29:E38)</f>
        <v>36599609.017933294</v>
      </c>
    </row>
    <row r="40" spans="2:7" ht="13.5" thickTop="1" x14ac:dyDescent="0.2"/>
    <row r="42" spans="2:7" ht="15.75" x14ac:dyDescent="0.25">
      <c r="B42" s="189" t="s">
        <v>28</v>
      </c>
      <c r="C42" s="190">
        <v>7</v>
      </c>
    </row>
    <row r="44" spans="2:7" x14ac:dyDescent="0.2">
      <c r="B44" s="2"/>
      <c r="C44" s="12" t="s">
        <v>476</v>
      </c>
      <c r="D44" s="13"/>
      <c r="E44" s="12" t="s">
        <v>433</v>
      </c>
    </row>
    <row r="45" spans="2:7" x14ac:dyDescent="0.2">
      <c r="B45" s="2"/>
      <c r="C45" s="3" t="s">
        <v>1</v>
      </c>
      <c r="D45" s="3"/>
      <c r="E45" s="3" t="s">
        <v>1</v>
      </c>
    </row>
    <row r="46" spans="2:7" x14ac:dyDescent="0.2">
      <c r="B46" s="2"/>
      <c r="C46" s="2"/>
      <c r="D46" s="2"/>
      <c r="E46" s="2"/>
    </row>
    <row r="47" spans="2:7" ht="13.5" thickBot="1" x14ac:dyDescent="0.25">
      <c r="B47" s="2" t="s">
        <v>28</v>
      </c>
      <c r="C47" s="60">
        <v>25401687.579999998</v>
      </c>
      <c r="D47" s="2"/>
      <c r="E47" s="60">
        <v>25401687.579999998</v>
      </c>
    </row>
    <row r="48" spans="2:7" ht="13.5" thickBot="1" x14ac:dyDescent="0.25">
      <c r="B48" s="2"/>
      <c r="C48" s="5">
        <f>SUM(C47)</f>
        <v>25401687.579999998</v>
      </c>
      <c r="D48" s="2"/>
      <c r="E48" s="5">
        <f>SUM(E47)</f>
        <v>25401687.579999998</v>
      </c>
    </row>
    <row r="49" spans="2:8" ht="13.5" thickTop="1" x14ac:dyDescent="0.2"/>
    <row r="50" spans="2:8" s="30" customFormat="1" ht="35.25" customHeight="1" x14ac:dyDescent="0.2">
      <c r="B50" s="286" t="s">
        <v>274</v>
      </c>
      <c r="C50" s="286"/>
      <c r="D50" s="286"/>
      <c r="E50" s="286"/>
      <c r="H50" s="196"/>
    </row>
    <row r="51" spans="2:8" ht="16.5" customHeight="1" x14ac:dyDescent="0.2"/>
    <row r="52" spans="2:8" ht="16.5" customHeight="1" x14ac:dyDescent="0.2"/>
    <row r="53" spans="2:8" ht="16.5" customHeight="1" x14ac:dyDescent="0.2"/>
    <row r="54" spans="2:8" ht="16.5" customHeight="1" x14ac:dyDescent="0.2"/>
    <row r="55" spans="2:8" ht="16.5" customHeight="1" x14ac:dyDescent="0.2"/>
    <row r="56" spans="2:8" ht="16.5" customHeight="1" x14ac:dyDescent="0.2"/>
    <row r="57" spans="2:8" ht="16.5" customHeight="1" x14ac:dyDescent="0.2"/>
    <row r="58" spans="2:8" s="30" customFormat="1" ht="31.5" x14ac:dyDescent="0.25">
      <c r="B58" s="194" t="s">
        <v>32</v>
      </c>
      <c r="C58" s="195">
        <v>8</v>
      </c>
      <c r="G58" s="196"/>
      <c r="H58" s="196"/>
    </row>
    <row r="60" spans="2:8" x14ac:dyDescent="0.2">
      <c r="B60" s="2"/>
      <c r="C60" s="12" t="s">
        <v>476</v>
      </c>
      <c r="D60" s="13"/>
      <c r="E60" s="12" t="s">
        <v>433</v>
      </c>
    </row>
    <row r="61" spans="2:8" x14ac:dyDescent="0.2">
      <c r="B61" s="2"/>
      <c r="C61" s="3" t="s">
        <v>1</v>
      </c>
      <c r="D61" s="3"/>
      <c r="E61" s="3" t="s">
        <v>1</v>
      </c>
    </row>
    <row r="62" spans="2:8" x14ac:dyDescent="0.2">
      <c r="B62" s="2" t="s">
        <v>438</v>
      </c>
      <c r="C62" s="6">
        <v>418884</v>
      </c>
      <c r="D62" s="2"/>
      <c r="E62" s="6">
        <v>983550</v>
      </c>
    </row>
    <row r="63" spans="2:8" x14ac:dyDescent="0.2">
      <c r="B63" s="2" t="s">
        <v>312</v>
      </c>
      <c r="C63" s="6">
        <v>891900</v>
      </c>
      <c r="D63" s="2"/>
      <c r="E63" s="6">
        <v>170182</v>
      </c>
    </row>
    <row r="64" spans="2:8" x14ac:dyDescent="0.2">
      <c r="B64" s="2" t="s">
        <v>273</v>
      </c>
      <c r="C64" s="6">
        <v>22305</v>
      </c>
      <c r="D64" s="2"/>
      <c r="E64" s="6">
        <v>439745.00090000033</v>
      </c>
    </row>
    <row r="65" spans="2:5" x14ac:dyDescent="0.2">
      <c r="B65" s="2" t="s">
        <v>268</v>
      </c>
      <c r="C65" s="6"/>
      <c r="D65" s="2"/>
      <c r="E65" s="6">
        <v>213502</v>
      </c>
    </row>
    <row r="66" spans="2:5" x14ac:dyDescent="0.2">
      <c r="B66" s="2" t="s">
        <v>249</v>
      </c>
      <c r="C66" s="6">
        <v>179049.92</v>
      </c>
      <c r="D66" s="2"/>
      <c r="E66" s="6"/>
    </row>
    <row r="67" spans="2:5" x14ac:dyDescent="0.2">
      <c r="B67" s="2" t="s">
        <v>250</v>
      </c>
      <c r="C67" s="6">
        <v>376260</v>
      </c>
      <c r="D67" s="2"/>
      <c r="E67" s="6">
        <v>5656240</v>
      </c>
    </row>
    <row r="68" spans="2:5" x14ac:dyDescent="0.2">
      <c r="B68" s="2" t="s">
        <v>251</v>
      </c>
      <c r="C68" s="6">
        <v>16848877.0176</v>
      </c>
      <c r="D68" s="2"/>
      <c r="E68" s="6">
        <v>10743889.661599994</v>
      </c>
    </row>
    <row r="69" spans="2:5" x14ac:dyDescent="0.2">
      <c r="B69" s="2" t="s">
        <v>248</v>
      </c>
      <c r="C69" s="6">
        <v>26734</v>
      </c>
      <c r="D69" s="2"/>
      <c r="E69" s="6"/>
    </row>
    <row r="70" spans="2:5" x14ac:dyDescent="0.2">
      <c r="B70" s="2" t="s">
        <v>317</v>
      </c>
      <c r="C70" s="6">
        <v>37026</v>
      </c>
      <c r="D70" s="2"/>
      <c r="E70" s="6"/>
    </row>
    <row r="71" spans="2:5" x14ac:dyDescent="0.2">
      <c r="B71" s="2" t="s">
        <v>318</v>
      </c>
      <c r="C71" s="6">
        <v>119925</v>
      </c>
      <c r="D71" s="2"/>
      <c r="E71" s="6"/>
    </row>
    <row r="72" spans="2:5" x14ac:dyDescent="0.2">
      <c r="B72" s="2" t="s">
        <v>477</v>
      </c>
      <c r="C72" s="6">
        <v>1164879</v>
      </c>
      <c r="D72" s="2"/>
      <c r="E72" s="6"/>
    </row>
    <row r="73" spans="2:5" ht="13.5" thickBot="1" x14ac:dyDescent="0.25">
      <c r="B73" s="2" t="s">
        <v>478</v>
      </c>
      <c r="C73" s="6">
        <v>545303.80000000005</v>
      </c>
      <c r="D73" s="2"/>
      <c r="E73" s="6"/>
    </row>
    <row r="74" spans="2:5" ht="13.5" thickBot="1" x14ac:dyDescent="0.25">
      <c r="B74" s="2"/>
      <c r="C74" s="271">
        <f>SUM(C62:C73)</f>
        <v>20631143.737600002</v>
      </c>
      <c r="D74" s="2"/>
      <c r="E74" s="7">
        <f>SUM(E62:E73)</f>
        <v>18207108.662499994</v>
      </c>
    </row>
    <row r="75" spans="2:5" ht="13.5" thickTop="1" x14ac:dyDescent="0.2">
      <c r="B75" s="2"/>
      <c r="C75" s="3"/>
      <c r="D75" s="3"/>
      <c r="E75" s="3"/>
    </row>
    <row r="76" spans="2:5" x14ac:dyDescent="0.2">
      <c r="B76" s="2"/>
      <c r="C76" s="2"/>
      <c r="D76" s="2"/>
      <c r="E76" s="2"/>
    </row>
    <row r="77" spans="2:5" x14ac:dyDescent="0.2">
      <c r="B77" s="2"/>
      <c r="C77" s="2"/>
      <c r="D77" s="2"/>
      <c r="E77" s="2"/>
    </row>
    <row r="78" spans="2:5" ht="15.75" x14ac:dyDescent="0.25">
      <c r="B78" s="194" t="s">
        <v>34</v>
      </c>
      <c r="C78" s="195">
        <v>10</v>
      </c>
      <c r="D78" s="30"/>
      <c r="E78" s="30"/>
    </row>
    <row r="81" spans="2:5" x14ac:dyDescent="0.2">
      <c r="B81" s="2"/>
      <c r="C81" s="12" t="s">
        <v>476</v>
      </c>
      <c r="D81" s="13"/>
      <c r="E81" s="12" t="s">
        <v>433</v>
      </c>
    </row>
    <row r="82" spans="2:5" x14ac:dyDescent="0.2">
      <c r="B82" s="2"/>
      <c r="C82" s="3" t="s">
        <v>1</v>
      </c>
      <c r="D82" s="3"/>
      <c r="E82" s="3" t="s">
        <v>1</v>
      </c>
    </row>
    <row r="83" spans="2:5" x14ac:dyDescent="0.2">
      <c r="B83" s="2" t="s">
        <v>253</v>
      </c>
      <c r="C83" s="6">
        <v>19399625</v>
      </c>
      <c r="D83" s="6"/>
      <c r="E83" s="6">
        <v>19399625</v>
      </c>
    </row>
    <row r="84" spans="2:5" x14ac:dyDescent="0.2">
      <c r="B84" s="2" t="s">
        <v>254</v>
      </c>
      <c r="C84" s="6">
        <v>1281800</v>
      </c>
      <c r="D84" s="6"/>
      <c r="E84" s="6">
        <v>1281800</v>
      </c>
    </row>
    <row r="85" spans="2:5" x14ac:dyDescent="0.2">
      <c r="B85" s="2" t="s">
        <v>233</v>
      </c>
      <c r="C85" s="6">
        <v>25198035</v>
      </c>
      <c r="D85" s="6"/>
      <c r="E85" s="6">
        <v>24196106.66</v>
      </c>
    </row>
    <row r="86" spans="2:5" x14ac:dyDescent="0.2">
      <c r="B86" s="2" t="s">
        <v>255</v>
      </c>
      <c r="C86" s="6">
        <v>5973290.6030000001</v>
      </c>
      <c r="D86" s="6"/>
      <c r="E86" s="6">
        <v>4567073.6030000001</v>
      </c>
    </row>
    <row r="87" spans="2:5" x14ac:dyDescent="0.2">
      <c r="B87" s="2" t="s">
        <v>256</v>
      </c>
      <c r="C87" s="6">
        <v>1540286.67</v>
      </c>
      <c r="D87" s="6"/>
      <c r="E87" s="6">
        <v>1540286.67</v>
      </c>
    </row>
    <row r="88" spans="2:5" x14ac:dyDescent="0.2">
      <c r="B88" s="2" t="s">
        <v>257</v>
      </c>
      <c r="C88" s="6">
        <v>634460</v>
      </c>
      <c r="D88" s="6"/>
      <c r="E88" s="6">
        <v>634460</v>
      </c>
    </row>
    <row r="89" spans="2:5" x14ac:dyDescent="0.2">
      <c r="B89" s="2" t="s">
        <v>258</v>
      </c>
      <c r="C89" s="6">
        <v>12967979.5</v>
      </c>
      <c r="D89" s="6"/>
      <c r="E89" s="6">
        <v>11852659.5</v>
      </c>
    </row>
    <row r="90" spans="2:5" x14ac:dyDescent="0.2">
      <c r="B90" s="2" t="s">
        <v>259</v>
      </c>
      <c r="C90" s="6">
        <v>115926150.66666666</v>
      </c>
      <c r="D90" s="6"/>
      <c r="E90" s="6">
        <v>115926150.66666666</v>
      </c>
    </row>
    <row r="91" spans="2:5" x14ac:dyDescent="0.2">
      <c r="B91" s="2" t="s">
        <v>260</v>
      </c>
      <c r="C91" s="6">
        <v>62272122</v>
      </c>
      <c r="D91" s="6"/>
      <c r="E91" s="6">
        <v>59031339</v>
      </c>
    </row>
    <row r="92" spans="2:5" x14ac:dyDescent="0.2">
      <c r="B92" s="2" t="s">
        <v>261</v>
      </c>
      <c r="C92" s="6">
        <v>-8010626.6525005242</v>
      </c>
      <c r="D92" s="6"/>
      <c r="E92" s="6">
        <v>-7411205.6869493676</v>
      </c>
    </row>
    <row r="93" spans="2:5" x14ac:dyDescent="0.2">
      <c r="B93" s="2" t="s">
        <v>262</v>
      </c>
      <c r="C93" s="6">
        <v>-10678858.924182594</v>
      </c>
      <c r="D93" s="6"/>
      <c r="E93" s="6">
        <v>-13956090.772361312</v>
      </c>
    </row>
    <row r="94" spans="2:5" ht="13.5" thickBot="1" x14ac:dyDescent="0.25">
      <c r="B94" s="2" t="s">
        <v>263</v>
      </c>
      <c r="C94" s="6">
        <v>-5569993.5821041167</v>
      </c>
      <c r="D94" s="6"/>
      <c r="E94" s="6">
        <v>-4610376.4715527436</v>
      </c>
    </row>
    <row r="95" spans="2:5" ht="13.5" thickBot="1" x14ac:dyDescent="0.25">
      <c r="B95" s="2"/>
      <c r="C95" s="7">
        <f>SUM(C83:C94)</f>
        <v>220934270.28087944</v>
      </c>
      <c r="D95" s="2"/>
      <c r="E95" s="7">
        <f>SUM(E83:E94)</f>
        <v>212451828.16880324</v>
      </c>
    </row>
    <row r="96" spans="2:5" ht="13.5" thickTop="1" x14ac:dyDescent="0.2">
      <c r="B96" s="2"/>
      <c r="C96" s="2"/>
      <c r="D96" s="2"/>
      <c r="E96" s="2"/>
    </row>
    <row r="97" spans="2:5" x14ac:dyDescent="0.2">
      <c r="B97" s="2"/>
      <c r="C97" s="2"/>
      <c r="D97" s="2"/>
      <c r="E97" s="2"/>
    </row>
    <row r="98" spans="2:5" x14ac:dyDescent="0.2">
      <c r="B98" s="2"/>
      <c r="C98" s="2"/>
      <c r="D98" s="2"/>
      <c r="E98" s="2"/>
    </row>
    <row r="99" spans="2:5" ht="15.75" x14ac:dyDescent="0.25">
      <c r="B99" s="194" t="s">
        <v>39</v>
      </c>
      <c r="C99" s="195">
        <v>15</v>
      </c>
      <c r="D99" s="30"/>
      <c r="E99" s="30"/>
    </row>
    <row r="102" spans="2:5" x14ac:dyDescent="0.2">
      <c r="B102" s="2"/>
      <c r="C102" s="12" t="s">
        <v>476</v>
      </c>
      <c r="D102" s="13"/>
      <c r="E102" s="12" t="s">
        <v>433</v>
      </c>
    </row>
    <row r="103" spans="2:5" x14ac:dyDescent="0.2">
      <c r="B103" s="2"/>
      <c r="C103" s="3" t="s">
        <v>1</v>
      </c>
      <c r="D103" s="3"/>
      <c r="E103" s="3" t="s">
        <v>1</v>
      </c>
    </row>
    <row r="104" spans="2:5" x14ac:dyDescent="0.2">
      <c r="B104" s="2" t="s">
        <v>264</v>
      </c>
      <c r="C104" s="6">
        <v>26511.024105552584</v>
      </c>
      <c r="D104" s="6"/>
      <c r="E104" s="6"/>
    </row>
    <row r="105" spans="2:5" x14ac:dyDescent="0.2">
      <c r="B105" s="2" t="s">
        <v>265</v>
      </c>
      <c r="C105" s="6">
        <v>1491959.2789882794</v>
      </c>
      <c r="D105" s="6"/>
      <c r="E105" s="6">
        <v>1274916.3998167738</v>
      </c>
    </row>
    <row r="106" spans="2:5" x14ac:dyDescent="0.2">
      <c r="B106" s="2" t="s">
        <v>266</v>
      </c>
      <c r="C106" s="6">
        <v>596029.13511982467</v>
      </c>
      <c r="D106" s="6"/>
      <c r="E106" s="6">
        <v>10539.173484960571</v>
      </c>
    </row>
    <row r="107" spans="2:5" ht="13.5" thickBot="1" x14ac:dyDescent="0.25">
      <c r="B107" s="2" t="s">
        <v>0</v>
      </c>
      <c r="C107" s="6"/>
      <c r="D107" s="6"/>
      <c r="E107" s="6"/>
    </row>
    <row r="108" spans="2:5" ht="13.5" thickBot="1" x14ac:dyDescent="0.25">
      <c r="B108" s="2"/>
      <c r="C108" s="7">
        <f>SUM(C104:C107)</f>
        <v>2114499.4382136567</v>
      </c>
      <c r="D108" s="2"/>
      <c r="E108" s="7">
        <f>SUM(E104:E107)</f>
        <v>1285455.5733017344</v>
      </c>
    </row>
    <row r="109" spans="2:5" ht="13.5" thickTop="1" x14ac:dyDescent="0.2">
      <c r="B109" s="2"/>
      <c r="C109" s="197"/>
      <c r="D109" s="2"/>
      <c r="E109" s="197"/>
    </row>
    <row r="110" spans="2:5" x14ac:dyDescent="0.2">
      <c r="B110" s="2"/>
      <c r="C110" s="197"/>
      <c r="D110" s="2"/>
      <c r="E110" s="197"/>
    </row>
    <row r="111" spans="2:5" x14ac:dyDescent="0.2">
      <c r="B111" s="2"/>
      <c r="C111" s="197"/>
      <c r="D111" s="2"/>
      <c r="E111" s="197"/>
    </row>
    <row r="112" spans="2:5" x14ac:dyDescent="0.2">
      <c r="B112" s="2"/>
      <c r="C112" s="197"/>
      <c r="D112" s="2"/>
      <c r="E112" s="197"/>
    </row>
    <row r="113" spans="2:5" x14ac:dyDescent="0.2">
      <c r="B113" s="2"/>
      <c r="C113" s="197"/>
      <c r="D113" s="2"/>
      <c r="E113" s="197"/>
    </row>
    <row r="114" spans="2:5" x14ac:dyDescent="0.2">
      <c r="B114" s="2"/>
      <c r="C114" s="197"/>
      <c r="D114" s="2"/>
      <c r="E114" s="197"/>
    </row>
    <row r="115" spans="2:5" x14ac:dyDescent="0.2">
      <c r="B115" s="2"/>
      <c r="C115" s="197"/>
      <c r="D115" s="2"/>
      <c r="E115" s="197"/>
    </row>
    <row r="116" spans="2:5" ht="31.5" x14ac:dyDescent="0.25">
      <c r="B116" s="194" t="s">
        <v>40</v>
      </c>
      <c r="C116" s="195">
        <v>16</v>
      </c>
      <c r="D116" s="30"/>
      <c r="E116" s="30"/>
    </row>
    <row r="119" spans="2:5" x14ac:dyDescent="0.2">
      <c r="B119" s="2"/>
      <c r="C119" s="12" t="s">
        <v>476</v>
      </c>
      <c r="D119" s="13"/>
      <c r="E119" s="12" t="s">
        <v>433</v>
      </c>
    </row>
    <row r="120" spans="2:5" x14ac:dyDescent="0.2">
      <c r="B120" s="2"/>
      <c r="C120" s="3" t="s">
        <v>1</v>
      </c>
      <c r="D120" s="3"/>
      <c r="E120" s="3" t="s">
        <v>1</v>
      </c>
    </row>
    <row r="121" spans="2:5" x14ac:dyDescent="0.2">
      <c r="B121" s="2" t="s">
        <v>267</v>
      </c>
      <c r="C121" s="6">
        <v>530504</v>
      </c>
      <c r="D121" s="6"/>
      <c r="E121" s="6">
        <v>1083439.6799999475</v>
      </c>
    </row>
    <row r="122" spans="2:5" x14ac:dyDescent="0.2">
      <c r="B122" s="2" t="s">
        <v>439</v>
      </c>
      <c r="C122" s="6"/>
      <c r="D122" s="6"/>
      <c r="E122" s="6">
        <v>108099</v>
      </c>
    </row>
    <row r="123" spans="2:5" x14ac:dyDescent="0.2">
      <c r="B123" s="2" t="s">
        <v>321</v>
      </c>
      <c r="C123" s="6"/>
      <c r="D123" s="6"/>
      <c r="E123" s="6">
        <v>125627.00000000023</v>
      </c>
    </row>
    <row r="124" spans="2:5" x14ac:dyDescent="0.2">
      <c r="B124" s="2" t="s">
        <v>269</v>
      </c>
      <c r="C124" s="6">
        <v>511722.11</v>
      </c>
      <c r="D124" s="6"/>
      <c r="E124" s="6">
        <v>532100</v>
      </c>
    </row>
    <row r="125" spans="2:5" x14ac:dyDescent="0.2">
      <c r="B125" s="2" t="s">
        <v>440</v>
      </c>
      <c r="C125" s="6">
        <v>23327</v>
      </c>
      <c r="D125" s="6"/>
      <c r="E125" s="6">
        <v>1535820</v>
      </c>
    </row>
    <row r="126" spans="2:5" x14ac:dyDescent="0.2">
      <c r="B126" s="2" t="s">
        <v>271</v>
      </c>
      <c r="C126" s="6">
        <v>13800</v>
      </c>
      <c r="D126" s="6"/>
      <c r="E126" s="6">
        <v>13800</v>
      </c>
    </row>
    <row r="127" spans="2:5" x14ac:dyDescent="0.2">
      <c r="B127" s="2" t="s">
        <v>441</v>
      </c>
      <c r="C127" s="6"/>
      <c r="D127" s="6"/>
      <c r="E127" s="6">
        <v>12000</v>
      </c>
    </row>
    <row r="128" spans="2:5" x14ac:dyDescent="0.2">
      <c r="B128" s="2" t="s">
        <v>324</v>
      </c>
      <c r="C128" s="6"/>
      <c r="D128" s="6"/>
      <c r="E128" s="6">
        <v>210754</v>
      </c>
    </row>
    <row r="129" spans="2:5" x14ac:dyDescent="0.2">
      <c r="B129" s="2" t="s">
        <v>248</v>
      </c>
      <c r="C129" s="6"/>
      <c r="D129" s="6"/>
      <c r="E129" s="6">
        <v>297339.90000000002</v>
      </c>
    </row>
    <row r="130" spans="2:5" x14ac:dyDescent="0.2">
      <c r="B130" s="2" t="s">
        <v>327</v>
      </c>
      <c r="C130" s="6"/>
      <c r="D130" s="6"/>
      <c r="E130" s="6">
        <v>21383</v>
      </c>
    </row>
    <row r="131" spans="2:5" x14ac:dyDescent="0.2">
      <c r="B131" s="2" t="s">
        <v>249</v>
      </c>
      <c r="C131" s="6"/>
      <c r="D131" s="6"/>
      <c r="E131" s="6">
        <v>4969</v>
      </c>
    </row>
    <row r="132" spans="2:5" x14ac:dyDescent="0.2">
      <c r="B132" s="2" t="s">
        <v>442</v>
      </c>
      <c r="C132" s="6"/>
      <c r="D132" s="6"/>
      <c r="E132" s="6">
        <v>31320</v>
      </c>
    </row>
    <row r="133" spans="2:5" x14ac:dyDescent="0.2">
      <c r="B133" s="2" t="s">
        <v>443</v>
      </c>
      <c r="C133" s="6">
        <v>15300</v>
      </c>
      <c r="D133" s="6"/>
      <c r="E133" s="6">
        <v>11700</v>
      </c>
    </row>
    <row r="134" spans="2:5" x14ac:dyDescent="0.2">
      <c r="B134" s="2" t="s">
        <v>320</v>
      </c>
      <c r="C134" s="6"/>
      <c r="D134" s="6"/>
      <c r="E134" s="6">
        <v>16446.99000000002</v>
      </c>
    </row>
    <row r="135" spans="2:5" x14ac:dyDescent="0.2">
      <c r="B135" s="2" t="s">
        <v>321</v>
      </c>
      <c r="C135" s="6">
        <v>125086</v>
      </c>
      <c r="D135" s="6"/>
      <c r="E135" s="6"/>
    </row>
    <row r="136" spans="2:5" x14ac:dyDescent="0.2">
      <c r="B136" s="2" t="s">
        <v>322</v>
      </c>
      <c r="C136" s="6">
        <v>23820</v>
      </c>
      <c r="D136" s="6"/>
      <c r="E136" s="6">
        <v>23820</v>
      </c>
    </row>
    <row r="137" spans="2:5" x14ac:dyDescent="0.2">
      <c r="B137" s="2" t="s">
        <v>323</v>
      </c>
      <c r="C137" s="6">
        <v>1701</v>
      </c>
      <c r="D137" s="6"/>
      <c r="E137" s="6">
        <v>1701</v>
      </c>
    </row>
    <row r="138" spans="2:5" x14ac:dyDescent="0.2">
      <c r="B138" s="2" t="s">
        <v>324</v>
      </c>
      <c r="C138" s="6">
        <v>210754</v>
      </c>
      <c r="D138" s="6"/>
      <c r="E138" s="6"/>
    </row>
    <row r="139" spans="2:5" x14ac:dyDescent="0.2">
      <c r="B139" s="2" t="s">
        <v>326</v>
      </c>
      <c r="C139" s="6"/>
      <c r="D139" s="6"/>
      <c r="E139" s="6">
        <v>178367</v>
      </c>
    </row>
    <row r="140" spans="2:5" x14ac:dyDescent="0.2">
      <c r="B140" s="2" t="s">
        <v>327</v>
      </c>
      <c r="C140" s="6">
        <v>16008</v>
      </c>
      <c r="D140" s="6"/>
      <c r="E140" s="6"/>
    </row>
    <row r="141" spans="2:5" x14ac:dyDescent="0.2">
      <c r="B141" s="2" t="s">
        <v>328</v>
      </c>
      <c r="C141" s="6"/>
      <c r="D141" s="6"/>
      <c r="E141" s="6">
        <v>246780</v>
      </c>
    </row>
    <row r="142" spans="2:5" x14ac:dyDescent="0.2">
      <c r="B142" s="2" t="s">
        <v>329</v>
      </c>
      <c r="C142" s="6"/>
      <c r="D142" s="6"/>
      <c r="E142" s="6">
        <v>25064</v>
      </c>
    </row>
    <row r="143" spans="2:5" x14ac:dyDescent="0.2">
      <c r="B143" s="2" t="s">
        <v>330</v>
      </c>
      <c r="C143" s="6"/>
      <c r="D143" s="6"/>
      <c r="E143" s="6">
        <v>86000</v>
      </c>
    </row>
    <row r="144" spans="2:5" x14ac:dyDescent="0.2">
      <c r="B144" s="2" t="s">
        <v>480</v>
      </c>
      <c r="C144" s="6">
        <v>17889</v>
      </c>
      <c r="D144" s="6"/>
      <c r="E144" s="6"/>
    </row>
    <row r="145" spans="2:5" x14ac:dyDescent="0.2">
      <c r="B145" s="2" t="s">
        <v>331</v>
      </c>
      <c r="C145" s="6">
        <v>45269</v>
      </c>
      <c r="D145" s="6"/>
      <c r="E145" s="6">
        <v>64735</v>
      </c>
    </row>
    <row r="146" spans="2:5" x14ac:dyDescent="0.2">
      <c r="B146" s="2" t="s">
        <v>332</v>
      </c>
      <c r="C146" s="6"/>
      <c r="D146" s="6"/>
      <c r="E146" s="6">
        <v>47196.997600000119</v>
      </c>
    </row>
    <row r="147" spans="2:5" x14ac:dyDescent="0.2">
      <c r="B147" s="2" t="s">
        <v>444</v>
      </c>
      <c r="C147" s="6"/>
      <c r="D147" s="6"/>
      <c r="E147" s="6">
        <v>11210</v>
      </c>
    </row>
    <row r="148" spans="2:5" x14ac:dyDescent="0.2">
      <c r="B148" s="2" t="s">
        <v>445</v>
      </c>
      <c r="C148" s="6"/>
      <c r="D148" s="6"/>
      <c r="E148" s="6">
        <v>16409</v>
      </c>
    </row>
    <row r="149" spans="2:5" x14ac:dyDescent="0.2">
      <c r="B149" s="2" t="s">
        <v>446</v>
      </c>
      <c r="C149" s="6">
        <v>40472</v>
      </c>
      <c r="D149" s="6"/>
      <c r="E149" s="6">
        <v>119610</v>
      </c>
    </row>
    <row r="150" spans="2:5" x14ac:dyDescent="0.2">
      <c r="B150" s="2" t="s">
        <v>447</v>
      </c>
      <c r="C150" s="6"/>
      <c r="D150" s="6"/>
      <c r="E150" s="6">
        <v>27710</v>
      </c>
    </row>
    <row r="151" spans="2:5" x14ac:dyDescent="0.2">
      <c r="B151" s="2" t="s">
        <v>448</v>
      </c>
      <c r="C151" s="6"/>
      <c r="D151" s="6"/>
      <c r="E151" s="6">
        <v>32932.997800000012</v>
      </c>
    </row>
    <row r="152" spans="2:5" ht="13.5" thickBot="1" x14ac:dyDescent="0.25">
      <c r="B152" s="2" t="s">
        <v>333</v>
      </c>
      <c r="C152" s="6">
        <v>14591469.249999996</v>
      </c>
      <c r="D152" s="6"/>
      <c r="E152" s="6">
        <v>18446913.249999996</v>
      </c>
    </row>
    <row r="153" spans="2:5" ht="13.5" thickBot="1" x14ac:dyDescent="0.25">
      <c r="B153" s="2"/>
      <c r="C153" s="271">
        <f>SUM(C121:C152)</f>
        <v>16167121.359999996</v>
      </c>
      <c r="D153" s="2"/>
      <c r="E153" s="7">
        <f>SUM(E121:E152)</f>
        <v>23333247.815399945</v>
      </c>
    </row>
    <row r="154" spans="2:5" ht="13.5" thickTop="1" x14ac:dyDescent="0.2"/>
    <row r="157" spans="2:5" x14ac:dyDescent="0.2">
      <c r="B157" s="2"/>
      <c r="C157" s="22"/>
      <c r="D157" s="13"/>
      <c r="E157" s="59"/>
    </row>
    <row r="158" spans="2:5" x14ac:dyDescent="0.2">
      <c r="B158" s="2"/>
      <c r="C158" s="197"/>
      <c r="D158" s="2"/>
      <c r="E158" s="197"/>
    </row>
    <row r="160" spans="2:5" ht="31.5" x14ac:dyDescent="0.25">
      <c r="B160" s="194" t="s">
        <v>52</v>
      </c>
      <c r="C160" s="195">
        <v>25</v>
      </c>
      <c r="D160" s="30"/>
      <c r="E160" s="30"/>
    </row>
    <row r="163" spans="2:8" x14ac:dyDescent="0.2">
      <c r="B163" s="2"/>
      <c r="C163" s="12" t="s">
        <v>476</v>
      </c>
      <c r="D163" s="13"/>
      <c r="E163" s="12" t="s">
        <v>433</v>
      </c>
    </row>
    <row r="164" spans="2:8" x14ac:dyDescent="0.2">
      <c r="B164" s="2"/>
      <c r="C164" s="3" t="s">
        <v>1</v>
      </c>
      <c r="D164" s="3"/>
      <c r="E164" s="3" t="s">
        <v>1</v>
      </c>
    </row>
    <row r="165" spans="2:8" ht="13.5" thickBot="1" x14ac:dyDescent="0.25">
      <c r="B165" s="2" t="s">
        <v>275</v>
      </c>
      <c r="C165" s="6">
        <v>94995623</v>
      </c>
      <c r="D165" s="6"/>
      <c r="E165" s="6">
        <v>82342165</v>
      </c>
    </row>
    <row r="166" spans="2:8" ht="13.5" thickBot="1" x14ac:dyDescent="0.25">
      <c r="B166" s="2"/>
      <c r="C166" s="7">
        <f>SUM(C165:C165)</f>
        <v>94995623</v>
      </c>
      <c r="D166" s="2"/>
      <c r="E166" s="7">
        <f>SUM(E165:E165)</f>
        <v>82342165</v>
      </c>
      <c r="G166" s="191"/>
      <c r="H166" s="191"/>
    </row>
    <row r="167" spans="2:8" ht="13.5" thickTop="1" x14ac:dyDescent="0.2">
      <c r="B167" s="144"/>
      <c r="C167" s="139"/>
      <c r="D167" s="145"/>
      <c r="E167" s="139"/>
      <c r="F167" s="139"/>
      <c r="G167" s="191"/>
      <c r="H167" s="191"/>
    </row>
    <row r="168" spans="2:8" x14ac:dyDescent="0.2">
      <c r="B168" s="287" t="s">
        <v>276</v>
      </c>
      <c r="C168" s="287"/>
      <c r="D168" s="287"/>
      <c r="E168" s="287"/>
      <c r="F168" s="139"/>
      <c r="G168" s="191"/>
      <c r="H168" s="191"/>
    </row>
    <row r="169" spans="2:8" x14ac:dyDescent="0.2">
      <c r="B169" s="144"/>
      <c r="C169" s="139"/>
      <c r="D169" s="145"/>
      <c r="E169" s="139"/>
      <c r="F169" s="139"/>
      <c r="G169" s="191"/>
      <c r="H169" s="191"/>
    </row>
    <row r="170" spans="2:8" x14ac:dyDescent="0.2">
      <c r="B170" s="144"/>
      <c r="C170" s="139"/>
      <c r="D170" s="145"/>
      <c r="E170" s="139"/>
      <c r="F170" s="139"/>
      <c r="G170" s="191"/>
      <c r="H170" s="191"/>
    </row>
    <row r="171" spans="2:8" x14ac:dyDescent="0.2">
      <c r="B171" s="144"/>
      <c r="C171" s="139"/>
      <c r="D171" s="145"/>
      <c r="E171" s="139"/>
      <c r="F171" s="139"/>
      <c r="G171" s="191"/>
      <c r="H171" s="191"/>
    </row>
    <row r="172" spans="2:8" x14ac:dyDescent="0.2">
      <c r="B172" s="144"/>
      <c r="C172" s="139"/>
      <c r="D172" s="145"/>
      <c r="E172" s="139"/>
      <c r="F172" s="139"/>
      <c r="G172" s="191"/>
      <c r="H172" s="191"/>
    </row>
    <row r="173" spans="2:8" ht="31.5" x14ac:dyDescent="0.25">
      <c r="B173" s="194" t="s">
        <v>55</v>
      </c>
      <c r="C173" s="195">
        <v>28</v>
      </c>
      <c r="D173" s="30"/>
      <c r="E173" s="30"/>
      <c r="F173" s="139"/>
      <c r="G173" s="191"/>
      <c r="H173" s="191"/>
    </row>
    <row r="174" spans="2:8" x14ac:dyDescent="0.2">
      <c r="F174" s="139"/>
      <c r="G174" s="191"/>
      <c r="H174" s="191"/>
    </row>
    <row r="175" spans="2:8" x14ac:dyDescent="0.2">
      <c r="B175" s="2"/>
      <c r="C175" s="12" t="s">
        <v>476</v>
      </c>
      <c r="D175" s="13"/>
      <c r="E175" s="12" t="s">
        <v>433</v>
      </c>
      <c r="F175" s="139"/>
      <c r="G175" s="191"/>
      <c r="H175" s="191"/>
    </row>
    <row r="176" spans="2:8" x14ac:dyDescent="0.2">
      <c r="B176" s="2"/>
      <c r="C176" s="3" t="s">
        <v>1</v>
      </c>
      <c r="D176" s="3"/>
      <c r="E176" s="3" t="s">
        <v>1</v>
      </c>
      <c r="F176" s="139"/>
      <c r="G176" s="191"/>
      <c r="H176" s="191"/>
    </row>
    <row r="177" spans="2:8" ht="13.5" thickBot="1" x14ac:dyDescent="0.25">
      <c r="B177" s="2" t="s">
        <v>277</v>
      </c>
      <c r="C177" s="6">
        <v>6748112</v>
      </c>
      <c r="D177" s="6"/>
      <c r="E177" s="6">
        <v>5244797</v>
      </c>
      <c r="F177" s="139"/>
      <c r="G177" s="191"/>
      <c r="H177" s="191"/>
    </row>
    <row r="178" spans="2:8" ht="13.5" thickBot="1" x14ac:dyDescent="0.25">
      <c r="B178" s="2"/>
      <c r="C178" s="7">
        <f>SUM(C177:C177)</f>
        <v>6748112</v>
      </c>
      <c r="D178" s="2"/>
      <c r="E178" s="7">
        <f>SUM(E177:E177)</f>
        <v>5244797</v>
      </c>
      <c r="F178" s="139"/>
      <c r="G178" s="191"/>
      <c r="H178" s="191"/>
    </row>
    <row r="179" spans="2:8" ht="13.5" thickTop="1" x14ac:dyDescent="0.2">
      <c r="B179" s="144"/>
      <c r="C179" s="139"/>
      <c r="D179" s="145"/>
      <c r="E179" s="139"/>
      <c r="F179" s="139"/>
      <c r="G179" s="191"/>
      <c r="H179" s="191"/>
    </row>
    <row r="180" spans="2:8" s="30" customFormat="1" ht="23.25" customHeight="1" x14ac:dyDescent="0.2">
      <c r="B180" s="288" t="s">
        <v>278</v>
      </c>
      <c r="C180" s="288"/>
      <c r="D180" s="288"/>
      <c r="E180" s="288"/>
      <c r="F180" s="198"/>
      <c r="G180" s="199"/>
      <c r="H180" s="199"/>
    </row>
    <row r="181" spans="2:8" x14ac:dyDescent="0.2">
      <c r="B181" s="144"/>
      <c r="C181" s="139"/>
      <c r="D181" s="145"/>
      <c r="E181" s="139"/>
      <c r="F181" s="139"/>
      <c r="G181" s="191"/>
      <c r="H181" s="191"/>
    </row>
    <row r="182" spans="2:8" ht="31.5" x14ac:dyDescent="0.25">
      <c r="B182" s="194" t="s">
        <v>56</v>
      </c>
      <c r="C182" s="195">
        <v>29</v>
      </c>
      <c r="D182" s="30"/>
      <c r="E182" s="30"/>
      <c r="F182" s="139"/>
      <c r="G182" s="191"/>
      <c r="H182" s="191"/>
    </row>
    <row r="183" spans="2:8" x14ac:dyDescent="0.2">
      <c r="F183" s="139"/>
      <c r="G183" s="191"/>
      <c r="H183" s="191"/>
    </row>
    <row r="184" spans="2:8" x14ac:dyDescent="0.2">
      <c r="B184" s="2"/>
      <c r="C184" s="12" t="s">
        <v>476</v>
      </c>
      <c r="D184" s="13"/>
      <c r="E184" s="12" t="s">
        <v>433</v>
      </c>
      <c r="F184" s="139"/>
      <c r="G184" s="191"/>
      <c r="H184" s="191"/>
    </row>
    <row r="185" spans="2:8" x14ac:dyDescent="0.2">
      <c r="B185" s="2"/>
      <c r="C185" s="3" t="s">
        <v>1</v>
      </c>
      <c r="D185" s="3"/>
      <c r="E185" s="3" t="s">
        <v>1</v>
      </c>
      <c r="F185" s="139"/>
      <c r="G185" s="191"/>
      <c r="H185" s="191"/>
    </row>
    <row r="186" spans="2:8" x14ac:dyDescent="0.2">
      <c r="B186" s="2" t="s">
        <v>279</v>
      </c>
      <c r="C186" s="6">
        <v>3968038</v>
      </c>
      <c r="D186" s="6"/>
      <c r="E186" s="6">
        <v>1912410</v>
      </c>
      <c r="F186" s="139"/>
      <c r="G186" s="191"/>
      <c r="H186" s="191"/>
    </row>
    <row r="187" spans="2:8" x14ac:dyDescent="0.2">
      <c r="B187" s="2" t="s">
        <v>280</v>
      </c>
      <c r="C187" s="6">
        <v>3715449</v>
      </c>
      <c r="D187" s="6"/>
      <c r="E187" s="6">
        <v>3515705</v>
      </c>
      <c r="F187" s="139"/>
      <c r="G187" s="191"/>
      <c r="H187" s="191"/>
    </row>
    <row r="188" spans="2:8" x14ac:dyDescent="0.2">
      <c r="B188" s="2" t="s">
        <v>281</v>
      </c>
      <c r="C188" s="6">
        <v>7072803</v>
      </c>
      <c r="D188" s="6"/>
      <c r="E188" s="6">
        <v>11045324</v>
      </c>
      <c r="F188" s="139"/>
      <c r="G188" s="191"/>
      <c r="H188" s="191"/>
    </row>
    <row r="189" spans="2:8" ht="13.5" thickBot="1" x14ac:dyDescent="0.25">
      <c r="B189" s="2" t="s">
        <v>449</v>
      </c>
      <c r="C189" s="6">
        <v>2706143</v>
      </c>
      <c r="D189" s="6"/>
      <c r="E189" s="6">
        <v>5099566</v>
      </c>
      <c r="F189" s="139"/>
      <c r="G189" s="191"/>
      <c r="H189" s="191"/>
    </row>
    <row r="190" spans="2:8" ht="13.5" thickBot="1" x14ac:dyDescent="0.25">
      <c r="B190" s="2"/>
      <c r="C190" s="7">
        <f>SUM(C186:C189)</f>
        <v>17462433</v>
      </c>
      <c r="D190" s="2"/>
      <c r="E190" s="7">
        <f>SUM(E186:E189)</f>
        <v>21573005</v>
      </c>
      <c r="F190" s="139"/>
      <c r="G190" s="191"/>
      <c r="H190" s="191"/>
    </row>
    <row r="191" spans="2:8" ht="13.5" thickTop="1" x14ac:dyDescent="0.2">
      <c r="B191" s="144"/>
      <c r="C191" s="139"/>
      <c r="D191" s="145"/>
      <c r="E191" s="139"/>
      <c r="F191" s="139"/>
      <c r="G191" s="191"/>
      <c r="H191" s="191"/>
    </row>
    <row r="192" spans="2:8" x14ac:dyDescent="0.2">
      <c r="B192" s="144"/>
      <c r="C192" s="139"/>
      <c r="D192" s="145"/>
      <c r="E192" s="139"/>
      <c r="F192" s="139"/>
      <c r="G192" s="191"/>
      <c r="H192" s="191"/>
    </row>
    <row r="193" spans="2:8" ht="15.75" x14ac:dyDescent="0.25">
      <c r="B193" s="194" t="s">
        <v>57</v>
      </c>
      <c r="C193" s="195">
        <v>30</v>
      </c>
      <c r="D193" s="30"/>
      <c r="E193" s="30"/>
      <c r="F193" s="139"/>
      <c r="G193" s="191"/>
      <c r="H193" s="191"/>
    </row>
    <row r="194" spans="2:8" x14ac:dyDescent="0.2">
      <c r="F194" s="139"/>
      <c r="G194" s="191"/>
      <c r="H194" s="191"/>
    </row>
    <row r="195" spans="2:8" x14ac:dyDescent="0.2">
      <c r="B195" s="2"/>
      <c r="C195" s="12" t="s">
        <v>476</v>
      </c>
      <c r="D195" s="13"/>
      <c r="E195" s="12" t="s">
        <v>433</v>
      </c>
      <c r="F195" s="139"/>
      <c r="G195" s="191"/>
      <c r="H195" s="191"/>
    </row>
    <row r="196" spans="2:8" x14ac:dyDescent="0.2">
      <c r="B196" s="2"/>
      <c r="C196" s="3" t="s">
        <v>1</v>
      </c>
      <c r="D196" s="3"/>
      <c r="E196" s="3" t="s">
        <v>1</v>
      </c>
      <c r="F196" s="139"/>
      <c r="G196" s="191"/>
      <c r="H196" s="191"/>
    </row>
    <row r="197" spans="2:8" x14ac:dyDescent="0.2">
      <c r="B197" s="2" t="s">
        <v>282</v>
      </c>
      <c r="C197" s="6">
        <v>29399632.580649074</v>
      </c>
      <c r="D197" s="6"/>
      <c r="E197" s="6">
        <v>27051182.809066378</v>
      </c>
      <c r="F197" s="139"/>
      <c r="G197" s="191"/>
      <c r="H197" s="191"/>
    </row>
    <row r="198" spans="2:8" x14ac:dyDescent="0.2">
      <c r="B198" s="2" t="s">
        <v>283</v>
      </c>
      <c r="C198" s="6">
        <v>2439853.7226279685</v>
      </c>
      <c r="D198" s="6"/>
      <c r="E198" s="6">
        <v>2289371.8970439266</v>
      </c>
      <c r="F198" s="139"/>
      <c r="G198" s="191"/>
      <c r="H198" s="191"/>
    </row>
    <row r="199" spans="2:8" ht="13.5" thickBot="1" x14ac:dyDescent="0.25">
      <c r="B199" s="2" t="s">
        <v>284</v>
      </c>
      <c r="C199" s="6"/>
      <c r="D199" s="6"/>
      <c r="E199" s="6"/>
      <c r="F199" s="139"/>
      <c r="G199" s="191"/>
      <c r="H199" s="191"/>
    </row>
    <row r="200" spans="2:8" ht="13.5" thickBot="1" x14ac:dyDescent="0.25">
      <c r="B200" s="2"/>
      <c r="C200" s="7">
        <f>SUM(C197:C199)</f>
        <v>31839486.303277042</v>
      </c>
      <c r="D200" s="2"/>
      <c r="E200" s="7">
        <f>SUM(E197:E199)</f>
        <v>29340554.706110306</v>
      </c>
      <c r="F200" s="139"/>
      <c r="G200" s="191"/>
      <c r="H200" s="191"/>
    </row>
    <row r="201" spans="2:8" ht="13.5" thickTop="1" x14ac:dyDescent="0.2">
      <c r="B201" s="144"/>
      <c r="C201" s="139"/>
      <c r="D201" s="145"/>
      <c r="E201" s="139"/>
      <c r="F201" s="139"/>
      <c r="G201" s="191"/>
      <c r="H201" s="191"/>
    </row>
    <row r="202" spans="2:8" hidden="1" x14ac:dyDescent="0.2">
      <c r="B202" s="144"/>
      <c r="C202" s="139"/>
      <c r="D202" s="145"/>
      <c r="E202" s="139"/>
      <c r="F202" s="139"/>
      <c r="G202" s="191"/>
      <c r="H202" s="191"/>
    </row>
    <row r="203" spans="2:8" ht="31.5" hidden="1" x14ac:dyDescent="0.25">
      <c r="B203" s="194" t="s">
        <v>58</v>
      </c>
      <c r="C203" s="195">
        <v>31</v>
      </c>
      <c r="D203" s="145"/>
      <c r="E203" s="139"/>
      <c r="F203" s="139"/>
      <c r="G203" s="191"/>
      <c r="H203" s="191"/>
    </row>
    <row r="204" spans="2:8" hidden="1" x14ac:dyDescent="0.2">
      <c r="B204" s="144"/>
      <c r="C204" s="139"/>
      <c r="D204" s="145"/>
      <c r="E204" s="139"/>
      <c r="F204" s="139"/>
      <c r="G204" s="191"/>
      <c r="H204" s="191"/>
    </row>
    <row r="205" spans="2:8" hidden="1" x14ac:dyDescent="0.2">
      <c r="B205" s="2"/>
      <c r="C205" s="12" t="s">
        <v>476</v>
      </c>
      <c r="D205" s="13"/>
      <c r="E205" s="12" t="s">
        <v>433</v>
      </c>
      <c r="F205" s="139"/>
      <c r="G205" s="191"/>
      <c r="H205" s="191"/>
    </row>
    <row r="206" spans="2:8" hidden="1" x14ac:dyDescent="0.2">
      <c r="B206" s="2"/>
      <c r="C206" s="3" t="s">
        <v>1</v>
      </c>
      <c r="D206" s="3"/>
      <c r="E206" s="3" t="s">
        <v>1</v>
      </c>
      <c r="F206" s="139"/>
      <c r="G206" s="191"/>
      <c r="H206" s="191"/>
    </row>
    <row r="207" spans="2:8" ht="13.5" hidden="1" thickBot="1" x14ac:dyDescent="0.25">
      <c r="B207" s="2" t="s">
        <v>285</v>
      </c>
      <c r="C207" s="6"/>
      <c r="D207" s="6"/>
      <c r="E207" s="6"/>
      <c r="F207" s="139"/>
      <c r="G207" s="191"/>
      <c r="H207" s="191"/>
    </row>
    <row r="208" spans="2:8" ht="13.5" hidden="1" thickBot="1" x14ac:dyDescent="0.25">
      <c r="B208" s="2"/>
      <c r="C208" s="7">
        <f>SUM(C207:C207)</f>
        <v>0</v>
      </c>
      <c r="D208" s="2"/>
      <c r="E208" s="7">
        <f>SUM(E207:E207)</f>
        <v>0</v>
      </c>
      <c r="F208" s="139"/>
      <c r="G208" s="191"/>
      <c r="H208" s="191"/>
    </row>
    <row r="209" spans="2:8" ht="13.5" hidden="1" thickTop="1" x14ac:dyDescent="0.2">
      <c r="B209" s="144"/>
      <c r="C209" s="139"/>
      <c r="D209" s="145"/>
      <c r="E209" s="139"/>
      <c r="F209" s="139"/>
      <c r="G209" s="191"/>
      <c r="H209" s="191"/>
    </row>
    <row r="210" spans="2:8" hidden="1" x14ac:dyDescent="0.2">
      <c r="B210" s="288" t="s">
        <v>286</v>
      </c>
      <c r="C210" s="288"/>
      <c r="D210" s="288"/>
      <c r="E210" s="288"/>
      <c r="F210" s="139"/>
      <c r="G210" s="191"/>
      <c r="H210" s="191"/>
    </row>
    <row r="211" spans="2:8" hidden="1" x14ac:dyDescent="0.2">
      <c r="B211" s="144"/>
      <c r="C211" s="139"/>
      <c r="D211" s="145"/>
      <c r="E211" s="139"/>
      <c r="F211" s="139"/>
      <c r="G211" s="191"/>
      <c r="H211" s="191"/>
    </row>
    <row r="212" spans="2:8" hidden="1" x14ac:dyDescent="0.2">
      <c r="B212" s="144"/>
      <c r="C212" s="139"/>
      <c r="D212" s="145"/>
      <c r="E212" s="139"/>
      <c r="F212" s="139"/>
      <c r="G212" s="191"/>
      <c r="H212" s="191"/>
    </row>
    <row r="213" spans="2:8" hidden="1" x14ac:dyDescent="0.2">
      <c r="B213" s="144"/>
      <c r="C213" s="139"/>
      <c r="D213" s="145"/>
      <c r="E213" s="139"/>
      <c r="F213" s="139"/>
      <c r="G213" s="191"/>
      <c r="H213" s="191"/>
    </row>
    <row r="214" spans="2:8" hidden="1" x14ac:dyDescent="0.2">
      <c r="B214" s="144"/>
      <c r="C214" s="139"/>
      <c r="D214" s="145"/>
      <c r="E214" s="139"/>
      <c r="F214" s="139"/>
      <c r="G214" s="191"/>
      <c r="H214" s="191"/>
    </row>
    <row r="215" spans="2:8" hidden="1" x14ac:dyDescent="0.2">
      <c r="B215" s="144"/>
      <c r="C215" s="139"/>
      <c r="D215" s="145"/>
      <c r="E215" s="139"/>
      <c r="F215" s="139"/>
      <c r="G215" s="191"/>
      <c r="H215" s="191"/>
    </row>
    <row r="216" spans="2:8" hidden="1" x14ac:dyDescent="0.2">
      <c r="B216" s="144"/>
      <c r="C216" s="139"/>
      <c r="D216" s="145"/>
      <c r="E216" s="139"/>
      <c r="F216" s="139"/>
      <c r="G216" s="191"/>
      <c r="H216" s="191"/>
    </row>
    <row r="217" spans="2:8" hidden="1" x14ac:dyDescent="0.2">
      <c r="B217" s="144"/>
      <c r="C217" s="139"/>
      <c r="D217" s="145"/>
      <c r="E217" s="139"/>
      <c r="F217" s="139"/>
      <c r="G217" s="191"/>
      <c r="H217" s="191"/>
    </row>
    <row r="218" spans="2:8" hidden="1" x14ac:dyDescent="0.2">
      <c r="B218" s="144"/>
      <c r="C218" s="139"/>
      <c r="D218" s="145"/>
      <c r="E218" s="139"/>
      <c r="F218" s="139"/>
      <c r="G218" s="191"/>
      <c r="H218" s="191"/>
    </row>
    <row r="219" spans="2:8" hidden="1" x14ac:dyDescent="0.2">
      <c r="B219" s="144"/>
      <c r="C219" s="139"/>
      <c r="D219" s="145"/>
      <c r="E219" s="139"/>
      <c r="F219" s="139"/>
      <c r="G219" s="191"/>
      <c r="H219" s="191"/>
    </row>
    <row r="220" spans="2:8" hidden="1" x14ac:dyDescent="0.2">
      <c r="B220" s="144"/>
      <c r="C220" s="139"/>
      <c r="D220" s="145"/>
      <c r="E220" s="139"/>
      <c r="F220" s="139"/>
      <c r="G220" s="191"/>
      <c r="H220" s="191"/>
    </row>
    <row r="221" spans="2:8" hidden="1" x14ac:dyDescent="0.2">
      <c r="B221" s="144"/>
      <c r="C221" s="139"/>
      <c r="D221" s="145"/>
      <c r="E221" s="139"/>
      <c r="F221" s="139"/>
      <c r="G221" s="191"/>
      <c r="H221" s="191"/>
    </row>
    <row r="222" spans="2:8" hidden="1" x14ac:dyDescent="0.2">
      <c r="B222" s="144"/>
      <c r="C222" s="139"/>
      <c r="D222" s="145"/>
      <c r="E222" s="139"/>
      <c r="F222" s="139"/>
      <c r="G222" s="191"/>
      <c r="H222" s="191"/>
    </row>
    <row r="223" spans="2:8" hidden="1" x14ac:dyDescent="0.2">
      <c r="B223" s="144"/>
      <c r="C223" s="139"/>
      <c r="D223" s="145"/>
      <c r="E223" s="139"/>
      <c r="F223" s="139"/>
      <c r="G223" s="191"/>
      <c r="H223" s="191"/>
    </row>
    <row r="224" spans="2:8" hidden="1" x14ac:dyDescent="0.2">
      <c r="B224" s="144"/>
      <c r="C224" s="139"/>
      <c r="D224" s="145"/>
      <c r="E224" s="139"/>
      <c r="F224" s="139"/>
      <c r="G224" s="191"/>
      <c r="H224" s="191"/>
    </row>
    <row r="225" spans="2:8" ht="31.5" x14ac:dyDescent="0.25">
      <c r="B225" s="194" t="s">
        <v>40</v>
      </c>
      <c r="C225" s="195">
        <v>16</v>
      </c>
      <c r="D225" s="30"/>
      <c r="E225" s="30"/>
      <c r="F225" s="139"/>
      <c r="G225" s="191"/>
      <c r="H225" s="191"/>
    </row>
    <row r="226" spans="2:8" x14ac:dyDescent="0.2">
      <c r="F226" s="139"/>
      <c r="G226" s="191"/>
      <c r="H226" s="191"/>
    </row>
    <row r="227" spans="2:8" x14ac:dyDescent="0.2">
      <c r="F227" s="139"/>
      <c r="G227" s="191"/>
      <c r="H227" s="191"/>
    </row>
    <row r="228" spans="2:8" x14ac:dyDescent="0.2">
      <c r="B228" s="2"/>
      <c r="C228" s="12" t="s">
        <v>476</v>
      </c>
      <c r="D228" s="13"/>
      <c r="E228" s="12" t="s">
        <v>433</v>
      </c>
      <c r="F228" s="139"/>
      <c r="G228" s="191"/>
      <c r="H228" s="191"/>
    </row>
    <row r="229" spans="2:8" x14ac:dyDescent="0.2">
      <c r="B229" s="2"/>
      <c r="C229" s="3" t="s">
        <v>1</v>
      </c>
      <c r="D229" s="3"/>
      <c r="E229" s="3" t="s">
        <v>1</v>
      </c>
      <c r="F229" s="139"/>
      <c r="G229" s="191"/>
      <c r="H229" s="191"/>
    </row>
    <row r="230" spans="2:8" x14ac:dyDescent="0.2">
      <c r="B230" s="2" t="s">
        <v>287</v>
      </c>
      <c r="C230" s="6">
        <v>6057271</v>
      </c>
      <c r="D230" s="6"/>
      <c r="E230" s="6">
        <v>5363525</v>
      </c>
      <c r="F230" s="139"/>
      <c r="G230" s="191"/>
      <c r="H230" s="191"/>
    </row>
    <row r="231" spans="2:8" x14ac:dyDescent="0.2">
      <c r="B231" s="2" t="s">
        <v>288</v>
      </c>
      <c r="C231" s="6">
        <v>94066</v>
      </c>
      <c r="D231" s="6"/>
      <c r="E231" s="6">
        <v>144028.43609999999</v>
      </c>
      <c r="F231" s="139"/>
      <c r="G231" s="191"/>
      <c r="H231" s="191"/>
    </row>
    <row r="232" spans="2:8" x14ac:dyDescent="0.2">
      <c r="B232" s="2" t="s">
        <v>289</v>
      </c>
      <c r="C232" s="6">
        <v>1811001</v>
      </c>
      <c r="D232" s="6"/>
      <c r="E232" s="6">
        <v>2687153</v>
      </c>
      <c r="F232" s="139"/>
      <c r="G232" s="191"/>
      <c r="H232" s="191"/>
    </row>
    <row r="233" spans="2:8" x14ac:dyDescent="0.2">
      <c r="B233" s="2" t="s">
        <v>290</v>
      </c>
      <c r="C233" s="6">
        <v>1042698</v>
      </c>
      <c r="D233" s="6"/>
      <c r="E233" s="6">
        <v>994316</v>
      </c>
      <c r="F233" s="139"/>
      <c r="G233" s="191"/>
      <c r="H233" s="191"/>
    </row>
    <row r="234" spans="2:8" x14ac:dyDescent="0.2">
      <c r="B234" s="2" t="s">
        <v>291</v>
      </c>
      <c r="C234" s="6"/>
      <c r="D234" s="6"/>
      <c r="E234" s="6"/>
      <c r="F234" s="139"/>
      <c r="G234" s="191"/>
      <c r="H234" s="191"/>
    </row>
    <row r="235" spans="2:8" x14ac:dyDescent="0.2">
      <c r="B235" s="2" t="s">
        <v>292</v>
      </c>
      <c r="C235" s="6">
        <v>21000</v>
      </c>
      <c r="D235" s="6"/>
      <c r="E235" s="6">
        <v>204666</v>
      </c>
      <c r="F235" s="139"/>
      <c r="G235" s="191"/>
      <c r="H235" s="191"/>
    </row>
    <row r="236" spans="2:8" x14ac:dyDescent="0.2">
      <c r="B236" s="2" t="s">
        <v>293</v>
      </c>
      <c r="C236" s="6">
        <v>11462214.807184001</v>
      </c>
      <c r="D236" s="6"/>
      <c r="E236" s="6">
        <v>11460020.5</v>
      </c>
      <c r="F236" s="139"/>
      <c r="G236" s="191"/>
      <c r="H236" s="191"/>
    </row>
    <row r="237" spans="2:8" x14ac:dyDescent="0.2">
      <c r="B237" s="2" t="s">
        <v>294</v>
      </c>
      <c r="C237" s="6">
        <v>2503801.7599999998</v>
      </c>
      <c r="D237" s="6"/>
      <c r="E237" s="6">
        <v>1327388</v>
      </c>
      <c r="F237" s="139"/>
      <c r="G237" s="191"/>
      <c r="H237" s="191"/>
    </row>
    <row r="238" spans="2:8" x14ac:dyDescent="0.2">
      <c r="B238" s="2" t="s">
        <v>295</v>
      </c>
      <c r="C238" s="6">
        <v>250475</v>
      </c>
      <c r="D238" s="6"/>
      <c r="E238" s="6">
        <v>0</v>
      </c>
      <c r="F238" s="139"/>
      <c r="G238" s="191"/>
      <c r="H238" s="191"/>
    </row>
    <row r="239" spans="2:8" x14ac:dyDescent="0.2">
      <c r="B239" s="2" t="s">
        <v>296</v>
      </c>
      <c r="C239" s="6">
        <v>545664.14489999996</v>
      </c>
      <c r="D239" s="6"/>
      <c r="E239" s="6">
        <v>288551.75299999991</v>
      </c>
      <c r="F239" s="139"/>
      <c r="G239" s="191"/>
      <c r="H239" s="191"/>
    </row>
    <row r="240" spans="2:8" x14ac:dyDescent="0.2">
      <c r="B240" s="2" t="s">
        <v>450</v>
      </c>
      <c r="C240" s="6">
        <v>16830</v>
      </c>
      <c r="D240" s="6"/>
      <c r="E240" s="6">
        <v>12739</v>
      </c>
      <c r="F240" s="139"/>
      <c r="G240" s="191"/>
      <c r="H240" s="191"/>
    </row>
    <row r="241" spans="2:8" x14ac:dyDescent="0.2">
      <c r="B241" s="2" t="s">
        <v>297</v>
      </c>
      <c r="C241" s="6">
        <v>304560</v>
      </c>
      <c r="D241" s="6"/>
      <c r="E241" s="6">
        <v>509120</v>
      </c>
      <c r="F241" s="139"/>
      <c r="G241" s="191"/>
      <c r="H241" s="191"/>
    </row>
    <row r="242" spans="2:8" x14ac:dyDescent="0.2">
      <c r="B242" s="2" t="s">
        <v>298</v>
      </c>
      <c r="C242" s="6">
        <v>39201</v>
      </c>
      <c r="D242" s="6"/>
      <c r="E242" s="6">
        <v>13895</v>
      </c>
      <c r="F242" s="139"/>
      <c r="G242" s="191"/>
      <c r="H242" s="191"/>
    </row>
    <row r="243" spans="2:8" x14ac:dyDescent="0.2">
      <c r="B243" s="2" t="s">
        <v>451</v>
      </c>
      <c r="C243" s="6">
        <v>20800</v>
      </c>
      <c r="D243" s="6"/>
      <c r="E243" s="6">
        <v>233711</v>
      </c>
      <c r="F243" s="139"/>
      <c r="G243" s="191"/>
      <c r="H243" s="191"/>
    </row>
    <row r="244" spans="2:8" x14ac:dyDescent="0.2">
      <c r="B244" s="2" t="s">
        <v>299</v>
      </c>
      <c r="C244">
        <v>1559302.8253000001</v>
      </c>
      <c r="D244" s="6"/>
      <c r="E244" s="6">
        <v>330686.99900000001</v>
      </c>
      <c r="F244" s="139"/>
      <c r="G244" s="191"/>
      <c r="H244" s="191"/>
    </row>
    <row r="245" spans="2:8" x14ac:dyDescent="0.2">
      <c r="B245" s="2" t="s">
        <v>300</v>
      </c>
      <c r="C245" s="6">
        <v>0</v>
      </c>
      <c r="D245" s="6"/>
      <c r="E245" s="6">
        <v>27800</v>
      </c>
      <c r="F245" s="139"/>
      <c r="G245" s="191"/>
      <c r="H245" s="191"/>
    </row>
    <row r="246" spans="2:8" x14ac:dyDescent="0.2">
      <c r="B246" s="2" t="s">
        <v>301</v>
      </c>
      <c r="C246" s="6">
        <v>0</v>
      </c>
      <c r="D246" s="6"/>
      <c r="E246" s="6">
        <v>32040</v>
      </c>
      <c r="F246" s="139"/>
      <c r="G246" s="191"/>
      <c r="H246" s="191"/>
    </row>
    <row r="247" spans="2:8" x14ac:dyDescent="0.2">
      <c r="B247" s="2" t="s">
        <v>210</v>
      </c>
      <c r="C247" s="6">
        <v>2344957.8185000001</v>
      </c>
      <c r="D247" s="6"/>
      <c r="E247" s="6">
        <v>1438038.7437</v>
      </c>
      <c r="F247" s="139"/>
      <c r="G247" s="191"/>
      <c r="H247" s="191"/>
    </row>
    <row r="248" spans="2:8" x14ac:dyDescent="0.2">
      <c r="B248" s="2" t="s">
        <v>302</v>
      </c>
      <c r="C248" s="6">
        <v>7492178</v>
      </c>
      <c r="D248" s="6"/>
      <c r="E248" s="6">
        <v>76974</v>
      </c>
      <c r="F248" s="139"/>
      <c r="G248" s="191"/>
      <c r="H248" s="191"/>
    </row>
    <row r="249" spans="2:8" ht="13.5" thickBot="1" x14ac:dyDescent="0.25">
      <c r="B249" s="2"/>
      <c r="C249" s="6"/>
      <c r="D249" s="6"/>
      <c r="F249" s="139"/>
      <c r="G249" s="191"/>
      <c r="H249" s="191"/>
    </row>
    <row r="250" spans="2:8" ht="13.5" thickBot="1" x14ac:dyDescent="0.25">
      <c r="B250" s="2"/>
      <c r="C250" s="7">
        <f>SUM(C230:C249)</f>
        <v>35566021.355884001</v>
      </c>
      <c r="D250" s="2"/>
      <c r="E250" s="7">
        <f>SUM(E230:E248)</f>
        <v>25144653.4318</v>
      </c>
      <c r="F250" s="139"/>
      <c r="G250" s="191"/>
      <c r="H250" s="191"/>
    </row>
    <row r="251" spans="2:8" ht="13.5" thickTop="1" x14ac:dyDescent="0.2">
      <c r="B251" s="2"/>
      <c r="C251" s="197"/>
      <c r="D251" s="2"/>
      <c r="E251" s="197"/>
      <c r="F251" s="139"/>
      <c r="G251" s="191"/>
      <c r="H251" s="191"/>
    </row>
    <row r="252" spans="2:8" ht="15.75" x14ac:dyDescent="0.25">
      <c r="B252" s="194" t="s">
        <v>63</v>
      </c>
      <c r="C252" s="195">
        <v>36</v>
      </c>
      <c r="D252" s="2"/>
      <c r="E252" s="197"/>
      <c r="F252" s="139"/>
      <c r="G252" s="191"/>
      <c r="H252" s="191"/>
    </row>
    <row r="253" spans="2:8" x14ac:dyDescent="0.2">
      <c r="B253" s="2"/>
      <c r="C253" s="197"/>
      <c r="D253" s="2"/>
      <c r="E253" s="197"/>
      <c r="F253" s="139"/>
      <c r="G253" s="191"/>
      <c r="H253" s="191"/>
    </row>
    <row r="254" spans="2:8" x14ac:dyDescent="0.2">
      <c r="B254" s="2"/>
      <c r="C254" s="12" t="s">
        <v>476</v>
      </c>
      <c r="D254" s="13"/>
      <c r="E254" s="12" t="s">
        <v>433</v>
      </c>
      <c r="F254" s="139"/>
      <c r="G254" s="191"/>
      <c r="H254" s="191"/>
    </row>
    <row r="255" spans="2:8" x14ac:dyDescent="0.2">
      <c r="B255" s="2"/>
      <c r="C255" s="3" t="s">
        <v>1</v>
      </c>
      <c r="D255" s="3"/>
      <c r="E255" s="3" t="s">
        <v>1</v>
      </c>
      <c r="F255" s="139"/>
      <c r="G255" s="191"/>
      <c r="H255" s="191"/>
    </row>
    <row r="256" spans="2:8" x14ac:dyDescent="0.2">
      <c r="B256" s="2"/>
      <c r="C256" s="8"/>
      <c r="D256" s="2"/>
      <c r="E256" s="8"/>
      <c r="F256" s="139"/>
      <c r="G256" s="191"/>
      <c r="H256" s="191"/>
    </row>
    <row r="257" spans="2:8" x14ac:dyDescent="0.2">
      <c r="B257" s="2" t="s">
        <v>2</v>
      </c>
      <c r="C257" s="60">
        <v>1203500</v>
      </c>
      <c r="D257" s="2"/>
      <c r="E257" s="60">
        <v>173742.16983168831</v>
      </c>
      <c r="F257" s="139"/>
      <c r="G257" s="191"/>
      <c r="H257" s="191"/>
    </row>
    <row r="258" spans="2:8" ht="13.5" thickBot="1" x14ac:dyDescent="0.25">
      <c r="B258" s="2" t="s">
        <v>3</v>
      </c>
      <c r="C258" s="60">
        <v>-1813736.7180160501</v>
      </c>
      <c r="D258" s="2"/>
      <c r="E258" s="60">
        <v>-271735.903706468</v>
      </c>
      <c r="F258" s="139"/>
      <c r="G258" s="191"/>
      <c r="H258" s="191"/>
    </row>
    <row r="259" spans="2:8" ht="13.5" thickBot="1" x14ac:dyDescent="0.25">
      <c r="B259" s="3" t="s">
        <v>4</v>
      </c>
      <c r="C259" s="5">
        <f>SUM(C257:C258)</f>
        <v>-610236.71801605006</v>
      </c>
      <c r="D259" s="2"/>
      <c r="E259" s="5">
        <f>SUM(E257:E258)</f>
        <v>-97993.733874779689</v>
      </c>
      <c r="F259" s="139"/>
      <c r="G259" s="191"/>
      <c r="H259" s="191"/>
    </row>
    <row r="260" spans="2:8" ht="13.5" thickTop="1" x14ac:dyDescent="0.2">
      <c r="B260" s="2"/>
      <c r="C260" s="8"/>
      <c r="D260" s="2"/>
      <c r="E260" s="8"/>
      <c r="F260" s="139"/>
      <c r="G260" s="191"/>
      <c r="H260" s="191"/>
    </row>
    <row r="261" spans="2:8" x14ac:dyDescent="0.2">
      <c r="B261" s="2" t="s">
        <v>5</v>
      </c>
      <c r="C261" s="60"/>
      <c r="D261" s="2"/>
      <c r="E261" s="60"/>
      <c r="F261" s="139"/>
      <c r="G261" s="191"/>
      <c r="H261" s="191"/>
    </row>
    <row r="262" spans="2:8" ht="13.5" thickBot="1" x14ac:dyDescent="0.25">
      <c r="B262" s="2" t="s">
        <v>6</v>
      </c>
      <c r="C262" s="6">
        <v>-65.280299999999997</v>
      </c>
      <c r="D262" s="2"/>
      <c r="E262" s="2"/>
      <c r="F262" s="139"/>
      <c r="G262" s="191"/>
      <c r="H262" s="191"/>
    </row>
    <row r="263" spans="2:8" ht="13.5" thickBot="1" x14ac:dyDescent="0.25">
      <c r="B263" s="3" t="s">
        <v>7</v>
      </c>
      <c r="C263" s="5">
        <f>SUM(C261:C262)</f>
        <v>-65.280299999999997</v>
      </c>
      <c r="D263" s="2"/>
      <c r="E263" s="5">
        <f>SUM(E261:E262)</f>
        <v>0</v>
      </c>
      <c r="F263" s="139"/>
      <c r="G263" s="191"/>
      <c r="H263" s="191"/>
    </row>
    <row r="264" spans="2:8" ht="13.5" thickTop="1" x14ac:dyDescent="0.2">
      <c r="B264" s="2"/>
      <c r="C264" s="8"/>
      <c r="D264" s="2"/>
      <c r="E264" s="8"/>
      <c r="F264" s="139"/>
      <c r="G264" s="191"/>
      <c r="H264" s="191"/>
    </row>
    <row r="265" spans="2:8" ht="13.5" thickBot="1" x14ac:dyDescent="0.25">
      <c r="B265" s="2"/>
      <c r="C265" s="61"/>
      <c r="D265" s="2"/>
      <c r="E265" s="61"/>
      <c r="F265" s="139"/>
      <c r="G265" s="191"/>
      <c r="H265" s="191"/>
    </row>
    <row r="266" spans="2:8" ht="23.25" thickBot="1" x14ac:dyDescent="0.25">
      <c r="B266" s="3" t="s">
        <v>8</v>
      </c>
      <c r="C266" s="62">
        <f>C263+C259</f>
        <v>-610301.99831605004</v>
      </c>
      <c r="D266" s="3"/>
      <c r="E266" s="62">
        <f>E263+E259</f>
        <v>-97993.733874779689</v>
      </c>
      <c r="F266" s="139"/>
      <c r="G266" s="191"/>
      <c r="H266" s="191"/>
    </row>
    <row r="267" spans="2:8" ht="13.5" thickTop="1" x14ac:dyDescent="0.2">
      <c r="B267" s="2"/>
      <c r="C267" s="197"/>
      <c r="D267" s="2"/>
      <c r="E267" s="197"/>
      <c r="F267" s="139"/>
      <c r="G267" s="191"/>
      <c r="H267" s="191"/>
    </row>
    <row r="268" spans="2:8" x14ac:dyDescent="0.2">
      <c r="B268" s="2"/>
      <c r="C268" s="197"/>
      <c r="D268" s="2"/>
      <c r="E268" s="197"/>
      <c r="F268" s="139"/>
      <c r="G268" s="191"/>
      <c r="H268" s="191"/>
    </row>
    <row r="269" spans="2:8" x14ac:dyDescent="0.2">
      <c r="B269" s="2"/>
      <c r="C269" s="197"/>
      <c r="D269" s="2"/>
      <c r="E269" s="197"/>
      <c r="F269" s="139"/>
      <c r="G269" s="191"/>
      <c r="H269" s="191"/>
    </row>
    <row r="270" spans="2:8" x14ac:dyDescent="0.2">
      <c r="B270" s="2"/>
      <c r="C270" s="197"/>
      <c r="D270" s="2"/>
      <c r="E270" s="197"/>
      <c r="F270" s="139"/>
      <c r="G270" s="191"/>
      <c r="H270" s="191"/>
    </row>
    <row r="271" spans="2:8" x14ac:dyDescent="0.2">
      <c r="B271" s="2"/>
      <c r="C271" s="197"/>
      <c r="D271" s="2"/>
      <c r="E271" s="197"/>
      <c r="F271" s="139"/>
      <c r="G271" s="191"/>
      <c r="H271" s="191"/>
    </row>
    <row r="272" spans="2:8" x14ac:dyDescent="0.2">
      <c r="B272" s="2"/>
      <c r="C272" s="197"/>
      <c r="D272" s="2"/>
      <c r="E272" s="197"/>
      <c r="F272" s="139"/>
      <c r="G272" s="191"/>
      <c r="H272" s="191"/>
    </row>
    <row r="273" spans="2:8" x14ac:dyDescent="0.2">
      <c r="B273" s="2"/>
      <c r="C273" s="197"/>
      <c r="D273" s="2"/>
      <c r="E273" s="197"/>
      <c r="F273" s="139"/>
      <c r="G273" s="191"/>
      <c r="H273" s="191"/>
    </row>
    <row r="274" spans="2:8" ht="15.75" x14ac:dyDescent="0.25">
      <c r="B274" s="194" t="s">
        <v>66</v>
      </c>
      <c r="C274" s="195">
        <v>38</v>
      </c>
      <c r="D274" s="2"/>
      <c r="E274" s="197"/>
      <c r="F274" s="139"/>
      <c r="G274" s="191"/>
      <c r="H274" s="191"/>
    </row>
    <row r="275" spans="2:8" x14ac:dyDescent="0.2">
      <c r="B275" s="2"/>
      <c r="C275" s="197"/>
      <c r="D275" s="2"/>
      <c r="E275" s="197"/>
      <c r="F275" s="139"/>
      <c r="G275" s="191"/>
      <c r="H275" s="191"/>
    </row>
    <row r="276" spans="2:8" x14ac:dyDescent="0.2">
      <c r="B276" s="2"/>
      <c r="C276" s="12" t="s">
        <v>476</v>
      </c>
      <c r="D276" s="13"/>
      <c r="E276" s="12" t="s">
        <v>433</v>
      </c>
      <c r="F276" s="139"/>
      <c r="G276" s="191"/>
      <c r="H276" s="191"/>
    </row>
    <row r="277" spans="2:8" x14ac:dyDescent="0.2">
      <c r="B277" s="8"/>
      <c r="C277" s="3" t="s">
        <v>1</v>
      </c>
      <c r="D277" s="200"/>
      <c r="E277" s="3" t="s">
        <v>1</v>
      </c>
      <c r="F277" s="139"/>
      <c r="G277" s="191"/>
      <c r="H277" s="191"/>
    </row>
    <row r="278" spans="2:8" x14ac:dyDescent="0.2">
      <c r="B278" s="8"/>
      <c r="C278" s="201"/>
      <c r="D278" s="202"/>
      <c r="E278" s="201"/>
      <c r="F278" s="139"/>
      <c r="G278" s="191"/>
      <c r="H278" s="191"/>
    </row>
    <row r="279" spans="2:8" x14ac:dyDescent="0.2">
      <c r="B279" s="2" t="s">
        <v>303</v>
      </c>
      <c r="C279" s="203">
        <v>10096194.454599097</v>
      </c>
      <c r="D279" s="204"/>
      <c r="E279" s="203">
        <v>6463250.7229572237</v>
      </c>
      <c r="F279" s="139"/>
      <c r="G279" s="191"/>
      <c r="H279" s="191"/>
    </row>
    <row r="280" spans="2:8" x14ac:dyDescent="0.2">
      <c r="B280" s="2" t="s">
        <v>304</v>
      </c>
      <c r="C280" s="203"/>
      <c r="D280" s="204"/>
      <c r="E280" s="203"/>
      <c r="F280" s="139"/>
      <c r="G280" s="191"/>
      <c r="H280" s="191"/>
    </row>
    <row r="281" spans="2:8" x14ac:dyDescent="0.2">
      <c r="B281" s="2" t="s">
        <v>305</v>
      </c>
      <c r="C281" s="205">
        <v>7046251.9562999997</v>
      </c>
      <c r="D281" s="206"/>
      <c r="E281" s="205">
        <v>7262571</v>
      </c>
      <c r="F281" s="139"/>
      <c r="G281" s="191"/>
      <c r="H281" s="191"/>
    </row>
    <row r="282" spans="2:8" x14ac:dyDescent="0.2">
      <c r="B282" s="2" t="s">
        <v>306</v>
      </c>
      <c r="C282" s="6"/>
      <c r="D282" s="207"/>
      <c r="E282" s="6"/>
      <c r="F282" s="139"/>
      <c r="G282" s="191"/>
      <c r="H282" s="191"/>
    </row>
    <row r="283" spans="2:8" x14ac:dyDescent="0.2">
      <c r="B283" s="2" t="s">
        <v>307</v>
      </c>
      <c r="C283" s="6">
        <f>SUM(C279:C282)</f>
        <v>17142446.410899095</v>
      </c>
      <c r="D283" s="207"/>
      <c r="E283" s="6">
        <f>SUM(E279:E282)</f>
        <v>13725821.722957224</v>
      </c>
      <c r="F283" s="139"/>
      <c r="G283" s="191"/>
      <c r="H283" s="191"/>
    </row>
    <row r="284" spans="2:8" x14ac:dyDescent="0.2">
      <c r="F284" s="139"/>
      <c r="G284" s="191"/>
      <c r="H284" s="191"/>
    </row>
    <row r="285" spans="2:8" x14ac:dyDescent="0.2">
      <c r="B285" s="2"/>
      <c r="C285" s="6"/>
      <c r="D285" s="207"/>
      <c r="E285" s="6"/>
      <c r="F285" s="139"/>
      <c r="G285" s="191"/>
      <c r="H285" s="191"/>
    </row>
    <row r="286" spans="2:8" ht="13.5" thickBot="1" x14ac:dyDescent="0.25">
      <c r="B286" s="2" t="s">
        <v>308</v>
      </c>
      <c r="C286" s="208">
        <v>0.15</v>
      </c>
      <c r="D286" s="209"/>
      <c r="E286" s="208">
        <v>0.15</v>
      </c>
      <c r="F286" s="139"/>
      <c r="G286" s="191"/>
      <c r="H286" s="191"/>
    </row>
    <row r="287" spans="2:8" ht="13.5" thickBot="1" x14ac:dyDescent="0.25">
      <c r="B287" s="3" t="s">
        <v>309</v>
      </c>
      <c r="C287" s="7">
        <f>C283*0.15</f>
        <v>2571366.9616348641</v>
      </c>
      <c r="D287" s="210"/>
      <c r="E287" s="7">
        <f>E283*0.15</f>
        <v>2058873.2584435835</v>
      </c>
      <c r="F287" s="139"/>
      <c r="G287" s="191"/>
      <c r="H287" s="191"/>
    </row>
    <row r="288" spans="2:8" ht="13.5" thickTop="1" x14ac:dyDescent="0.2">
      <c r="B288" s="2"/>
      <c r="C288" s="197"/>
      <c r="D288" s="2"/>
      <c r="E288" s="197"/>
      <c r="F288" s="139"/>
      <c r="G288" s="191"/>
      <c r="H288" s="191"/>
    </row>
    <row r="289" spans="2:8" x14ac:dyDescent="0.2">
      <c r="B289" s="2"/>
      <c r="C289" s="197"/>
      <c r="D289" s="2"/>
      <c r="E289" s="197"/>
      <c r="F289" s="139"/>
      <c r="G289" s="191"/>
      <c r="H289" s="191"/>
    </row>
    <row r="290" spans="2:8" x14ac:dyDescent="0.2">
      <c r="B290" s="2"/>
      <c r="C290" s="197"/>
      <c r="D290" s="2"/>
      <c r="E290" s="197"/>
      <c r="F290" s="139"/>
      <c r="G290" s="191"/>
      <c r="H290" s="191"/>
    </row>
    <row r="291" spans="2:8" x14ac:dyDescent="0.2">
      <c r="B291" s="2"/>
      <c r="C291" s="197"/>
      <c r="D291" s="2"/>
      <c r="E291" s="197"/>
      <c r="F291" s="139"/>
      <c r="G291" s="191"/>
      <c r="H291" s="191"/>
    </row>
    <row r="292" spans="2:8" x14ac:dyDescent="0.2">
      <c r="B292" s="144"/>
      <c r="C292" s="139"/>
      <c r="D292" s="145"/>
      <c r="E292" s="139"/>
      <c r="F292" s="139"/>
      <c r="G292" s="191"/>
      <c r="H292" s="191"/>
    </row>
    <row r="293" spans="2:8" x14ac:dyDescent="0.2">
      <c r="B293" s="144"/>
      <c r="C293" s="139"/>
      <c r="D293" s="145"/>
      <c r="E293" s="139"/>
      <c r="F293" s="139"/>
      <c r="G293" s="191"/>
      <c r="H293" s="191"/>
    </row>
    <row r="294" spans="2:8" x14ac:dyDescent="0.2">
      <c r="B294" s="139" t="s">
        <v>185</v>
      </c>
      <c r="C294" s="139"/>
      <c r="D294" s="143"/>
      <c r="F294" s="139"/>
      <c r="G294" s="191"/>
      <c r="H294" s="191"/>
    </row>
    <row r="295" spans="2:8" x14ac:dyDescent="0.2">
      <c r="B295" s="146" t="s">
        <v>186</v>
      </c>
      <c r="C295" s="139"/>
      <c r="F295" s="139"/>
      <c r="G295" s="191"/>
      <c r="H295" s="191"/>
    </row>
    <row r="296" spans="2:8" x14ac:dyDescent="0.2">
      <c r="B296" s="139" t="s">
        <v>187</v>
      </c>
      <c r="C296" s="139"/>
      <c r="D296" s="145"/>
      <c r="F296" s="139"/>
      <c r="G296" s="191"/>
      <c r="H296" s="191"/>
    </row>
    <row r="297" spans="2:8" x14ac:dyDescent="0.2">
      <c r="B297" s="146" t="s">
        <v>188</v>
      </c>
      <c r="C297" s="139"/>
      <c r="F297" s="139"/>
      <c r="G297" s="191"/>
      <c r="H297" s="191"/>
    </row>
    <row r="298" spans="2:8" x14ac:dyDescent="0.2">
      <c r="B298" s="144"/>
      <c r="C298" s="139"/>
      <c r="D298" s="145"/>
      <c r="E298" s="139"/>
      <c r="F298" s="139"/>
      <c r="G298" s="191"/>
      <c r="H298" s="191"/>
    </row>
    <row r="299" spans="2:8" ht="15" x14ac:dyDescent="0.2">
      <c r="B299" s="170" t="s">
        <v>189</v>
      </c>
      <c r="C299" s="170"/>
      <c r="D299" s="170" t="s">
        <v>190</v>
      </c>
      <c r="E299" s="170"/>
      <c r="F299" s="170"/>
      <c r="G299" s="191"/>
      <c r="H299" s="192"/>
    </row>
    <row r="300" spans="2:8" ht="15" x14ac:dyDescent="0.2">
      <c r="B300" s="171" t="s">
        <v>310</v>
      </c>
      <c r="C300" s="171"/>
      <c r="D300" s="171" t="s">
        <v>311</v>
      </c>
      <c r="E300" s="171"/>
      <c r="F300" s="171"/>
      <c r="G300" s="191"/>
      <c r="H300" s="192"/>
    </row>
    <row r="301" spans="2:8" x14ac:dyDescent="0.2">
      <c r="C301" s="160"/>
      <c r="D301" s="160"/>
      <c r="E301" s="160"/>
      <c r="F301" s="160"/>
      <c r="G301" s="193"/>
      <c r="H301" s="193"/>
    </row>
    <row r="302" spans="2:8" x14ac:dyDescent="0.2">
      <c r="C302" s="160"/>
      <c r="D302" s="160"/>
      <c r="E302" s="160"/>
      <c r="F302" s="160"/>
      <c r="G302" s="193"/>
      <c r="H302" s="193"/>
    </row>
  </sheetData>
  <mergeCells count="4">
    <mergeCell ref="B50:E50"/>
    <mergeCell ref="B168:E168"/>
    <mergeCell ref="B180:E180"/>
    <mergeCell ref="B210:E210"/>
  </mergeCells>
  <pageMargins left="0.3" right="0.3" top="0.6" bottom="0.33" header="0.24" footer="0.3"/>
  <pageSetup paperSize="9" orientation="portrait" r:id="rId1"/>
  <headerFooter>
    <oddHeader>&amp;L&amp;"Arial,Bold"KNAUF TIRANA SHPK
&amp;"Perpetua,Regular"&amp;11Notat shpjeguese</oddHeader>
    <oddFooter>&amp;L&amp;P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F31"/>
  <sheetViews>
    <sheetView workbookViewId="0">
      <selection activeCell="C31" sqref="C31"/>
    </sheetView>
  </sheetViews>
  <sheetFormatPr defaultRowHeight="12.75" x14ac:dyDescent="0.2"/>
  <cols>
    <col min="1" max="1" width="3.85546875" customWidth="1"/>
    <col min="2" max="2" width="7.85546875" customWidth="1"/>
    <col min="3" max="3" width="46.7109375" customWidth="1"/>
    <col min="4" max="4" width="10.85546875" customWidth="1"/>
    <col min="5" max="5" width="13.5703125" customWidth="1"/>
    <col min="6" max="6" width="14.28515625" style="259" customWidth="1"/>
    <col min="8" max="8" width="10.28515625" bestFit="1" customWidth="1"/>
  </cols>
  <sheetData>
    <row r="4" spans="2:6" ht="15.75" x14ac:dyDescent="0.25">
      <c r="B4" s="158" t="s">
        <v>211</v>
      </c>
      <c r="C4" s="159" t="s">
        <v>105</v>
      </c>
      <c r="D4" s="160"/>
      <c r="E4" s="160"/>
      <c r="F4" s="258"/>
    </row>
    <row r="5" spans="2:6" ht="15.75" x14ac:dyDescent="0.25">
      <c r="B5" s="158" t="s">
        <v>212</v>
      </c>
      <c r="C5" s="161" t="s">
        <v>107</v>
      </c>
    </row>
    <row r="8" spans="2:6" x14ac:dyDescent="0.2">
      <c r="B8" s="162" t="s">
        <v>460</v>
      </c>
    </row>
    <row r="11" spans="2:6" x14ac:dyDescent="0.2">
      <c r="B11" s="163" t="s">
        <v>213</v>
      </c>
      <c r="C11" s="163" t="s">
        <v>214</v>
      </c>
      <c r="D11" s="163" t="s">
        <v>215</v>
      </c>
      <c r="E11" s="163" t="s">
        <v>216</v>
      </c>
      <c r="F11" s="260" t="s">
        <v>182</v>
      </c>
    </row>
    <row r="12" spans="2:6" x14ac:dyDescent="0.2">
      <c r="B12" s="163">
        <v>1</v>
      </c>
      <c r="C12" s="164" t="s">
        <v>217</v>
      </c>
      <c r="D12" s="164"/>
      <c r="E12" s="165" t="s">
        <v>218</v>
      </c>
      <c r="F12" s="261">
        <v>2149056</v>
      </c>
    </row>
    <row r="13" spans="2:6" x14ac:dyDescent="0.2">
      <c r="B13" s="256">
        <v>2</v>
      </c>
      <c r="C13" s="164" t="s">
        <v>219</v>
      </c>
      <c r="D13" s="164"/>
      <c r="E13" s="164" t="s">
        <v>220</v>
      </c>
      <c r="F13" s="261">
        <v>2045460</v>
      </c>
    </row>
    <row r="14" spans="2:6" x14ac:dyDescent="0.2">
      <c r="B14" s="267">
        <v>3</v>
      </c>
      <c r="C14" s="164" t="s">
        <v>221</v>
      </c>
      <c r="D14" s="164"/>
      <c r="E14" s="164" t="s">
        <v>222</v>
      </c>
      <c r="F14" s="261">
        <v>3142134</v>
      </c>
    </row>
    <row r="15" spans="2:6" x14ac:dyDescent="0.2">
      <c r="B15" s="267">
        <v>4</v>
      </c>
      <c r="C15" s="165" t="s">
        <v>224</v>
      </c>
      <c r="D15" s="164"/>
      <c r="E15" s="167" t="s">
        <v>314</v>
      </c>
      <c r="F15" s="261">
        <v>2331265</v>
      </c>
    </row>
    <row r="16" spans="2:6" x14ac:dyDescent="0.2">
      <c r="B16" s="267">
        <v>5</v>
      </c>
      <c r="C16" s="164" t="s">
        <v>225</v>
      </c>
      <c r="D16" s="164"/>
      <c r="E16" s="167" t="s">
        <v>315</v>
      </c>
      <c r="F16" s="261">
        <v>2136492</v>
      </c>
    </row>
    <row r="17" spans="2:6" s="27" customFormat="1" x14ac:dyDescent="0.2">
      <c r="B17" s="267">
        <v>6</v>
      </c>
      <c r="C17" s="167" t="s">
        <v>313</v>
      </c>
      <c r="D17" s="166"/>
      <c r="E17" s="167" t="s">
        <v>432</v>
      </c>
      <c r="F17" s="182">
        <v>2386288</v>
      </c>
    </row>
    <row r="18" spans="2:6" s="27" customFormat="1" x14ac:dyDescent="0.2">
      <c r="B18" s="267">
        <v>7</v>
      </c>
      <c r="C18" s="167" t="s">
        <v>224</v>
      </c>
      <c r="D18" s="166"/>
      <c r="E18" s="167" t="s">
        <v>452</v>
      </c>
      <c r="F18" s="182">
        <v>2117920</v>
      </c>
    </row>
    <row r="19" spans="2:6" s="27" customFormat="1" x14ac:dyDescent="0.2">
      <c r="B19" s="267">
        <v>8</v>
      </c>
      <c r="C19" s="167" t="s">
        <v>463</v>
      </c>
      <c r="D19" s="166"/>
      <c r="E19" s="167" t="s">
        <v>481</v>
      </c>
      <c r="F19" s="182">
        <v>4262328</v>
      </c>
    </row>
    <row r="20" spans="2:6" s="27" customFormat="1" x14ac:dyDescent="0.2">
      <c r="B20" s="267">
        <v>9</v>
      </c>
      <c r="C20" s="167" t="s">
        <v>462</v>
      </c>
      <c r="D20" s="166"/>
      <c r="E20" s="167" t="s">
        <v>482</v>
      </c>
      <c r="F20" s="182">
        <v>2865438</v>
      </c>
    </row>
    <row r="21" spans="2:6" s="27" customFormat="1" x14ac:dyDescent="0.2">
      <c r="B21" s="267">
        <v>10</v>
      </c>
      <c r="C21" s="167" t="s">
        <v>461</v>
      </c>
      <c r="D21" s="166"/>
      <c r="E21" s="167" t="s">
        <v>483</v>
      </c>
      <c r="F21" s="182">
        <v>1761654</v>
      </c>
    </row>
    <row r="22" spans="2:6" s="27" customFormat="1" x14ac:dyDescent="0.2">
      <c r="B22" s="255"/>
      <c r="C22" s="167"/>
      <c r="D22" s="166"/>
      <c r="E22" s="167"/>
      <c r="F22" s="182"/>
    </row>
    <row r="23" spans="2:6" x14ac:dyDescent="0.2">
      <c r="B23" s="289"/>
      <c r="C23" s="290"/>
      <c r="D23" s="290"/>
      <c r="E23" s="290"/>
      <c r="F23" s="291">
        <f>SUM(F12:F21)</f>
        <v>25198035</v>
      </c>
    </row>
    <row r="24" spans="2:6" x14ac:dyDescent="0.2">
      <c r="B24" s="290"/>
      <c r="C24" s="290"/>
      <c r="D24" s="290"/>
      <c r="E24" s="290"/>
      <c r="F24" s="291"/>
    </row>
    <row r="25" spans="2:6" x14ac:dyDescent="0.2">
      <c r="B25" s="168"/>
    </row>
    <row r="26" spans="2:6" x14ac:dyDescent="0.2">
      <c r="B26" s="168"/>
    </row>
    <row r="27" spans="2:6" x14ac:dyDescent="0.2">
      <c r="B27" s="168"/>
      <c r="C27" t="s">
        <v>431</v>
      </c>
    </row>
    <row r="28" spans="2:6" x14ac:dyDescent="0.2">
      <c r="B28" s="168"/>
    </row>
    <row r="29" spans="2:6" x14ac:dyDescent="0.2">
      <c r="B29" s="168"/>
      <c r="C29" s="169" t="s">
        <v>332</v>
      </c>
    </row>
    <row r="31" spans="2:6" ht="14.25" customHeight="1" x14ac:dyDescent="0.2"/>
  </sheetData>
  <mergeCells count="4">
    <mergeCell ref="B23:C24"/>
    <mergeCell ref="D23:D24"/>
    <mergeCell ref="E23:E24"/>
    <mergeCell ref="F23:F24"/>
  </mergeCells>
  <pageMargins left="0.25" right="0.3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Kopertina</vt:lpstr>
      <vt:lpstr>Bilanci</vt:lpstr>
      <vt:lpstr>Pash</vt:lpstr>
      <vt:lpstr>Cash Flow</vt:lpstr>
      <vt:lpstr>Kapital</vt:lpstr>
      <vt:lpstr>amortizi</vt:lpstr>
      <vt:lpstr>Politika</vt:lpstr>
      <vt:lpstr>Notat</vt:lpstr>
      <vt:lpstr>List e automjeteve</vt:lpstr>
      <vt:lpstr>List e aseteve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Elton</cp:lastModifiedBy>
  <cp:lastPrinted>2019-03-04T09:27:08Z</cp:lastPrinted>
  <dcterms:created xsi:type="dcterms:W3CDTF">2002-02-16T18:16:52Z</dcterms:created>
  <dcterms:modified xsi:type="dcterms:W3CDTF">2019-03-30T14:02:04Z</dcterms:modified>
</cp:coreProperties>
</file>